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\Tourist Development Taxes\"/>
    </mc:Choice>
  </mc:AlternateContent>
  <bookViews>
    <workbookView xWindow="0" yWindow="0" windowWidth="21570" windowHeight="7965" tabRatio="759"/>
  </bookViews>
  <sheets>
    <sheet name="Sheet1" sheetId="43" r:id="rId1"/>
    <sheet name="Sheet2" sheetId="44" r:id="rId2"/>
    <sheet name="2017-18" sheetId="42" r:id="rId3"/>
    <sheet name="2016-17" sheetId="39" r:id="rId4"/>
    <sheet name="2015-16" sheetId="36" r:id="rId5"/>
    <sheet name="2014-15" sheetId="34" r:id="rId6"/>
    <sheet name="2013-14" sheetId="32" r:id="rId7"/>
    <sheet name="2012-13" sheetId="20" r:id="rId8"/>
    <sheet name="2011-12" sheetId="29" r:id="rId9"/>
    <sheet name="2010-11" sheetId="30" r:id="rId10"/>
    <sheet name="2009-10" sheetId="31" r:id="rId11"/>
  </sheets>
  <definedNames>
    <definedName name="_xlnm.Print_Area" localSheetId="10">'2009-10'!$A$1:$L$86</definedName>
    <definedName name="_xlnm.Print_Area" localSheetId="9">'2010-11'!$A$1:$L$85</definedName>
    <definedName name="_xlnm.Print_Area" localSheetId="8">'2011-12'!$A$1:$L$85</definedName>
    <definedName name="_xlnm.Print_Area" localSheetId="7">'2012-13'!$A$1:$L$84</definedName>
    <definedName name="_xlnm.Print_Area" localSheetId="6">'2013-14'!$A$1:$L$84</definedName>
    <definedName name="_xlnm.Print_Area" localSheetId="5">'2014-15'!$A$1:$L$84</definedName>
    <definedName name="_xlnm.Print_Area" localSheetId="4">'2015-16'!$A$1:$L$84</definedName>
    <definedName name="_xlnm.Print_Area" localSheetId="3">'2016-17'!$A$1:$L$84</definedName>
    <definedName name="_xlnm.Print_Area" localSheetId="2">'2017-18'!$A$1:$L$84</definedName>
    <definedName name="_xlnm.Print_Area" localSheetId="0">Sheet1!$B$2:$K$78</definedName>
    <definedName name="_xlnm.Print_Titles" localSheetId="10">'2009-10'!$1:$7</definedName>
    <definedName name="_xlnm.Print_Titles" localSheetId="9">'2010-11'!$1:$7</definedName>
    <definedName name="_xlnm.Print_Titles" localSheetId="8">'2011-12'!$1:$7</definedName>
    <definedName name="_xlnm.Print_Titles" localSheetId="7">'2012-13'!$1:$7</definedName>
    <definedName name="_xlnm.Print_Titles" localSheetId="6">'2013-14'!$1:$7</definedName>
    <definedName name="_xlnm.Print_Titles" localSheetId="5">'2014-15'!$1:$7</definedName>
    <definedName name="_xlnm.Print_Titles" localSheetId="4">'2015-16'!$1:$7</definedName>
    <definedName name="_xlnm.Print_Titles" localSheetId="3">'2016-17'!$1:$7</definedName>
    <definedName name="_xlnm.Print_Titles" localSheetId="2">'2017-18'!$1:$7</definedName>
  </definedNames>
  <calcPr calcId="171027" fullCalcOnLoad="1"/>
</workbook>
</file>

<file path=xl/calcChain.xml><?xml version="1.0" encoding="utf-8"?>
<calcChain xmlns="http://schemas.openxmlformats.org/spreadsheetml/2006/main">
  <c r="D12" i="43" l="1"/>
  <c r="E12" i="43"/>
  <c r="F12" i="43"/>
  <c r="G12" i="43"/>
  <c r="H12" i="43"/>
  <c r="I12" i="43"/>
  <c r="J12" i="43"/>
  <c r="K12" i="43"/>
  <c r="D13" i="43"/>
  <c r="E13" i="43"/>
  <c r="F13" i="43"/>
  <c r="G13" i="43"/>
  <c r="H13" i="43"/>
  <c r="I13" i="43"/>
  <c r="J13" i="43"/>
  <c r="K13" i="43"/>
  <c r="D14" i="43"/>
  <c r="E14" i="43"/>
  <c r="F14" i="43"/>
  <c r="G14" i="43"/>
  <c r="H14" i="43"/>
  <c r="I14" i="43"/>
  <c r="J14" i="43"/>
  <c r="K14" i="43"/>
  <c r="D15" i="43"/>
  <c r="E15" i="43"/>
  <c r="F15" i="43"/>
  <c r="G15" i="43"/>
  <c r="H15" i="43"/>
  <c r="I15" i="43"/>
  <c r="J15" i="43"/>
  <c r="K15" i="43"/>
  <c r="D16" i="43"/>
  <c r="E16" i="43"/>
  <c r="F16" i="43"/>
  <c r="G16" i="43"/>
  <c r="H16" i="43"/>
  <c r="I16" i="43"/>
  <c r="J16" i="43"/>
  <c r="K16" i="43"/>
  <c r="D17" i="43"/>
  <c r="E17" i="43"/>
  <c r="F17" i="43"/>
  <c r="G17" i="43"/>
  <c r="H17" i="43"/>
  <c r="I17" i="43"/>
  <c r="J17" i="43"/>
  <c r="K17" i="43"/>
  <c r="D18" i="43"/>
  <c r="E18" i="43"/>
  <c r="F18" i="43"/>
  <c r="G18" i="43"/>
  <c r="H18" i="43"/>
  <c r="I18" i="43"/>
  <c r="J18" i="43"/>
  <c r="K18" i="43"/>
  <c r="D19" i="43"/>
  <c r="E19" i="43"/>
  <c r="F19" i="43"/>
  <c r="G19" i="43"/>
  <c r="H19" i="43"/>
  <c r="I19" i="43"/>
  <c r="J19" i="43"/>
  <c r="K19" i="43"/>
  <c r="D20" i="43"/>
  <c r="E20" i="43"/>
  <c r="F20" i="43"/>
  <c r="G20" i="43"/>
  <c r="H20" i="43"/>
  <c r="I20" i="43"/>
  <c r="J20" i="43"/>
  <c r="K20" i="43"/>
  <c r="D21" i="43"/>
  <c r="E21" i="43"/>
  <c r="F21" i="43"/>
  <c r="G21" i="43"/>
  <c r="H21" i="43"/>
  <c r="I21" i="43"/>
  <c r="J21" i="43"/>
  <c r="K21" i="43"/>
  <c r="D22" i="43"/>
  <c r="E22" i="43"/>
  <c r="F22" i="43"/>
  <c r="G22" i="43"/>
  <c r="H22" i="43"/>
  <c r="I22" i="43"/>
  <c r="J22" i="43"/>
  <c r="K22" i="43"/>
  <c r="D23" i="43"/>
  <c r="E23" i="43"/>
  <c r="F23" i="43"/>
  <c r="G23" i="43"/>
  <c r="H23" i="43"/>
  <c r="I23" i="43"/>
  <c r="J23" i="43"/>
  <c r="K23" i="43"/>
  <c r="D24" i="43"/>
  <c r="E24" i="43"/>
  <c r="F24" i="43"/>
  <c r="G24" i="43"/>
  <c r="H24" i="43"/>
  <c r="I24" i="43"/>
  <c r="J24" i="43"/>
  <c r="K24" i="43"/>
  <c r="D25" i="43"/>
  <c r="E25" i="43"/>
  <c r="F25" i="43"/>
  <c r="G25" i="43"/>
  <c r="H25" i="43"/>
  <c r="I25" i="43"/>
  <c r="J25" i="43"/>
  <c r="K25" i="43"/>
  <c r="D26" i="43"/>
  <c r="E26" i="43"/>
  <c r="F26" i="43"/>
  <c r="G26" i="43"/>
  <c r="H26" i="43"/>
  <c r="I26" i="43"/>
  <c r="J26" i="43"/>
  <c r="K26" i="43"/>
  <c r="D27" i="43"/>
  <c r="E27" i="43"/>
  <c r="F27" i="43"/>
  <c r="G27" i="43"/>
  <c r="H27" i="43"/>
  <c r="I27" i="43"/>
  <c r="J27" i="43"/>
  <c r="K27" i="43"/>
  <c r="D28" i="43"/>
  <c r="E28" i="43"/>
  <c r="F28" i="43"/>
  <c r="G28" i="43"/>
  <c r="H28" i="43"/>
  <c r="I28" i="43"/>
  <c r="J28" i="43"/>
  <c r="K28" i="43"/>
  <c r="D29" i="43"/>
  <c r="E29" i="43"/>
  <c r="F29" i="43"/>
  <c r="G29" i="43"/>
  <c r="H29" i="43"/>
  <c r="I29" i="43"/>
  <c r="J29" i="43"/>
  <c r="K29" i="43"/>
  <c r="D30" i="43"/>
  <c r="E30" i="43"/>
  <c r="F30" i="43"/>
  <c r="G30" i="43"/>
  <c r="H30" i="43"/>
  <c r="I30" i="43"/>
  <c r="J30" i="43"/>
  <c r="K30" i="43"/>
  <c r="D31" i="43"/>
  <c r="E31" i="43"/>
  <c r="F31" i="43"/>
  <c r="G31" i="43"/>
  <c r="H31" i="43"/>
  <c r="I31" i="43"/>
  <c r="J31" i="43"/>
  <c r="K31" i="43"/>
  <c r="D32" i="43"/>
  <c r="E32" i="43"/>
  <c r="F32" i="43"/>
  <c r="G32" i="43"/>
  <c r="H32" i="43"/>
  <c r="I32" i="43"/>
  <c r="J32" i="43"/>
  <c r="K32" i="43"/>
  <c r="D33" i="43"/>
  <c r="E33" i="43"/>
  <c r="F33" i="43"/>
  <c r="G33" i="43"/>
  <c r="H33" i="43"/>
  <c r="I33" i="43"/>
  <c r="J33" i="43"/>
  <c r="K33" i="43"/>
  <c r="D34" i="43"/>
  <c r="E34" i="43"/>
  <c r="F34" i="43"/>
  <c r="G34" i="43"/>
  <c r="H34" i="43"/>
  <c r="I34" i="43"/>
  <c r="J34" i="43"/>
  <c r="K34" i="43"/>
  <c r="D35" i="43"/>
  <c r="E35" i="43"/>
  <c r="F35" i="43"/>
  <c r="G35" i="43"/>
  <c r="H35" i="43"/>
  <c r="I35" i="43"/>
  <c r="J35" i="43"/>
  <c r="K35" i="43"/>
  <c r="D36" i="43"/>
  <c r="E36" i="43"/>
  <c r="F36" i="43"/>
  <c r="G36" i="43"/>
  <c r="H36" i="43"/>
  <c r="I36" i="43"/>
  <c r="J36" i="43"/>
  <c r="K36" i="43"/>
  <c r="D37" i="43"/>
  <c r="E37" i="43"/>
  <c r="F37" i="43"/>
  <c r="G37" i="43"/>
  <c r="H37" i="43"/>
  <c r="I37" i="43"/>
  <c r="J37" i="43"/>
  <c r="K37" i="43"/>
  <c r="D38" i="43"/>
  <c r="E38" i="43"/>
  <c r="F38" i="43"/>
  <c r="G38" i="43"/>
  <c r="H38" i="43"/>
  <c r="I38" i="43"/>
  <c r="J38" i="43"/>
  <c r="K38" i="43"/>
  <c r="D39" i="43"/>
  <c r="E39" i="43"/>
  <c r="F39" i="43"/>
  <c r="G39" i="43"/>
  <c r="H39" i="43"/>
  <c r="I39" i="43"/>
  <c r="J39" i="43"/>
  <c r="K39" i="43"/>
  <c r="D40" i="43"/>
  <c r="E40" i="43"/>
  <c r="F40" i="43"/>
  <c r="G40" i="43"/>
  <c r="H40" i="43"/>
  <c r="I40" i="43"/>
  <c r="J40" i="43"/>
  <c r="K40" i="43"/>
  <c r="D41" i="43"/>
  <c r="E41" i="43"/>
  <c r="F41" i="43"/>
  <c r="G41" i="43"/>
  <c r="H41" i="43"/>
  <c r="I41" i="43"/>
  <c r="J41" i="43"/>
  <c r="K41" i="43"/>
  <c r="D42" i="43"/>
  <c r="E42" i="43"/>
  <c r="F42" i="43"/>
  <c r="G42" i="43"/>
  <c r="H42" i="43"/>
  <c r="I42" i="43"/>
  <c r="J42" i="43"/>
  <c r="K42" i="43"/>
  <c r="D43" i="43"/>
  <c r="E43" i="43"/>
  <c r="F43" i="43"/>
  <c r="G43" i="43"/>
  <c r="H43" i="43"/>
  <c r="I43" i="43"/>
  <c r="J43" i="43"/>
  <c r="K43" i="43"/>
  <c r="D44" i="43"/>
  <c r="E44" i="43"/>
  <c r="F44" i="43"/>
  <c r="G44" i="43"/>
  <c r="H44" i="43"/>
  <c r="I44" i="43"/>
  <c r="J44" i="43"/>
  <c r="K44" i="43"/>
  <c r="D45" i="43"/>
  <c r="E45" i="43"/>
  <c r="F45" i="43"/>
  <c r="G45" i="43"/>
  <c r="H45" i="43"/>
  <c r="I45" i="43"/>
  <c r="J45" i="43"/>
  <c r="K45" i="43"/>
  <c r="D46" i="43"/>
  <c r="E46" i="43"/>
  <c r="F46" i="43"/>
  <c r="G46" i="43"/>
  <c r="H46" i="43"/>
  <c r="I46" i="43"/>
  <c r="J46" i="43"/>
  <c r="K46" i="43"/>
  <c r="D47" i="43"/>
  <c r="E47" i="43"/>
  <c r="F47" i="43"/>
  <c r="G47" i="43"/>
  <c r="H47" i="43"/>
  <c r="I47" i="43"/>
  <c r="J47" i="43"/>
  <c r="K47" i="43"/>
  <c r="D48" i="43"/>
  <c r="E48" i="43"/>
  <c r="F48" i="43"/>
  <c r="G48" i="43"/>
  <c r="H48" i="43"/>
  <c r="I48" i="43"/>
  <c r="J48" i="43"/>
  <c r="K48" i="43"/>
  <c r="D49" i="43"/>
  <c r="E49" i="43"/>
  <c r="F49" i="43"/>
  <c r="G49" i="43"/>
  <c r="H49" i="43"/>
  <c r="I49" i="43"/>
  <c r="J49" i="43"/>
  <c r="K49" i="43"/>
  <c r="D50" i="43"/>
  <c r="E50" i="43"/>
  <c r="F50" i="43"/>
  <c r="G50" i="43"/>
  <c r="H50" i="43"/>
  <c r="I50" i="43"/>
  <c r="J50" i="43"/>
  <c r="K50" i="43"/>
  <c r="D51" i="43"/>
  <c r="E51" i="43"/>
  <c r="F51" i="43"/>
  <c r="G51" i="43"/>
  <c r="H51" i="43"/>
  <c r="I51" i="43"/>
  <c r="J51" i="43"/>
  <c r="K51" i="43"/>
  <c r="D52" i="43"/>
  <c r="E52" i="43"/>
  <c r="F52" i="43"/>
  <c r="G52" i="43"/>
  <c r="H52" i="43"/>
  <c r="I52" i="43"/>
  <c r="J52" i="43"/>
  <c r="K52" i="43"/>
  <c r="D53" i="43"/>
  <c r="E53" i="43"/>
  <c r="F53" i="43"/>
  <c r="G53" i="43"/>
  <c r="H53" i="43"/>
  <c r="I53" i="43"/>
  <c r="J53" i="43"/>
  <c r="K53" i="43"/>
  <c r="D54" i="43"/>
  <c r="E54" i="43"/>
  <c r="F54" i="43"/>
  <c r="G54" i="43"/>
  <c r="H54" i="43"/>
  <c r="I54" i="43"/>
  <c r="J54" i="43"/>
  <c r="K54" i="43"/>
  <c r="D55" i="43"/>
  <c r="E55" i="43"/>
  <c r="F55" i="43"/>
  <c r="G55" i="43"/>
  <c r="H55" i="43"/>
  <c r="I55" i="43"/>
  <c r="J55" i="43"/>
  <c r="K55" i="43"/>
  <c r="D56" i="43"/>
  <c r="E56" i="43"/>
  <c r="F56" i="43"/>
  <c r="G56" i="43"/>
  <c r="H56" i="43"/>
  <c r="I56" i="43"/>
  <c r="J56" i="43"/>
  <c r="K56" i="43"/>
  <c r="D57" i="43"/>
  <c r="E57" i="43"/>
  <c r="F57" i="43"/>
  <c r="G57" i="43"/>
  <c r="H57" i="43"/>
  <c r="I57" i="43"/>
  <c r="J57" i="43"/>
  <c r="K57" i="43"/>
  <c r="D58" i="43"/>
  <c r="E58" i="43"/>
  <c r="F58" i="43"/>
  <c r="G58" i="43"/>
  <c r="H58" i="43"/>
  <c r="I58" i="43"/>
  <c r="J58" i="43"/>
  <c r="K58" i="43"/>
  <c r="D59" i="43"/>
  <c r="E59" i="43"/>
  <c r="F59" i="43"/>
  <c r="G59" i="43"/>
  <c r="H59" i="43"/>
  <c r="I59" i="43"/>
  <c r="J59" i="43"/>
  <c r="K59" i="43"/>
  <c r="D60" i="43"/>
  <c r="E60" i="43"/>
  <c r="F60" i="43"/>
  <c r="G60" i="43"/>
  <c r="H60" i="43"/>
  <c r="I60" i="43"/>
  <c r="J60" i="43"/>
  <c r="K60" i="43"/>
  <c r="D61" i="43"/>
  <c r="E61" i="43"/>
  <c r="F61" i="43"/>
  <c r="G61" i="43"/>
  <c r="H61" i="43"/>
  <c r="I61" i="43"/>
  <c r="J61" i="43"/>
  <c r="K61" i="43"/>
  <c r="D62" i="43"/>
  <c r="E62" i="43"/>
  <c r="F62" i="43"/>
  <c r="G62" i="43"/>
  <c r="H62" i="43"/>
  <c r="I62" i="43"/>
  <c r="J62" i="43"/>
  <c r="K62" i="43"/>
  <c r="D63" i="43"/>
  <c r="E63" i="43"/>
  <c r="F63" i="43"/>
  <c r="G63" i="43"/>
  <c r="H63" i="43"/>
  <c r="I63" i="43"/>
  <c r="J63" i="43"/>
  <c r="K63" i="43"/>
  <c r="D64" i="43"/>
  <c r="E64" i="43"/>
  <c r="F64" i="43"/>
  <c r="G64" i="43"/>
  <c r="H64" i="43"/>
  <c r="I64" i="43"/>
  <c r="J64" i="43"/>
  <c r="K64" i="43"/>
  <c r="D65" i="43"/>
  <c r="E65" i="43"/>
  <c r="F65" i="43"/>
  <c r="G65" i="43"/>
  <c r="H65" i="43"/>
  <c r="I65" i="43"/>
  <c r="J65" i="43"/>
  <c r="K65" i="43"/>
  <c r="D66" i="43"/>
  <c r="E66" i="43"/>
  <c r="F66" i="43"/>
  <c r="G66" i="43"/>
  <c r="H66" i="43"/>
  <c r="I66" i="43"/>
  <c r="J66" i="43"/>
  <c r="K66" i="43"/>
  <c r="D67" i="43"/>
  <c r="E67" i="43"/>
  <c r="F67" i="43"/>
  <c r="G67" i="43"/>
  <c r="H67" i="43"/>
  <c r="I67" i="43"/>
  <c r="J67" i="43"/>
  <c r="K67" i="43"/>
  <c r="D68" i="43"/>
  <c r="E68" i="43"/>
  <c r="F68" i="43"/>
  <c r="G68" i="43"/>
  <c r="H68" i="43"/>
  <c r="I68" i="43"/>
  <c r="J68" i="43"/>
  <c r="K68" i="43"/>
  <c r="D69" i="43"/>
  <c r="E69" i="43"/>
  <c r="F69" i="43"/>
  <c r="G69" i="43"/>
  <c r="H69" i="43"/>
  <c r="I69" i="43"/>
  <c r="J69" i="43"/>
  <c r="K69" i="43"/>
  <c r="D70" i="43"/>
  <c r="E70" i="43"/>
  <c r="F70" i="43"/>
  <c r="G70" i="43"/>
  <c r="H70" i="43"/>
  <c r="I70" i="43"/>
  <c r="J70" i="43"/>
  <c r="K70" i="43"/>
  <c r="D71" i="43"/>
  <c r="E71" i="43"/>
  <c r="F71" i="43"/>
  <c r="G71" i="43"/>
  <c r="H71" i="43"/>
  <c r="I71" i="43"/>
  <c r="J71" i="43"/>
  <c r="K71" i="43"/>
  <c r="D72" i="43"/>
  <c r="E72" i="43"/>
  <c r="F72" i="43"/>
  <c r="G72" i="43"/>
  <c r="H72" i="43"/>
  <c r="I72" i="43"/>
  <c r="J72" i="43"/>
  <c r="K72" i="43"/>
  <c r="D73" i="43"/>
  <c r="E73" i="43"/>
  <c r="F73" i="43"/>
  <c r="G73" i="43"/>
  <c r="H73" i="43"/>
  <c r="I73" i="43"/>
  <c r="J73" i="43"/>
  <c r="K73" i="43"/>
  <c r="D74" i="43"/>
  <c r="E74" i="43"/>
  <c r="F74" i="43"/>
  <c r="G74" i="43"/>
  <c r="H74" i="43"/>
  <c r="I74" i="43"/>
  <c r="J74" i="43"/>
  <c r="K74" i="43"/>
  <c r="D75" i="43"/>
  <c r="E75" i="43"/>
  <c r="F75" i="43"/>
  <c r="G75" i="43"/>
  <c r="H75" i="43"/>
  <c r="I75" i="43"/>
  <c r="J75" i="43"/>
  <c r="K75" i="43"/>
  <c r="D76" i="43"/>
  <c r="E76" i="43"/>
  <c r="F76" i="43"/>
  <c r="G76" i="43"/>
  <c r="H76" i="43"/>
  <c r="I76" i="43"/>
  <c r="J76" i="43"/>
  <c r="K76" i="43"/>
  <c r="D77" i="43"/>
  <c r="E77" i="43"/>
  <c r="F77" i="43"/>
  <c r="G77" i="43"/>
  <c r="H77" i="43"/>
  <c r="I77" i="43"/>
  <c r="J77" i="43"/>
  <c r="K77" i="43"/>
  <c r="D78" i="43"/>
  <c r="E78" i="43"/>
  <c r="F78" i="43"/>
  <c r="G78" i="43"/>
  <c r="H78" i="43"/>
  <c r="I78" i="43"/>
  <c r="J78" i="43"/>
  <c r="K78" i="43"/>
  <c r="K11" i="43"/>
  <c r="J11" i="43"/>
  <c r="I11" i="43"/>
  <c r="H11" i="43"/>
  <c r="G11" i="43"/>
  <c r="F11" i="43"/>
  <c r="E11" i="43"/>
  <c r="D11" i="43"/>
  <c r="C11" i="43"/>
  <c r="C12" i="43"/>
  <c r="C13" i="43"/>
  <c r="C14" i="43"/>
  <c r="C15" i="43"/>
  <c r="C16" i="43"/>
  <c r="C17" i="43"/>
  <c r="C18" i="43"/>
  <c r="C19" i="43"/>
  <c r="C20" i="43"/>
  <c r="C21" i="43"/>
  <c r="C22" i="43"/>
  <c r="C23" i="43"/>
  <c r="C24" i="43"/>
  <c r="C25" i="43"/>
  <c r="C26" i="43"/>
  <c r="C27" i="43"/>
  <c r="C28" i="43"/>
  <c r="C29" i="43"/>
  <c r="C30" i="43"/>
  <c r="C31" i="43"/>
  <c r="C32" i="43"/>
  <c r="C33" i="43"/>
  <c r="C34" i="43"/>
  <c r="C35" i="43"/>
  <c r="C36" i="43"/>
  <c r="C37" i="43"/>
  <c r="C38" i="43"/>
  <c r="C39" i="43"/>
  <c r="C40" i="43"/>
  <c r="C41" i="43"/>
  <c r="C42" i="43"/>
  <c r="C43" i="43"/>
  <c r="C44" i="43"/>
  <c r="C45" i="43"/>
  <c r="C46" i="43"/>
  <c r="C47" i="43"/>
  <c r="C48" i="43"/>
  <c r="C49" i="43"/>
  <c r="C50" i="43"/>
  <c r="C51" i="43"/>
  <c r="C52" i="43"/>
  <c r="C53" i="43"/>
  <c r="C54" i="43"/>
  <c r="C55" i="43"/>
  <c r="C56" i="43"/>
  <c r="C57" i="43"/>
  <c r="C58" i="43"/>
  <c r="C59" i="43"/>
  <c r="C60" i="43"/>
  <c r="C61" i="43"/>
  <c r="C62" i="43"/>
  <c r="C63" i="43"/>
  <c r="C64" i="43"/>
  <c r="C65" i="43"/>
  <c r="C66" i="43"/>
  <c r="C67" i="43"/>
  <c r="C68" i="43"/>
  <c r="C69" i="43"/>
  <c r="C70" i="43"/>
  <c r="C71" i="43"/>
  <c r="C72" i="43"/>
  <c r="C73" i="43"/>
  <c r="C74" i="43"/>
  <c r="C75" i="43"/>
  <c r="C76" i="43"/>
  <c r="C77" i="43"/>
  <c r="C78" i="43"/>
  <c r="N75" i="42"/>
  <c r="F74" i="42"/>
  <c r="B74" i="42"/>
  <c r="L73" i="42"/>
  <c r="F73" i="42"/>
  <c r="E73" i="42"/>
  <c r="B73" i="42"/>
  <c r="J73" i="42"/>
  <c r="F72" i="42"/>
  <c r="B72" i="42"/>
  <c r="E72" i="42"/>
  <c r="K71" i="42"/>
  <c r="F71" i="42"/>
  <c r="G71" i="42"/>
  <c r="B71" i="42"/>
  <c r="E71" i="42"/>
  <c r="F70" i="42"/>
  <c r="B70" i="42"/>
  <c r="L70" i="42"/>
  <c r="G69" i="42"/>
  <c r="F69" i="42"/>
  <c r="E69" i="42"/>
  <c r="B69" i="42"/>
  <c r="J69" i="42"/>
  <c r="F68" i="42"/>
  <c r="B68" i="42"/>
  <c r="L67" i="42"/>
  <c r="F67" i="42"/>
  <c r="E67" i="42"/>
  <c r="B67" i="42"/>
  <c r="J67" i="42"/>
  <c r="F66" i="42"/>
  <c r="B66" i="42"/>
  <c r="E66" i="42"/>
  <c r="F65" i="42"/>
  <c r="B65" i="42"/>
  <c r="J65" i="42"/>
  <c r="F64" i="42"/>
  <c r="G64" i="42"/>
  <c r="B64" i="42"/>
  <c r="J64" i="42"/>
  <c r="F63" i="42"/>
  <c r="G63" i="42"/>
  <c r="B63" i="42"/>
  <c r="J63" i="42"/>
  <c r="F62" i="42"/>
  <c r="B62" i="42"/>
  <c r="E62" i="42"/>
  <c r="F61" i="42"/>
  <c r="G61" i="42"/>
  <c r="B61" i="42"/>
  <c r="J61" i="42"/>
  <c r="F60" i="42"/>
  <c r="B60" i="42"/>
  <c r="J60" i="42"/>
  <c r="F59" i="42"/>
  <c r="B59" i="42"/>
  <c r="J59" i="42"/>
  <c r="F58" i="42"/>
  <c r="B58" i="42"/>
  <c r="J58" i="42"/>
  <c r="G57" i="42"/>
  <c r="F57" i="42"/>
  <c r="E57" i="42"/>
  <c r="B57" i="42"/>
  <c r="J57" i="42"/>
  <c r="F56" i="42"/>
  <c r="B56" i="42"/>
  <c r="L55" i="42"/>
  <c r="F55" i="42"/>
  <c r="E55" i="42"/>
  <c r="B55" i="42"/>
  <c r="J55" i="42"/>
  <c r="F54" i="42"/>
  <c r="B54" i="42"/>
  <c r="J54" i="42"/>
  <c r="G53" i="42"/>
  <c r="F53" i="42"/>
  <c r="E53" i="42"/>
  <c r="B53" i="42"/>
  <c r="J53" i="42"/>
  <c r="F52" i="42"/>
  <c r="G52" i="42"/>
  <c r="E52" i="42"/>
  <c r="B52" i="42"/>
  <c r="L52" i="42"/>
  <c r="J52" i="42"/>
  <c r="F51" i="42"/>
  <c r="E51" i="42"/>
  <c r="B51" i="42"/>
  <c r="L51" i="42"/>
  <c r="J51" i="42"/>
  <c r="K50" i="42"/>
  <c r="F50" i="42"/>
  <c r="B50" i="42"/>
  <c r="F49" i="42"/>
  <c r="B49" i="42"/>
  <c r="F48" i="42"/>
  <c r="B48" i="42"/>
  <c r="F47" i="42"/>
  <c r="B47" i="42"/>
  <c r="J46" i="42"/>
  <c r="F46" i="42"/>
  <c r="B46" i="42"/>
  <c r="F45" i="42"/>
  <c r="B45" i="42"/>
  <c r="F44" i="42"/>
  <c r="B44" i="42"/>
  <c r="G44" i="42"/>
  <c r="J44" i="42"/>
  <c r="F43" i="42"/>
  <c r="B43" i="42"/>
  <c r="J43" i="42"/>
  <c r="F42" i="42"/>
  <c r="B42" i="42"/>
  <c r="J42" i="42"/>
  <c r="F41" i="42"/>
  <c r="G41" i="42"/>
  <c r="B41" i="42"/>
  <c r="J41" i="42"/>
  <c r="F40" i="42"/>
  <c r="B40" i="42"/>
  <c r="F39" i="42"/>
  <c r="B39" i="42"/>
  <c r="E39" i="42"/>
  <c r="F38" i="42"/>
  <c r="B38" i="42"/>
  <c r="J38" i="42"/>
  <c r="F37" i="42"/>
  <c r="B37" i="42"/>
  <c r="J37" i="42"/>
  <c r="F36" i="42"/>
  <c r="B36" i="42"/>
  <c r="J36" i="42"/>
  <c r="F35" i="42"/>
  <c r="B35" i="42"/>
  <c r="J35" i="42"/>
  <c r="G34" i="42"/>
  <c r="F34" i="42"/>
  <c r="B34" i="42"/>
  <c r="J34" i="42"/>
  <c r="F33" i="42"/>
  <c r="B33" i="42"/>
  <c r="J33" i="42"/>
  <c r="F32" i="42"/>
  <c r="B32" i="42"/>
  <c r="J32" i="42"/>
  <c r="L31" i="42"/>
  <c r="F31" i="42"/>
  <c r="E31" i="42"/>
  <c r="B31" i="42"/>
  <c r="J31" i="42"/>
  <c r="F30" i="42"/>
  <c r="B30" i="42"/>
  <c r="J30" i="42"/>
  <c r="L29" i="42"/>
  <c r="F29" i="42"/>
  <c r="E29" i="42"/>
  <c r="B29" i="42"/>
  <c r="J29" i="42"/>
  <c r="F28" i="42"/>
  <c r="B28" i="42"/>
  <c r="F27" i="42"/>
  <c r="B27" i="42"/>
  <c r="J27" i="42"/>
  <c r="G26" i="42"/>
  <c r="F26" i="42"/>
  <c r="B26" i="42"/>
  <c r="J26" i="42"/>
  <c r="G25" i="42"/>
  <c r="F25" i="42"/>
  <c r="B25" i="42"/>
  <c r="J25" i="42"/>
  <c r="F24" i="42"/>
  <c r="B24" i="42"/>
  <c r="J24" i="42"/>
  <c r="F23" i="42"/>
  <c r="B23" i="42"/>
  <c r="J23" i="42"/>
  <c r="K22" i="42"/>
  <c r="F22" i="42"/>
  <c r="E22" i="42"/>
  <c r="B22" i="42"/>
  <c r="J22" i="42"/>
  <c r="F21" i="42"/>
  <c r="B21" i="42"/>
  <c r="E21" i="42"/>
  <c r="F20" i="42"/>
  <c r="B20" i="42"/>
  <c r="F19" i="42"/>
  <c r="B19" i="42"/>
  <c r="J19" i="42"/>
  <c r="F18" i="42"/>
  <c r="E18" i="42"/>
  <c r="B18" i="42"/>
  <c r="F17" i="42"/>
  <c r="G17" i="42"/>
  <c r="B17" i="42"/>
  <c r="F16" i="42"/>
  <c r="B16" i="42"/>
  <c r="G16" i="42"/>
  <c r="F15" i="42"/>
  <c r="B15" i="42"/>
  <c r="J15" i="42"/>
  <c r="F14" i="42"/>
  <c r="E14" i="42"/>
  <c r="B14" i="42"/>
  <c r="F13" i="42"/>
  <c r="B13" i="42"/>
  <c r="G13" i="42"/>
  <c r="F12" i="42"/>
  <c r="G12" i="42"/>
  <c r="B12" i="42"/>
  <c r="J12" i="42"/>
  <c r="F11" i="42"/>
  <c r="E11" i="42"/>
  <c r="B11" i="42"/>
  <c r="L10" i="42"/>
  <c r="F10" i="42"/>
  <c r="E10" i="42"/>
  <c r="B10" i="42"/>
  <c r="J10" i="42"/>
  <c r="F9" i="42"/>
  <c r="B9" i="42"/>
  <c r="L9" i="42"/>
  <c r="F8" i="42"/>
  <c r="B8" i="42"/>
  <c r="G8" i="42"/>
  <c r="N75" i="39"/>
  <c r="F74" i="39"/>
  <c r="B74" i="39"/>
  <c r="E74" i="39"/>
  <c r="J74" i="39"/>
  <c r="F73" i="39"/>
  <c r="B73" i="39"/>
  <c r="F72" i="39"/>
  <c r="B72" i="39"/>
  <c r="K71" i="39"/>
  <c r="L71" i="39"/>
  <c r="F71" i="39"/>
  <c r="B71" i="39"/>
  <c r="F70" i="39"/>
  <c r="B70" i="39"/>
  <c r="J70" i="39"/>
  <c r="F69" i="39"/>
  <c r="B69" i="39"/>
  <c r="J69" i="39"/>
  <c r="F68" i="39"/>
  <c r="B68" i="39"/>
  <c r="J68" i="39"/>
  <c r="F67" i="39"/>
  <c r="B67" i="39"/>
  <c r="J67" i="39"/>
  <c r="F66" i="39"/>
  <c r="B66" i="39"/>
  <c r="J66" i="39"/>
  <c r="F65" i="39"/>
  <c r="B65" i="39"/>
  <c r="F64" i="39"/>
  <c r="B64" i="39"/>
  <c r="J64" i="39"/>
  <c r="F63" i="39"/>
  <c r="B63" i="39"/>
  <c r="F62" i="39"/>
  <c r="B62" i="39"/>
  <c r="J62" i="39"/>
  <c r="F61" i="39"/>
  <c r="B61" i="39"/>
  <c r="J61" i="39"/>
  <c r="F60" i="39"/>
  <c r="B60" i="39"/>
  <c r="J60" i="39"/>
  <c r="F59" i="39"/>
  <c r="B59" i="39"/>
  <c r="G59" i="39"/>
  <c r="F58" i="39"/>
  <c r="B58" i="39"/>
  <c r="J58" i="39"/>
  <c r="J57" i="39"/>
  <c r="F57" i="39"/>
  <c r="B57" i="39"/>
  <c r="F56" i="39"/>
  <c r="B56" i="39"/>
  <c r="F55" i="39"/>
  <c r="B55" i="39"/>
  <c r="F54" i="39"/>
  <c r="B54" i="39"/>
  <c r="F53" i="39"/>
  <c r="B53" i="39"/>
  <c r="G53" i="39"/>
  <c r="J53" i="39"/>
  <c r="F52" i="39"/>
  <c r="B52" i="39"/>
  <c r="L52" i="39"/>
  <c r="F51" i="39"/>
  <c r="B51" i="39"/>
  <c r="K50" i="39"/>
  <c r="F50" i="39"/>
  <c r="B50" i="39"/>
  <c r="F49" i="39"/>
  <c r="B49" i="39"/>
  <c r="F48" i="39"/>
  <c r="B48" i="39"/>
  <c r="F47" i="39"/>
  <c r="B47" i="39"/>
  <c r="F46" i="39"/>
  <c r="B46" i="39"/>
  <c r="J46" i="39"/>
  <c r="F45" i="39"/>
  <c r="B45" i="39"/>
  <c r="J45" i="39"/>
  <c r="F44" i="39"/>
  <c r="B44" i="39"/>
  <c r="J44" i="39"/>
  <c r="F43" i="39"/>
  <c r="B43" i="39"/>
  <c r="J43" i="39"/>
  <c r="F42" i="39"/>
  <c r="B42" i="39"/>
  <c r="J42" i="39"/>
  <c r="F41" i="39"/>
  <c r="B41" i="39"/>
  <c r="F40" i="39"/>
  <c r="B40" i="39"/>
  <c r="J40" i="39"/>
  <c r="F39" i="39"/>
  <c r="B39" i="39"/>
  <c r="J39" i="39"/>
  <c r="F38" i="39"/>
  <c r="B38" i="39"/>
  <c r="J38" i="39"/>
  <c r="F37" i="39"/>
  <c r="B37" i="39"/>
  <c r="J37" i="39"/>
  <c r="F36" i="39"/>
  <c r="B36" i="39"/>
  <c r="J36" i="39"/>
  <c r="F35" i="39"/>
  <c r="B35" i="39"/>
  <c r="J35" i="39"/>
  <c r="F34" i="39"/>
  <c r="B34" i="39"/>
  <c r="F33" i="39"/>
  <c r="B33" i="39"/>
  <c r="F32" i="39"/>
  <c r="B32" i="39"/>
  <c r="J32" i="39"/>
  <c r="F31" i="39"/>
  <c r="B31" i="39"/>
  <c r="J31" i="39"/>
  <c r="F30" i="39"/>
  <c r="B30" i="39"/>
  <c r="J30" i="39"/>
  <c r="F29" i="39"/>
  <c r="B29" i="39"/>
  <c r="F28" i="39"/>
  <c r="B28" i="39"/>
  <c r="J28" i="39"/>
  <c r="F27" i="39"/>
  <c r="B27" i="39"/>
  <c r="J27" i="39"/>
  <c r="F26" i="39"/>
  <c r="B26" i="39"/>
  <c r="J26" i="39"/>
  <c r="F25" i="39"/>
  <c r="B25" i="39"/>
  <c r="G25" i="39"/>
  <c r="F24" i="39"/>
  <c r="B24" i="39"/>
  <c r="J24" i="39"/>
  <c r="F23" i="39"/>
  <c r="B23" i="39"/>
  <c r="J23" i="39"/>
  <c r="K22" i="39"/>
  <c r="F22" i="39"/>
  <c r="B22" i="39"/>
  <c r="E22" i="39"/>
  <c r="F21" i="39"/>
  <c r="B21" i="39"/>
  <c r="F20" i="39"/>
  <c r="B20" i="39"/>
  <c r="J20" i="39"/>
  <c r="F19" i="39"/>
  <c r="B19" i="39"/>
  <c r="F18" i="39"/>
  <c r="B18" i="39"/>
  <c r="F17" i="39"/>
  <c r="B17" i="39"/>
  <c r="F16" i="39"/>
  <c r="B16" i="39"/>
  <c r="J16" i="39"/>
  <c r="F15" i="39"/>
  <c r="B15" i="39"/>
  <c r="E15" i="39"/>
  <c r="J15" i="39"/>
  <c r="F14" i="39"/>
  <c r="B14" i="39"/>
  <c r="J14" i="39"/>
  <c r="F13" i="39"/>
  <c r="G13" i="39"/>
  <c r="B13" i="39"/>
  <c r="J13" i="39"/>
  <c r="F12" i="39"/>
  <c r="B12" i="39"/>
  <c r="J12" i="39"/>
  <c r="F11" i="39"/>
  <c r="E11" i="39"/>
  <c r="B11" i="39"/>
  <c r="J11" i="39"/>
  <c r="F10" i="39"/>
  <c r="B10" i="39"/>
  <c r="F9" i="39"/>
  <c r="B9" i="39"/>
  <c r="F8" i="39"/>
  <c r="B8" i="39"/>
  <c r="G8" i="39"/>
  <c r="N75" i="36"/>
  <c r="F74" i="36"/>
  <c r="B74" i="36"/>
  <c r="F73" i="36"/>
  <c r="B73" i="36"/>
  <c r="F72" i="36"/>
  <c r="B72" i="36"/>
  <c r="K71" i="36"/>
  <c r="F71" i="36"/>
  <c r="B71" i="36"/>
  <c r="J71" i="36"/>
  <c r="F70" i="36"/>
  <c r="B70" i="36"/>
  <c r="F69" i="36"/>
  <c r="B69" i="36"/>
  <c r="J69" i="36"/>
  <c r="F68" i="36"/>
  <c r="B68" i="36"/>
  <c r="J68" i="36"/>
  <c r="F67" i="36"/>
  <c r="B67" i="36"/>
  <c r="F66" i="36"/>
  <c r="B66" i="36"/>
  <c r="J66" i="36"/>
  <c r="F65" i="36"/>
  <c r="B65" i="36"/>
  <c r="J65" i="36"/>
  <c r="F64" i="36"/>
  <c r="B64" i="36"/>
  <c r="J64" i="36"/>
  <c r="F63" i="36"/>
  <c r="B63" i="36"/>
  <c r="F62" i="36"/>
  <c r="B62" i="36"/>
  <c r="J62" i="36"/>
  <c r="F61" i="36"/>
  <c r="B61" i="36"/>
  <c r="J61" i="36"/>
  <c r="F60" i="36"/>
  <c r="B60" i="36"/>
  <c r="F59" i="36"/>
  <c r="B59" i="36"/>
  <c r="F58" i="36"/>
  <c r="B58" i="36"/>
  <c r="J58" i="36"/>
  <c r="F57" i="36"/>
  <c r="B57" i="36"/>
  <c r="J57" i="36"/>
  <c r="F56" i="36"/>
  <c r="B56" i="36"/>
  <c r="E56" i="36"/>
  <c r="J56" i="36"/>
  <c r="F55" i="36"/>
  <c r="B55" i="36"/>
  <c r="F54" i="36"/>
  <c r="B54" i="36"/>
  <c r="F53" i="36"/>
  <c r="B53" i="36"/>
  <c r="G53" i="36"/>
  <c r="F52" i="36"/>
  <c r="B52" i="36"/>
  <c r="F51" i="36"/>
  <c r="B51" i="36"/>
  <c r="L51" i="36"/>
  <c r="K50" i="36"/>
  <c r="F50" i="36"/>
  <c r="G50" i="36"/>
  <c r="B50" i="36"/>
  <c r="J50" i="36"/>
  <c r="F49" i="36"/>
  <c r="G49" i="36"/>
  <c r="B49" i="36"/>
  <c r="E49" i="36"/>
  <c r="F48" i="36"/>
  <c r="B48" i="36"/>
  <c r="F47" i="36"/>
  <c r="B47" i="36"/>
  <c r="F46" i="36"/>
  <c r="E46" i="36"/>
  <c r="B46" i="36"/>
  <c r="L46" i="36"/>
  <c r="F45" i="36"/>
  <c r="G45" i="36"/>
  <c r="E45" i="36"/>
  <c r="B45" i="36"/>
  <c r="L45" i="36"/>
  <c r="F44" i="36"/>
  <c r="B44" i="36"/>
  <c r="L44" i="36"/>
  <c r="F43" i="36"/>
  <c r="B43" i="36"/>
  <c r="F42" i="36"/>
  <c r="G42" i="36"/>
  <c r="E42" i="36"/>
  <c r="B42" i="36"/>
  <c r="L42" i="36"/>
  <c r="J42" i="36"/>
  <c r="F41" i="36"/>
  <c r="B41" i="36"/>
  <c r="F40" i="36"/>
  <c r="B40" i="36"/>
  <c r="F39" i="36"/>
  <c r="B39" i="36"/>
  <c r="E39" i="36"/>
  <c r="L39" i="36"/>
  <c r="F38" i="36"/>
  <c r="B38" i="36"/>
  <c r="L38" i="36"/>
  <c r="F37" i="36"/>
  <c r="B37" i="36"/>
  <c r="L37" i="36"/>
  <c r="F36" i="36"/>
  <c r="B36" i="36"/>
  <c r="F35" i="36"/>
  <c r="B35" i="36"/>
  <c r="F34" i="36"/>
  <c r="G34" i="36"/>
  <c r="E34" i="36"/>
  <c r="B34" i="36"/>
  <c r="L34" i="36"/>
  <c r="J34" i="36"/>
  <c r="F33" i="36"/>
  <c r="B33" i="36"/>
  <c r="F32" i="36"/>
  <c r="B32" i="36"/>
  <c r="L32" i="36"/>
  <c r="F31" i="36"/>
  <c r="B31" i="36"/>
  <c r="E31" i="36"/>
  <c r="L31" i="36"/>
  <c r="F30" i="36"/>
  <c r="E30" i="36"/>
  <c r="B30" i="36"/>
  <c r="L30" i="36"/>
  <c r="F29" i="36"/>
  <c r="G29" i="36"/>
  <c r="E29" i="36"/>
  <c r="B29" i="36"/>
  <c r="L29" i="36"/>
  <c r="F28" i="36"/>
  <c r="B28" i="36"/>
  <c r="J28" i="36"/>
  <c r="F27" i="36"/>
  <c r="B27" i="36"/>
  <c r="F26" i="36"/>
  <c r="G26" i="36"/>
  <c r="E26" i="36"/>
  <c r="B26" i="36"/>
  <c r="L26" i="36"/>
  <c r="J26" i="36"/>
  <c r="F25" i="36"/>
  <c r="B25" i="36"/>
  <c r="E25" i="36"/>
  <c r="L25" i="36"/>
  <c r="F24" i="36"/>
  <c r="B24" i="36"/>
  <c r="F23" i="36"/>
  <c r="B23" i="36"/>
  <c r="G23" i="36"/>
  <c r="K22" i="36"/>
  <c r="F22" i="36"/>
  <c r="B22" i="36"/>
  <c r="G21" i="36"/>
  <c r="F21" i="36"/>
  <c r="B21" i="36"/>
  <c r="J21" i="36"/>
  <c r="G20" i="36"/>
  <c r="F20" i="36"/>
  <c r="B20" i="36"/>
  <c r="J20" i="36"/>
  <c r="F19" i="36"/>
  <c r="B19" i="36"/>
  <c r="J19" i="36"/>
  <c r="F18" i="36"/>
  <c r="B18" i="36"/>
  <c r="G17" i="36"/>
  <c r="F17" i="36"/>
  <c r="B17" i="36"/>
  <c r="J17" i="36"/>
  <c r="G16" i="36"/>
  <c r="F16" i="36"/>
  <c r="B16" i="36"/>
  <c r="J16" i="36"/>
  <c r="F15" i="36"/>
  <c r="B15" i="36"/>
  <c r="J15" i="36"/>
  <c r="F14" i="36"/>
  <c r="B14" i="36"/>
  <c r="G13" i="36"/>
  <c r="F13" i="36"/>
  <c r="B13" i="36"/>
  <c r="J13" i="36"/>
  <c r="G12" i="36"/>
  <c r="F12" i="36"/>
  <c r="B12" i="36"/>
  <c r="J12" i="36"/>
  <c r="F11" i="36"/>
  <c r="B11" i="36"/>
  <c r="G11" i="36"/>
  <c r="F10" i="36"/>
  <c r="B10" i="36"/>
  <c r="E10" i="36"/>
  <c r="F9" i="36"/>
  <c r="B9" i="36"/>
  <c r="F8" i="36"/>
  <c r="B8" i="36"/>
  <c r="N75" i="34"/>
  <c r="F74" i="34"/>
  <c r="B74" i="34"/>
  <c r="F73" i="34"/>
  <c r="B73" i="34"/>
  <c r="F72" i="34"/>
  <c r="B72" i="34"/>
  <c r="K71" i="34"/>
  <c r="F71" i="34"/>
  <c r="B71" i="34"/>
  <c r="L71" i="34"/>
  <c r="F70" i="34"/>
  <c r="G70" i="34"/>
  <c r="B70" i="34"/>
  <c r="F69" i="34"/>
  <c r="B69" i="34"/>
  <c r="F68" i="34"/>
  <c r="G68" i="34"/>
  <c r="B68" i="34"/>
  <c r="L68" i="34"/>
  <c r="F67" i="34"/>
  <c r="B67" i="34"/>
  <c r="L67" i="34"/>
  <c r="F66" i="34"/>
  <c r="B66" i="34"/>
  <c r="G66" i="34"/>
  <c r="F65" i="34"/>
  <c r="G65" i="34"/>
  <c r="B65" i="34"/>
  <c r="F64" i="34"/>
  <c r="B64" i="34"/>
  <c r="L64" i="34"/>
  <c r="F63" i="34"/>
  <c r="B63" i="34"/>
  <c r="J63" i="34"/>
  <c r="F62" i="34"/>
  <c r="B62" i="34"/>
  <c r="G62" i="34"/>
  <c r="F61" i="34"/>
  <c r="B61" i="34"/>
  <c r="J61" i="34"/>
  <c r="G61" i="34"/>
  <c r="F60" i="34"/>
  <c r="B60" i="34"/>
  <c r="G60" i="34"/>
  <c r="F59" i="34"/>
  <c r="B59" i="34"/>
  <c r="F58" i="34"/>
  <c r="B58" i="34"/>
  <c r="G58" i="34"/>
  <c r="F57" i="34"/>
  <c r="B57" i="34"/>
  <c r="G57" i="34"/>
  <c r="J57" i="34"/>
  <c r="F56" i="34"/>
  <c r="B56" i="34"/>
  <c r="F55" i="34"/>
  <c r="B55" i="34"/>
  <c r="L55" i="34"/>
  <c r="F54" i="34"/>
  <c r="B54" i="34"/>
  <c r="G54" i="34"/>
  <c r="F53" i="34"/>
  <c r="B53" i="34"/>
  <c r="G53" i="34"/>
  <c r="J53" i="34"/>
  <c r="F52" i="34"/>
  <c r="B52" i="34"/>
  <c r="F51" i="34"/>
  <c r="G51" i="34"/>
  <c r="B51" i="34"/>
  <c r="J51" i="34"/>
  <c r="K50" i="34"/>
  <c r="F50" i="34"/>
  <c r="B50" i="34"/>
  <c r="J50" i="34"/>
  <c r="F49" i="34"/>
  <c r="B49" i="34"/>
  <c r="E49" i="34"/>
  <c r="F48" i="34"/>
  <c r="B48" i="34"/>
  <c r="L47" i="34"/>
  <c r="F47" i="34"/>
  <c r="B47" i="34"/>
  <c r="F46" i="34"/>
  <c r="B46" i="34"/>
  <c r="F45" i="34"/>
  <c r="G45" i="34"/>
  <c r="B45" i="34"/>
  <c r="L45" i="34"/>
  <c r="F44" i="34"/>
  <c r="B44" i="34"/>
  <c r="F43" i="34"/>
  <c r="B43" i="34"/>
  <c r="G43" i="34"/>
  <c r="F42" i="34"/>
  <c r="B42" i="34"/>
  <c r="J42" i="34"/>
  <c r="L41" i="34"/>
  <c r="F41" i="34"/>
  <c r="B41" i="34"/>
  <c r="F40" i="34"/>
  <c r="G40" i="34"/>
  <c r="B40" i="34"/>
  <c r="E40" i="34"/>
  <c r="L40" i="34"/>
  <c r="J40" i="34"/>
  <c r="F39" i="34"/>
  <c r="B39" i="34"/>
  <c r="G39" i="34"/>
  <c r="F38" i="34"/>
  <c r="B38" i="34"/>
  <c r="F37" i="34"/>
  <c r="B37" i="34"/>
  <c r="F36" i="34"/>
  <c r="G36" i="34"/>
  <c r="B36" i="34"/>
  <c r="L36" i="34"/>
  <c r="F35" i="34"/>
  <c r="B35" i="34"/>
  <c r="G35" i="34"/>
  <c r="F34" i="34"/>
  <c r="B34" i="34"/>
  <c r="F33" i="34"/>
  <c r="G33" i="34"/>
  <c r="B33" i="34"/>
  <c r="L33" i="34"/>
  <c r="J33" i="34"/>
  <c r="F32" i="34"/>
  <c r="B32" i="34"/>
  <c r="F31" i="34"/>
  <c r="G31" i="34"/>
  <c r="E31" i="34"/>
  <c r="B31" i="34"/>
  <c r="L31" i="34"/>
  <c r="J31" i="34"/>
  <c r="F30" i="34"/>
  <c r="B30" i="34"/>
  <c r="F29" i="34"/>
  <c r="B29" i="34"/>
  <c r="G29" i="34"/>
  <c r="F28" i="34"/>
  <c r="B28" i="34"/>
  <c r="G28" i="34"/>
  <c r="F27" i="34"/>
  <c r="B27" i="34"/>
  <c r="G27" i="34"/>
  <c r="E27" i="34"/>
  <c r="F26" i="34"/>
  <c r="B26" i="34"/>
  <c r="L26" i="34"/>
  <c r="F25" i="34"/>
  <c r="B25" i="34"/>
  <c r="E25" i="34"/>
  <c r="J25" i="34"/>
  <c r="F24" i="34"/>
  <c r="B24" i="34"/>
  <c r="F23" i="34"/>
  <c r="B23" i="34"/>
  <c r="K22" i="34"/>
  <c r="F22" i="34"/>
  <c r="B22" i="34"/>
  <c r="L22" i="34"/>
  <c r="F21" i="34"/>
  <c r="B21" i="34"/>
  <c r="G21" i="34"/>
  <c r="F20" i="34"/>
  <c r="B20" i="34"/>
  <c r="J20" i="34"/>
  <c r="F19" i="34"/>
  <c r="B19" i="34"/>
  <c r="J19" i="34"/>
  <c r="F18" i="34"/>
  <c r="B18" i="34"/>
  <c r="F17" i="34"/>
  <c r="B17" i="34"/>
  <c r="J17" i="34"/>
  <c r="F16" i="34"/>
  <c r="B16" i="34"/>
  <c r="G16" i="34"/>
  <c r="F15" i="34"/>
  <c r="B15" i="34"/>
  <c r="G15" i="34"/>
  <c r="J15" i="34"/>
  <c r="F14" i="34"/>
  <c r="B14" i="34"/>
  <c r="J14" i="34"/>
  <c r="F13" i="34"/>
  <c r="B13" i="34"/>
  <c r="J13" i="34"/>
  <c r="F12" i="34"/>
  <c r="B12" i="34"/>
  <c r="F11" i="34"/>
  <c r="B11" i="34"/>
  <c r="J11" i="34"/>
  <c r="F10" i="34"/>
  <c r="B10" i="34"/>
  <c r="G10" i="34"/>
  <c r="J10" i="34"/>
  <c r="F9" i="34"/>
  <c r="B9" i="34"/>
  <c r="G9" i="34"/>
  <c r="F8" i="34"/>
  <c r="B8" i="34"/>
  <c r="J8" i="34"/>
  <c r="N75" i="32"/>
  <c r="F74" i="32"/>
  <c r="B74" i="32"/>
  <c r="F73" i="32"/>
  <c r="B73" i="32"/>
  <c r="G73" i="32"/>
  <c r="J72" i="32"/>
  <c r="F72" i="32"/>
  <c r="B72" i="32"/>
  <c r="G72" i="32"/>
  <c r="K71" i="32"/>
  <c r="F71" i="32"/>
  <c r="B71" i="32"/>
  <c r="L71" i="32"/>
  <c r="F70" i="32"/>
  <c r="B70" i="32"/>
  <c r="L70" i="32"/>
  <c r="F69" i="32"/>
  <c r="B69" i="32"/>
  <c r="L69" i="32"/>
  <c r="F68" i="32"/>
  <c r="B68" i="32"/>
  <c r="J68" i="32"/>
  <c r="F67" i="32"/>
  <c r="B67" i="32"/>
  <c r="F66" i="32"/>
  <c r="B66" i="32"/>
  <c r="J66" i="32"/>
  <c r="F65" i="32"/>
  <c r="B65" i="32"/>
  <c r="J65" i="32"/>
  <c r="F64" i="32"/>
  <c r="B64" i="32"/>
  <c r="J64" i="32"/>
  <c r="F63" i="32"/>
  <c r="B63" i="32"/>
  <c r="F62" i="32"/>
  <c r="B62" i="32"/>
  <c r="J62" i="32"/>
  <c r="F61" i="32"/>
  <c r="B61" i="32"/>
  <c r="J61" i="32"/>
  <c r="F60" i="32"/>
  <c r="B60" i="32"/>
  <c r="J60" i="32"/>
  <c r="F59" i="32"/>
  <c r="B59" i="32"/>
  <c r="G59" i="32"/>
  <c r="J59" i="32"/>
  <c r="F58" i="32"/>
  <c r="B58" i="32"/>
  <c r="J58" i="32"/>
  <c r="F57" i="32"/>
  <c r="B57" i="32"/>
  <c r="F56" i="32"/>
  <c r="B56" i="32"/>
  <c r="F55" i="32"/>
  <c r="B55" i="32"/>
  <c r="E55" i="32"/>
  <c r="J55" i="32"/>
  <c r="F54" i="32"/>
  <c r="G54" i="32"/>
  <c r="B54" i="32"/>
  <c r="F53" i="32"/>
  <c r="G53" i="32"/>
  <c r="B53" i="32"/>
  <c r="F52" i="32"/>
  <c r="G52" i="32"/>
  <c r="B52" i="32"/>
  <c r="F51" i="32"/>
  <c r="B51" i="32"/>
  <c r="E51" i="32"/>
  <c r="K50" i="32"/>
  <c r="F50" i="32"/>
  <c r="B50" i="32"/>
  <c r="L50" i="32"/>
  <c r="F49" i="32"/>
  <c r="B49" i="32"/>
  <c r="L49" i="32"/>
  <c r="F48" i="32"/>
  <c r="G48" i="32"/>
  <c r="B48" i="32"/>
  <c r="E48" i="32"/>
  <c r="L48" i="32"/>
  <c r="F47" i="32"/>
  <c r="B47" i="32"/>
  <c r="L47" i="32"/>
  <c r="F46" i="32"/>
  <c r="B46" i="32"/>
  <c r="L46" i="32"/>
  <c r="F45" i="32"/>
  <c r="B45" i="32"/>
  <c r="F44" i="32"/>
  <c r="G44" i="32"/>
  <c r="B44" i="32"/>
  <c r="J44" i="32"/>
  <c r="F43" i="32"/>
  <c r="B43" i="32"/>
  <c r="L43" i="32"/>
  <c r="F42" i="32"/>
  <c r="B42" i="32"/>
  <c r="L42" i="32"/>
  <c r="F41" i="32"/>
  <c r="G41" i="32"/>
  <c r="B41" i="32"/>
  <c r="L41" i="32"/>
  <c r="F40" i="32"/>
  <c r="G40" i="32"/>
  <c r="B40" i="32"/>
  <c r="L40" i="32"/>
  <c r="F39" i="32"/>
  <c r="B39" i="32"/>
  <c r="L39" i="32"/>
  <c r="F38" i="32"/>
  <c r="B38" i="32"/>
  <c r="L38" i="32"/>
  <c r="F37" i="32"/>
  <c r="B37" i="32"/>
  <c r="L37" i="32"/>
  <c r="F36" i="32"/>
  <c r="B36" i="32"/>
  <c r="G36" i="32"/>
  <c r="L36" i="32"/>
  <c r="F35" i="32"/>
  <c r="B35" i="32"/>
  <c r="L35" i="32"/>
  <c r="F34" i="32"/>
  <c r="B34" i="32"/>
  <c r="L34" i="32"/>
  <c r="F33" i="32"/>
  <c r="B33" i="32"/>
  <c r="L33" i="32"/>
  <c r="F32" i="32"/>
  <c r="B32" i="32"/>
  <c r="F31" i="32"/>
  <c r="B31" i="32"/>
  <c r="L31" i="32"/>
  <c r="F30" i="32"/>
  <c r="B30" i="32"/>
  <c r="L30" i="32"/>
  <c r="F29" i="32"/>
  <c r="B29" i="32"/>
  <c r="L29" i="32"/>
  <c r="F28" i="32"/>
  <c r="B28" i="32"/>
  <c r="L28" i="32"/>
  <c r="F27" i="32"/>
  <c r="B27" i="32"/>
  <c r="L27" i="32"/>
  <c r="F26" i="32"/>
  <c r="G26" i="32"/>
  <c r="B26" i="32"/>
  <c r="L26" i="32"/>
  <c r="F25" i="32"/>
  <c r="B25" i="32"/>
  <c r="L25" i="32"/>
  <c r="F24" i="32"/>
  <c r="B24" i="32"/>
  <c r="F23" i="32"/>
  <c r="G23" i="32"/>
  <c r="B23" i="32"/>
  <c r="K22" i="32"/>
  <c r="F22" i="32"/>
  <c r="B22" i="32"/>
  <c r="L21" i="32"/>
  <c r="F21" i="32"/>
  <c r="E21" i="32"/>
  <c r="B21" i="32"/>
  <c r="J21" i="32"/>
  <c r="F20" i="32"/>
  <c r="G20" i="32"/>
  <c r="B20" i="32"/>
  <c r="F19" i="32"/>
  <c r="G19" i="32"/>
  <c r="E19" i="32"/>
  <c r="B19" i="32"/>
  <c r="L19" i="32"/>
  <c r="J19" i="32"/>
  <c r="F18" i="32"/>
  <c r="G18" i="32"/>
  <c r="B18" i="32"/>
  <c r="F17" i="32"/>
  <c r="B17" i="32"/>
  <c r="J17" i="32"/>
  <c r="F16" i="32"/>
  <c r="E16" i="32"/>
  <c r="B16" i="32"/>
  <c r="J16" i="32"/>
  <c r="F15" i="32"/>
  <c r="B15" i="32"/>
  <c r="L15" i="32"/>
  <c r="F14" i="32"/>
  <c r="B14" i="32"/>
  <c r="G14" i="32"/>
  <c r="F13" i="32"/>
  <c r="B13" i="32"/>
  <c r="L13" i="32"/>
  <c r="F12" i="32"/>
  <c r="B12" i="32"/>
  <c r="F11" i="32"/>
  <c r="B11" i="32"/>
  <c r="F10" i="32"/>
  <c r="G10" i="32"/>
  <c r="B10" i="32"/>
  <c r="E10" i="32"/>
  <c r="L10" i="32"/>
  <c r="J10" i="32"/>
  <c r="F9" i="32"/>
  <c r="B9" i="32"/>
  <c r="F8" i="32"/>
  <c r="G8" i="32"/>
  <c r="B8" i="32"/>
  <c r="E8" i="32"/>
  <c r="N75" i="31"/>
  <c r="F74" i="31"/>
  <c r="B74" i="31"/>
  <c r="L74" i="31"/>
  <c r="F73" i="31"/>
  <c r="B73" i="31"/>
  <c r="L73" i="31"/>
  <c r="F72" i="31"/>
  <c r="B72" i="31"/>
  <c r="K71" i="31"/>
  <c r="L71" i="31"/>
  <c r="F71" i="31"/>
  <c r="B71" i="31"/>
  <c r="F70" i="31"/>
  <c r="B70" i="31"/>
  <c r="F69" i="31"/>
  <c r="B69" i="31"/>
  <c r="F68" i="31"/>
  <c r="B68" i="31"/>
  <c r="L68" i="31"/>
  <c r="F67" i="31"/>
  <c r="G67" i="31"/>
  <c r="B67" i="31"/>
  <c r="L67" i="31"/>
  <c r="F66" i="31"/>
  <c r="B66" i="31"/>
  <c r="L66" i="31"/>
  <c r="F65" i="31"/>
  <c r="B65" i="31"/>
  <c r="L65" i="31"/>
  <c r="F64" i="31"/>
  <c r="B64" i="31"/>
  <c r="J64" i="31"/>
  <c r="F63" i="31"/>
  <c r="B63" i="31"/>
  <c r="L63" i="31"/>
  <c r="F62" i="31"/>
  <c r="B62" i="31"/>
  <c r="L62" i="31"/>
  <c r="F61" i="31"/>
  <c r="B61" i="31"/>
  <c r="L61" i="31"/>
  <c r="F60" i="31"/>
  <c r="B60" i="31"/>
  <c r="L60" i="31"/>
  <c r="F59" i="31"/>
  <c r="B59" i="31"/>
  <c r="F58" i="31"/>
  <c r="B58" i="31"/>
  <c r="L58" i="31"/>
  <c r="F57" i="31"/>
  <c r="B57" i="31"/>
  <c r="F56" i="31"/>
  <c r="B56" i="31"/>
  <c r="L56" i="31"/>
  <c r="F55" i="31"/>
  <c r="B55" i="31"/>
  <c r="L55" i="31"/>
  <c r="F54" i="31"/>
  <c r="G54" i="31"/>
  <c r="B54" i="31"/>
  <c r="L54" i="31"/>
  <c r="F53" i="31"/>
  <c r="B53" i="31"/>
  <c r="F52" i="31"/>
  <c r="B52" i="31"/>
  <c r="L52" i="31"/>
  <c r="F51" i="31"/>
  <c r="B51" i="31"/>
  <c r="L51" i="31"/>
  <c r="K50" i="31"/>
  <c r="F50" i="31"/>
  <c r="B50" i="31"/>
  <c r="F49" i="31"/>
  <c r="B49" i="31"/>
  <c r="L49" i="31"/>
  <c r="F48" i="31"/>
  <c r="B48" i="31"/>
  <c r="F47" i="31"/>
  <c r="B47" i="31"/>
  <c r="L47" i="31"/>
  <c r="F46" i="31"/>
  <c r="B46" i="31"/>
  <c r="L46" i="31"/>
  <c r="F45" i="31"/>
  <c r="G45" i="31"/>
  <c r="B45" i="31"/>
  <c r="L45" i="31"/>
  <c r="F44" i="31"/>
  <c r="B44" i="31"/>
  <c r="L44" i="31"/>
  <c r="F43" i="31"/>
  <c r="B43" i="31"/>
  <c r="F42" i="31"/>
  <c r="B42" i="31"/>
  <c r="L42" i="31"/>
  <c r="F41" i="31"/>
  <c r="B41" i="31"/>
  <c r="L41" i="31"/>
  <c r="F40" i="31"/>
  <c r="G40" i="31"/>
  <c r="B40" i="31"/>
  <c r="L40" i="31"/>
  <c r="F39" i="31"/>
  <c r="G39" i="31"/>
  <c r="B39" i="31"/>
  <c r="L39" i="31"/>
  <c r="F38" i="31"/>
  <c r="B38" i="31"/>
  <c r="F37" i="31"/>
  <c r="B37" i="31"/>
  <c r="L37" i="31"/>
  <c r="F36" i="31"/>
  <c r="B36" i="31"/>
  <c r="F35" i="31"/>
  <c r="B35" i="31"/>
  <c r="L35" i="31"/>
  <c r="F34" i="31"/>
  <c r="B34" i="31"/>
  <c r="L34" i="31"/>
  <c r="F33" i="31"/>
  <c r="B33" i="31"/>
  <c r="L33" i="31"/>
  <c r="F32" i="31"/>
  <c r="G32" i="31"/>
  <c r="B32" i="31"/>
  <c r="L32" i="31"/>
  <c r="F31" i="31"/>
  <c r="B31" i="31"/>
  <c r="F30" i="31"/>
  <c r="B30" i="31"/>
  <c r="L30" i="31"/>
  <c r="F29" i="31"/>
  <c r="B29" i="31"/>
  <c r="L29" i="31"/>
  <c r="F28" i="31"/>
  <c r="B28" i="31"/>
  <c r="L28" i="31"/>
  <c r="F27" i="31"/>
  <c r="G27" i="31"/>
  <c r="B27" i="31"/>
  <c r="L27" i="31"/>
  <c r="F26" i="31"/>
  <c r="B26" i="31"/>
  <c r="L26" i="31"/>
  <c r="F25" i="31"/>
  <c r="B25" i="31"/>
  <c r="L25" i="31"/>
  <c r="F24" i="31"/>
  <c r="B24" i="31"/>
  <c r="L24" i="31"/>
  <c r="F23" i="31"/>
  <c r="B23" i="31"/>
  <c r="L23" i="31"/>
  <c r="K22" i="31"/>
  <c r="F22" i="31"/>
  <c r="G22" i="31"/>
  <c r="B22" i="31"/>
  <c r="F21" i="31"/>
  <c r="B21" i="31"/>
  <c r="L21" i="31"/>
  <c r="F20" i="31"/>
  <c r="B20" i="31"/>
  <c r="F19" i="31"/>
  <c r="G19" i="31"/>
  <c r="B19" i="31"/>
  <c r="F18" i="31"/>
  <c r="B18" i="31"/>
  <c r="E18" i="31"/>
  <c r="F17" i="31"/>
  <c r="B17" i="31"/>
  <c r="F16" i="31"/>
  <c r="G16" i="31"/>
  <c r="B16" i="31"/>
  <c r="L16" i="31"/>
  <c r="F15" i="31"/>
  <c r="B15" i="31"/>
  <c r="L15" i="31"/>
  <c r="F14" i="31"/>
  <c r="B14" i="31"/>
  <c r="L14" i="31"/>
  <c r="F13" i="31"/>
  <c r="B13" i="31"/>
  <c r="L13" i="31"/>
  <c r="F12" i="31"/>
  <c r="B12" i="31"/>
  <c r="L12" i="31"/>
  <c r="F11" i="31"/>
  <c r="B11" i="31"/>
  <c r="L11" i="31"/>
  <c r="F10" i="31"/>
  <c r="B10" i="31"/>
  <c r="L10" i="31"/>
  <c r="F9" i="31"/>
  <c r="B9" i="31"/>
  <c r="L9" i="31"/>
  <c r="F8" i="31"/>
  <c r="B8" i="31"/>
  <c r="G8" i="31"/>
  <c r="E8" i="31"/>
  <c r="N75" i="30"/>
  <c r="F74" i="30"/>
  <c r="B74" i="30"/>
  <c r="F73" i="30"/>
  <c r="B73" i="30"/>
  <c r="L73" i="30"/>
  <c r="F72" i="30"/>
  <c r="B72" i="30"/>
  <c r="L72" i="30"/>
  <c r="K71" i="30"/>
  <c r="L71" i="30"/>
  <c r="F71" i="30"/>
  <c r="B71" i="30"/>
  <c r="F70" i="30"/>
  <c r="B70" i="30"/>
  <c r="L70" i="30"/>
  <c r="F69" i="30"/>
  <c r="B69" i="30"/>
  <c r="L69" i="30"/>
  <c r="F68" i="30"/>
  <c r="B68" i="30"/>
  <c r="L68" i="30"/>
  <c r="F67" i="30"/>
  <c r="B67" i="30"/>
  <c r="L67" i="30"/>
  <c r="F66" i="30"/>
  <c r="B66" i="30"/>
  <c r="L66" i="30"/>
  <c r="F65" i="30"/>
  <c r="B65" i="30"/>
  <c r="J65" i="30"/>
  <c r="F64" i="30"/>
  <c r="B64" i="30"/>
  <c r="L64" i="30"/>
  <c r="F63" i="30"/>
  <c r="B63" i="30"/>
  <c r="L63" i="30"/>
  <c r="F62" i="30"/>
  <c r="B62" i="30"/>
  <c r="L62" i="30"/>
  <c r="F61" i="30"/>
  <c r="B61" i="30"/>
  <c r="L61" i="30"/>
  <c r="F60" i="30"/>
  <c r="B60" i="30"/>
  <c r="L60" i="30"/>
  <c r="F59" i="30"/>
  <c r="B59" i="30"/>
  <c r="L59" i="30"/>
  <c r="F58" i="30"/>
  <c r="B58" i="30"/>
  <c r="L58" i="30"/>
  <c r="F57" i="30"/>
  <c r="B57" i="30"/>
  <c r="L57" i="30"/>
  <c r="F56" i="30"/>
  <c r="G56" i="30"/>
  <c r="B56" i="30"/>
  <c r="L56" i="30"/>
  <c r="F55" i="30"/>
  <c r="B55" i="30"/>
  <c r="L55" i="30"/>
  <c r="F54" i="30"/>
  <c r="B54" i="30"/>
  <c r="L54" i="30"/>
  <c r="F53" i="30"/>
  <c r="B53" i="30"/>
  <c r="L53" i="30"/>
  <c r="F52" i="30"/>
  <c r="B52" i="30"/>
  <c r="L52" i="30"/>
  <c r="F51" i="30"/>
  <c r="B51" i="30"/>
  <c r="L51" i="30"/>
  <c r="K50" i="30"/>
  <c r="F50" i="30"/>
  <c r="B50" i="30"/>
  <c r="L50" i="30"/>
  <c r="F49" i="30"/>
  <c r="B49" i="30"/>
  <c r="L49" i="30"/>
  <c r="F48" i="30"/>
  <c r="B48" i="30"/>
  <c r="L48" i="30"/>
  <c r="F47" i="30"/>
  <c r="G47" i="30"/>
  <c r="B47" i="30"/>
  <c r="J47" i="30"/>
  <c r="F46" i="30"/>
  <c r="B46" i="30"/>
  <c r="L46" i="30"/>
  <c r="F45" i="30"/>
  <c r="B45" i="30"/>
  <c r="L45" i="30"/>
  <c r="F44" i="30"/>
  <c r="B44" i="30"/>
  <c r="L44" i="30"/>
  <c r="F43" i="30"/>
  <c r="B43" i="30"/>
  <c r="G43" i="30"/>
  <c r="L43" i="30"/>
  <c r="F42" i="30"/>
  <c r="B42" i="30"/>
  <c r="L42" i="30"/>
  <c r="F41" i="30"/>
  <c r="B41" i="30"/>
  <c r="L41" i="30"/>
  <c r="F40" i="30"/>
  <c r="B40" i="30"/>
  <c r="L40" i="30"/>
  <c r="F39" i="30"/>
  <c r="B39" i="30"/>
  <c r="L39" i="30"/>
  <c r="F38" i="30"/>
  <c r="B38" i="30"/>
  <c r="L38" i="30"/>
  <c r="F37" i="30"/>
  <c r="B37" i="30"/>
  <c r="F36" i="30"/>
  <c r="B36" i="30"/>
  <c r="L36" i="30"/>
  <c r="F35" i="30"/>
  <c r="B35" i="30"/>
  <c r="L35" i="30"/>
  <c r="F34" i="30"/>
  <c r="G34" i="30"/>
  <c r="B34" i="30"/>
  <c r="F33" i="30"/>
  <c r="B33" i="30"/>
  <c r="L33" i="30"/>
  <c r="F32" i="30"/>
  <c r="B32" i="30"/>
  <c r="L32" i="30"/>
  <c r="F31" i="30"/>
  <c r="B31" i="30"/>
  <c r="G31" i="30"/>
  <c r="F30" i="30"/>
  <c r="B30" i="30"/>
  <c r="L30" i="30"/>
  <c r="F29" i="30"/>
  <c r="B29" i="30"/>
  <c r="L29" i="30"/>
  <c r="F28" i="30"/>
  <c r="B28" i="30"/>
  <c r="L28" i="30"/>
  <c r="F27" i="30"/>
  <c r="B27" i="30"/>
  <c r="F26" i="30"/>
  <c r="B26" i="30"/>
  <c r="L26" i="30"/>
  <c r="F25" i="30"/>
  <c r="G25" i="30"/>
  <c r="B25" i="30"/>
  <c r="L25" i="30"/>
  <c r="F24" i="30"/>
  <c r="B24" i="30"/>
  <c r="L24" i="30"/>
  <c r="F23" i="30"/>
  <c r="B23" i="30"/>
  <c r="L23" i="30"/>
  <c r="K22" i="30"/>
  <c r="F22" i="30"/>
  <c r="B22" i="30"/>
  <c r="L22" i="30"/>
  <c r="F21" i="30"/>
  <c r="B21" i="30"/>
  <c r="L21" i="30"/>
  <c r="F20" i="30"/>
  <c r="B20" i="30"/>
  <c r="L20" i="30"/>
  <c r="F19" i="30"/>
  <c r="B19" i="30"/>
  <c r="L19" i="30"/>
  <c r="F18" i="30"/>
  <c r="G18" i="30"/>
  <c r="B18" i="30"/>
  <c r="L18" i="30"/>
  <c r="F17" i="30"/>
  <c r="B17" i="30"/>
  <c r="L17" i="30"/>
  <c r="F16" i="30"/>
  <c r="B16" i="30"/>
  <c r="F15" i="30"/>
  <c r="B15" i="30"/>
  <c r="L15" i="30"/>
  <c r="F14" i="30"/>
  <c r="B14" i="30"/>
  <c r="L14" i="30"/>
  <c r="F13" i="30"/>
  <c r="G13" i="30"/>
  <c r="B13" i="30"/>
  <c r="L13" i="30"/>
  <c r="F12" i="30"/>
  <c r="B12" i="30"/>
  <c r="L12" i="30"/>
  <c r="F11" i="30"/>
  <c r="B11" i="30"/>
  <c r="F10" i="30"/>
  <c r="G10" i="30"/>
  <c r="B10" i="30"/>
  <c r="F9" i="30"/>
  <c r="B9" i="30"/>
  <c r="L9" i="30"/>
  <c r="F8" i="30"/>
  <c r="G8" i="30"/>
  <c r="B8" i="30"/>
  <c r="J8" i="30"/>
  <c r="N75" i="29"/>
  <c r="F74" i="29"/>
  <c r="G74" i="29"/>
  <c r="B74" i="29"/>
  <c r="L74" i="29"/>
  <c r="F73" i="29"/>
  <c r="B73" i="29"/>
  <c r="E73" i="29"/>
  <c r="G72" i="29"/>
  <c r="F72" i="29"/>
  <c r="E72" i="29"/>
  <c r="B72" i="29"/>
  <c r="L72" i="29"/>
  <c r="K71" i="29"/>
  <c r="F71" i="29"/>
  <c r="B71" i="29"/>
  <c r="L71" i="29"/>
  <c r="F70" i="29"/>
  <c r="B70" i="29"/>
  <c r="F69" i="29"/>
  <c r="B69" i="29"/>
  <c r="L69" i="29"/>
  <c r="F68" i="29"/>
  <c r="B68" i="29"/>
  <c r="L68" i="29"/>
  <c r="F67" i="29"/>
  <c r="G67" i="29"/>
  <c r="B67" i="29"/>
  <c r="L67" i="29"/>
  <c r="F66" i="29"/>
  <c r="B66" i="29"/>
  <c r="F65" i="29"/>
  <c r="B65" i="29"/>
  <c r="L65" i="29"/>
  <c r="F64" i="29"/>
  <c r="B64" i="29"/>
  <c r="L64" i="29"/>
  <c r="F63" i="29"/>
  <c r="B63" i="29"/>
  <c r="L63" i="29"/>
  <c r="F62" i="29"/>
  <c r="B62" i="29"/>
  <c r="E62" i="29"/>
  <c r="F61" i="29"/>
  <c r="B61" i="29"/>
  <c r="L61" i="29"/>
  <c r="F60" i="29"/>
  <c r="B60" i="29"/>
  <c r="L60" i="29"/>
  <c r="F59" i="29"/>
  <c r="B59" i="29"/>
  <c r="L59" i="29"/>
  <c r="F58" i="29"/>
  <c r="B58" i="29"/>
  <c r="F57" i="29"/>
  <c r="B57" i="29"/>
  <c r="L57" i="29"/>
  <c r="F56" i="29"/>
  <c r="B56" i="29"/>
  <c r="L56" i="29"/>
  <c r="F55" i="29"/>
  <c r="B55" i="29"/>
  <c r="L55" i="29"/>
  <c r="F54" i="29"/>
  <c r="B54" i="29"/>
  <c r="F53" i="29"/>
  <c r="G53" i="29"/>
  <c r="B53" i="29"/>
  <c r="L53" i="29"/>
  <c r="F52" i="29"/>
  <c r="G52" i="29"/>
  <c r="B52" i="29"/>
  <c r="L52" i="29"/>
  <c r="F51" i="29"/>
  <c r="B51" i="29"/>
  <c r="L51" i="29"/>
  <c r="K50" i="29"/>
  <c r="F50" i="29"/>
  <c r="B50" i="29"/>
  <c r="L50" i="29"/>
  <c r="F49" i="29"/>
  <c r="G49" i="29"/>
  <c r="B49" i="29"/>
  <c r="L49" i="29"/>
  <c r="F48" i="29"/>
  <c r="B48" i="29"/>
  <c r="L48" i="29"/>
  <c r="F47" i="29"/>
  <c r="B47" i="29"/>
  <c r="L47" i="29"/>
  <c r="F46" i="29"/>
  <c r="G46" i="29"/>
  <c r="B46" i="29"/>
  <c r="L46" i="29"/>
  <c r="F45" i="29"/>
  <c r="B45" i="29"/>
  <c r="L45" i="29"/>
  <c r="F44" i="29"/>
  <c r="B44" i="29"/>
  <c r="L44" i="29"/>
  <c r="F43" i="29"/>
  <c r="B43" i="29"/>
  <c r="L43" i="29"/>
  <c r="F42" i="29"/>
  <c r="B42" i="29"/>
  <c r="F41" i="29"/>
  <c r="B41" i="29"/>
  <c r="L41" i="29"/>
  <c r="F40" i="29"/>
  <c r="B40" i="29"/>
  <c r="L40" i="29"/>
  <c r="F39" i="29"/>
  <c r="B39" i="29"/>
  <c r="L39" i="29"/>
  <c r="F38" i="29"/>
  <c r="G38" i="29"/>
  <c r="B38" i="29"/>
  <c r="L38" i="29"/>
  <c r="F37" i="29"/>
  <c r="B37" i="29"/>
  <c r="L37" i="29"/>
  <c r="F36" i="29"/>
  <c r="B36" i="29"/>
  <c r="L36" i="29"/>
  <c r="F35" i="29"/>
  <c r="B35" i="29"/>
  <c r="L35" i="29"/>
  <c r="F34" i="29"/>
  <c r="G34" i="29"/>
  <c r="B34" i="29"/>
  <c r="F33" i="29"/>
  <c r="B33" i="29"/>
  <c r="L33" i="29"/>
  <c r="F32" i="29"/>
  <c r="B32" i="29"/>
  <c r="L32" i="29"/>
  <c r="F31" i="29"/>
  <c r="B31" i="29"/>
  <c r="L31" i="29"/>
  <c r="F30" i="29"/>
  <c r="G30" i="29"/>
  <c r="B30" i="29"/>
  <c r="L30" i="29"/>
  <c r="J30" i="29"/>
  <c r="F29" i="29"/>
  <c r="B29" i="29"/>
  <c r="L29" i="29"/>
  <c r="F28" i="29"/>
  <c r="B28" i="29"/>
  <c r="L28" i="29"/>
  <c r="F27" i="29"/>
  <c r="B27" i="29"/>
  <c r="F26" i="29"/>
  <c r="B26" i="29"/>
  <c r="J26" i="29"/>
  <c r="F25" i="29"/>
  <c r="B25" i="29"/>
  <c r="L25" i="29"/>
  <c r="F24" i="29"/>
  <c r="B24" i="29"/>
  <c r="L24" i="29"/>
  <c r="F23" i="29"/>
  <c r="G23" i="29"/>
  <c r="B23" i="29"/>
  <c r="L23" i="29"/>
  <c r="K22" i="29"/>
  <c r="F22" i="29"/>
  <c r="B22" i="29"/>
  <c r="F21" i="29"/>
  <c r="G21" i="29"/>
  <c r="B21" i="29"/>
  <c r="F20" i="29"/>
  <c r="B20" i="29"/>
  <c r="L20" i="29"/>
  <c r="F19" i="29"/>
  <c r="B19" i="29"/>
  <c r="F18" i="29"/>
  <c r="B18" i="29"/>
  <c r="L18" i="29"/>
  <c r="F17" i="29"/>
  <c r="G17" i="29"/>
  <c r="B17" i="29"/>
  <c r="L17" i="29"/>
  <c r="F16" i="29"/>
  <c r="B16" i="29"/>
  <c r="J16" i="29"/>
  <c r="F15" i="29"/>
  <c r="B15" i="29"/>
  <c r="F14" i="29"/>
  <c r="G14" i="29"/>
  <c r="B14" i="29"/>
  <c r="L14" i="29"/>
  <c r="F13" i="29"/>
  <c r="B13" i="29"/>
  <c r="L13" i="29"/>
  <c r="F12" i="29"/>
  <c r="B12" i="29"/>
  <c r="L12" i="29"/>
  <c r="F11" i="29"/>
  <c r="B11" i="29"/>
  <c r="L11" i="29"/>
  <c r="F10" i="29"/>
  <c r="B10" i="29"/>
  <c r="G10" i="29"/>
  <c r="F9" i="29"/>
  <c r="B9" i="29"/>
  <c r="E9" i="29"/>
  <c r="F8" i="29"/>
  <c r="B8" i="29"/>
  <c r="E8" i="29"/>
  <c r="B10" i="20"/>
  <c r="L10" i="20"/>
  <c r="B11" i="20"/>
  <c r="B12" i="20"/>
  <c r="E12" i="20"/>
  <c r="B13" i="20"/>
  <c r="G13" i="20"/>
  <c r="B14" i="20"/>
  <c r="J14" i="20"/>
  <c r="B15" i="20"/>
  <c r="L15" i="20"/>
  <c r="B16" i="20"/>
  <c r="B17" i="20"/>
  <c r="E17" i="20"/>
  <c r="B18" i="20"/>
  <c r="B19" i="20"/>
  <c r="J19" i="20"/>
  <c r="B20" i="20"/>
  <c r="B21" i="20"/>
  <c r="L21" i="20"/>
  <c r="J21" i="20"/>
  <c r="B22" i="20"/>
  <c r="J22" i="20"/>
  <c r="B23" i="20"/>
  <c r="L23" i="20"/>
  <c r="B24" i="20"/>
  <c r="J24" i="20"/>
  <c r="B25" i="20"/>
  <c r="E25" i="20"/>
  <c r="B26" i="20"/>
  <c r="L26" i="20"/>
  <c r="B27" i="20"/>
  <c r="B28" i="20"/>
  <c r="J28" i="20"/>
  <c r="B29" i="20"/>
  <c r="J29" i="20"/>
  <c r="B30" i="20"/>
  <c r="J30" i="20"/>
  <c r="B31" i="20"/>
  <c r="E31" i="20"/>
  <c r="B32" i="20"/>
  <c r="B33" i="20"/>
  <c r="E33" i="20"/>
  <c r="B34" i="20"/>
  <c r="L34" i="20"/>
  <c r="B35" i="20"/>
  <c r="L35" i="20"/>
  <c r="B36" i="20"/>
  <c r="J36" i="20"/>
  <c r="B37" i="20"/>
  <c r="B38" i="20"/>
  <c r="J38" i="20"/>
  <c r="B39" i="20"/>
  <c r="B40" i="20"/>
  <c r="J40" i="20"/>
  <c r="B41" i="20"/>
  <c r="L41" i="20"/>
  <c r="B42" i="20"/>
  <c r="B43" i="20"/>
  <c r="G43" i="20"/>
  <c r="B44" i="20"/>
  <c r="B45" i="20"/>
  <c r="B46" i="20"/>
  <c r="G46" i="20"/>
  <c r="B47" i="20"/>
  <c r="B48" i="20"/>
  <c r="L48" i="20"/>
  <c r="B49" i="20"/>
  <c r="B50" i="20"/>
  <c r="B51" i="20"/>
  <c r="E51" i="20"/>
  <c r="B52" i="20"/>
  <c r="L52" i="20"/>
  <c r="B53" i="20"/>
  <c r="L53" i="20"/>
  <c r="B54" i="20"/>
  <c r="J54" i="20"/>
  <c r="B55" i="20"/>
  <c r="L55" i="20"/>
  <c r="B56" i="20"/>
  <c r="B57" i="20"/>
  <c r="J57" i="20"/>
  <c r="B58" i="20"/>
  <c r="L58" i="20"/>
  <c r="B59" i="20"/>
  <c r="B60" i="20"/>
  <c r="B61" i="20"/>
  <c r="J61" i="20"/>
  <c r="B62" i="20"/>
  <c r="L62" i="20"/>
  <c r="B63" i="20"/>
  <c r="E63" i="20"/>
  <c r="B64" i="20"/>
  <c r="E64" i="20"/>
  <c r="B65" i="20"/>
  <c r="J65" i="20"/>
  <c r="B66" i="20"/>
  <c r="J66" i="20"/>
  <c r="B67" i="20"/>
  <c r="L67" i="20"/>
  <c r="B68" i="20"/>
  <c r="J68" i="20"/>
  <c r="B69" i="20"/>
  <c r="L69" i="20"/>
  <c r="B70" i="20"/>
  <c r="L70" i="20"/>
  <c r="B71" i="20"/>
  <c r="B72" i="20"/>
  <c r="L72" i="20"/>
  <c r="B73" i="20"/>
  <c r="L73" i="20"/>
  <c r="B74" i="20"/>
  <c r="B9" i="20"/>
  <c r="B8" i="20"/>
  <c r="L8" i="20"/>
  <c r="N75" i="20"/>
  <c r="J10" i="20"/>
  <c r="J16" i="20"/>
  <c r="L16" i="20"/>
  <c r="K22" i="20"/>
  <c r="L22" i="20"/>
  <c r="J23" i="20"/>
  <c r="J35" i="20"/>
  <c r="J41" i="20"/>
  <c r="K50" i="20"/>
  <c r="J53" i="20"/>
  <c r="L56" i="20"/>
  <c r="L57" i="20"/>
  <c r="J64" i="20"/>
  <c r="L64" i="20"/>
  <c r="K71" i="20"/>
  <c r="L71" i="20"/>
  <c r="L14" i="20"/>
  <c r="J20" i="20"/>
  <c r="L20" i="20"/>
  <c r="J26" i="20"/>
  <c r="L29" i="20"/>
  <c r="L38" i="20"/>
  <c r="L45" i="20"/>
  <c r="L54" i="20"/>
  <c r="L61" i="20"/>
  <c r="J69" i="20"/>
  <c r="J72" i="20"/>
  <c r="J74" i="20"/>
  <c r="L74" i="20"/>
  <c r="E10" i="20"/>
  <c r="E15" i="20"/>
  <c r="E16" i="20"/>
  <c r="E22" i="20"/>
  <c r="E24" i="20"/>
  <c r="E35" i="20"/>
  <c r="E41" i="20"/>
  <c r="E42" i="20"/>
  <c r="E43" i="20"/>
  <c r="E50" i="20"/>
  <c r="E53" i="20"/>
  <c r="E58" i="20"/>
  <c r="E59" i="20"/>
  <c r="E60" i="20"/>
  <c r="E71" i="20"/>
  <c r="E11" i="20"/>
  <c r="E14" i="20"/>
  <c r="E20" i="20"/>
  <c r="E26" i="20"/>
  <c r="E30" i="20"/>
  <c r="E32" i="20"/>
  <c r="E54" i="20"/>
  <c r="E61" i="20"/>
  <c r="E69" i="20"/>
  <c r="E74" i="20"/>
  <c r="F8" i="20"/>
  <c r="F10" i="20"/>
  <c r="G10" i="20"/>
  <c r="F12" i="20"/>
  <c r="F13" i="20"/>
  <c r="F15" i="20"/>
  <c r="F16" i="20"/>
  <c r="G16" i="20"/>
  <c r="F17" i="20"/>
  <c r="F18" i="20"/>
  <c r="F22" i="20"/>
  <c r="G22" i="20"/>
  <c r="F23" i="20"/>
  <c r="G23" i="20"/>
  <c r="F24" i="20"/>
  <c r="G24" i="20"/>
  <c r="F33" i="20"/>
  <c r="G33" i="20"/>
  <c r="F34" i="20"/>
  <c r="F35" i="20"/>
  <c r="G35" i="20"/>
  <c r="F37" i="20"/>
  <c r="F41" i="20"/>
  <c r="F42" i="20"/>
  <c r="G42" i="20"/>
  <c r="F43" i="20"/>
  <c r="F47" i="20"/>
  <c r="G47" i="20"/>
  <c r="F48" i="20"/>
  <c r="F49" i="20"/>
  <c r="F50" i="20"/>
  <c r="G50" i="20"/>
  <c r="F51" i="20"/>
  <c r="G51" i="20"/>
  <c r="F53" i="20"/>
  <c r="G53" i="20"/>
  <c r="F55" i="20"/>
  <c r="G55" i="20"/>
  <c r="F56" i="20"/>
  <c r="G56" i="20"/>
  <c r="F57" i="20"/>
  <c r="G57" i="20"/>
  <c r="F58" i="20"/>
  <c r="F59" i="20"/>
  <c r="G59" i="20"/>
  <c r="F60" i="20"/>
  <c r="F62" i="20"/>
  <c r="F63" i="20"/>
  <c r="F64" i="20"/>
  <c r="G64" i="20"/>
  <c r="F65" i="20"/>
  <c r="G65" i="20"/>
  <c r="F66" i="20"/>
  <c r="F71" i="20"/>
  <c r="G71" i="20"/>
  <c r="F9" i="20"/>
  <c r="F11" i="20"/>
  <c r="G11" i="20"/>
  <c r="F14" i="20"/>
  <c r="G14" i="20"/>
  <c r="F19" i="20"/>
  <c r="F20" i="20"/>
  <c r="G20" i="20"/>
  <c r="F21" i="20"/>
  <c r="G21" i="20"/>
  <c r="F25" i="20"/>
  <c r="G25" i="20"/>
  <c r="F26" i="20"/>
  <c r="G26" i="20"/>
  <c r="F27" i="20"/>
  <c r="F28" i="20"/>
  <c r="F29" i="20"/>
  <c r="F30" i="20"/>
  <c r="G30" i="20"/>
  <c r="F31" i="20"/>
  <c r="F32" i="20"/>
  <c r="G32" i="20"/>
  <c r="F36" i="20"/>
  <c r="F38" i="20"/>
  <c r="F39" i="20"/>
  <c r="F40" i="20"/>
  <c r="F44" i="20"/>
  <c r="F45" i="20"/>
  <c r="G45" i="20"/>
  <c r="F46" i="20"/>
  <c r="F52" i="20"/>
  <c r="F54" i="20"/>
  <c r="G54" i="20"/>
  <c r="F61" i="20"/>
  <c r="F67" i="20"/>
  <c r="F68" i="20"/>
  <c r="F69" i="20"/>
  <c r="G69" i="20"/>
  <c r="F70" i="20"/>
  <c r="F72" i="20"/>
  <c r="F73" i="20"/>
  <c r="G73" i="20"/>
  <c r="F74" i="20"/>
  <c r="G74" i="20"/>
  <c r="E57" i="20"/>
  <c r="E65" i="20"/>
  <c r="L20" i="31"/>
  <c r="L8" i="31"/>
  <c r="J9" i="31"/>
  <c r="E11" i="31"/>
  <c r="J11" i="31"/>
  <c r="E12" i="31"/>
  <c r="G12" i="31"/>
  <c r="J12" i="31"/>
  <c r="G13" i="31"/>
  <c r="J13" i="31"/>
  <c r="E14" i="31"/>
  <c r="E15" i="31"/>
  <c r="E16" i="31"/>
  <c r="J16" i="31"/>
  <c r="E20" i="31"/>
  <c r="G23" i="31"/>
  <c r="E25" i="31"/>
  <c r="G25" i="31"/>
  <c r="E26" i="31"/>
  <c r="G26" i="31"/>
  <c r="J26" i="31"/>
  <c r="E28" i="31"/>
  <c r="J28" i="31"/>
  <c r="E29" i="31"/>
  <c r="G29" i="31"/>
  <c r="E30" i="31"/>
  <c r="G30" i="31"/>
  <c r="J30" i="31"/>
  <c r="E36" i="31"/>
  <c r="J37" i="31"/>
  <c r="E38" i="31"/>
  <c r="J39" i="31"/>
  <c r="E40" i="31"/>
  <c r="G41" i="31"/>
  <c r="J42" i="31"/>
  <c r="E43" i="31"/>
  <c r="J43" i="31"/>
  <c r="E45" i="31"/>
  <c r="J45" i="31"/>
  <c r="E46" i="31"/>
  <c r="G46" i="31"/>
  <c r="J46" i="31"/>
  <c r="J47" i="31"/>
  <c r="E48" i="31"/>
  <c r="J48" i="31"/>
  <c r="E49" i="31"/>
  <c r="E50" i="31"/>
  <c r="J50" i="31"/>
  <c r="E52" i="31"/>
  <c r="J54" i="31"/>
  <c r="E56" i="31"/>
  <c r="E57" i="31"/>
  <c r="J57" i="31"/>
  <c r="J58" i="31"/>
  <c r="E60" i="31"/>
  <c r="G60" i="31"/>
  <c r="J60" i="31"/>
  <c r="G62" i="31"/>
  <c r="E65" i="31"/>
  <c r="G65" i="31"/>
  <c r="J65" i="31"/>
  <c r="E67" i="31"/>
  <c r="J67" i="31"/>
  <c r="E68" i="31"/>
  <c r="G68" i="31"/>
  <c r="J68" i="31"/>
  <c r="E70" i="31"/>
  <c r="G70" i="31"/>
  <c r="E72" i="31"/>
  <c r="J72" i="31"/>
  <c r="E73" i="31"/>
  <c r="G73" i="31"/>
  <c r="J73" i="31"/>
  <c r="G74" i="31"/>
  <c r="J9" i="30"/>
  <c r="E10" i="30"/>
  <c r="E13" i="30"/>
  <c r="J13" i="30"/>
  <c r="G14" i="30"/>
  <c r="E16" i="30"/>
  <c r="G19" i="30"/>
  <c r="E20" i="30"/>
  <c r="E21" i="30"/>
  <c r="G21" i="30"/>
  <c r="J21" i="30"/>
  <c r="E22" i="30"/>
  <c r="G22" i="30"/>
  <c r="J22" i="30"/>
  <c r="G23" i="30"/>
  <c r="E25" i="30"/>
  <c r="J25" i="30"/>
  <c r="E26" i="30"/>
  <c r="J26" i="30"/>
  <c r="E27" i="30"/>
  <c r="J27" i="30"/>
  <c r="J28" i="30"/>
  <c r="E29" i="30"/>
  <c r="J29" i="30"/>
  <c r="E30" i="30"/>
  <c r="J30" i="30"/>
  <c r="E32" i="30"/>
  <c r="G32" i="30"/>
  <c r="J32" i="30"/>
  <c r="E33" i="30"/>
  <c r="G33" i="30"/>
  <c r="J33" i="30"/>
  <c r="E34" i="30"/>
  <c r="J34" i="30"/>
  <c r="E35" i="30"/>
  <c r="J35" i="30"/>
  <c r="J36" i="30"/>
  <c r="E37" i="30"/>
  <c r="J37" i="30"/>
  <c r="E38" i="30"/>
  <c r="E39" i="30"/>
  <c r="G39" i="30"/>
  <c r="J39" i="30"/>
  <c r="J40" i="30"/>
  <c r="E41" i="30"/>
  <c r="G41" i="30"/>
  <c r="J41" i="30"/>
  <c r="E42" i="30"/>
  <c r="E43" i="30"/>
  <c r="J43" i="30"/>
  <c r="E44" i="30"/>
  <c r="E45" i="30"/>
  <c r="G46" i="30"/>
  <c r="J48" i="30"/>
  <c r="J49" i="30"/>
  <c r="G51" i="30"/>
  <c r="E52" i="30"/>
  <c r="G52" i="30"/>
  <c r="J52" i="30"/>
  <c r="E54" i="30"/>
  <c r="G54" i="30"/>
  <c r="J54" i="30"/>
  <c r="J56" i="30"/>
  <c r="E57" i="30"/>
  <c r="G57" i="30"/>
  <c r="J57" i="30"/>
  <c r="E58" i="30"/>
  <c r="J58" i="30"/>
  <c r="E59" i="30"/>
  <c r="G59" i="30"/>
  <c r="J59" i="30"/>
  <c r="E60" i="30"/>
  <c r="G60" i="30"/>
  <c r="J60" i="30"/>
  <c r="E62" i="30"/>
  <c r="E63" i="30"/>
  <c r="E64" i="30"/>
  <c r="E66" i="30"/>
  <c r="G66" i="30"/>
  <c r="J66" i="30"/>
  <c r="E68" i="30"/>
  <c r="G68" i="30"/>
  <c r="J68" i="30"/>
  <c r="G69" i="30"/>
  <c r="G70" i="30"/>
  <c r="E71" i="30"/>
  <c r="G71" i="30"/>
  <c r="J71" i="30"/>
  <c r="E72" i="30"/>
  <c r="E74" i="30"/>
  <c r="J9" i="29"/>
  <c r="E10" i="29"/>
  <c r="J10" i="29"/>
  <c r="E11" i="29"/>
  <c r="G11" i="29"/>
  <c r="E12" i="29"/>
  <c r="G12" i="29"/>
  <c r="J12" i="29"/>
  <c r="G13" i="29"/>
  <c r="E14" i="29"/>
  <c r="J14" i="29"/>
  <c r="E15" i="29"/>
  <c r="E16" i="29"/>
  <c r="E17" i="29"/>
  <c r="J17" i="29"/>
  <c r="E19" i="29"/>
  <c r="J19" i="29"/>
  <c r="E21" i="29"/>
  <c r="E22" i="29"/>
  <c r="E23" i="29"/>
  <c r="J23" i="29"/>
  <c r="E24" i="29"/>
  <c r="G24" i="29"/>
  <c r="J24" i="29"/>
  <c r="J25" i="29"/>
  <c r="E26" i="29"/>
  <c r="J27" i="29"/>
  <c r="E28" i="29"/>
  <c r="G28" i="29"/>
  <c r="J28" i="29"/>
  <c r="J29" i="29"/>
  <c r="E30" i="29"/>
  <c r="E31" i="29"/>
  <c r="G31" i="29"/>
  <c r="J31" i="29"/>
  <c r="E32" i="29"/>
  <c r="G32" i="29"/>
  <c r="J32" i="29"/>
  <c r="J33" i="29"/>
  <c r="E34" i="29"/>
  <c r="J34" i="29"/>
  <c r="E35" i="29"/>
  <c r="G35" i="29"/>
  <c r="E36" i="29"/>
  <c r="G36" i="29"/>
  <c r="J36" i="29"/>
  <c r="J37" i="29"/>
  <c r="E38" i="29"/>
  <c r="J38" i="29"/>
  <c r="E39" i="29"/>
  <c r="G39" i="29"/>
  <c r="J39" i="29"/>
  <c r="E40" i="29"/>
  <c r="G40" i="29"/>
  <c r="J40" i="29"/>
  <c r="J41" i="29"/>
  <c r="E43" i="29"/>
  <c r="G43" i="29"/>
  <c r="J43" i="29"/>
  <c r="E44" i="29"/>
  <c r="G44" i="29"/>
  <c r="J44" i="29"/>
  <c r="J45" i="29"/>
  <c r="E46" i="29"/>
  <c r="J46" i="29"/>
  <c r="E47" i="29"/>
  <c r="G47" i="29"/>
  <c r="J47" i="29"/>
  <c r="J49" i="29"/>
  <c r="E50" i="29"/>
  <c r="G50" i="29"/>
  <c r="J50" i="29"/>
  <c r="J51" i="29"/>
  <c r="E52" i="29"/>
  <c r="J52" i="29"/>
  <c r="J53" i="29"/>
  <c r="E54" i="29"/>
  <c r="E55" i="29"/>
  <c r="G55" i="29"/>
  <c r="J55" i="29"/>
  <c r="E56" i="29"/>
  <c r="G56" i="29"/>
  <c r="J56" i="29"/>
  <c r="J57" i="29"/>
  <c r="E58" i="29"/>
  <c r="J58" i="29"/>
  <c r="E59" i="29"/>
  <c r="G59" i="29"/>
  <c r="J59" i="29"/>
  <c r="E60" i="29"/>
  <c r="G60" i="29"/>
  <c r="J60" i="29"/>
  <c r="J61" i="29"/>
  <c r="E63" i="29"/>
  <c r="G63" i="29"/>
  <c r="J63" i="29"/>
  <c r="E64" i="29"/>
  <c r="G64" i="29"/>
  <c r="J64" i="29"/>
  <c r="J65" i="29"/>
  <c r="E66" i="29"/>
  <c r="E67" i="29"/>
  <c r="J67" i="29"/>
  <c r="E68" i="29"/>
  <c r="G68" i="29"/>
  <c r="J68" i="29"/>
  <c r="J69" i="29"/>
  <c r="E70" i="29"/>
  <c r="J70" i="29"/>
  <c r="G71" i="29"/>
  <c r="J71" i="29"/>
  <c r="J72" i="29"/>
  <c r="G72" i="20"/>
  <c r="E72" i="20"/>
  <c r="J23" i="32"/>
  <c r="L44" i="32"/>
  <c r="L52" i="32"/>
  <c r="J8" i="32"/>
  <c r="G29" i="32"/>
  <c r="G30" i="32"/>
  <c r="G33" i="32"/>
  <c r="G34" i="32"/>
  <c r="G37" i="32"/>
  <c r="G38" i="32"/>
  <c r="G42" i="32"/>
  <c r="E44" i="32"/>
  <c r="J51" i="32"/>
  <c r="E52" i="32"/>
  <c r="J53" i="32"/>
  <c r="J24" i="32"/>
  <c r="J26" i="32"/>
  <c r="J28" i="32"/>
  <c r="J29" i="32"/>
  <c r="J30" i="32"/>
  <c r="J32" i="32"/>
  <c r="J33" i="32"/>
  <c r="J34" i="32"/>
  <c r="J36" i="32"/>
  <c r="J37" i="32"/>
  <c r="J38" i="32"/>
  <c r="J40" i="32"/>
  <c r="J41" i="32"/>
  <c r="J42" i="32"/>
  <c r="L53" i="32"/>
  <c r="E24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40" i="32"/>
  <c r="E41" i="32"/>
  <c r="E42" i="32"/>
  <c r="E53" i="32"/>
  <c r="G46" i="32"/>
  <c r="G50" i="32"/>
  <c r="G55" i="32"/>
  <c r="L55" i="32"/>
  <c r="L56" i="32"/>
  <c r="L57" i="32"/>
  <c r="L58" i="32"/>
  <c r="L59" i="32"/>
  <c r="L60" i="32"/>
  <c r="L61" i="32"/>
  <c r="L63" i="32"/>
  <c r="G64" i="32"/>
  <c r="L64" i="32"/>
  <c r="G65" i="32"/>
  <c r="L65" i="32"/>
  <c r="L67" i="32"/>
  <c r="L68" i="32"/>
  <c r="E73" i="32"/>
  <c r="E59" i="32"/>
  <c r="E60" i="32"/>
  <c r="E63" i="32"/>
  <c r="E64" i="32"/>
  <c r="E65" i="32"/>
  <c r="E67" i="32"/>
  <c r="E68" i="32"/>
  <c r="L72" i="32"/>
  <c r="L73" i="32"/>
  <c r="J9" i="20"/>
  <c r="L10" i="29"/>
  <c r="L47" i="20"/>
  <c r="J71" i="20"/>
  <c r="J63" i="20"/>
  <c r="J59" i="20"/>
  <c r="L59" i="20"/>
  <c r="J51" i="20"/>
  <c r="L51" i="20"/>
  <c r="L8" i="34"/>
  <c r="E8" i="34"/>
  <c r="L12" i="34"/>
  <c r="E12" i="34"/>
  <c r="G14" i="34"/>
  <c r="E16" i="34"/>
  <c r="G22" i="34"/>
  <c r="E22" i="34"/>
  <c r="L9" i="34"/>
  <c r="L13" i="34"/>
  <c r="E13" i="34"/>
  <c r="L17" i="34"/>
  <c r="L48" i="34"/>
  <c r="E48" i="34"/>
  <c r="J48" i="34"/>
  <c r="G48" i="34"/>
  <c r="G50" i="34"/>
  <c r="L10" i="34"/>
  <c r="E10" i="34"/>
  <c r="L14" i="34"/>
  <c r="E14" i="34"/>
  <c r="L18" i="34"/>
  <c r="E18" i="34"/>
  <c r="L20" i="34"/>
  <c r="L56" i="34"/>
  <c r="E56" i="34"/>
  <c r="J56" i="34"/>
  <c r="G56" i="34"/>
  <c r="E11" i="34"/>
  <c r="G13" i="34"/>
  <c r="L15" i="34"/>
  <c r="E15" i="34"/>
  <c r="G19" i="34"/>
  <c r="L19" i="34"/>
  <c r="E19" i="34"/>
  <c r="L51" i="34"/>
  <c r="E51" i="34"/>
  <c r="L54" i="34"/>
  <c r="E54" i="34"/>
  <c r="J54" i="34"/>
  <c r="L58" i="34"/>
  <c r="E58" i="34"/>
  <c r="J58" i="34"/>
  <c r="L63" i="34"/>
  <c r="E63" i="34"/>
  <c r="G63" i="34"/>
  <c r="L49" i="34"/>
  <c r="L52" i="34"/>
  <c r="E52" i="34"/>
  <c r="L60" i="34"/>
  <c r="E60" i="34"/>
  <c r="L62" i="34"/>
  <c r="E62" i="34"/>
  <c r="J62" i="34"/>
  <c r="L53" i="34"/>
  <c r="E53" i="34"/>
  <c r="L57" i="34"/>
  <c r="E57" i="34"/>
  <c r="L61" i="34"/>
  <c r="E61" i="34"/>
  <c r="J66" i="34"/>
  <c r="J68" i="34"/>
  <c r="J69" i="34"/>
  <c r="J70" i="34"/>
  <c r="E66" i="34"/>
  <c r="E68" i="34"/>
  <c r="E69" i="34"/>
  <c r="E70" i="34"/>
  <c r="J27" i="20"/>
  <c r="G27" i="20"/>
  <c r="E27" i="20"/>
  <c r="L27" i="20"/>
  <c r="L17" i="31"/>
  <c r="J17" i="31"/>
  <c r="E17" i="31"/>
  <c r="G17" i="31"/>
  <c r="L19" i="31"/>
  <c r="J19" i="31"/>
  <c r="E19" i="31"/>
  <c r="L53" i="31"/>
  <c r="J53" i="31"/>
  <c r="L59" i="31"/>
  <c r="E59" i="31"/>
  <c r="J59" i="31"/>
  <c r="L69" i="31"/>
  <c r="G69" i="31"/>
  <c r="E69" i="31"/>
  <c r="J69" i="31"/>
  <c r="J17" i="20"/>
  <c r="L17" i="20"/>
  <c r="G17" i="20"/>
  <c r="J13" i="20"/>
  <c r="J44" i="20"/>
  <c r="G44" i="20"/>
  <c r="L44" i="20"/>
  <c r="E44" i="20"/>
  <c r="G34" i="20"/>
  <c r="J56" i="20"/>
  <c r="E56" i="20"/>
  <c r="J42" i="20"/>
  <c r="L42" i="20"/>
  <c r="L11" i="20"/>
  <c r="J11" i="20"/>
  <c r="J14" i="32"/>
  <c r="E22" i="32"/>
  <c r="J22" i="32"/>
  <c r="G22" i="32"/>
  <c r="L22" i="32"/>
  <c r="L30" i="34"/>
  <c r="E30" i="34"/>
  <c r="G30" i="34"/>
  <c r="J30" i="34"/>
  <c r="J50" i="20"/>
  <c r="L50" i="20"/>
  <c r="E54" i="32"/>
  <c r="J73" i="32"/>
  <c r="J12" i="32"/>
  <c r="E12" i="32"/>
  <c r="J20" i="32"/>
  <c r="L20" i="32"/>
  <c r="E20" i="32"/>
  <c r="J52" i="32"/>
  <c r="L70" i="34"/>
  <c r="L8" i="32"/>
  <c r="J9" i="32"/>
  <c r="E9" i="32"/>
  <c r="E46" i="32"/>
  <c r="J46" i="32"/>
  <c r="E70" i="32"/>
  <c r="E43" i="34"/>
  <c r="E46" i="34"/>
  <c r="G46" i="34"/>
  <c r="J46" i="34"/>
  <c r="L46" i="34"/>
  <c r="G16" i="32"/>
  <c r="G21" i="32"/>
  <c r="G52" i="34"/>
  <c r="J52" i="34"/>
  <c r="L11" i="32"/>
  <c r="L16" i="32"/>
  <c r="E45" i="32"/>
  <c r="E50" i="32"/>
  <c r="E69" i="32"/>
  <c r="G8" i="34"/>
  <c r="E26" i="34"/>
  <c r="L29" i="34"/>
  <c r="E29" i="34"/>
  <c r="E34" i="34"/>
  <c r="G34" i="34"/>
  <c r="J34" i="34"/>
  <c r="J45" i="34"/>
  <c r="E45" i="34"/>
  <c r="J47" i="34"/>
  <c r="E47" i="34"/>
  <c r="G67" i="34"/>
  <c r="J73" i="34"/>
  <c r="J45" i="32"/>
  <c r="J50" i="32"/>
  <c r="J69" i="32"/>
  <c r="G24" i="34"/>
  <c r="J26" i="34"/>
  <c r="L34" i="34"/>
  <c r="J36" i="34"/>
  <c r="E36" i="34"/>
  <c r="J39" i="34"/>
  <c r="E41" i="34"/>
  <c r="G41" i="34"/>
  <c r="J41" i="34"/>
  <c r="E42" i="34"/>
  <c r="J60" i="34"/>
  <c r="J72" i="34"/>
  <c r="L72" i="34"/>
  <c r="E72" i="34"/>
  <c r="G32" i="34"/>
  <c r="J32" i="34"/>
  <c r="L32" i="34"/>
  <c r="E32" i="34"/>
  <c r="J35" i="34"/>
  <c r="L35" i="34"/>
  <c r="E35" i="34"/>
  <c r="J37" i="34"/>
  <c r="E37" i="34"/>
  <c r="E38" i="34"/>
  <c r="J38" i="34"/>
  <c r="G69" i="34"/>
  <c r="L69" i="34"/>
  <c r="L74" i="34"/>
  <c r="G74" i="34"/>
  <c r="L9" i="36"/>
  <c r="E9" i="36"/>
  <c r="J11" i="36"/>
  <c r="L11" i="36"/>
  <c r="E11" i="36"/>
  <c r="L8" i="36"/>
  <c r="E12" i="36"/>
  <c r="L12" i="36"/>
  <c r="E13" i="36"/>
  <c r="L13" i="36"/>
  <c r="E14" i="36"/>
  <c r="L14" i="36"/>
  <c r="E15" i="36"/>
  <c r="L15" i="36"/>
  <c r="E16" i="36"/>
  <c r="L16" i="36"/>
  <c r="E17" i="36"/>
  <c r="L17" i="36"/>
  <c r="E18" i="36"/>
  <c r="L18" i="36"/>
  <c r="E19" i="36"/>
  <c r="L19" i="36"/>
  <c r="E20" i="36"/>
  <c r="L20" i="36"/>
  <c r="E21" i="36"/>
  <c r="L21" i="36"/>
  <c r="E22" i="36"/>
  <c r="L67" i="36"/>
  <c r="E67" i="36"/>
  <c r="G67" i="36"/>
  <c r="J67" i="36"/>
  <c r="L22" i="36"/>
  <c r="L59" i="36"/>
  <c r="E59" i="36"/>
  <c r="G59" i="36"/>
  <c r="J59" i="36"/>
  <c r="L63" i="36"/>
  <c r="E63" i="36"/>
  <c r="G63" i="36"/>
  <c r="J63" i="36"/>
  <c r="L70" i="36"/>
  <c r="E70" i="36"/>
  <c r="G70" i="36"/>
  <c r="J70" i="36"/>
  <c r="L60" i="36"/>
  <c r="E60" i="36"/>
  <c r="G60" i="36"/>
  <c r="J60" i="36"/>
  <c r="G52" i="36"/>
  <c r="L57" i="36"/>
  <c r="E57" i="36"/>
  <c r="G57" i="36"/>
  <c r="L61" i="36"/>
  <c r="E61" i="36"/>
  <c r="G61" i="36"/>
  <c r="L65" i="36"/>
  <c r="E65" i="36"/>
  <c r="G65" i="36"/>
  <c r="L69" i="36"/>
  <c r="E69" i="36"/>
  <c r="G69" i="36"/>
  <c r="E71" i="36"/>
  <c r="G71" i="36"/>
  <c r="L71" i="36"/>
  <c r="L53" i="36"/>
  <c r="G54" i="36"/>
  <c r="L54" i="36"/>
  <c r="G55" i="36"/>
  <c r="L55" i="36"/>
  <c r="G56" i="36"/>
  <c r="L56" i="36"/>
  <c r="L58" i="36"/>
  <c r="E58" i="36"/>
  <c r="G58" i="36"/>
  <c r="L62" i="36"/>
  <c r="E62" i="36"/>
  <c r="G62" i="36"/>
  <c r="L66" i="36"/>
  <c r="E66" i="36"/>
  <c r="G66" i="36"/>
  <c r="L64" i="36"/>
  <c r="E64" i="36"/>
  <c r="G64" i="36"/>
  <c r="L68" i="36"/>
  <c r="E68" i="36"/>
  <c r="G68" i="36"/>
  <c r="G35" i="31"/>
  <c r="G61" i="31"/>
  <c r="G47" i="31"/>
  <c r="J44" i="31"/>
  <c r="J40" i="31"/>
  <c r="J36" i="31"/>
  <c r="G34" i="31"/>
  <c r="E31" i="31"/>
  <c r="J29" i="31"/>
  <c r="G28" i="31"/>
  <c r="E27" i="31"/>
  <c r="J25" i="31"/>
  <c r="E23" i="31"/>
  <c r="J14" i="31"/>
  <c r="G11" i="31"/>
  <c r="J56" i="31"/>
  <c r="J49" i="31"/>
  <c r="G44" i="31"/>
  <c r="E39" i="31"/>
  <c r="G33" i="31"/>
  <c r="J22" i="31"/>
  <c r="G14" i="31"/>
  <c r="L50" i="31"/>
  <c r="G63" i="31"/>
  <c r="G56" i="31"/>
  <c r="G49" i="31"/>
  <c r="E44" i="31"/>
  <c r="J31" i="31"/>
  <c r="J27" i="31"/>
  <c r="J23" i="31"/>
  <c r="E22" i="31"/>
  <c r="G18" i="31"/>
  <c r="L22" i="31"/>
  <c r="E63" i="31"/>
  <c r="E62" i="31"/>
  <c r="E61" i="31"/>
  <c r="J55" i="31"/>
  <c r="J52" i="31"/>
  <c r="J51" i="31"/>
  <c r="G50" i="31"/>
  <c r="G42" i="31"/>
  <c r="E41" i="31"/>
  <c r="E35" i="31"/>
  <c r="E34" i="31"/>
  <c r="E33" i="31"/>
  <c r="G21" i="31"/>
  <c r="E13" i="31"/>
  <c r="J8" i="31"/>
  <c r="G59" i="31"/>
  <c r="G58" i="31"/>
  <c r="J62" i="31"/>
  <c r="J61" i="31"/>
  <c r="G55" i="31"/>
  <c r="G51" i="31"/>
  <c r="E42" i="31"/>
  <c r="J34" i="31"/>
  <c r="J33" i="31"/>
  <c r="E21" i="31"/>
  <c r="G15" i="31"/>
  <c r="G10" i="31"/>
  <c r="G9" i="31"/>
  <c r="G71" i="31"/>
  <c r="J63" i="31"/>
  <c r="E55" i="31"/>
  <c r="E54" i="31"/>
  <c r="G52" i="31"/>
  <c r="E51" i="31"/>
  <c r="J41" i="31"/>
  <c r="J35" i="31"/>
  <c r="E32" i="31"/>
  <c r="J21" i="31"/>
  <c r="E10" i="31"/>
  <c r="E9" i="31"/>
  <c r="E69" i="30"/>
  <c r="J67" i="30"/>
  <c r="E51" i="30"/>
  <c r="G40" i="30"/>
  <c r="G36" i="30"/>
  <c r="E28" i="30"/>
  <c r="E14" i="30"/>
  <c r="J11" i="30"/>
  <c r="J20" i="30"/>
  <c r="G20" i="30"/>
  <c r="G28" i="30"/>
  <c r="G72" i="30"/>
  <c r="G67" i="30"/>
  <c r="J53" i="30"/>
  <c r="E40" i="30"/>
  <c r="E36" i="30"/>
  <c r="L8" i="30"/>
  <c r="E8" i="30"/>
  <c r="J74" i="30"/>
  <c r="J72" i="30"/>
  <c r="J69" i="30"/>
  <c r="E67" i="30"/>
  <c r="E53" i="30"/>
  <c r="J51" i="30"/>
  <c r="J42" i="30"/>
  <c r="J14" i="30"/>
  <c r="G26" i="30"/>
  <c r="G30" i="30"/>
  <c r="J62" i="30"/>
  <c r="J61" i="30"/>
  <c r="J50" i="30"/>
  <c r="G48" i="30"/>
  <c r="J44" i="30"/>
  <c r="G42" i="30"/>
  <c r="E19" i="30"/>
  <c r="E18" i="30"/>
  <c r="J12" i="30"/>
  <c r="J63" i="30"/>
  <c r="G61" i="30"/>
  <c r="E56" i="30"/>
  <c r="G50" i="30"/>
  <c r="G49" i="30"/>
  <c r="E48" i="30"/>
  <c r="J45" i="30"/>
  <c r="J19" i="30"/>
  <c r="J18" i="30"/>
  <c r="J16" i="30"/>
  <c r="G12" i="30"/>
  <c r="G63" i="30"/>
  <c r="G62" i="30"/>
  <c r="E61" i="30"/>
  <c r="G53" i="30"/>
  <c r="E50" i="30"/>
  <c r="E49" i="30"/>
  <c r="G45" i="30"/>
  <c r="G44" i="30"/>
  <c r="G35" i="30"/>
  <c r="E11" i="30"/>
  <c r="G16" i="29"/>
  <c r="G69" i="29"/>
  <c r="G65" i="29"/>
  <c r="G61" i="29"/>
  <c r="G57" i="29"/>
  <c r="G45" i="29"/>
  <c r="G41" i="29"/>
  <c r="G37" i="29"/>
  <c r="G33" i="29"/>
  <c r="G29" i="29"/>
  <c r="G25" i="29"/>
  <c r="J22" i="29"/>
  <c r="J15" i="29"/>
  <c r="E13" i="29"/>
  <c r="J11" i="29"/>
  <c r="L16" i="29"/>
  <c r="E69" i="29"/>
  <c r="E65" i="29"/>
  <c r="E61" i="29"/>
  <c r="E53" i="29"/>
  <c r="E49" i="29"/>
  <c r="E45" i="29"/>
  <c r="E41" i="29"/>
  <c r="E37" i="29"/>
  <c r="E33" i="29"/>
  <c r="E29" i="29"/>
  <c r="E25" i="29"/>
  <c r="J13" i="29"/>
  <c r="J8" i="20"/>
  <c r="J31" i="20"/>
  <c r="J34" i="20"/>
  <c r="E34" i="20"/>
  <c r="G49" i="20"/>
  <c r="E67" i="20"/>
  <c r="E55" i="20"/>
  <c r="E23" i="20"/>
  <c r="E8" i="20"/>
  <c r="J67" i="20"/>
  <c r="L60" i="20"/>
  <c r="L49" i="20"/>
  <c r="L24" i="20"/>
  <c r="L43" i="20"/>
  <c r="J25" i="20"/>
  <c r="J12" i="20"/>
  <c r="J43" i="20"/>
  <c r="G39" i="20"/>
  <c r="J39" i="20"/>
  <c r="L28" i="20"/>
  <c r="L25" i="20"/>
  <c r="G67" i="20"/>
  <c r="L18" i="32"/>
  <c r="E14" i="32"/>
  <c r="G71" i="32"/>
  <c r="E66" i="32"/>
  <c r="E62" i="32"/>
  <c r="G61" i="32"/>
  <c r="G49" i="32"/>
  <c r="L51" i="32"/>
  <c r="E23" i="32"/>
  <c r="J11" i="32"/>
  <c r="E13" i="32"/>
  <c r="E15" i="32"/>
  <c r="E18" i="32"/>
  <c r="E49" i="32"/>
  <c r="G51" i="32"/>
  <c r="E71" i="32"/>
  <c r="J47" i="32"/>
  <c r="L14" i="32"/>
  <c r="G70" i="32"/>
  <c r="E61" i="32"/>
  <c r="L66" i="32"/>
  <c r="L62" i="32"/>
  <c r="L54" i="32"/>
  <c r="J43" i="32"/>
  <c r="J35" i="32"/>
  <c r="J31" i="32"/>
  <c r="J27" i="32"/>
  <c r="G35" i="32"/>
  <c r="G31" i="32"/>
  <c r="G27" i="32"/>
  <c r="L23" i="32"/>
  <c r="J13" i="32"/>
  <c r="G13" i="32"/>
  <c r="J15" i="32"/>
  <c r="G15" i="32"/>
  <c r="J18" i="32"/>
  <c r="J48" i="32"/>
  <c r="J71" i="32"/>
  <c r="E47" i="32"/>
  <c r="J70" i="32"/>
  <c r="J54" i="32"/>
  <c r="G66" i="32"/>
  <c r="G62" i="32"/>
  <c r="G47" i="32"/>
  <c r="J49" i="32"/>
  <c r="G42" i="34"/>
  <c r="J28" i="34"/>
  <c r="E73" i="34"/>
  <c r="E64" i="34"/>
  <c r="J64" i="34"/>
  <c r="E59" i="34"/>
  <c r="E50" i="34"/>
  <c r="L23" i="34"/>
  <c r="G23" i="34"/>
  <c r="L27" i="34"/>
  <c r="J29" i="34"/>
  <c r="L42" i="34"/>
  <c r="L44" i="34"/>
  <c r="G44" i="34"/>
  <c r="G64" i="34"/>
  <c r="L73" i="34"/>
  <c r="E28" i="34"/>
  <c r="E67" i="34"/>
  <c r="J67" i="34"/>
  <c r="L59" i="34"/>
  <c r="G17" i="34"/>
  <c r="L50" i="34"/>
  <c r="E17" i="34"/>
  <c r="E9" i="34"/>
  <c r="J9" i="34"/>
  <c r="J16" i="34"/>
  <c r="L28" i="34"/>
  <c r="G49" i="34"/>
  <c r="J49" i="34"/>
  <c r="J59" i="34"/>
  <c r="L65" i="34"/>
  <c r="L66" i="34"/>
  <c r="E65" i="34"/>
  <c r="J65" i="34"/>
  <c r="L16" i="34"/>
  <c r="L25" i="34"/>
  <c r="J27" i="34"/>
  <c r="E33" i="34"/>
  <c r="G27" i="36"/>
  <c r="G31" i="36"/>
  <c r="G35" i="36"/>
  <c r="G39" i="36"/>
  <c r="G43" i="36"/>
  <c r="G47" i="36"/>
  <c r="E51" i="36"/>
  <c r="J25" i="36"/>
  <c r="J27" i="36"/>
  <c r="J29" i="36"/>
  <c r="J31" i="36"/>
  <c r="J33" i="36"/>
  <c r="J35" i="36"/>
  <c r="J37" i="36"/>
  <c r="G37" i="36"/>
  <c r="J39" i="36"/>
  <c r="J43" i="36"/>
  <c r="J45" i="36"/>
  <c r="J47" i="36"/>
  <c r="J49" i="36"/>
  <c r="J72" i="36"/>
  <c r="G72" i="36"/>
  <c r="J74" i="36"/>
  <c r="G74" i="36"/>
  <c r="L12" i="39"/>
  <c r="E8" i="39"/>
  <c r="G10" i="39"/>
  <c r="E12" i="39"/>
  <c r="L13" i="39"/>
  <c r="G14" i="39"/>
  <c r="E16" i="39"/>
  <c r="L17" i="39"/>
  <c r="G18" i="39"/>
  <c r="E20" i="39"/>
  <c r="L21" i="39"/>
  <c r="G22" i="39"/>
  <c r="G28" i="39"/>
  <c r="E52" i="39"/>
  <c r="L53" i="39"/>
  <c r="E56" i="39"/>
  <c r="L72" i="39"/>
  <c r="L16" i="39"/>
  <c r="L10" i="39"/>
  <c r="G11" i="39"/>
  <c r="E13" i="39"/>
  <c r="L14" i="39"/>
  <c r="G15" i="39"/>
  <c r="L18" i="39"/>
  <c r="G19" i="39"/>
  <c r="E21" i="39"/>
  <c r="G24" i="39"/>
  <c r="E53" i="39"/>
  <c r="G54" i="39"/>
  <c r="E55" i="39"/>
  <c r="E72" i="39"/>
  <c r="L73" i="39"/>
  <c r="G74" i="39"/>
  <c r="L8" i="39"/>
  <c r="L20" i="39"/>
  <c r="L11" i="39"/>
  <c r="G12" i="39"/>
  <c r="E14" i="39"/>
  <c r="L15" i="39"/>
  <c r="G16" i="39"/>
  <c r="L19" i="39"/>
  <c r="G20" i="39"/>
  <c r="L51" i="39"/>
  <c r="G52" i="39"/>
  <c r="E54" i="39"/>
  <c r="L74" i="39"/>
  <c r="G34" i="39"/>
  <c r="L34" i="39"/>
  <c r="E34" i="39"/>
  <c r="G23" i="39"/>
  <c r="G27" i="39"/>
  <c r="L29" i="39"/>
  <c r="E29" i="39"/>
  <c r="G30" i="39"/>
  <c r="L30" i="39"/>
  <c r="E30" i="39"/>
  <c r="J34" i="39"/>
  <c r="G36" i="39"/>
  <c r="L36" i="39"/>
  <c r="E36" i="39"/>
  <c r="G38" i="39"/>
  <c r="L38" i="39"/>
  <c r="E38" i="39"/>
  <c r="G44" i="39"/>
  <c r="L44" i="39"/>
  <c r="E44" i="39"/>
  <c r="L63" i="39"/>
  <c r="E63" i="39"/>
  <c r="G63" i="39"/>
  <c r="J63" i="39"/>
  <c r="G40" i="39"/>
  <c r="L40" i="39"/>
  <c r="E40" i="39"/>
  <c r="G46" i="39"/>
  <c r="L46" i="39"/>
  <c r="E46" i="39"/>
  <c r="J8" i="39"/>
  <c r="L26" i="39"/>
  <c r="E26" i="39"/>
  <c r="G33" i="39"/>
  <c r="L33" i="39"/>
  <c r="E33" i="39"/>
  <c r="G41" i="39"/>
  <c r="L41" i="39"/>
  <c r="E41" i="39"/>
  <c r="G47" i="39"/>
  <c r="L47" i="39"/>
  <c r="E47" i="39"/>
  <c r="G48" i="39"/>
  <c r="L48" i="39"/>
  <c r="E48" i="39"/>
  <c r="G49" i="39"/>
  <c r="L49" i="39"/>
  <c r="E49" i="39"/>
  <c r="G50" i="39"/>
  <c r="L50" i="39"/>
  <c r="E50" i="39"/>
  <c r="L59" i="39"/>
  <c r="E59" i="39"/>
  <c r="J59" i="39"/>
  <c r="L23" i="39"/>
  <c r="E23" i="39"/>
  <c r="L27" i="39"/>
  <c r="E27" i="39"/>
  <c r="G32" i="39"/>
  <c r="L32" i="39"/>
  <c r="E32" i="39"/>
  <c r="G42" i="39"/>
  <c r="L42" i="39"/>
  <c r="E42" i="39"/>
  <c r="L22" i="39"/>
  <c r="J22" i="39"/>
  <c r="L24" i="39"/>
  <c r="E24" i="39"/>
  <c r="G26" i="39"/>
  <c r="L28" i="39"/>
  <c r="E28" i="39"/>
  <c r="J29" i="39"/>
  <c r="G31" i="39"/>
  <c r="L31" i="39"/>
  <c r="E31" i="39"/>
  <c r="J33" i="39"/>
  <c r="G35" i="39"/>
  <c r="L35" i="39"/>
  <c r="E35" i="39"/>
  <c r="G37" i="39"/>
  <c r="L37" i="39"/>
  <c r="E37" i="39"/>
  <c r="G39" i="39"/>
  <c r="L39" i="39"/>
  <c r="E39" i="39"/>
  <c r="J41" i="39"/>
  <c r="G43" i="39"/>
  <c r="L43" i="39"/>
  <c r="E43" i="39"/>
  <c r="G45" i="39"/>
  <c r="L45" i="39"/>
  <c r="E45" i="39"/>
  <c r="J47" i="39"/>
  <c r="J48" i="39"/>
  <c r="J49" i="39"/>
  <c r="J50" i="39"/>
  <c r="L65" i="39"/>
  <c r="E65" i="39"/>
  <c r="G65" i="39"/>
  <c r="J65" i="39"/>
  <c r="E71" i="39"/>
  <c r="G71" i="39"/>
  <c r="J71" i="39"/>
  <c r="L60" i="39"/>
  <c r="E60" i="39"/>
  <c r="G60" i="39"/>
  <c r="L64" i="39"/>
  <c r="E64" i="39"/>
  <c r="G64" i="39"/>
  <c r="L68" i="39"/>
  <c r="E68" i="39"/>
  <c r="G68" i="39"/>
  <c r="J54" i="39"/>
  <c r="J55" i="39"/>
  <c r="J56" i="39"/>
  <c r="L57" i="39"/>
  <c r="E57" i="39"/>
  <c r="G57" i="39"/>
  <c r="L61" i="39"/>
  <c r="E61" i="39"/>
  <c r="G61" i="39"/>
  <c r="L67" i="39"/>
  <c r="E67" i="39"/>
  <c r="G67" i="39"/>
  <c r="L69" i="39"/>
  <c r="E69" i="39"/>
  <c r="G69" i="39"/>
  <c r="L54" i="39"/>
  <c r="L55" i="39"/>
  <c r="L56" i="39"/>
  <c r="L58" i="39"/>
  <c r="E58" i="39"/>
  <c r="G58" i="39"/>
  <c r="L62" i="39"/>
  <c r="E62" i="39"/>
  <c r="G62" i="39"/>
  <c r="L66" i="39"/>
  <c r="E66" i="39"/>
  <c r="G66" i="39"/>
  <c r="L70" i="39"/>
  <c r="J8" i="36"/>
  <c r="G8" i="36"/>
  <c r="J9" i="39"/>
  <c r="G9" i="39"/>
  <c r="E9" i="39"/>
  <c r="J51" i="36"/>
  <c r="G15" i="20"/>
  <c r="J73" i="20"/>
  <c r="E46" i="20"/>
  <c r="J55" i="20"/>
  <c r="B75" i="30"/>
  <c r="G64" i="30"/>
  <c r="L10" i="30"/>
  <c r="G24" i="30"/>
  <c r="G24" i="31"/>
  <c r="E48" i="20"/>
  <c r="G20" i="34"/>
  <c r="L63" i="20"/>
  <c r="G60" i="32"/>
  <c r="E43" i="32"/>
  <c r="J74" i="29"/>
  <c r="G18" i="29"/>
  <c r="L8" i="29"/>
  <c r="J73" i="30"/>
  <c r="J15" i="30"/>
  <c r="J66" i="31"/>
  <c r="G37" i="31"/>
  <c r="G36" i="20"/>
  <c r="G66" i="20"/>
  <c r="G48" i="20"/>
  <c r="E70" i="20"/>
  <c r="E38" i="20"/>
  <c r="E28" i="20"/>
  <c r="E66" i="20"/>
  <c r="E18" i="20"/>
  <c r="L46" i="20"/>
  <c r="L66" i="20"/>
  <c r="J18" i="20"/>
  <c r="L27" i="30"/>
  <c r="G27" i="30"/>
  <c r="G20" i="31"/>
  <c r="J20" i="31"/>
  <c r="E11" i="32"/>
  <c r="G11" i="32"/>
  <c r="J23" i="34"/>
  <c r="E23" i="34"/>
  <c r="L37" i="34"/>
  <c r="G37" i="34"/>
  <c r="E44" i="34"/>
  <c r="J44" i="34"/>
  <c r="E55" i="36"/>
  <c r="J55" i="36"/>
  <c r="E19" i="39"/>
  <c r="J19" i="39"/>
  <c r="L42" i="29"/>
  <c r="G42" i="29"/>
  <c r="G66" i="29"/>
  <c r="L66" i="29"/>
  <c r="L47" i="30"/>
  <c r="J10" i="36"/>
  <c r="G10" i="36"/>
  <c r="G24" i="36"/>
  <c r="J24" i="36"/>
  <c r="E24" i="36"/>
  <c r="L24" i="36"/>
  <c r="G36" i="36"/>
  <c r="J36" i="36"/>
  <c r="E36" i="36"/>
  <c r="L36" i="36"/>
  <c r="G48" i="36"/>
  <c r="J48" i="36"/>
  <c r="E48" i="36"/>
  <c r="L48" i="36"/>
  <c r="E53" i="36"/>
  <c r="J53" i="36"/>
  <c r="G17" i="39"/>
  <c r="J17" i="39"/>
  <c r="L9" i="39"/>
  <c r="B75" i="32"/>
  <c r="J46" i="20"/>
  <c r="G31" i="20"/>
  <c r="J15" i="20"/>
  <c r="G28" i="20"/>
  <c r="G73" i="30"/>
  <c r="E55" i="30"/>
  <c r="G55" i="30"/>
  <c r="J32" i="31"/>
  <c r="J15" i="31"/>
  <c r="G51" i="36"/>
  <c r="L10" i="36"/>
  <c r="L40" i="20"/>
  <c r="E15" i="30"/>
  <c r="G25" i="32"/>
  <c r="J42" i="29"/>
  <c r="E18" i="29"/>
  <c r="J8" i="29"/>
  <c r="E73" i="30"/>
  <c r="E47" i="30"/>
  <c r="J38" i="30"/>
  <c r="G15" i="30"/>
  <c r="G66" i="31"/>
  <c r="E37" i="31"/>
  <c r="J24" i="31"/>
  <c r="E29" i="20"/>
  <c r="G61" i="20"/>
  <c r="G52" i="20"/>
  <c r="G12" i="20"/>
  <c r="G8" i="20"/>
  <c r="E52" i="20"/>
  <c r="E36" i="20"/>
  <c r="L30" i="20"/>
  <c r="L65" i="20"/>
  <c r="L36" i="20"/>
  <c r="E9" i="30"/>
  <c r="G9" i="30"/>
  <c r="G37" i="30"/>
  <c r="L37" i="30"/>
  <c r="L36" i="31"/>
  <c r="G36" i="31"/>
  <c r="L9" i="32"/>
  <c r="G9" i="32"/>
  <c r="L24" i="32"/>
  <c r="G24" i="32"/>
  <c r="G56" i="32"/>
  <c r="E56" i="32"/>
  <c r="J56" i="32"/>
  <c r="J9" i="36"/>
  <c r="G9" i="36"/>
  <c r="L27" i="36"/>
  <c r="E27" i="36"/>
  <c r="L35" i="36"/>
  <c r="E35" i="36"/>
  <c r="L47" i="36"/>
  <c r="E47" i="36"/>
  <c r="L52" i="36"/>
  <c r="J52" i="36"/>
  <c r="E52" i="36"/>
  <c r="J10" i="39"/>
  <c r="E10" i="39"/>
  <c r="G73" i="39"/>
  <c r="E73" i="39"/>
  <c r="J73" i="39"/>
  <c r="G28" i="36"/>
  <c r="B75" i="39"/>
  <c r="E17" i="39"/>
  <c r="J55" i="34"/>
  <c r="G55" i="34"/>
  <c r="G43" i="32"/>
  <c r="L31" i="20"/>
  <c r="J70" i="20"/>
  <c r="E73" i="20"/>
  <c r="J18" i="29"/>
  <c r="E24" i="30"/>
  <c r="J64" i="30"/>
  <c r="J71" i="31"/>
  <c r="E47" i="31"/>
  <c r="E8" i="36"/>
  <c r="E55" i="34"/>
  <c r="E20" i="34"/>
  <c r="G69" i="32"/>
  <c r="E25" i="32"/>
  <c r="J25" i="32"/>
  <c r="E74" i="29"/>
  <c r="J66" i="29"/>
  <c r="E42" i="29"/>
  <c r="J21" i="29"/>
  <c r="G8" i="29"/>
  <c r="J55" i="30"/>
  <c r="G38" i="30"/>
  <c r="J24" i="30"/>
  <c r="J10" i="30"/>
  <c r="E71" i="31"/>
  <c r="E66" i="31"/>
  <c r="E24" i="31"/>
  <c r="G70" i="20"/>
  <c r="G68" i="20"/>
  <c r="G38" i="20"/>
  <c r="G63" i="20"/>
  <c r="G58" i="20"/>
  <c r="E68" i="20"/>
  <c r="L68" i="20"/>
  <c r="J58" i="20"/>
  <c r="J52" i="20"/>
  <c r="L21" i="29"/>
  <c r="L34" i="29"/>
  <c r="L58" i="29"/>
  <c r="G58" i="29"/>
  <c r="L34" i="30"/>
  <c r="G72" i="31"/>
  <c r="L72" i="31"/>
  <c r="G12" i="32"/>
  <c r="L12" i="32"/>
  <c r="G32" i="32"/>
  <c r="L32" i="32"/>
  <c r="L24" i="34"/>
  <c r="J24" i="34"/>
  <c r="E24" i="34"/>
  <c r="G47" i="34"/>
  <c r="G73" i="34"/>
  <c r="J40" i="36"/>
  <c r="E40" i="36"/>
  <c r="G44" i="36"/>
  <c r="J44" i="36"/>
  <c r="E44" i="36"/>
  <c r="G56" i="39"/>
  <c r="G11" i="34"/>
  <c r="G26" i="34"/>
  <c r="G32" i="36"/>
  <c r="J32" i="36"/>
  <c r="E32" i="36"/>
  <c r="J21" i="39"/>
  <c r="G21" i="39"/>
  <c r="L73" i="36"/>
  <c r="L61" i="42"/>
  <c r="E8" i="42"/>
  <c r="E17" i="42"/>
  <c r="G24" i="42"/>
  <c r="L33" i="42"/>
  <c r="L35" i="42"/>
  <c r="E37" i="42"/>
  <c r="G43" i="42"/>
  <c r="L53" i="42"/>
  <c r="G54" i="42"/>
  <c r="G55" i="42"/>
  <c r="E58" i="42"/>
  <c r="E59" i="42"/>
  <c r="E61" i="42"/>
  <c r="L62" i="42"/>
  <c r="L63" i="42"/>
  <c r="L64" i="42"/>
  <c r="G65" i="42"/>
  <c r="G66" i="42"/>
  <c r="G67" i="42"/>
  <c r="G68" i="42"/>
  <c r="G70" i="42"/>
  <c r="G72" i="42"/>
  <c r="G73" i="42"/>
  <c r="G74" i="42"/>
  <c r="G9" i="42"/>
  <c r="G15" i="42"/>
  <c r="G19" i="42"/>
  <c r="G20" i="42"/>
  <c r="G38" i="42"/>
  <c r="G42" i="42"/>
  <c r="L54" i="42"/>
  <c r="G58" i="42"/>
  <c r="G59" i="42"/>
  <c r="G60" i="42"/>
  <c r="L65" i="42"/>
  <c r="L71" i="42"/>
  <c r="L8" i="42"/>
  <c r="G11" i="42"/>
  <c r="G14" i="42"/>
  <c r="E15" i="42"/>
  <c r="G18" i="42"/>
  <c r="E19" i="42"/>
  <c r="E20" i="42"/>
  <c r="E33" i="42"/>
  <c r="E35" i="42"/>
  <c r="L37" i="42"/>
  <c r="E54" i="42"/>
  <c r="L57" i="42"/>
  <c r="L58" i="42"/>
  <c r="L59" i="42"/>
  <c r="E63" i="42"/>
  <c r="E64" i="42"/>
  <c r="E65" i="42"/>
  <c r="L69" i="42"/>
  <c r="L16" i="42"/>
  <c r="J9" i="42"/>
  <c r="L12" i="42"/>
  <c r="E13" i="42"/>
  <c r="L15" i="42"/>
  <c r="E16" i="42"/>
  <c r="J18" i="42"/>
  <c r="L19" i="42"/>
  <c r="L21" i="42"/>
  <c r="G23" i="42"/>
  <c r="L25" i="42"/>
  <c r="E25" i="42"/>
  <c r="G27" i="42"/>
  <c r="G30" i="42"/>
  <c r="L34" i="42"/>
  <c r="E34" i="42"/>
  <c r="G36" i="42"/>
  <c r="L47" i="42"/>
  <c r="E47" i="42"/>
  <c r="J47" i="42"/>
  <c r="G47" i="42"/>
  <c r="L13" i="42"/>
  <c r="L28" i="42"/>
  <c r="E28" i="42"/>
  <c r="L40" i="42"/>
  <c r="E40" i="42"/>
  <c r="J40" i="42"/>
  <c r="G40" i="42"/>
  <c r="E50" i="42"/>
  <c r="L50" i="42"/>
  <c r="G50" i="42"/>
  <c r="J50" i="42"/>
  <c r="E9" i="42"/>
  <c r="G10" i="42"/>
  <c r="J11" i="42"/>
  <c r="E12" i="42"/>
  <c r="J14" i="42"/>
  <c r="J17" i="42"/>
  <c r="L18" i="42"/>
  <c r="J20" i="42"/>
  <c r="L24" i="42"/>
  <c r="E24" i="42"/>
  <c r="L26" i="42"/>
  <c r="E26" i="42"/>
  <c r="G28" i="42"/>
  <c r="L32" i="42"/>
  <c r="L38" i="42"/>
  <c r="E38" i="42"/>
  <c r="L46" i="42"/>
  <c r="E46" i="42"/>
  <c r="G46" i="42"/>
  <c r="L48" i="42"/>
  <c r="E48" i="42"/>
  <c r="J48" i="42"/>
  <c r="G48" i="42"/>
  <c r="J8" i="42"/>
  <c r="L11" i="42"/>
  <c r="J13" i="42"/>
  <c r="L14" i="42"/>
  <c r="J16" i="42"/>
  <c r="L17" i="42"/>
  <c r="L20" i="42"/>
  <c r="G22" i="42"/>
  <c r="L22" i="42"/>
  <c r="L23" i="42"/>
  <c r="E23" i="42"/>
  <c r="L27" i="42"/>
  <c r="E27" i="42"/>
  <c r="J28" i="42"/>
  <c r="L30" i="42"/>
  <c r="E30" i="42"/>
  <c r="L36" i="42"/>
  <c r="E36" i="42"/>
  <c r="L49" i="42"/>
  <c r="E49" i="42"/>
  <c r="J49" i="42"/>
  <c r="G49" i="42"/>
  <c r="G29" i="42"/>
  <c r="G31" i="42"/>
  <c r="G33" i="42"/>
  <c r="G35" i="42"/>
  <c r="G37" i="42"/>
  <c r="G39" i="42"/>
  <c r="L45" i="42"/>
  <c r="E45" i="42"/>
  <c r="L41" i="42"/>
  <c r="E41" i="42"/>
  <c r="L42" i="42"/>
  <c r="E42" i="42"/>
  <c r="L43" i="42"/>
  <c r="E43" i="42"/>
  <c r="L44" i="42"/>
  <c r="E44" i="42"/>
  <c r="J70" i="42"/>
  <c r="J71" i="42"/>
  <c r="E70" i="42"/>
  <c r="J37" i="20"/>
  <c r="L37" i="20"/>
  <c r="E37" i="20"/>
  <c r="L27" i="29"/>
  <c r="G27" i="29"/>
  <c r="L31" i="31"/>
  <c r="G31" i="31"/>
  <c r="G75" i="31"/>
  <c r="J57" i="32"/>
  <c r="G57" i="32"/>
  <c r="E57" i="32"/>
  <c r="J74" i="32"/>
  <c r="G74" i="32"/>
  <c r="E74" i="32"/>
  <c r="E41" i="36"/>
  <c r="L41" i="36"/>
  <c r="J73" i="36"/>
  <c r="G73" i="36"/>
  <c r="E73" i="36"/>
  <c r="L56" i="42"/>
  <c r="L75" i="42"/>
  <c r="J56" i="42"/>
  <c r="E56" i="42"/>
  <c r="G32" i="42"/>
  <c r="L23" i="36"/>
  <c r="G17" i="32"/>
  <c r="G73" i="29"/>
  <c r="J48" i="20"/>
  <c r="B75" i="36"/>
  <c r="B75" i="29"/>
  <c r="J25" i="39"/>
  <c r="J23" i="36"/>
  <c r="J20" i="29"/>
  <c r="E17" i="30"/>
  <c r="L18" i="31"/>
  <c r="L75" i="31"/>
  <c r="J18" i="31"/>
  <c r="E71" i="34"/>
  <c r="L43" i="34"/>
  <c r="L19" i="20"/>
  <c r="E62" i="20"/>
  <c r="E13" i="20"/>
  <c r="J21" i="34"/>
  <c r="L11" i="34"/>
  <c r="L75" i="34"/>
  <c r="G68" i="32"/>
  <c r="J62" i="29"/>
  <c r="G48" i="29"/>
  <c r="E27" i="29"/>
  <c r="E70" i="30"/>
  <c r="E46" i="30"/>
  <c r="E75" i="30"/>
  <c r="E23" i="30"/>
  <c r="E74" i="31"/>
  <c r="G29" i="20"/>
  <c r="G41" i="20"/>
  <c r="J47" i="20"/>
  <c r="E47" i="20"/>
  <c r="J32" i="20"/>
  <c r="J75" i="20"/>
  <c r="L32" i="20"/>
  <c r="L18" i="20"/>
  <c r="G18" i="20"/>
  <c r="L22" i="29"/>
  <c r="G22" i="29"/>
  <c r="G54" i="29"/>
  <c r="L54" i="29"/>
  <c r="L38" i="31"/>
  <c r="G38" i="31"/>
  <c r="J38" i="31"/>
  <c r="G53" i="31"/>
  <c r="E53" i="31"/>
  <c r="E75" i="31"/>
  <c r="L65" i="30"/>
  <c r="G65" i="30"/>
  <c r="G64" i="31"/>
  <c r="L64" i="31"/>
  <c r="E64" i="31"/>
  <c r="B75" i="42"/>
  <c r="E51" i="29"/>
  <c r="B75" i="31"/>
  <c r="E48" i="29"/>
  <c r="E60" i="42"/>
  <c r="E28" i="36"/>
  <c r="L73" i="29"/>
  <c r="E17" i="32"/>
  <c r="E75" i="32"/>
  <c r="G51" i="29"/>
  <c r="L31" i="30"/>
  <c r="G70" i="39"/>
  <c r="E25" i="39"/>
  <c r="G41" i="36"/>
  <c r="E39" i="34"/>
  <c r="G39" i="32"/>
  <c r="J39" i="32"/>
  <c r="J75" i="32"/>
  <c r="E57" i="29"/>
  <c r="E20" i="29"/>
  <c r="E75" i="29"/>
  <c r="E12" i="30"/>
  <c r="J17" i="30"/>
  <c r="J75" i="30"/>
  <c r="G71" i="34"/>
  <c r="J62" i="20"/>
  <c r="L13" i="20"/>
  <c r="J71" i="34"/>
  <c r="E21" i="34"/>
  <c r="E75" i="34"/>
  <c r="L74" i="32"/>
  <c r="E39" i="32"/>
  <c r="J73" i="29"/>
  <c r="E65" i="30"/>
  <c r="G17" i="30"/>
  <c r="G62" i="20"/>
  <c r="L12" i="20"/>
  <c r="L9" i="20"/>
  <c r="G9" i="20"/>
  <c r="J60" i="20"/>
  <c r="G60" i="20"/>
  <c r="E39" i="20"/>
  <c r="L39" i="20"/>
  <c r="G19" i="29"/>
  <c r="L19" i="29"/>
  <c r="L26" i="29"/>
  <c r="G26" i="29"/>
  <c r="G11" i="30"/>
  <c r="G75" i="30"/>
  <c r="L11" i="30"/>
  <c r="L75" i="30"/>
  <c r="G16" i="30"/>
  <c r="L16" i="30"/>
  <c r="G43" i="31"/>
  <c r="L43" i="31"/>
  <c r="L45" i="32"/>
  <c r="G45" i="32"/>
  <c r="J67" i="32"/>
  <c r="G67" i="32"/>
  <c r="L33" i="20"/>
  <c r="J33" i="20"/>
  <c r="L9" i="29"/>
  <c r="G9" i="29"/>
  <c r="G75" i="29"/>
  <c r="G62" i="29"/>
  <c r="L62" i="29"/>
  <c r="G56" i="42"/>
  <c r="G19" i="20"/>
  <c r="G75" i="20"/>
  <c r="E31" i="30"/>
  <c r="B75" i="34"/>
  <c r="L28" i="36"/>
  <c r="J31" i="30"/>
  <c r="E32" i="42"/>
  <c r="L60" i="42"/>
  <c r="J48" i="29"/>
  <c r="B75" i="20"/>
  <c r="E23" i="36"/>
  <c r="E75" i="36"/>
  <c r="L17" i="32"/>
  <c r="E70" i="39"/>
  <c r="L25" i="39"/>
  <c r="L75" i="39"/>
  <c r="J41" i="36"/>
  <c r="L39" i="34"/>
  <c r="E19" i="20"/>
  <c r="J10" i="31"/>
  <c r="J43" i="34"/>
  <c r="L21" i="34"/>
  <c r="E71" i="29"/>
  <c r="J54" i="29"/>
  <c r="J35" i="29"/>
  <c r="G20" i="29"/>
  <c r="J70" i="30"/>
  <c r="J46" i="30"/>
  <c r="J23" i="30"/>
  <c r="J74" i="31"/>
  <c r="E58" i="31"/>
  <c r="G40" i="20"/>
  <c r="G37" i="20"/>
  <c r="E40" i="20"/>
  <c r="E21" i="20"/>
  <c r="E9" i="20"/>
  <c r="E75" i="20"/>
  <c r="E49" i="20"/>
  <c r="J49" i="20"/>
  <c r="J45" i="20"/>
  <c r="E45" i="20"/>
  <c r="L15" i="29"/>
  <c r="G15" i="29"/>
  <c r="G70" i="29"/>
  <c r="L70" i="29"/>
  <c r="G74" i="30"/>
  <c r="L74" i="30"/>
  <c r="G48" i="31"/>
  <c r="L48" i="31"/>
  <c r="L57" i="31"/>
  <c r="G57" i="31"/>
  <c r="L70" i="31"/>
  <c r="J70" i="31"/>
  <c r="G63" i="32"/>
  <c r="J63" i="32"/>
  <c r="G58" i="30"/>
  <c r="G18" i="34"/>
  <c r="J18" i="34"/>
  <c r="J14" i="36"/>
  <c r="G14" i="36"/>
  <c r="G75" i="36"/>
  <c r="J22" i="36"/>
  <c r="G22" i="36"/>
  <c r="E72" i="32"/>
  <c r="G12" i="34"/>
  <c r="G75" i="34"/>
  <c r="L38" i="34"/>
  <c r="G38" i="34"/>
  <c r="L40" i="36"/>
  <c r="G40" i="36"/>
  <c r="L72" i="36"/>
  <c r="E72" i="36"/>
  <c r="L74" i="36"/>
  <c r="E74" i="36"/>
  <c r="J51" i="39"/>
  <c r="G51" i="39"/>
  <c r="E51" i="39"/>
  <c r="G29" i="30"/>
  <c r="G28" i="32"/>
  <c r="G75" i="32"/>
  <c r="G58" i="32"/>
  <c r="E58" i="32"/>
  <c r="G59" i="34"/>
  <c r="J74" i="34"/>
  <c r="E74" i="34"/>
  <c r="J18" i="36"/>
  <c r="G18" i="36"/>
  <c r="G33" i="36"/>
  <c r="L33" i="36"/>
  <c r="E33" i="36"/>
  <c r="L43" i="36"/>
  <c r="E43" i="36"/>
  <c r="E54" i="36"/>
  <c r="J54" i="36"/>
  <c r="J12" i="34"/>
  <c r="J75" i="34"/>
  <c r="J22" i="34"/>
  <c r="G25" i="34"/>
  <c r="G15" i="36"/>
  <c r="G19" i="36"/>
  <c r="G38" i="36"/>
  <c r="J38" i="36"/>
  <c r="E18" i="39"/>
  <c r="E75" i="39"/>
  <c r="J18" i="39"/>
  <c r="J75" i="39"/>
  <c r="G72" i="39"/>
  <c r="J72" i="39"/>
  <c r="L68" i="42"/>
  <c r="J68" i="42"/>
  <c r="E68" i="42"/>
  <c r="L74" i="42"/>
  <c r="J74" i="42"/>
  <c r="E74" i="42"/>
  <c r="G25" i="36"/>
  <c r="G30" i="36"/>
  <c r="J30" i="36"/>
  <c r="E37" i="36"/>
  <c r="E38" i="36"/>
  <c r="L49" i="36"/>
  <c r="L50" i="36"/>
  <c r="E50" i="36"/>
  <c r="G29" i="39"/>
  <c r="G75" i="39"/>
  <c r="J52" i="39"/>
  <c r="G55" i="39"/>
  <c r="G45" i="42"/>
  <c r="G72" i="34"/>
  <c r="G46" i="36"/>
  <c r="J46" i="36"/>
  <c r="G21" i="42"/>
  <c r="G75" i="42"/>
  <c r="J21" i="42"/>
  <c r="J75" i="42"/>
  <c r="J39" i="42"/>
  <c r="L39" i="42"/>
  <c r="J45" i="42"/>
  <c r="G51" i="42"/>
  <c r="J62" i="42"/>
  <c r="G62" i="42"/>
  <c r="J66" i="42"/>
  <c r="L66" i="42"/>
  <c r="J72" i="42"/>
  <c r="L72" i="42"/>
  <c r="L75" i="36"/>
  <c r="L75" i="29"/>
  <c r="J75" i="31"/>
  <c r="J75" i="29"/>
  <c r="J75" i="36"/>
  <c r="L75" i="32"/>
  <c r="E75" i="42"/>
  <c r="L75" i="20"/>
</calcChain>
</file>

<file path=xl/sharedStrings.xml><?xml version="1.0" encoding="utf-8"?>
<sst xmlns="http://schemas.openxmlformats.org/spreadsheetml/2006/main" count="1132" uniqueCount="168">
  <si>
    <t>County</t>
  </si>
  <si>
    <t>Countywide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</si>
  <si>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</si>
  <si>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</si>
  <si>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</si>
  <si>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</si>
  <si>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</si>
  <si>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</si>
  <si>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</si>
  <si>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</si>
  <si>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</si>
  <si>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</si>
  <si>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</si>
  <si>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</si>
  <si>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</si>
  <si>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</si>
  <si>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</si>
  <si>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</si>
  <si>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</si>
  <si>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</si>
  <si>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</si>
  <si>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</si>
  <si>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</si>
  <si>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</si>
  <si>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</si>
  <si>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</si>
  <si>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</si>
  <si>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</si>
  <si>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</si>
  <si>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</si>
  <si>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</si>
  <si>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</si>
  <si>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</si>
  <si>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</si>
  <si>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</si>
  <si>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</si>
  <si>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</si>
  <si>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</si>
  <si>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</si>
  <si>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</si>
  <si>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</si>
  <si>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</si>
  <si>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</si>
  <si>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</si>
  <si>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</si>
  <si>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</si>
  <si>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</si>
  <si>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</si>
  <si>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</si>
  <si>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</si>
  <si>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</si>
  <si>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</si>
  <si>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</si>
  <si>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</si>
  <si>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</si>
  <si>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</si>
  <si>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</si>
  <si>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</si>
  <si>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</si>
  <si>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</si>
  <si>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</si>
  <si>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</si>
  <si>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</si>
  <si>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</si>
  <si>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</si>
  <si>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</si>
  <si>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Unrealized</t>
  </si>
  <si>
    <t>Notes:</t>
  </si>
  <si>
    <t>1% Tax Rate</t>
  </si>
  <si>
    <t>Realized</t>
  </si>
  <si>
    <t>Tax Rate</t>
  </si>
  <si>
    <t>Unutilized</t>
  </si>
  <si>
    <t>Data Sources:</t>
  </si>
  <si>
    <t>Maximum</t>
  </si>
  <si>
    <t>Potential</t>
  </si>
  <si>
    <t>Tax Revenues</t>
  </si>
  <si>
    <t>Statewide</t>
  </si>
  <si>
    <t>Estimation of Realized and Unrealized Tax Revenues</t>
  </si>
  <si>
    <t>Taxable Sales</t>
  </si>
  <si>
    <t>Transient Rental</t>
  </si>
  <si>
    <t>Local Option Tourist Tax Levies in Florida's Counties</t>
  </si>
  <si>
    <t>Tourist Development and Tourist Impact Tax Levies</t>
  </si>
  <si>
    <t>Convention Development Tax Levies</t>
  </si>
  <si>
    <t>Reported by</t>
  </si>
  <si>
    <t>Estimated Tax</t>
  </si>
  <si>
    <t>Revenues @</t>
  </si>
  <si>
    <t>1)  The shaded cells indicate those counties that are not eligible to levy convention development taxes.</t>
  </si>
  <si>
    <t>St. Johns</t>
  </si>
  <si>
    <t>St. Lucie</t>
  </si>
  <si>
    <t>SFY 2011-12</t>
  </si>
  <si>
    <t>DeSoto</t>
  </si>
  <si>
    <t>1)  Office of Economic and Demographic Research, "2011 Local Government Financial Information Handbook" Table: 2011 Local Option Tourist / Food and Beverage / Tax Rates in Florida's Counties.</t>
  </si>
  <si>
    <t>2)  Office of Economic and Demographic Research, "2011 Local Government Financial Information Handbook" Table: Taxable Sales Reported by Transient Rental Facilities: State Fiscal Years Ended June 30, 2004-2012.</t>
  </si>
  <si>
    <t>2)  A county's unrealized tax rate is determined by subtracting its tax rate, as of November 1, 2011, from its maximum potential tax rate.</t>
  </si>
  <si>
    <t>4)  Effective November 1, 2011, Wakulla County's total tourist development tax rate increased to 3 percent.  Effective March 1, 2012, the county's total rate will increase to 4 percent.</t>
  </si>
  <si>
    <t>SFY 2012-13</t>
  </si>
  <si>
    <t>Districtwide</t>
  </si>
  <si>
    <t>SFY 2010-11</t>
  </si>
  <si>
    <t>2)  A county's unrealized tax rate is determined by subtracting its tax rate in effect, beginning January 1, 2011, from its maximum potential tax rate.</t>
  </si>
  <si>
    <t>1)  Florida Department of Revenue, "History of Local Sales Tax and Current Rates" (Last Updated: December 1, 2010);  https://taxlaw.state.fl.us/wordfiles/SUT%20TRC%20HISTORY.pdf</t>
  </si>
  <si>
    <t>2)  Office of Economic and Demographic Research, "2010 Local Government Financial Information Handbook" Table: Taxable Sales Reported by Transient Rental Facilities:</t>
  </si>
  <si>
    <t xml:space="preserve">     State Fiscal Years Ended June 30, 2004-2011, p. 259 (October 2010).</t>
  </si>
  <si>
    <t>Estimated</t>
  </si>
  <si>
    <t>Distribution @</t>
  </si>
  <si>
    <t>Current</t>
  </si>
  <si>
    <t>1)  The estimated countywide distribution @ 1% tax rate figures assume an average (i.e., 70%) ratio of room sales to total transient facility sales as the basis for this calculation.</t>
  </si>
  <si>
    <t>2)  The shaded cells indicate those counties that are not eligible to levy convention development taxes.</t>
  </si>
  <si>
    <t>3)  A county's unrealized tax rate is determined by subtracting its tax rate in effect as of October 1, 2009 from its maximum potential tax rate.</t>
  </si>
  <si>
    <t>1)  Florida Department of Revenue, "History of Local Sales Tax and Current Rates" (Updated: October 1, 2009);  https://taxlaw.state.fl.us/wordfiles/SUT%20TRC%20HISTORY.pdf</t>
  </si>
  <si>
    <t>2)  Florida Legislative Committee on Intergovernmental Relations, "2009 Local Government Financial Information Handbook" Table: Taxable Sales Reported by Transient Rental Facilities:</t>
  </si>
  <si>
    <t xml:space="preserve">      State Fiscal Years Ended June 30, 2004-2010, p. 269 (August 2009).</t>
  </si>
  <si>
    <t>2)  A county's unrealized tax rate is determined by subtracting its tax rate, as of September 1, 2012, from its maximum potential tax rate.</t>
  </si>
  <si>
    <t>1)  Office of Economic and Demographic Research, "2012 Local Government Financial Information Handbook" Table: 2012 Local Option Tourist / Food and Beverage / Tax Rates in Florida's Counties.</t>
  </si>
  <si>
    <t>2)  Office of Economic and Demographic Research, "2012 Local Government Financial Information Handbook" Table: Taxable Sales Reported by Transient Rental Facilities: State Fiscal Years Ended June 30, 2004-2013.</t>
  </si>
  <si>
    <t>SFY 2013-14</t>
  </si>
  <si>
    <t>2)  A county's unrealized tax rate is determined by subtracting its tax rate, as of April 1, 2013, from its maximum potential tax rate.</t>
  </si>
  <si>
    <t>1)  Office of Economic and Demographic Research, "2013 Local Option Tourist / Food and Beverage / Tax Rates in Florida's Counties" available at http://edr.state.fl.us/Content/local-government/data/county-municipal/index.cfm</t>
  </si>
  <si>
    <t>2)  Office of Economic and Demographic Research, "Taxable Sales Reported by Transient Rental Facilities: State Fiscal Years Ended June 30, 2004-2014" available at http://edr.state.fl.us/Content/local-government/data/county-municipal/index.cfm</t>
  </si>
  <si>
    <t>SFY 2014-15</t>
  </si>
  <si>
    <t>2)  A county's unrealized tax rate is determined by subtracting its tax rate, as of October 1, 2014, from its maximum potential tax rate.</t>
  </si>
  <si>
    <t>1)  Office of Economic and Demographic Research, 2014 Local Government Financial Information Handbook, Table: 2015 Local Option Tourist / Food and Beverage / Tax Rates in Florida's Counties.</t>
  </si>
  <si>
    <t>2)  Office of Economic and Demographic Research, 2014 Local Government Financial Information Handbook, Table: Taxable Sales Reported by Transient Rental Facilities: SFY 2004 - 2015.</t>
  </si>
  <si>
    <t>State Fiscal Year Ending June 30, 2010</t>
  </si>
  <si>
    <t>State Fiscal Year Ending June 30, 2011</t>
  </si>
  <si>
    <t>State Fiscal Year Ending June 30, 2012</t>
  </si>
  <si>
    <t>State Fiscal Year Ending June 30, 2013</t>
  </si>
  <si>
    <t>State Fiscal Year Ending June 30, 2014</t>
  </si>
  <si>
    <t>State Fiscal Year Ending June 30, 2015</t>
  </si>
  <si>
    <t>3)  The countywide realized and unrealized tax revenues reflect estimates for the entire state fiscal year (i.e., July 1, 2014 through June 30, 2015).</t>
  </si>
  <si>
    <t>3)  The countywide realized and unrealized tax revenues reflect estimates for the entire state fiscal year (i.e., July 1, 2013 through June 30, 2014).</t>
  </si>
  <si>
    <t>3)  The countywide realized and unrealized tax revenues reflect estimates for the entire state fiscal year (i.e., July 1, 2012 through June 30, 2013).</t>
  </si>
  <si>
    <t>3)  The countywide realized and unrealized tax revenues reflect estimates for the entire state fiscal year (i.e., July 1, 2010 through June 30, 2011).</t>
  </si>
  <si>
    <t>3)  The countywide realized and unrealized tax revenues reflect estimates for the entire state fiscal year (i.e., July 1, 2011 through June 30, 2012).</t>
  </si>
  <si>
    <t>4)  The countywide realized and unrealized tax revenues reflect estimates for the entire state fiscal year (i.e., July 1, 2009 through June 30, 2010).</t>
  </si>
  <si>
    <t>State Fiscal Year Ending June 30, 2016</t>
  </si>
  <si>
    <t>SFY 2015-16</t>
  </si>
  <si>
    <t>3)  The countywide realized and unrealized tax revenues reflect estimates for the entire state fiscal year (i.e., July 1, 2015 through June 30, 2016).</t>
  </si>
  <si>
    <t>1)  Office of Economic and Demographic Research, 2015 Local Government Financial Information Handbook, Table: 2016 Local Option Tourist / Food and Beverage / Tax Rates in Florida's Counties.</t>
  </si>
  <si>
    <t>2)  Office of Economic and Demographic Research, 2015 Local Government Financial Information Handbook, Table: Taxable Sales Reported by Transient Rental Facilities: SFY 2004 - 2016.</t>
  </si>
  <si>
    <t>2)  A county's unrealized tax rate is determined by subtracting its tax rate, as of November 1, 2015, from its maximum potential tax rate.</t>
  </si>
  <si>
    <t>State Fiscal Year Ending June 30, 2017</t>
  </si>
  <si>
    <t>SFY 2016-17</t>
  </si>
  <si>
    <t>3)  The countywide realized and unrealized tax revenues reflect estimates for the entire state fiscal year (i.e., July 1, 2016 through June 30, 2017).</t>
  </si>
  <si>
    <t>2)  Office of Economic and Demographic Research, Table: Taxable Sales Reported by Transient Rental Facilities: SFY 2004 - 2017.</t>
  </si>
  <si>
    <t>2)  A county's unrealized tax rate is determined by subtracting its tax rate, as of January 1. 2017, from its maximum potential tax rate.</t>
  </si>
  <si>
    <t>1)  Office of Economic and Demographic Research, Table: 2017 Local Option Tourist / Food and Beverage / Tax Rates in Florida's Counties.</t>
  </si>
  <si>
    <t>State Fiscal Year Ending June 30, 2018</t>
  </si>
  <si>
    <t>SFY 2017-18</t>
  </si>
  <si>
    <t>3)  The countywide realized and unrealized tax revenues reflect estimates for the entire state fiscal year (i.e., July 1, 2017 through June 30, 2018).</t>
  </si>
  <si>
    <t>2)  Office of Economic and Demographic Research, Table: Taxable Sales Reported by Transient Rental Facilities: SFY 2004 - 2018.</t>
  </si>
  <si>
    <t>2)  A county's unrealized tax rate is determined by subtracting its tax rate, as of December 1, 2017, from its maximum potential tax rate.</t>
  </si>
  <si>
    <t>1)  Office of Economic and Demographic Research, Table: 2018 Local Option Tourist / Food and Beverage / Tax Rates in Florida's Counties.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</si>
  <si>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</si>
  <si>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</si>
  <si>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</si>
  <si>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</si>
  <si>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</si>
  <si>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</si>
  <si>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</si>
  <si>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</si>
  <si>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2009-2010</t>
  </si>
  <si>
    <t>Maximum Potential Tax Rate</t>
  </si>
  <si>
    <t>Countywide Realized Tax Revenues</t>
  </si>
  <si>
    <t>Unuitilized Tax Rate</t>
  </si>
  <si>
    <t>Countywide Unrealized Tax Revenues</t>
  </si>
  <si>
    <t>Estimated Taxable Sales</t>
  </si>
  <si>
    <t>TOURIST DEVELOPMENT TAXES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</si>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</sst>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"/>
  </numFmts>
  <fonts count="13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28"/>
      <color theme="3" tint="0.79998168889431442"/>
      <name val="Arial"/>
      <family val="2"/>
    </font>
    <font>
      <b/>
      <sz val="11"/>
      <color theme="3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/>
        <bgColor indexed="64"/>
      </patternFill>
    </fill>
    <fill>
      <gradientFill type="path" left="0.5" right="0.5" top="0.5" bottom="0.5">
        <stop position="0">
          <color theme="3" tint="0.40000610370189521"/>
        </stop>
        <stop position="1">
          <color theme="3"/>
        </stop>
      </gradientFill>
    </fill>
    <fill>
      <gradientFill type="path" left="0.5" right="0.5" top="0.5" bottom="0.5">
        <stop position="0">
          <color theme="3" tint="-0.49803155613879818"/>
        </stop>
        <stop position="1">
          <color theme="3"/>
        </stop>
      </gradient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theme="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94">
    <xf numFmtId="0" fontId="0" fillId="0" borderId="0" xfId="0"/>
    <xf numFmtId="42" fontId="2" fillId="0" borderId="1" xfId="0" applyNumberFormat="1" applyFont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4" xfId="0" applyFont="1" applyBorder="1"/>
    <xf numFmtId="42" fontId="2" fillId="0" borderId="5" xfId="2" applyNumberFormat="1" applyFont="1" applyBorder="1"/>
    <xf numFmtId="41" fontId="2" fillId="0" borderId="5" xfId="1" applyNumberFormat="1" applyFont="1" applyBorder="1"/>
    <xf numFmtId="42" fontId="2" fillId="0" borderId="5" xfId="0" applyNumberFormat="1" applyFont="1" applyBorder="1"/>
    <xf numFmtId="42" fontId="2" fillId="0" borderId="6" xfId="0" applyNumberFormat="1" applyFont="1" applyBorder="1"/>
    <xf numFmtId="42" fontId="2" fillId="0" borderId="4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2" borderId="15" xfId="0" applyFont="1" applyFill="1" applyBorder="1"/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1" fontId="2" fillId="0" borderId="5" xfId="2" applyNumberFormat="1" applyFont="1" applyBorder="1" applyAlignment="1">
      <alignment horizontal="center"/>
    </xf>
    <xf numFmtId="1" fontId="2" fillId="0" borderId="1" xfId="2" applyNumberFormat="1" applyFont="1" applyBorder="1" applyAlignment="1">
      <alignment horizontal="center"/>
    </xf>
    <xf numFmtId="1" fontId="2" fillId="0" borderId="5" xfId="1" applyNumberFormat="1" applyFont="1" applyBorder="1" applyAlignment="1">
      <alignment horizontal="center"/>
    </xf>
    <xf numFmtId="1" fontId="2" fillId="0" borderId="1" xfId="1" applyNumberFormat="1" applyFont="1" applyBorder="1" applyAlignment="1">
      <alignment horizontal="center"/>
    </xf>
    <xf numFmtId="1" fontId="2" fillId="0" borderId="22" xfId="2" applyNumberFormat="1" applyFont="1" applyBorder="1" applyAlignment="1">
      <alignment horizontal="center"/>
    </xf>
    <xf numFmtId="1" fontId="2" fillId="0" borderId="22" xfId="1" applyNumberFormat="1" applyFont="1" applyBorder="1" applyAlignment="1">
      <alignment horizontal="center"/>
    </xf>
    <xf numFmtId="1" fontId="2" fillId="0" borderId="4" xfId="1" applyNumberFormat="1" applyFont="1" applyBorder="1" applyAlignment="1">
      <alignment horizontal="center"/>
    </xf>
    <xf numFmtId="42" fontId="3" fillId="0" borderId="5" xfId="2" applyNumberFormat="1" applyFont="1" applyFill="1" applyBorder="1" applyAlignment="1">
      <alignment horizontal="center"/>
    </xf>
    <xf numFmtId="42" fontId="3" fillId="0" borderId="5" xfId="0" applyNumberFormat="1" applyFont="1" applyFill="1" applyBorder="1"/>
    <xf numFmtId="42" fontId="3" fillId="0" borderId="1" xfId="2" applyNumberFormat="1" applyFont="1" applyFill="1" applyBorder="1"/>
    <xf numFmtId="42" fontId="3" fillId="0" borderId="23" xfId="2" applyNumberFormat="1" applyFont="1" applyFill="1" applyBorder="1"/>
    <xf numFmtId="42" fontId="3" fillId="0" borderId="24" xfId="0" applyNumberFormat="1" applyFont="1" applyFill="1" applyBorder="1"/>
    <xf numFmtId="1" fontId="2" fillId="2" borderId="4" xfId="2" applyNumberFormat="1" applyFont="1" applyFill="1" applyBorder="1" applyAlignment="1">
      <alignment horizontal="center"/>
    </xf>
    <xf numFmtId="1" fontId="2" fillId="2" borderId="25" xfId="2" applyNumberFormat="1" applyFont="1" applyFill="1" applyBorder="1" applyAlignment="1">
      <alignment horizontal="center"/>
    </xf>
    <xf numFmtId="1" fontId="2" fillId="2" borderId="4" xfId="1" applyNumberFormat="1" applyFont="1" applyFill="1" applyBorder="1" applyAlignment="1">
      <alignment horizontal="center"/>
    </xf>
    <xf numFmtId="1" fontId="2" fillId="2" borderId="5" xfId="1" applyNumberFormat="1" applyFont="1" applyFill="1" applyBorder="1" applyAlignment="1">
      <alignment horizontal="center"/>
    </xf>
    <xf numFmtId="1" fontId="2" fillId="2" borderId="1" xfId="2" applyNumberFormat="1" applyFont="1" applyFill="1" applyBorder="1" applyAlignment="1">
      <alignment horizontal="center"/>
    </xf>
    <xf numFmtId="1" fontId="2" fillId="2" borderId="1" xfId="1" applyNumberFormat="1" applyFont="1" applyFill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69" fontId="2" fillId="0" borderId="22" xfId="1" applyNumberFormat="1" applyFont="1" applyBorder="1" applyAlignment="1">
      <alignment horizontal="center"/>
    </xf>
    <xf numFmtId="42" fontId="0" fillId="0" borderId="0" xfId="0" applyNumberFormat="1" applyBorder="1"/>
    <xf numFmtId="42" fontId="2" fillId="0" borderId="5" xfId="1" applyNumberFormat="1" applyFont="1" applyBorder="1"/>
    <xf numFmtId="42" fontId="3" fillId="0" borderId="5" xfId="1" applyNumberFormat="1" applyFont="1" applyFill="1" applyBorder="1" applyAlignment="1">
      <alignment horizontal="center"/>
    </xf>
    <xf numFmtId="42" fontId="3" fillId="0" borderId="1" xfId="1" applyNumberFormat="1" applyFont="1" applyFill="1" applyBorder="1"/>
    <xf numFmtId="42" fontId="3" fillId="0" borderId="26" xfId="1" applyNumberFormat="1" applyFont="1" applyFill="1" applyBorder="1"/>
    <xf numFmtId="0" fontId="2" fillId="0" borderId="2" xfId="0" applyFont="1" applyBorder="1"/>
    <xf numFmtId="0" fontId="2" fillId="0" borderId="15" xfId="0" applyFont="1" applyBorder="1"/>
    <xf numFmtId="0" fontId="0" fillId="0" borderId="17" xfId="0" applyBorder="1"/>
    <xf numFmtId="0" fontId="0" fillId="0" borderId="18" xfId="0" applyBorder="1"/>
    <xf numFmtId="0" fontId="0" fillId="0" borderId="15" xfId="0" applyBorder="1"/>
    <xf numFmtId="0" fontId="3" fillId="0" borderId="0" xfId="0" applyFont="1"/>
    <xf numFmtId="0" fontId="8" fillId="3" borderId="1" xfId="0" applyFont="1" applyFill="1" applyBorder="1"/>
    <xf numFmtId="0" fontId="9" fillId="3" borderId="0" xfId="0" applyFont="1" applyFill="1"/>
    <xf numFmtId="4" fontId="9" fillId="3" borderId="0" xfId="0" applyNumberFormat="1" applyFont="1" applyFill="1" applyAlignment="1">
      <alignment horizontal="left"/>
    </xf>
    <xf numFmtId="0" fontId="0" fillId="6" borderId="0" xfId="0" applyFill="1"/>
    <xf numFmtId="0" fontId="12" fillId="0" borderId="0" xfId="0" applyFont="1"/>
    <xf numFmtId="4" fontId="12" fillId="0" borderId="0" xfId="0" applyNumberFormat="1" applyFont="1" applyAlignment="1">
      <alignment horizontal="left"/>
    </xf>
    <xf numFmtId="0" fontId="12" fillId="0" borderId="33" xfId="0" applyFont="1" applyBorder="1"/>
    <xf numFmtId="4" fontId="12" fillId="0" borderId="33" xfId="0" applyNumberFormat="1" applyFont="1" applyBorder="1" applyAlignment="1">
      <alignment horizontal="left"/>
    </xf>
    <xf numFmtId="0" fontId="11" fillId="5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2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15" xfId="0" applyFont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B2:K78"/>
  <sheetViews>
    <sheetView showGridLines="0" tabSelected="1" workbookViewId="0">
      <pane ySplit="10" topLeftCell="A11" activePane="bottomLeft" state="frozen"/>
      <selection pane="bottomLeft" activeCell="D6" sqref="D6:I8"/>
    </sheetView>
  </sheetViews>
  <sheetFormatPr defaultRowHeight="12.75" x14ac:dyDescent="0.2"/>
  <cols>
    <col min="2" max="2" width="14.42578125" customWidth="1"/>
    <col min="3" max="11" width="16.85546875" customWidth="1"/>
  </cols>
  <sheetData>
    <row r="2" spans="2:11" x14ac:dyDescent="0.2">
      <c r="B2" s="71" t="s">
        <v>166</v>
      </c>
      <c r="C2" s="71"/>
      <c r="D2" s="71"/>
      <c r="E2" s="71"/>
      <c r="F2" s="71"/>
      <c r="G2" s="71"/>
      <c r="H2" s="71"/>
      <c r="I2" s="71"/>
      <c r="J2" s="71"/>
      <c r="K2" s="71"/>
    </row>
    <row r="3" spans="2:11" x14ac:dyDescent="0.2">
      <c r="B3" s="71"/>
      <c r="C3" s="71"/>
      <c r="D3" s="71"/>
      <c r="E3" s="71"/>
      <c r="F3" s="71"/>
      <c r="G3" s="71"/>
      <c r="H3" s="71"/>
      <c r="I3" s="71"/>
      <c r="J3" s="71"/>
      <c r="K3" s="71"/>
    </row>
    <row r="4" spans="2:11" x14ac:dyDescent="0.2"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2:11" x14ac:dyDescent="0.2">
      <c r="B5" s="66"/>
      <c r="C5" s="66"/>
      <c r="D5" s="66"/>
      <c r="E5" s="66"/>
      <c r="F5" s="66"/>
      <c r="G5" s="66"/>
      <c r="H5" s="66"/>
      <c r="I5" s="66"/>
      <c r="J5" s="66"/>
      <c r="K5" s="66"/>
    </row>
    <row r="6" spans="2:11" ht="12.75" customHeight="1" x14ac:dyDescent="0.2">
      <c r="B6" s="66"/>
      <c r="C6" s="66"/>
      <c r="D6" s="72" t="s">
        <v>162</v>
      </c>
      <c r="E6" s="72"/>
      <c r="F6" s="72"/>
      <c r="G6" s="72"/>
      <c r="H6" s="72"/>
      <c r="I6" s="72"/>
      <c r="J6" s="66"/>
      <c r="K6" s="66"/>
    </row>
    <row r="7" spans="2:11" ht="12.75" customHeight="1" x14ac:dyDescent="0.2">
      <c r="B7" s="66"/>
      <c r="C7" s="66"/>
      <c r="D7" s="72"/>
      <c r="E7" s="72"/>
      <c r="F7" s="72"/>
      <c r="G7" s="72"/>
      <c r="H7" s="72"/>
      <c r="I7" s="72"/>
      <c r="J7" s="66"/>
      <c r="K7" s="66"/>
    </row>
    <row r="8" spans="2:11" ht="12.75" customHeight="1" x14ac:dyDescent="0.2">
      <c r="B8" s="66"/>
      <c r="C8" s="66"/>
      <c r="D8" s="72"/>
      <c r="E8" s="72"/>
      <c r="F8" s="72"/>
      <c r="G8" s="72"/>
      <c r="H8" s="72"/>
      <c r="I8" s="72"/>
      <c r="J8" s="66"/>
      <c r="K8" s="66"/>
    </row>
    <row r="9" spans="2:11" x14ac:dyDescent="0.2">
      <c r="B9" s="66"/>
      <c r="C9" s="66"/>
      <c r="D9" s="66"/>
      <c r="E9" s="66"/>
      <c r="F9" s="66"/>
      <c r="G9" s="66"/>
      <c r="H9" s="66"/>
      <c r="I9" s="66"/>
      <c r="J9" s="66"/>
      <c r="K9" s="66"/>
    </row>
    <row r="10" spans="2:11" ht="15.75" x14ac:dyDescent="0.25">
      <c r="B10" s="63" t="s">
        <v>0</v>
      </c>
      <c r="C10" s="63" t="s">
        <v>152</v>
      </c>
      <c r="D10" s="63" t="s">
        <v>153</v>
      </c>
      <c r="E10" s="63" t="s">
        <v>154</v>
      </c>
      <c r="F10" s="63" t="s">
        <v>155</v>
      </c>
      <c r="G10" s="63" t="s">
        <v>156</v>
      </c>
      <c r="H10" s="63" t="s">
        <v>157</v>
      </c>
      <c r="I10" s="63" t="s">
        <v>158</v>
      </c>
      <c r="J10" s="63" t="s">
        <v>159</v>
      </c>
      <c r="K10" s="63" t="s">
        <v>160</v>
      </c>
    </row>
    <row r="11" spans="2:11" ht="15" x14ac:dyDescent="0.25">
      <c r="B11" s="67" t="s">
        <v>2</v>
      </c>
      <c r="C11" s="68">
        <f>VLOOKUP(B11,'2017-18'!A$8:N$75,IF(D$6=Sheet2!A$2,3,IF(D$6=Sheet2!A$3,4,IF(D$6=Sheet2!A$4,6,IF(D$6=Sheet2!A$5,14,IF(D$6=Sheet2!A$6,5,IF(D$6=Sheet2!A$7,7)))))),FALSE)</f>
        <v>5094089.4719837951</v>
      </c>
      <c r="D11" s="68">
        <f>VLOOKUP(B11,'2016-17'!A$8:N$75,IF(D$6=Sheet2!A$2,3,IF(D$6=Sheet2!A$3,4,IF(D$6=Sheet2!A$4,6,IF(D$6=Sheet2!A$5,14,IF(D$6=Sheet2!A$6,5,IF(D$6=Sheet2!A$7,7)))))),FALSE)</f>
        <v>4843815.9436505958</v>
      </c>
      <c r="E11" s="68">
        <f>VLOOKUP(B11,'2015-16'!A$8:N$75,IF(D$6=Sheet2!A$2,3,IF(D$6=Sheet2!A$3,4,IF(D$6=Sheet2!A$4,6,IF(D$6=Sheet2!A$5,14,IF(D$6=Sheet2!A$6,5,IF(D$6=Sheet2!A$7,7)))))),FALSE)</f>
        <v>4233393.2364232242</v>
      </c>
      <c r="F11" s="68">
        <f>VLOOKUP(B11,'2014-15'!A$8:N$75,IF(D$6=Sheet2!A$2,3,IF(D$6=Sheet2!A$3,4,IF(D$6=Sheet2!A$4,6,IF(D$6=Sheet2!A$5,14,IF(D$6=Sheet2!A$6,5,IF(D$6=Sheet2!A$7,7)))))),FALSE)</f>
        <v>3904706.4208327821</v>
      </c>
      <c r="G11" s="68">
        <f>VLOOKUP(B11,'2013-14'!A$8:N$75,IF(D$6=Sheet2!A$2,3,IF(D$6=Sheet2!A$3,4,IF(D$6=Sheet2!A$4,6,IF(D$6=Sheet2!A$5,14,IF(D$6=Sheet2!A$6,5,IF(D$6=Sheet2!A$7,7)))))),FALSE)</f>
        <v>3558854.6529626232</v>
      </c>
      <c r="H11" s="68">
        <f>VLOOKUP(B11,'2012-13'!A$8:N$75,IF(D$6=Sheet2!A$2,3,IF(D$6=Sheet2!A$3,4,IF(D$6=Sheet2!A$4,6,IF(D$6=Sheet2!A$5,14,IF(D$6=Sheet2!A$6,5,IF(D$6=Sheet2!A$7,7)))))),FALSE)</f>
        <v>3527314.3193611479</v>
      </c>
      <c r="I11" s="68">
        <f>VLOOKUP(B11,'2011-12'!A$8:N$75,IF(D$6=Sheet2!A$2,3,IF(D$6=Sheet2!A$3,4,IF(D$6=Sheet2!A$4,6,IF(D$6=Sheet2!A$5,14,IF(D$6=Sheet2!A$6,5,IF(D$6=Sheet2!A$7,7)))))),FALSE)</f>
        <v>3447970.3503290666</v>
      </c>
      <c r="J11" s="68">
        <f>VLOOKUP(B11,'2010-11'!A$8:N$75,IF(D$6=Sheet2!A$2,3,IF(D$6=Sheet2!A$3,4,IF(D$6=Sheet2!A$4,6,IF(D$6=Sheet2!A$5,14,IF(D$6=Sheet2!A$6,5,IF(D$6=Sheet2!A$7,7)))))),FALSE)</f>
        <v>3537996.7654251121</v>
      </c>
      <c r="K11" s="68">
        <f>VLOOKUP(B11,'2009-10'!A$8:N$75,IF(D$6=Sheet2!A$2,3,IF(D$6=Sheet2!A$3,4,IF(D$6=Sheet2!A$4,6,IF(D$6=Sheet2!A$5,14,IF(D$6=Sheet2!A$6,5,IF(D$6=Sheet2!A$7,7)))))),FALSE)</f>
        <v>1435761.8874644069</v>
      </c>
    </row>
    <row r="12" spans="2:11" ht="15" x14ac:dyDescent="0.25">
      <c r="B12" s="67" t="s">
        <v>3</v>
      </c>
      <c r="C12" s="68">
        <f>VLOOKUP(B12,'2017-18'!A$8:N$75,IF(D$6=Sheet2!A$2,3,IF(D$6=Sheet2!A$3,4,IF(D$6=Sheet2!A$4,6,IF(D$6=Sheet2!A$5,14,IF(D$6=Sheet2!A$6,5,IF(D$6=Sheet2!A$7,7)))))),FALSE)</f>
        <v>42072.379743159407</v>
      </c>
      <c r="D12" s="68">
        <f>VLOOKUP(B12,'2016-17'!A$8:N$75,IF(D$6=Sheet2!A$2,3,IF(D$6=Sheet2!A$3,4,IF(D$6=Sheet2!A$4,6,IF(D$6=Sheet2!A$5,14,IF(D$6=Sheet2!A$6,5,IF(D$6=Sheet2!A$7,7)))))),FALSE)</f>
        <v>39406.778133016327</v>
      </c>
      <c r="E12" s="68">
        <f>VLOOKUP(B12,'2015-16'!A$8:N$75,IF(D$6=Sheet2!A$2,3,IF(D$6=Sheet2!A$3,4,IF(D$6=Sheet2!A$4,6,IF(D$6=Sheet2!A$5,14,IF(D$6=Sheet2!A$6,5,IF(D$6=Sheet2!A$7,7)))))),FALSE)</f>
        <v>30243.980769644244</v>
      </c>
      <c r="F12" s="68">
        <f>VLOOKUP(B12,'2014-15'!A$8:N$75,IF(D$6=Sheet2!A$2,3,IF(D$6=Sheet2!A$3,4,IF(D$6=Sheet2!A$4,6,IF(D$6=Sheet2!A$5,14,IF(D$6=Sheet2!A$6,5,IF(D$6=Sheet2!A$7,7)))))),FALSE)</f>
        <v>30828.622659587716</v>
      </c>
      <c r="G12" s="68">
        <f>VLOOKUP(B12,'2013-14'!A$8:N$75,IF(D$6=Sheet2!A$2,3,IF(D$6=Sheet2!A$3,4,IF(D$6=Sheet2!A$4,6,IF(D$6=Sheet2!A$5,14,IF(D$6=Sheet2!A$6,5,IF(D$6=Sheet2!A$7,7)))))),FALSE)</f>
        <v>31494.247963266665</v>
      </c>
      <c r="H12" s="68">
        <f>VLOOKUP(B12,'2012-13'!A$8:N$75,IF(D$6=Sheet2!A$2,3,IF(D$6=Sheet2!A$3,4,IF(D$6=Sheet2!A$4,6,IF(D$6=Sheet2!A$5,14,IF(D$6=Sheet2!A$6,5,IF(D$6=Sheet2!A$7,7)))))),FALSE)</f>
        <v>26094.212632335351</v>
      </c>
      <c r="I12" s="68">
        <f>VLOOKUP(B12,'2011-12'!A$8:N$75,IF(D$6=Sheet2!A$2,3,IF(D$6=Sheet2!A$3,4,IF(D$6=Sheet2!A$4,6,IF(D$6=Sheet2!A$5,14,IF(D$6=Sheet2!A$6,5,IF(D$6=Sheet2!A$7,7)))))),FALSE)</f>
        <v>17405.35195</v>
      </c>
      <c r="J12" s="68">
        <f>VLOOKUP(B12,'2010-11'!A$8:N$75,IF(D$6=Sheet2!A$2,3,IF(D$6=Sheet2!A$3,4,IF(D$6=Sheet2!A$4,6,IF(D$6=Sheet2!A$5,14,IF(D$6=Sheet2!A$6,5,IF(D$6=Sheet2!A$7,7)))))),FALSE)</f>
        <v>20733.56336108466</v>
      </c>
      <c r="K12" s="68">
        <f>VLOOKUP(B12,'2009-10'!A$8:N$75,IF(D$6=Sheet2!A$2,3,IF(D$6=Sheet2!A$3,4,IF(D$6=Sheet2!A$4,6,IF(D$6=Sheet2!A$5,14,IF(D$6=Sheet2!A$6,5,IF(D$6=Sheet2!A$7,7)))))),FALSE)</f>
        <v>18068.685879999997</v>
      </c>
    </row>
    <row r="13" spans="2:11" ht="15" x14ac:dyDescent="0.25">
      <c r="B13" s="67" t="s">
        <v>4</v>
      </c>
      <c r="C13" s="68">
        <f>VLOOKUP(B13,'2017-18'!A$8:N$75,IF(D$6=Sheet2!A$2,3,IF(D$6=Sheet2!A$3,4,IF(D$6=Sheet2!A$4,6,IF(D$6=Sheet2!A$5,14,IF(D$6=Sheet2!A$6,5,IF(D$6=Sheet2!A$7,7)))))),FALSE)</f>
        <v>21501809.785596453</v>
      </c>
      <c r="D13" s="68">
        <f>VLOOKUP(B13,'2016-17'!A$8:N$75,IF(D$6=Sheet2!A$2,3,IF(D$6=Sheet2!A$3,4,IF(D$6=Sheet2!A$4,6,IF(D$6=Sheet2!A$5,14,IF(D$6=Sheet2!A$6,5,IF(D$6=Sheet2!A$7,7)))))),FALSE)</f>
        <v>17257314.1738309</v>
      </c>
      <c r="E13" s="68">
        <f>VLOOKUP(B13,'2015-16'!A$8:N$75,IF(D$6=Sheet2!A$2,3,IF(D$6=Sheet2!A$3,4,IF(D$6=Sheet2!A$4,6,IF(D$6=Sheet2!A$5,14,IF(D$6=Sheet2!A$6,5,IF(D$6=Sheet2!A$7,7)))))),FALSE)</f>
        <v>18486873.989345528</v>
      </c>
      <c r="F13" s="68">
        <f>VLOOKUP(B13,'2014-15'!A$8:N$75,IF(D$6=Sheet2!A$2,3,IF(D$6=Sheet2!A$3,4,IF(D$6=Sheet2!A$4,6,IF(D$6=Sheet2!A$5,14,IF(D$6=Sheet2!A$6,5,IF(D$6=Sheet2!A$7,7)))))),FALSE)</f>
        <v>16871410.248332243</v>
      </c>
      <c r="G13" s="68">
        <f>VLOOKUP(B13,'2013-14'!A$8:N$75,IF(D$6=Sheet2!A$2,3,IF(D$6=Sheet2!A$3,4,IF(D$6=Sheet2!A$4,6,IF(D$6=Sheet2!A$5,14,IF(D$6=Sheet2!A$6,5,IF(D$6=Sheet2!A$7,7)))))),FALSE)</f>
        <v>16091892.7439359</v>
      </c>
      <c r="H13" s="68">
        <f>VLOOKUP(B13,'2012-13'!A$8:N$75,IF(D$6=Sheet2!A$2,3,IF(D$6=Sheet2!A$3,4,IF(D$6=Sheet2!A$4,6,IF(D$6=Sheet2!A$5,14,IF(D$6=Sheet2!A$6,5,IF(D$6=Sheet2!A$7,7)))))),FALSE)</f>
        <v>14455764.648755733</v>
      </c>
      <c r="I13" s="68">
        <f>VLOOKUP(B13,'2011-12'!A$8:N$75,IF(D$6=Sheet2!A$2,3,IF(D$6=Sheet2!A$3,4,IF(D$6=Sheet2!A$4,6,IF(D$6=Sheet2!A$5,14,IF(D$6=Sheet2!A$6,5,IF(D$6=Sheet2!A$7,7)))))),FALSE)</f>
        <v>11680143.810417738</v>
      </c>
      <c r="J13" s="68">
        <f>VLOOKUP(B13,'2010-11'!A$8:N$75,IF(D$6=Sheet2!A$2,3,IF(D$6=Sheet2!A$3,4,IF(D$6=Sheet2!A$4,6,IF(D$6=Sheet2!A$5,14,IF(D$6=Sheet2!A$6,5,IF(D$6=Sheet2!A$7,7)))))),FALSE)</f>
        <v>11851568.429739255</v>
      </c>
      <c r="K13" s="68">
        <f>VLOOKUP(B13,'2009-10'!A$8:N$75,IF(D$6=Sheet2!A$2,3,IF(D$6=Sheet2!A$3,4,IF(D$6=Sheet2!A$4,6,IF(D$6=Sheet2!A$5,14,IF(D$6=Sheet2!A$6,5,IF(D$6=Sheet2!A$7,7)))))),FALSE)</f>
        <v>7905287.3000878301</v>
      </c>
    </row>
    <row r="14" spans="2:11" ht="15" x14ac:dyDescent="0.25">
      <c r="B14" s="67" t="s">
        <v>5</v>
      </c>
      <c r="C14" s="68">
        <f>VLOOKUP(B14,'2017-18'!A$8:N$75,IF(D$6=Sheet2!A$2,3,IF(D$6=Sheet2!A$3,4,IF(D$6=Sheet2!A$4,6,IF(D$6=Sheet2!A$5,14,IF(D$6=Sheet2!A$6,5,IF(D$6=Sheet2!A$7,7)))))),FALSE)</f>
        <v>124635.7872425832</v>
      </c>
      <c r="D14" s="68">
        <f>VLOOKUP(B14,'2016-17'!A$8:N$75,IF(D$6=Sheet2!A$2,3,IF(D$6=Sheet2!A$3,4,IF(D$6=Sheet2!A$4,6,IF(D$6=Sheet2!A$5,14,IF(D$6=Sheet2!A$6,5,IF(D$6=Sheet2!A$7,7)))))),FALSE)</f>
        <v>120189.84574359575</v>
      </c>
      <c r="E14" s="68">
        <f>VLOOKUP(B14,'2015-16'!A$8:N$75,IF(D$6=Sheet2!A$2,3,IF(D$6=Sheet2!A$3,4,IF(D$6=Sheet2!A$4,6,IF(D$6=Sheet2!A$5,14,IF(D$6=Sheet2!A$6,5,IF(D$6=Sheet2!A$7,7)))))),FALSE)</f>
        <v>100566.58965220873</v>
      </c>
      <c r="F14" s="68">
        <f>VLOOKUP(B14,'2014-15'!A$8:N$75,IF(D$6=Sheet2!A$2,3,IF(D$6=Sheet2!A$3,4,IF(D$6=Sheet2!A$4,6,IF(D$6=Sheet2!A$5,14,IF(D$6=Sheet2!A$6,5,IF(D$6=Sheet2!A$7,7)))))),FALSE)</f>
        <v>89472.110113413248</v>
      </c>
      <c r="G14" s="68">
        <f>VLOOKUP(B14,'2013-14'!A$8:N$75,IF(D$6=Sheet2!A$2,3,IF(D$6=Sheet2!A$3,4,IF(D$6=Sheet2!A$4,6,IF(D$6=Sheet2!A$5,14,IF(D$6=Sheet2!A$6,5,IF(D$6=Sheet2!A$7,7)))))),FALSE)</f>
        <v>80682.069376699743</v>
      </c>
      <c r="H14" s="68">
        <f>VLOOKUP(B14,'2012-13'!A$8:N$75,IF(D$6=Sheet2!A$2,3,IF(D$6=Sheet2!A$3,4,IF(D$6=Sheet2!A$4,6,IF(D$6=Sheet2!A$5,14,IF(D$6=Sheet2!A$6,5,IF(D$6=Sheet2!A$7,7)))))),FALSE)</f>
        <v>87036.966805691496</v>
      </c>
      <c r="I14" s="68">
        <f>VLOOKUP(B14,'2011-12'!A$8:N$75,IF(D$6=Sheet2!A$2,3,IF(D$6=Sheet2!A$3,4,IF(D$6=Sheet2!A$4,6,IF(D$6=Sheet2!A$5,14,IF(D$6=Sheet2!A$6,5,IF(D$6=Sheet2!A$7,7)))))),FALSE)</f>
        <v>81736.700835454161</v>
      </c>
      <c r="J14" s="68">
        <f>VLOOKUP(B14,'2010-11'!A$8:N$75,IF(D$6=Sheet2!A$2,3,IF(D$6=Sheet2!A$3,4,IF(D$6=Sheet2!A$4,6,IF(D$6=Sheet2!A$5,14,IF(D$6=Sheet2!A$6,5,IF(D$6=Sheet2!A$7,7)))))),FALSE)</f>
        <v>96791.034590245821</v>
      </c>
      <c r="K14" s="68">
        <f>VLOOKUP(B14,'2009-10'!A$8:N$75,IF(D$6=Sheet2!A$2,3,IF(D$6=Sheet2!A$3,4,IF(D$6=Sheet2!A$4,6,IF(D$6=Sheet2!A$5,14,IF(D$6=Sheet2!A$6,5,IF(D$6=Sheet2!A$7,7)))))),FALSE)</f>
        <v>74471.034704418838</v>
      </c>
    </row>
    <row r="15" spans="2:11" ht="15" x14ac:dyDescent="0.25">
      <c r="B15" s="67" t="s">
        <v>6</v>
      </c>
      <c r="C15" s="68">
        <f>VLOOKUP(B15,'2017-18'!A$8:N$75,IF(D$6=Sheet2!A$2,3,IF(D$6=Sheet2!A$3,4,IF(D$6=Sheet2!A$4,6,IF(D$6=Sheet2!A$5,14,IF(D$6=Sheet2!A$6,5,IF(D$6=Sheet2!A$7,7)))))),FALSE)</f>
        <v>12498706.624151077</v>
      </c>
      <c r="D15" s="68">
        <f>VLOOKUP(B15,'2016-17'!A$8:N$75,IF(D$6=Sheet2!A$2,3,IF(D$6=Sheet2!A$3,4,IF(D$6=Sheet2!A$4,6,IF(D$6=Sheet2!A$5,14,IF(D$6=Sheet2!A$6,5,IF(D$6=Sheet2!A$7,7)))))),FALSE)</f>
        <v>12162199.435323372</v>
      </c>
      <c r="E15" s="68">
        <f>VLOOKUP(B15,'2015-16'!A$8:N$75,IF(D$6=Sheet2!A$2,3,IF(D$6=Sheet2!A$3,4,IF(D$6=Sheet2!A$4,6,IF(D$6=Sheet2!A$5,14,IF(D$6=Sheet2!A$6,5,IF(D$6=Sheet2!A$7,7)))))),FALSE)</f>
        <v>10939689.488910241</v>
      </c>
      <c r="F15" s="68">
        <f>VLOOKUP(B15,'2014-15'!A$8:N$75,IF(D$6=Sheet2!A$2,3,IF(D$6=Sheet2!A$3,4,IF(D$6=Sheet2!A$4,6,IF(D$6=Sheet2!A$5,14,IF(D$6=Sheet2!A$6,5,IF(D$6=Sheet2!A$7,7)))))),FALSE)</f>
        <v>9676795.1526915692</v>
      </c>
      <c r="G15" s="68">
        <f>VLOOKUP(B15,'2013-14'!A$8:N$75,IF(D$6=Sheet2!A$2,3,IF(D$6=Sheet2!A$3,4,IF(D$6=Sheet2!A$4,6,IF(D$6=Sheet2!A$5,14,IF(D$6=Sheet2!A$6,5,IF(D$6=Sheet2!A$7,7)))))),FALSE)</f>
        <v>8792521.0192664452</v>
      </c>
      <c r="H15" s="68">
        <f>VLOOKUP(B15,'2012-13'!A$8:N$75,IF(D$6=Sheet2!A$2,3,IF(D$6=Sheet2!A$3,4,IF(D$6=Sheet2!A$4,6,IF(D$6=Sheet2!A$5,14,IF(D$6=Sheet2!A$6,5,IF(D$6=Sheet2!A$7,7)))))),FALSE)</f>
        <v>8366824.7491296977</v>
      </c>
      <c r="I15" s="68">
        <f>VLOOKUP(B15,'2011-12'!A$8:N$75,IF(D$6=Sheet2!A$2,3,IF(D$6=Sheet2!A$3,4,IF(D$6=Sheet2!A$4,6,IF(D$6=Sheet2!A$5,14,IF(D$6=Sheet2!A$6,5,IF(D$6=Sheet2!A$7,7)))))),FALSE)</f>
        <v>8560520.7444900014</v>
      </c>
      <c r="J15" s="68">
        <f>VLOOKUP(B15,'2010-11'!A$8:N$75,IF(D$6=Sheet2!A$2,3,IF(D$6=Sheet2!A$3,4,IF(D$6=Sheet2!A$4,6,IF(D$6=Sheet2!A$5,14,IF(D$6=Sheet2!A$6,5,IF(D$6=Sheet2!A$7,7)))))),FALSE)</f>
        <v>8069211.3579075262</v>
      </c>
      <c r="K15" s="68">
        <f>VLOOKUP(B15,'2009-10'!A$8:N$75,IF(D$6=Sheet2!A$2,3,IF(D$6=Sheet2!A$3,4,IF(D$6=Sheet2!A$4,6,IF(D$6=Sheet2!A$5,14,IF(D$6=Sheet2!A$6,5,IF(D$6=Sheet2!A$7,7)))))),FALSE)</f>
        <v>5506622.8899218552</v>
      </c>
    </row>
    <row r="16" spans="2:11" ht="15" x14ac:dyDescent="0.25">
      <c r="B16" s="67" t="s">
        <v>7</v>
      </c>
      <c r="C16" s="68">
        <f>VLOOKUP(B16,'2017-18'!A$8:N$75,IF(D$6=Sheet2!A$2,3,IF(D$6=Sheet2!A$3,4,IF(D$6=Sheet2!A$4,6,IF(D$6=Sheet2!A$5,14,IF(D$6=Sheet2!A$6,5,IF(D$6=Sheet2!A$7,7)))))),FALSE)</f>
        <v>69694692.61053434</v>
      </c>
      <c r="D16" s="68">
        <f>VLOOKUP(B16,'2016-17'!A$8:N$75,IF(D$6=Sheet2!A$2,3,IF(D$6=Sheet2!A$3,4,IF(D$6=Sheet2!A$4,6,IF(D$6=Sheet2!A$5,14,IF(D$6=Sheet2!A$6,5,IF(D$6=Sheet2!A$7,7)))))),FALSE)</f>
        <v>65937826.529780097</v>
      </c>
      <c r="E16" s="68">
        <f>VLOOKUP(B16,'2015-16'!A$8:N$75,IF(D$6=Sheet2!A$2,3,IF(D$6=Sheet2!A$3,4,IF(D$6=Sheet2!A$4,6,IF(D$6=Sheet2!A$5,14,IF(D$6=Sheet2!A$6,5,IF(D$6=Sheet2!A$7,7)))))),FALSE)</f>
        <v>61443742.778451174</v>
      </c>
      <c r="F16" s="68">
        <f>VLOOKUP(B16,'2014-15'!A$8:N$75,IF(D$6=Sheet2!A$2,3,IF(D$6=Sheet2!A$3,4,IF(D$6=Sheet2!A$4,6,IF(D$6=Sheet2!A$5,14,IF(D$6=Sheet2!A$6,5,IF(D$6=Sheet2!A$7,7)))))),FALSE)</f>
        <v>51735721.456007302</v>
      </c>
      <c r="G16" s="68">
        <f>VLOOKUP(B16,'2013-14'!A$8:N$75,IF(D$6=Sheet2!A$2,3,IF(D$6=Sheet2!A$3,4,IF(D$6=Sheet2!A$4,6,IF(D$6=Sheet2!A$5,14,IF(D$6=Sheet2!A$6,5,IF(D$6=Sheet2!A$7,7)))))),FALSE)</f>
        <v>47208474.687850073</v>
      </c>
      <c r="H16" s="68">
        <f>VLOOKUP(B16,'2012-13'!A$8:N$75,IF(D$6=Sheet2!A$2,3,IF(D$6=Sheet2!A$3,4,IF(D$6=Sheet2!A$4,6,IF(D$6=Sheet2!A$5,14,IF(D$6=Sheet2!A$6,5,IF(D$6=Sheet2!A$7,7)))))),FALSE)</f>
        <v>43532515.464667588</v>
      </c>
      <c r="I16" s="68">
        <f>VLOOKUP(B16,'2011-12'!A$8:N$75,IF(D$6=Sheet2!A$2,3,IF(D$6=Sheet2!A$3,4,IF(D$6=Sheet2!A$4,6,IF(D$6=Sheet2!A$5,14,IF(D$6=Sheet2!A$6,5,IF(D$6=Sheet2!A$7,7)))))),FALSE)</f>
        <v>39166619.614649996</v>
      </c>
      <c r="J16" s="68">
        <f>VLOOKUP(B16,'2010-11'!A$8:N$75,IF(D$6=Sheet2!A$2,3,IF(D$6=Sheet2!A$3,4,IF(D$6=Sheet2!A$4,6,IF(D$6=Sheet2!A$5,14,IF(D$6=Sheet2!A$6,5,IF(D$6=Sheet2!A$7,7)))))),FALSE)</f>
        <v>35343163.29990913</v>
      </c>
      <c r="K16" s="68">
        <f>VLOOKUP(B16,'2009-10'!A$8:N$75,IF(D$6=Sheet2!A$2,3,IF(D$6=Sheet2!A$3,4,IF(D$6=Sheet2!A$4,6,IF(D$6=Sheet2!A$5,14,IF(D$6=Sheet2!A$6,5,IF(D$6=Sheet2!A$7,7)))))),FALSE)</f>
        <v>23638541.257450353</v>
      </c>
    </row>
    <row r="17" spans="2:11" ht="15" x14ac:dyDescent="0.25">
      <c r="B17" s="67" t="s">
        <v>8</v>
      </c>
      <c r="C17" s="68">
        <f>VLOOKUP(B17,'2017-18'!A$8:N$75,IF(D$6=Sheet2!A$2,3,IF(D$6=Sheet2!A$3,4,IF(D$6=Sheet2!A$4,6,IF(D$6=Sheet2!A$5,14,IF(D$6=Sheet2!A$6,5,IF(D$6=Sheet2!A$7,7)))))),FALSE)</f>
        <v>0</v>
      </c>
      <c r="D17" s="68">
        <f>VLOOKUP(B17,'2016-17'!A$8:N$75,IF(D$6=Sheet2!A$2,3,IF(D$6=Sheet2!A$3,4,IF(D$6=Sheet2!A$4,6,IF(D$6=Sheet2!A$5,14,IF(D$6=Sheet2!A$6,5,IF(D$6=Sheet2!A$7,7)))))),FALSE)</f>
        <v>0</v>
      </c>
      <c r="E17" s="68">
        <f>VLOOKUP(B17,'2015-16'!A$8:N$75,IF(D$6=Sheet2!A$2,3,IF(D$6=Sheet2!A$3,4,IF(D$6=Sheet2!A$4,6,IF(D$6=Sheet2!A$5,14,IF(D$6=Sheet2!A$6,5,IF(D$6=Sheet2!A$7,7)))))),FALSE)</f>
        <v>0</v>
      </c>
      <c r="F17" s="68">
        <f>VLOOKUP(B17,'2014-15'!A$8:N$75,IF(D$6=Sheet2!A$2,3,IF(D$6=Sheet2!A$3,4,IF(D$6=Sheet2!A$4,6,IF(D$6=Sheet2!A$5,14,IF(D$6=Sheet2!A$6,5,IF(D$6=Sheet2!A$7,7)))))),FALSE)</f>
        <v>0</v>
      </c>
      <c r="G17" s="68">
        <f>VLOOKUP(B17,'2013-14'!A$8:N$75,IF(D$6=Sheet2!A$2,3,IF(D$6=Sheet2!A$3,4,IF(D$6=Sheet2!A$4,6,IF(D$6=Sheet2!A$5,14,IF(D$6=Sheet2!A$6,5,IF(D$6=Sheet2!A$7,7)))))),FALSE)</f>
        <v>0</v>
      </c>
      <c r="H17" s="68">
        <f>VLOOKUP(B17,'2012-13'!A$8:N$75,IF(D$6=Sheet2!A$2,3,IF(D$6=Sheet2!A$3,4,IF(D$6=Sheet2!A$4,6,IF(D$6=Sheet2!A$5,14,IF(D$6=Sheet2!A$6,5,IF(D$6=Sheet2!A$7,7)))))),FALSE)</f>
        <v>0</v>
      </c>
      <c r="I17" s="68">
        <f>VLOOKUP(B17,'2011-12'!A$8:N$75,IF(D$6=Sheet2!A$2,3,IF(D$6=Sheet2!A$3,4,IF(D$6=Sheet2!A$4,6,IF(D$6=Sheet2!A$5,14,IF(D$6=Sheet2!A$6,5,IF(D$6=Sheet2!A$7,7)))))),FALSE)</f>
        <v>0</v>
      </c>
      <c r="J17" s="68">
        <f>VLOOKUP(B17,'2010-11'!A$8:N$75,IF(D$6=Sheet2!A$2,3,IF(D$6=Sheet2!A$3,4,IF(D$6=Sheet2!A$4,6,IF(D$6=Sheet2!A$5,14,IF(D$6=Sheet2!A$6,5,IF(D$6=Sheet2!A$7,7)))))),FALSE)</f>
        <v>0</v>
      </c>
      <c r="K17" s="68">
        <f>VLOOKUP(B17,'2009-10'!A$8:N$75,IF(D$6=Sheet2!A$2,3,IF(D$6=Sheet2!A$3,4,IF(D$6=Sheet2!A$4,6,IF(D$6=Sheet2!A$5,14,IF(D$6=Sheet2!A$6,5,IF(D$6=Sheet2!A$7,7)))))),FALSE)</f>
        <v>0</v>
      </c>
    </row>
    <row r="18" spans="2:11" ht="15" x14ac:dyDescent="0.25">
      <c r="B18" s="67" t="s">
        <v>9</v>
      </c>
      <c r="C18" s="68">
        <f>VLOOKUP(B18,'2017-18'!A$8:N$75,IF(D$6=Sheet2!A$2,3,IF(D$6=Sheet2!A$3,4,IF(D$6=Sheet2!A$4,6,IF(D$6=Sheet2!A$5,14,IF(D$6=Sheet2!A$6,5,IF(D$6=Sheet2!A$7,7)))))),FALSE)</f>
        <v>3899516.0000991179</v>
      </c>
      <c r="D18" s="68">
        <f>VLOOKUP(B18,'2016-17'!A$8:N$75,IF(D$6=Sheet2!A$2,3,IF(D$6=Sheet2!A$3,4,IF(D$6=Sheet2!A$4,6,IF(D$6=Sheet2!A$5,14,IF(D$6=Sheet2!A$6,5,IF(D$6=Sheet2!A$7,7)))))),FALSE)</f>
        <v>4159171.0582863558</v>
      </c>
      <c r="E18" s="68">
        <f>VLOOKUP(B18,'2015-16'!A$8:N$75,IF(D$6=Sheet2!A$2,3,IF(D$6=Sheet2!A$3,4,IF(D$6=Sheet2!A$4,6,IF(D$6=Sheet2!A$5,14,IF(D$6=Sheet2!A$6,5,IF(D$6=Sheet2!A$7,7)))))),FALSE)</f>
        <v>3330060.1745658237</v>
      </c>
      <c r="F18" s="68">
        <f>VLOOKUP(B18,'2014-15'!A$8:N$75,IF(D$6=Sheet2!A$2,3,IF(D$6=Sheet2!A$3,4,IF(D$6=Sheet2!A$4,6,IF(D$6=Sheet2!A$5,14,IF(D$6=Sheet2!A$6,5,IF(D$6=Sheet2!A$7,7)))))),FALSE)</f>
        <v>2872276.2382061151</v>
      </c>
      <c r="G18" s="68">
        <f>VLOOKUP(B18,'2013-14'!A$8:N$75,IF(D$6=Sheet2!A$2,3,IF(D$6=Sheet2!A$3,4,IF(D$6=Sheet2!A$4,6,IF(D$6=Sheet2!A$5,14,IF(D$6=Sheet2!A$6,5,IF(D$6=Sheet2!A$7,7)))))),FALSE)</f>
        <v>2584658.3819292574</v>
      </c>
      <c r="H18" s="68">
        <f>VLOOKUP(B18,'2012-13'!A$8:N$75,IF(D$6=Sheet2!A$2,3,IF(D$6=Sheet2!A$3,4,IF(D$6=Sheet2!A$4,6,IF(D$6=Sheet2!A$5,14,IF(D$6=Sheet2!A$6,5,IF(D$6=Sheet2!A$7,7)))))),FALSE)</f>
        <v>2376804.5508302879</v>
      </c>
      <c r="I18" s="68">
        <f>VLOOKUP(B18,'2011-12'!A$8:N$75,IF(D$6=Sheet2!A$2,3,IF(D$6=Sheet2!A$3,4,IF(D$6=Sheet2!A$4,6,IF(D$6=Sheet2!A$5,14,IF(D$6=Sheet2!A$6,5,IF(D$6=Sheet2!A$7,7)))))),FALSE)</f>
        <v>2105142.4231749997</v>
      </c>
      <c r="J18" s="68">
        <f>VLOOKUP(B18,'2010-11'!A$8:N$75,IF(D$6=Sheet2!A$2,3,IF(D$6=Sheet2!A$3,4,IF(D$6=Sheet2!A$4,6,IF(D$6=Sheet2!A$5,14,IF(D$6=Sheet2!A$6,5,IF(D$6=Sheet2!A$7,7)))))),FALSE)</f>
        <v>2158886.068495126</v>
      </c>
      <c r="K18" s="68">
        <f>VLOOKUP(B18,'2009-10'!A$8:N$75,IF(D$6=Sheet2!A$2,3,IF(D$6=Sheet2!A$3,4,IF(D$6=Sheet2!A$4,6,IF(D$6=Sheet2!A$5,14,IF(D$6=Sheet2!A$6,5,IF(D$6=Sheet2!A$7,7)))))),FALSE)</f>
        <v>1437885.6981967203</v>
      </c>
    </row>
    <row r="19" spans="2:11" ht="15" x14ac:dyDescent="0.25">
      <c r="B19" s="67" t="s">
        <v>10</v>
      </c>
      <c r="C19" s="68">
        <f>VLOOKUP(B19,'2017-18'!A$8:N$75,IF(D$6=Sheet2!A$2,3,IF(D$6=Sheet2!A$3,4,IF(D$6=Sheet2!A$4,6,IF(D$6=Sheet2!A$5,14,IF(D$6=Sheet2!A$6,5,IF(D$6=Sheet2!A$7,7)))))),FALSE)</f>
        <v>1665890.7895859368</v>
      </c>
      <c r="D19" s="68">
        <f>VLOOKUP(B19,'2016-17'!A$8:N$75,IF(D$6=Sheet2!A$2,3,IF(D$6=Sheet2!A$3,4,IF(D$6=Sheet2!A$4,6,IF(D$6=Sheet2!A$5,14,IF(D$6=Sheet2!A$6,5,IF(D$6=Sheet2!A$7,7)))))),FALSE)</f>
        <v>1248054.4731186943</v>
      </c>
      <c r="E19" s="68">
        <f>VLOOKUP(B19,'2015-16'!A$8:N$75,IF(D$6=Sheet2!A$2,3,IF(D$6=Sheet2!A$3,4,IF(D$6=Sheet2!A$4,6,IF(D$6=Sheet2!A$5,14,IF(D$6=Sheet2!A$6,5,IF(D$6=Sheet2!A$7,7)))))),FALSE)</f>
        <v>838986.297196439</v>
      </c>
      <c r="F19" s="68">
        <f>VLOOKUP(B19,'2014-15'!A$8:N$75,IF(D$6=Sheet2!A$2,3,IF(D$6=Sheet2!A$3,4,IF(D$6=Sheet2!A$4,6,IF(D$6=Sheet2!A$5,14,IF(D$6=Sheet2!A$6,5,IF(D$6=Sheet2!A$7,7)))))),FALSE)</f>
        <v>704461.73979433649</v>
      </c>
      <c r="G19" s="68">
        <f>VLOOKUP(B19,'2013-14'!A$8:N$75,IF(D$6=Sheet2!A$2,3,IF(D$6=Sheet2!A$3,4,IF(D$6=Sheet2!A$4,6,IF(D$6=Sheet2!A$5,14,IF(D$6=Sheet2!A$6,5,IF(D$6=Sheet2!A$7,7)))))),FALSE)</f>
        <v>628591.62897781539</v>
      </c>
      <c r="H19" s="68">
        <f>VLOOKUP(B19,'2012-13'!A$8:N$75,IF(D$6=Sheet2!A$2,3,IF(D$6=Sheet2!A$3,4,IF(D$6=Sheet2!A$4,6,IF(D$6=Sheet2!A$5,14,IF(D$6=Sheet2!A$6,5,IF(D$6=Sheet2!A$7,7)))))),FALSE)</f>
        <v>588578.60992419545</v>
      </c>
      <c r="I19" s="68">
        <f>VLOOKUP(B19,'2011-12'!A$8:N$75,IF(D$6=Sheet2!A$2,3,IF(D$6=Sheet2!A$3,4,IF(D$6=Sheet2!A$4,6,IF(D$6=Sheet2!A$5,14,IF(D$6=Sheet2!A$6,5,IF(D$6=Sheet2!A$7,7)))))),FALSE)</f>
        <v>576616.34489975381</v>
      </c>
      <c r="J19" s="68">
        <f>VLOOKUP(B19,'2010-11'!A$8:N$75,IF(D$6=Sheet2!A$2,3,IF(D$6=Sheet2!A$3,4,IF(D$6=Sheet2!A$4,6,IF(D$6=Sheet2!A$5,14,IF(D$6=Sheet2!A$6,5,IF(D$6=Sheet2!A$7,7)))))),FALSE)</f>
        <v>665761.88261010707</v>
      </c>
      <c r="K19" s="68">
        <f>VLOOKUP(B19,'2009-10'!A$8:N$75,IF(D$6=Sheet2!A$2,3,IF(D$6=Sheet2!A$3,4,IF(D$6=Sheet2!A$4,6,IF(D$6=Sheet2!A$5,14,IF(D$6=Sheet2!A$6,5,IF(D$6=Sheet2!A$7,7)))))),FALSE)</f>
        <v>442875.11951107479</v>
      </c>
    </row>
    <row r="20" spans="2:11" ht="15" x14ac:dyDescent="0.25">
      <c r="B20" s="67" t="s">
        <v>11</v>
      </c>
      <c r="C20" s="68">
        <f>VLOOKUP(B20,'2017-18'!A$8:N$75,IF(D$6=Sheet2!A$2,3,IF(D$6=Sheet2!A$3,4,IF(D$6=Sheet2!A$4,6,IF(D$6=Sheet2!A$5,14,IF(D$6=Sheet2!A$6,5,IF(D$6=Sheet2!A$7,7)))))),FALSE)</f>
        <v>1055244.7068429228</v>
      </c>
      <c r="D20" s="68">
        <f>VLOOKUP(B20,'2016-17'!A$8:N$75,IF(D$6=Sheet2!A$2,3,IF(D$6=Sheet2!A$3,4,IF(D$6=Sheet2!A$4,6,IF(D$6=Sheet2!A$5,14,IF(D$6=Sheet2!A$6,5,IF(D$6=Sheet2!A$7,7)))))),FALSE)</f>
        <v>627221.89252198918</v>
      </c>
      <c r="E20" s="68">
        <f>VLOOKUP(B20,'2015-16'!A$8:N$75,IF(D$6=Sheet2!A$2,3,IF(D$6=Sheet2!A$3,4,IF(D$6=Sheet2!A$4,6,IF(D$6=Sheet2!A$5,14,IF(D$6=Sheet2!A$6,5,IF(D$6=Sheet2!A$7,7)))))),FALSE)</f>
        <v>573998.51800441672</v>
      </c>
      <c r="F20" s="68">
        <f>VLOOKUP(B20,'2014-15'!A$8:N$75,IF(D$6=Sheet2!A$2,3,IF(D$6=Sheet2!A$3,4,IF(D$6=Sheet2!A$4,6,IF(D$6=Sheet2!A$5,14,IF(D$6=Sheet2!A$6,5,IF(D$6=Sheet2!A$7,7)))))),FALSE)</f>
        <v>529886.42508318787</v>
      </c>
      <c r="G20" s="68">
        <f>VLOOKUP(B20,'2013-14'!A$8:N$75,IF(D$6=Sheet2!A$2,3,IF(D$6=Sheet2!A$3,4,IF(D$6=Sheet2!A$4,6,IF(D$6=Sheet2!A$5,14,IF(D$6=Sheet2!A$6,5,IF(D$6=Sheet2!A$7,7)))))),FALSE)</f>
        <v>480730.85831805237</v>
      </c>
      <c r="H20" s="68">
        <f>VLOOKUP(B20,'2012-13'!A$8:N$75,IF(D$6=Sheet2!A$2,3,IF(D$6=Sheet2!A$3,4,IF(D$6=Sheet2!A$4,6,IF(D$6=Sheet2!A$5,14,IF(D$6=Sheet2!A$6,5,IF(D$6=Sheet2!A$7,7)))))),FALSE)</f>
        <v>462376.71882303944</v>
      </c>
      <c r="I20" s="68">
        <f>VLOOKUP(B20,'2011-12'!A$8:N$75,IF(D$6=Sheet2!A$2,3,IF(D$6=Sheet2!A$3,4,IF(D$6=Sheet2!A$4,6,IF(D$6=Sheet2!A$5,14,IF(D$6=Sheet2!A$6,5,IF(D$6=Sheet2!A$7,7)))))),FALSE)</f>
        <v>441576.90654</v>
      </c>
      <c r="J20" s="68">
        <f>VLOOKUP(B20,'2010-11'!A$8:N$75,IF(D$6=Sheet2!A$2,3,IF(D$6=Sheet2!A$3,4,IF(D$6=Sheet2!A$4,6,IF(D$6=Sheet2!A$5,14,IF(D$6=Sheet2!A$6,5,IF(D$6=Sheet2!A$7,7)))))),FALSE)</f>
        <v>458212.12262232578</v>
      </c>
      <c r="K20" s="68">
        <f>VLOOKUP(B20,'2009-10'!A$8:N$75,IF(D$6=Sheet2!A$2,3,IF(D$6=Sheet2!A$3,4,IF(D$6=Sheet2!A$4,6,IF(D$6=Sheet2!A$5,14,IF(D$6=Sheet2!A$6,5,IF(D$6=Sheet2!A$7,7)))))),FALSE)</f>
        <v>321252.39695295889</v>
      </c>
    </row>
    <row r="21" spans="2:11" ht="15" x14ac:dyDescent="0.25">
      <c r="B21" s="67" t="s">
        <v>12</v>
      </c>
      <c r="C21" s="68">
        <f>VLOOKUP(B21,'2017-18'!A$8:N$75,IF(D$6=Sheet2!A$2,3,IF(D$6=Sheet2!A$3,4,IF(D$6=Sheet2!A$4,6,IF(D$6=Sheet2!A$5,14,IF(D$6=Sheet2!A$6,5,IF(D$6=Sheet2!A$7,7)))))),FALSE)</f>
        <v>28522233.944444299</v>
      </c>
      <c r="D21" s="68">
        <f>VLOOKUP(B21,'2016-17'!A$8:N$75,IF(D$6=Sheet2!A$2,3,IF(D$6=Sheet2!A$3,4,IF(D$6=Sheet2!A$4,6,IF(D$6=Sheet2!A$5,14,IF(D$6=Sheet2!A$6,5,IF(D$6=Sheet2!A$7,7)))))),FALSE)</f>
        <v>23764055.895030532</v>
      </c>
      <c r="E21" s="68">
        <f>VLOOKUP(B21,'2015-16'!A$8:N$75,IF(D$6=Sheet2!A$2,3,IF(D$6=Sheet2!A$3,4,IF(D$6=Sheet2!A$4,6,IF(D$6=Sheet2!A$5,14,IF(D$6=Sheet2!A$6,5,IF(D$6=Sheet2!A$7,7)))))),FALSE)</f>
        <v>22377722.730193816</v>
      </c>
      <c r="F21" s="68">
        <f>VLOOKUP(B21,'2014-15'!A$8:N$75,IF(D$6=Sheet2!A$2,3,IF(D$6=Sheet2!A$3,4,IF(D$6=Sheet2!A$4,6,IF(D$6=Sheet2!A$5,14,IF(D$6=Sheet2!A$6,5,IF(D$6=Sheet2!A$7,7)))))),FALSE)</f>
        <v>19102024.720875379</v>
      </c>
      <c r="G21" s="68">
        <f>VLOOKUP(B21,'2013-14'!A$8:N$75,IF(D$6=Sheet2!A$2,3,IF(D$6=Sheet2!A$3,4,IF(D$6=Sheet2!A$4,6,IF(D$6=Sheet2!A$5,14,IF(D$6=Sheet2!A$6,5,IF(D$6=Sheet2!A$7,7)))))),FALSE)</f>
        <v>16090218.636737958</v>
      </c>
      <c r="H21" s="68">
        <f>VLOOKUP(B21,'2012-13'!A$8:N$75,IF(D$6=Sheet2!A$2,3,IF(D$6=Sheet2!A$3,4,IF(D$6=Sheet2!A$4,6,IF(D$6=Sheet2!A$5,14,IF(D$6=Sheet2!A$6,5,IF(D$6=Sheet2!A$7,7)))))),FALSE)</f>
        <v>13899348.223971715</v>
      </c>
      <c r="I21" s="68">
        <f>VLOOKUP(B21,'2011-12'!A$8:N$75,IF(D$6=Sheet2!A$2,3,IF(D$6=Sheet2!A$3,4,IF(D$6=Sheet2!A$4,6,IF(D$6=Sheet2!A$5,14,IF(D$6=Sheet2!A$6,5,IF(D$6=Sheet2!A$7,7)))))),FALSE)</f>
        <v>13359944.621878335</v>
      </c>
      <c r="J21" s="68">
        <f>VLOOKUP(B21,'2010-11'!A$8:N$75,IF(D$6=Sheet2!A$2,3,IF(D$6=Sheet2!A$3,4,IF(D$6=Sheet2!A$4,6,IF(D$6=Sheet2!A$5,14,IF(D$6=Sheet2!A$6,5,IF(D$6=Sheet2!A$7,7)))))),FALSE)</f>
        <v>13219454.882495189</v>
      </c>
      <c r="K21" s="68">
        <f>VLOOKUP(B21,'2009-10'!A$8:N$75,IF(D$6=Sheet2!A$2,3,IF(D$6=Sheet2!A$3,4,IF(D$6=Sheet2!A$4,6,IF(D$6=Sheet2!A$5,14,IF(D$6=Sheet2!A$6,5,IF(D$6=Sheet2!A$7,7)))))),FALSE)</f>
        <v>8367823.9949694434</v>
      </c>
    </row>
    <row r="22" spans="2:11" ht="15" x14ac:dyDescent="0.25">
      <c r="B22" s="67" t="s">
        <v>13</v>
      </c>
      <c r="C22" s="68">
        <f>VLOOKUP(B22,'2017-18'!A$8:N$75,IF(D$6=Sheet2!A$2,3,IF(D$6=Sheet2!A$3,4,IF(D$6=Sheet2!A$4,6,IF(D$6=Sheet2!A$5,14,IF(D$6=Sheet2!A$6,5,IF(D$6=Sheet2!A$7,7)))))),FALSE)</f>
        <v>1614462.2224156442</v>
      </c>
      <c r="D22" s="68">
        <f>VLOOKUP(B22,'2016-17'!A$8:N$75,IF(D$6=Sheet2!A$2,3,IF(D$6=Sheet2!A$3,4,IF(D$6=Sheet2!A$4,6,IF(D$6=Sheet2!A$5,14,IF(D$6=Sheet2!A$6,5,IF(D$6=Sheet2!A$7,7)))))),FALSE)</f>
        <v>1573666.6280235702</v>
      </c>
      <c r="E22" s="68">
        <f>VLOOKUP(B22,'2015-16'!A$8:N$75,IF(D$6=Sheet2!A$2,3,IF(D$6=Sheet2!A$3,4,IF(D$6=Sheet2!A$4,6,IF(D$6=Sheet2!A$5,14,IF(D$6=Sheet2!A$6,5,IF(D$6=Sheet2!A$7,7)))))),FALSE)</f>
        <v>1240457.1450276785</v>
      </c>
      <c r="F22" s="68">
        <f>VLOOKUP(B22,'2014-15'!A$8:N$75,IF(D$6=Sheet2!A$2,3,IF(D$6=Sheet2!A$3,4,IF(D$6=Sheet2!A$4,6,IF(D$6=Sheet2!A$5,14,IF(D$6=Sheet2!A$6,5,IF(D$6=Sheet2!A$7,7)))))),FALSE)</f>
        <v>924668.65808474214</v>
      </c>
      <c r="G22" s="68">
        <f>VLOOKUP(B22,'2013-14'!A$8:N$75,IF(D$6=Sheet2!A$2,3,IF(D$6=Sheet2!A$3,4,IF(D$6=Sheet2!A$4,6,IF(D$6=Sheet2!A$5,14,IF(D$6=Sheet2!A$6,5,IF(D$6=Sheet2!A$7,7)))))),FALSE)</f>
        <v>858575.35652389366</v>
      </c>
      <c r="H22" s="68">
        <f>VLOOKUP(B22,'2012-13'!A$8:N$75,IF(D$6=Sheet2!A$2,3,IF(D$6=Sheet2!A$3,4,IF(D$6=Sheet2!A$4,6,IF(D$6=Sheet2!A$5,14,IF(D$6=Sheet2!A$6,5,IF(D$6=Sheet2!A$7,7)))))),FALSE)</f>
        <v>641520.65341000003</v>
      </c>
      <c r="I22" s="68">
        <f>VLOOKUP(B22,'2011-12'!A$8:N$75,IF(D$6=Sheet2!A$2,3,IF(D$6=Sheet2!A$3,4,IF(D$6=Sheet2!A$4,6,IF(D$6=Sheet2!A$5,14,IF(D$6=Sheet2!A$6,5,IF(D$6=Sheet2!A$7,7)))))),FALSE)</f>
        <v>596564.34103500005</v>
      </c>
      <c r="J22" s="68">
        <f>VLOOKUP(B22,'2010-11'!A$8:N$75,IF(D$6=Sheet2!A$2,3,IF(D$6=Sheet2!A$3,4,IF(D$6=Sheet2!A$4,6,IF(D$6=Sheet2!A$5,14,IF(D$6=Sheet2!A$6,5,IF(D$6=Sheet2!A$7,7)))))),FALSE)</f>
        <v>562019.60472392547</v>
      </c>
      <c r="K22" s="68">
        <f>VLOOKUP(B22,'2009-10'!A$8:N$75,IF(D$6=Sheet2!A$2,3,IF(D$6=Sheet2!A$3,4,IF(D$6=Sheet2!A$4,6,IF(D$6=Sheet2!A$5,14,IF(D$6=Sheet2!A$6,5,IF(D$6=Sheet2!A$7,7)))))),FALSE)</f>
        <v>275026.39074661676</v>
      </c>
    </row>
    <row r="23" spans="2:11" ht="15" x14ac:dyDescent="0.25">
      <c r="B23" s="67" t="s">
        <v>90</v>
      </c>
      <c r="C23" s="68">
        <f>VLOOKUP(B23,'2017-18'!A$8:N$75,IF(D$6=Sheet2!A$2,3,IF(D$6=Sheet2!A$3,4,IF(D$6=Sheet2!A$4,6,IF(D$6=Sheet2!A$5,14,IF(D$6=Sheet2!A$6,5,IF(D$6=Sheet2!A$7,7)))))),FALSE)</f>
        <v>81492.797547064853</v>
      </c>
      <c r="D23" s="68">
        <f>VLOOKUP(B23,'2016-17'!A$8:N$75,IF(D$6=Sheet2!A$2,3,IF(D$6=Sheet2!A$3,4,IF(D$6=Sheet2!A$4,6,IF(D$6=Sheet2!A$5,14,IF(D$6=Sheet2!A$6,5,IF(D$6=Sheet2!A$7,7)))))),FALSE)</f>
        <v>80014.830495977018</v>
      </c>
      <c r="E23" s="68">
        <f>VLOOKUP(B23,'2015-16'!A$8:N$75,IF(D$6=Sheet2!A$2,3,IF(D$6=Sheet2!A$3,4,IF(D$6=Sheet2!A$4,6,IF(D$6=Sheet2!A$5,14,IF(D$6=Sheet2!A$6,5,IF(D$6=Sheet2!A$7,7)))))),FALSE)</f>
        <v>68061.845315024402</v>
      </c>
      <c r="F23" s="68">
        <f>VLOOKUP(B23,'2014-15'!A$8:N$75,IF(D$6=Sheet2!A$2,3,IF(D$6=Sheet2!A$3,4,IF(D$6=Sheet2!A$4,6,IF(D$6=Sheet2!A$5,14,IF(D$6=Sheet2!A$6,5,IF(D$6=Sheet2!A$7,7)))))),FALSE)</f>
        <v>41385.426343806474</v>
      </c>
      <c r="G23" s="68">
        <f>VLOOKUP(B23,'2013-14'!A$8:N$75,IF(D$6=Sheet2!A$2,3,IF(D$6=Sheet2!A$3,4,IF(D$6=Sheet2!A$4,6,IF(D$6=Sheet2!A$5,14,IF(D$6=Sheet2!A$6,5,IF(D$6=Sheet2!A$7,7)))))),FALSE)</f>
        <v>31444.320450884923</v>
      </c>
      <c r="H23" s="68">
        <f>VLOOKUP(B23,'2012-13'!A$8:N$75,IF(D$6=Sheet2!A$2,3,IF(D$6=Sheet2!A$3,4,IF(D$6=Sheet2!A$4,6,IF(D$6=Sheet2!A$5,14,IF(D$6=Sheet2!A$6,5,IF(D$6=Sheet2!A$7,7)))))),FALSE)</f>
        <v>36597.726219607721</v>
      </c>
      <c r="I23" s="68">
        <f>VLOOKUP(B23,'2011-12'!A$8:N$75,IF(D$6=Sheet2!A$2,3,IF(D$6=Sheet2!A$3,4,IF(D$6=Sheet2!A$4,6,IF(D$6=Sheet2!A$5,14,IF(D$6=Sheet2!A$6,5,IF(D$6=Sheet2!A$7,7)))))),FALSE)</f>
        <v>82232.196000000011</v>
      </c>
      <c r="J23" s="68">
        <f>VLOOKUP(B23,'2010-11'!A$8:N$75,IF(D$6=Sheet2!A$2,3,IF(D$6=Sheet2!A$3,4,IF(D$6=Sheet2!A$4,6,IF(D$6=Sheet2!A$5,14,IF(D$6=Sheet2!A$6,5,IF(D$6=Sheet2!A$7,7)))))),FALSE)</f>
        <v>0</v>
      </c>
      <c r="K23" s="68">
        <f>VLOOKUP(B23,'2009-10'!A$8:N$75,IF(D$6=Sheet2!A$2,3,IF(D$6=Sheet2!A$3,4,IF(D$6=Sheet2!A$4,6,IF(D$6=Sheet2!A$5,14,IF(D$6=Sheet2!A$6,5,IF(D$6=Sheet2!A$7,7)))))),FALSE)</f>
        <v>0</v>
      </c>
    </row>
    <row r="24" spans="2:11" ht="15" x14ac:dyDescent="0.25">
      <c r="B24" s="67" t="s">
        <v>14</v>
      </c>
      <c r="C24" s="68">
        <f>VLOOKUP(B24,'2017-18'!A$8:N$75,IF(D$6=Sheet2!A$2,3,IF(D$6=Sheet2!A$3,4,IF(D$6=Sheet2!A$4,6,IF(D$6=Sheet2!A$5,14,IF(D$6=Sheet2!A$6,5,IF(D$6=Sheet2!A$7,7)))))),FALSE)</f>
        <v>62345.397844304287</v>
      </c>
      <c r="D24" s="68">
        <f>VLOOKUP(B24,'2016-17'!A$8:N$75,IF(D$6=Sheet2!A$2,3,IF(D$6=Sheet2!A$3,4,IF(D$6=Sheet2!A$4,6,IF(D$6=Sheet2!A$5,14,IF(D$6=Sheet2!A$6,5,IF(D$6=Sheet2!A$7,7)))))),FALSE)</f>
        <v>40647.655376965085</v>
      </c>
      <c r="E24" s="68">
        <f>VLOOKUP(B24,'2015-16'!A$8:N$75,IF(D$6=Sheet2!A$2,3,IF(D$6=Sheet2!A$3,4,IF(D$6=Sheet2!A$4,6,IF(D$6=Sheet2!A$5,14,IF(D$6=Sheet2!A$6,5,IF(D$6=Sheet2!A$7,7)))))),FALSE)</f>
        <v>26616.380213086875</v>
      </c>
      <c r="F24" s="68">
        <f>VLOOKUP(B24,'2014-15'!A$8:N$75,IF(D$6=Sheet2!A$2,3,IF(D$6=Sheet2!A$3,4,IF(D$6=Sheet2!A$4,6,IF(D$6=Sheet2!A$5,14,IF(D$6=Sheet2!A$6,5,IF(D$6=Sheet2!A$7,7)))))),FALSE)</f>
        <v>23155.367392574088</v>
      </c>
      <c r="G24" s="68">
        <f>VLOOKUP(B24,'2013-14'!A$8:N$75,IF(D$6=Sheet2!A$2,3,IF(D$6=Sheet2!A$3,4,IF(D$6=Sheet2!A$4,6,IF(D$6=Sheet2!A$5,14,IF(D$6=Sheet2!A$6,5,IF(D$6=Sheet2!A$7,7)))))),FALSE)</f>
        <v>24086.554942686846</v>
      </c>
      <c r="H24" s="68">
        <f>VLOOKUP(B24,'2012-13'!A$8:N$75,IF(D$6=Sheet2!A$2,3,IF(D$6=Sheet2!A$3,4,IF(D$6=Sheet2!A$4,6,IF(D$6=Sheet2!A$5,14,IF(D$6=Sheet2!A$6,5,IF(D$6=Sheet2!A$7,7)))))),FALSE)</f>
        <v>24912.467476884594</v>
      </c>
      <c r="I24" s="68">
        <f>VLOOKUP(B24,'2011-12'!A$8:N$75,IF(D$6=Sheet2!A$2,3,IF(D$6=Sheet2!A$3,4,IF(D$6=Sheet2!A$4,6,IF(D$6=Sheet2!A$5,14,IF(D$6=Sheet2!A$6,5,IF(D$6=Sheet2!A$7,7)))))),FALSE)</f>
        <v>19176</v>
      </c>
      <c r="J24" s="68">
        <f>VLOOKUP(B24,'2010-11'!A$8:N$75,IF(D$6=Sheet2!A$2,3,IF(D$6=Sheet2!A$3,4,IF(D$6=Sheet2!A$4,6,IF(D$6=Sheet2!A$5,14,IF(D$6=Sheet2!A$6,5,IF(D$6=Sheet2!A$7,7)))))),FALSE)</f>
        <v>0</v>
      </c>
      <c r="K24" s="68">
        <f>VLOOKUP(B24,'2009-10'!A$8:N$75,IF(D$6=Sheet2!A$2,3,IF(D$6=Sheet2!A$3,4,IF(D$6=Sheet2!A$4,6,IF(D$6=Sheet2!A$5,14,IF(D$6=Sheet2!A$6,5,IF(D$6=Sheet2!A$7,7)))))),FALSE)</f>
        <v>0</v>
      </c>
    </row>
    <row r="25" spans="2:11" ht="15" x14ac:dyDescent="0.25">
      <c r="B25" s="67" t="s">
        <v>15</v>
      </c>
      <c r="C25" s="68">
        <f>VLOOKUP(B25,'2017-18'!A$8:N$75,IF(D$6=Sheet2!A$2,3,IF(D$6=Sheet2!A$3,4,IF(D$6=Sheet2!A$4,6,IF(D$6=Sheet2!A$5,14,IF(D$6=Sheet2!A$6,5,IF(D$6=Sheet2!A$7,7)))))),FALSE)</f>
        <v>15196800.147188313</v>
      </c>
      <c r="D25" s="68">
        <f>VLOOKUP(B25,'2016-17'!A$8:N$75,IF(D$6=Sheet2!A$2,3,IF(D$6=Sheet2!A$3,4,IF(D$6=Sheet2!A$4,6,IF(D$6=Sheet2!A$5,14,IF(D$6=Sheet2!A$6,5,IF(D$6=Sheet2!A$7,7)))))),FALSE)</f>
        <v>14257256.342584016</v>
      </c>
      <c r="E25" s="68">
        <f>VLOOKUP(B25,'2015-16'!A$8:N$75,IF(D$6=Sheet2!A$2,3,IF(D$6=Sheet2!A$3,4,IF(D$6=Sheet2!A$4,6,IF(D$6=Sheet2!A$5,14,IF(D$6=Sheet2!A$6,5,IF(D$6=Sheet2!A$7,7)))))),FALSE)</f>
        <v>13058144.181966253</v>
      </c>
      <c r="F25" s="68">
        <f>VLOOKUP(B25,'2014-15'!A$8:N$75,IF(D$6=Sheet2!A$2,3,IF(D$6=Sheet2!A$3,4,IF(D$6=Sheet2!A$4,6,IF(D$6=Sheet2!A$5,14,IF(D$6=Sheet2!A$6,5,IF(D$6=Sheet2!A$7,7)))))),FALSE)</f>
        <v>11437094.871328456</v>
      </c>
      <c r="G25" s="68">
        <f>VLOOKUP(B25,'2013-14'!A$8:N$75,IF(D$6=Sheet2!A$2,3,IF(D$6=Sheet2!A$3,4,IF(D$6=Sheet2!A$4,6,IF(D$6=Sheet2!A$5,14,IF(D$6=Sheet2!A$6,5,IF(D$6=Sheet2!A$7,7)))))),FALSE)</f>
        <v>10743171.290490191</v>
      </c>
      <c r="H25" s="68">
        <f>VLOOKUP(B25,'2012-13'!A$8:N$75,IF(D$6=Sheet2!A$2,3,IF(D$6=Sheet2!A$3,4,IF(D$6=Sheet2!A$4,6,IF(D$6=Sheet2!A$5,14,IF(D$6=Sheet2!A$6,5,IF(D$6=Sheet2!A$7,7)))))),FALSE)</f>
        <v>10364548.359006122</v>
      </c>
      <c r="I25" s="68">
        <f>VLOOKUP(B25,'2011-12'!A$8:N$75,IF(D$6=Sheet2!A$2,3,IF(D$6=Sheet2!A$3,4,IF(D$6=Sheet2!A$4,6,IF(D$6=Sheet2!A$5,14,IF(D$6=Sheet2!A$6,5,IF(D$6=Sheet2!A$7,7)))))),FALSE)</f>
        <v>9477604.6536792368</v>
      </c>
      <c r="J25" s="68">
        <f>VLOOKUP(B25,'2010-11'!A$8:N$75,IF(D$6=Sheet2!A$2,3,IF(D$6=Sheet2!A$3,4,IF(D$6=Sheet2!A$4,6,IF(D$6=Sheet2!A$5,14,IF(D$6=Sheet2!A$6,5,IF(D$6=Sheet2!A$7,7)))))),FALSE)</f>
        <v>9023773.0010857489</v>
      </c>
      <c r="K25" s="68">
        <f>VLOOKUP(B25,'2009-10'!A$8:N$75,IF(D$6=Sheet2!A$2,3,IF(D$6=Sheet2!A$3,4,IF(D$6=Sheet2!A$4,6,IF(D$6=Sheet2!A$5,14,IF(D$6=Sheet2!A$6,5,IF(D$6=Sheet2!A$7,7)))))),FALSE)</f>
        <v>6858413.248096141</v>
      </c>
    </row>
    <row r="26" spans="2:11" ht="15" x14ac:dyDescent="0.25">
      <c r="B26" s="67" t="s">
        <v>16</v>
      </c>
      <c r="C26" s="68">
        <f>VLOOKUP(B26,'2017-18'!A$8:N$75,IF(D$6=Sheet2!A$2,3,IF(D$6=Sheet2!A$3,4,IF(D$6=Sheet2!A$4,6,IF(D$6=Sheet2!A$5,14,IF(D$6=Sheet2!A$6,5,IF(D$6=Sheet2!A$7,7)))))),FALSE)</f>
        <v>10258021.897417838</v>
      </c>
      <c r="D26" s="68">
        <f>VLOOKUP(B26,'2016-17'!A$8:N$75,IF(D$6=Sheet2!A$2,3,IF(D$6=Sheet2!A$3,4,IF(D$6=Sheet2!A$4,6,IF(D$6=Sheet2!A$5,14,IF(D$6=Sheet2!A$6,5,IF(D$6=Sheet2!A$7,7)))))),FALSE)</f>
        <v>9936889.366385065</v>
      </c>
      <c r="E26" s="68">
        <f>VLOOKUP(B26,'2015-16'!A$8:N$75,IF(D$6=Sheet2!A$2,3,IF(D$6=Sheet2!A$3,4,IF(D$6=Sheet2!A$4,6,IF(D$6=Sheet2!A$5,14,IF(D$6=Sheet2!A$6,5,IF(D$6=Sheet2!A$7,7)))))),FALSE)</f>
        <v>9097206.799566241</v>
      </c>
      <c r="F26" s="68">
        <f>VLOOKUP(B26,'2014-15'!A$8:N$75,IF(D$6=Sheet2!A$2,3,IF(D$6=Sheet2!A$3,4,IF(D$6=Sheet2!A$4,6,IF(D$6=Sheet2!A$5,14,IF(D$6=Sheet2!A$6,5,IF(D$6=Sheet2!A$7,7)))))),FALSE)</f>
        <v>8168899.0134726558</v>
      </c>
      <c r="G26" s="68">
        <f>VLOOKUP(B26,'2013-14'!A$8:N$75,IF(D$6=Sheet2!A$2,3,IF(D$6=Sheet2!A$3,4,IF(D$6=Sheet2!A$4,6,IF(D$6=Sheet2!A$5,14,IF(D$6=Sheet2!A$6,5,IF(D$6=Sheet2!A$7,7)))))),FALSE)</f>
        <v>7632293.1461075526</v>
      </c>
      <c r="H26" s="68">
        <f>VLOOKUP(B26,'2012-13'!A$8:N$75,IF(D$6=Sheet2!A$2,3,IF(D$6=Sheet2!A$3,4,IF(D$6=Sheet2!A$4,6,IF(D$6=Sheet2!A$5,14,IF(D$6=Sheet2!A$6,5,IF(D$6=Sheet2!A$7,7)))))),FALSE)</f>
        <v>6974408.5899943635</v>
      </c>
      <c r="I26" s="68">
        <f>VLOOKUP(B26,'2011-12'!A$8:N$75,IF(D$6=Sheet2!A$2,3,IF(D$6=Sheet2!A$3,4,IF(D$6=Sheet2!A$4,6,IF(D$6=Sheet2!A$5,14,IF(D$6=Sheet2!A$6,5,IF(D$6=Sheet2!A$7,7)))))),FALSE)</f>
        <v>4454952.0296479994</v>
      </c>
      <c r="J26" s="68">
        <f>VLOOKUP(B26,'2010-11'!A$8:N$75,IF(D$6=Sheet2!A$2,3,IF(D$6=Sheet2!A$3,4,IF(D$6=Sheet2!A$4,6,IF(D$6=Sheet2!A$5,14,IF(D$6=Sheet2!A$6,5,IF(D$6=Sheet2!A$7,7)))))),FALSE)</f>
        <v>5570273.0765237343</v>
      </c>
      <c r="K26" s="68">
        <f>VLOOKUP(B26,'2009-10'!A$8:N$75,IF(D$6=Sheet2!A$2,3,IF(D$6=Sheet2!A$3,4,IF(D$6=Sheet2!A$4,6,IF(D$6=Sheet2!A$5,14,IF(D$6=Sheet2!A$6,5,IF(D$6=Sheet2!A$7,7)))))),FALSE)</f>
        <v>3533645.0101515311</v>
      </c>
    </row>
    <row r="27" spans="2:11" ht="15" x14ac:dyDescent="0.25">
      <c r="B27" s="67" t="s">
        <v>17</v>
      </c>
      <c r="C27" s="68">
        <f>VLOOKUP(B27,'2017-18'!A$8:N$75,IF(D$6=Sheet2!A$2,3,IF(D$6=Sheet2!A$3,4,IF(D$6=Sheet2!A$4,6,IF(D$6=Sheet2!A$5,14,IF(D$6=Sheet2!A$6,5,IF(D$6=Sheet2!A$7,7)))))),FALSE)</f>
        <v>2696264.8558915691</v>
      </c>
      <c r="D27" s="68">
        <f>VLOOKUP(B27,'2016-17'!A$8:N$75,IF(D$6=Sheet2!A$2,3,IF(D$6=Sheet2!A$3,4,IF(D$6=Sheet2!A$4,6,IF(D$6=Sheet2!A$5,14,IF(D$6=Sheet2!A$6,5,IF(D$6=Sheet2!A$7,7)))))),FALSE)</f>
        <v>2192529.5173087614</v>
      </c>
      <c r="E27" s="68">
        <f>VLOOKUP(B27,'2015-16'!A$8:N$75,IF(D$6=Sheet2!A$2,3,IF(D$6=Sheet2!A$3,4,IF(D$6=Sheet2!A$4,6,IF(D$6=Sheet2!A$5,14,IF(D$6=Sheet2!A$6,5,IF(D$6=Sheet2!A$7,7)))))),FALSE)</f>
        <v>2060636.8886085895</v>
      </c>
      <c r="F27" s="68">
        <f>VLOOKUP(B27,'2014-15'!A$8:N$75,IF(D$6=Sheet2!A$2,3,IF(D$6=Sheet2!A$3,4,IF(D$6=Sheet2!A$4,6,IF(D$6=Sheet2!A$5,14,IF(D$6=Sheet2!A$6,5,IF(D$6=Sheet2!A$7,7)))))),FALSE)</f>
        <v>1734965.9751564974</v>
      </c>
      <c r="G27" s="68">
        <f>VLOOKUP(B27,'2013-14'!A$8:N$75,IF(D$6=Sheet2!A$2,3,IF(D$6=Sheet2!A$3,4,IF(D$6=Sheet2!A$4,6,IF(D$6=Sheet2!A$5,14,IF(D$6=Sheet2!A$6,5,IF(D$6=Sheet2!A$7,7)))))),FALSE)</f>
        <v>1662796.5134238724</v>
      </c>
      <c r="H27" s="68">
        <f>VLOOKUP(B27,'2012-13'!A$8:N$75,IF(D$6=Sheet2!A$2,3,IF(D$6=Sheet2!A$3,4,IF(D$6=Sheet2!A$4,6,IF(D$6=Sheet2!A$5,14,IF(D$6=Sheet2!A$6,5,IF(D$6=Sheet2!A$7,7)))))),FALSE)</f>
        <v>1539268.760626666</v>
      </c>
      <c r="I27" s="68">
        <f>VLOOKUP(B27,'2011-12'!A$8:N$75,IF(D$6=Sheet2!A$2,3,IF(D$6=Sheet2!A$3,4,IF(D$6=Sheet2!A$4,6,IF(D$6=Sheet2!A$5,14,IF(D$6=Sheet2!A$6,5,IF(D$6=Sheet2!A$7,7)))))),FALSE)</f>
        <v>1287141.3572571429</v>
      </c>
      <c r="J27" s="68">
        <f>VLOOKUP(B27,'2010-11'!A$8:N$75,IF(D$6=Sheet2!A$2,3,IF(D$6=Sheet2!A$3,4,IF(D$6=Sheet2!A$4,6,IF(D$6=Sheet2!A$5,14,IF(D$6=Sheet2!A$6,5,IF(D$6=Sheet2!A$7,7)))))),FALSE)</f>
        <v>1098308.0786422887</v>
      </c>
      <c r="K27" s="68">
        <f>VLOOKUP(B27,'2009-10'!A$8:N$75,IF(D$6=Sheet2!A$2,3,IF(D$6=Sheet2!A$3,4,IF(D$6=Sheet2!A$4,6,IF(D$6=Sheet2!A$5,14,IF(D$6=Sheet2!A$6,5,IF(D$6=Sheet2!A$7,7)))))),FALSE)</f>
        <v>543831.14403993846</v>
      </c>
    </row>
    <row r="28" spans="2:11" ht="15" x14ac:dyDescent="0.25">
      <c r="B28" s="67" t="s">
        <v>18</v>
      </c>
      <c r="C28" s="68">
        <f>VLOOKUP(B28,'2017-18'!A$8:N$75,IF(D$6=Sheet2!A$2,3,IF(D$6=Sheet2!A$3,4,IF(D$6=Sheet2!A$4,6,IF(D$6=Sheet2!A$5,14,IF(D$6=Sheet2!A$6,5,IF(D$6=Sheet2!A$7,7)))))),FALSE)</f>
        <v>1193510.81236292</v>
      </c>
      <c r="D28" s="68">
        <f>VLOOKUP(B28,'2016-17'!A$8:N$75,IF(D$6=Sheet2!A$2,3,IF(D$6=Sheet2!A$3,4,IF(D$6=Sheet2!A$4,6,IF(D$6=Sheet2!A$5,14,IF(D$6=Sheet2!A$6,5,IF(D$6=Sheet2!A$7,7)))))),FALSE)</f>
        <v>1121356.7814834116</v>
      </c>
      <c r="E28" s="68">
        <f>VLOOKUP(B28,'2015-16'!A$8:N$75,IF(D$6=Sheet2!A$2,3,IF(D$6=Sheet2!A$3,4,IF(D$6=Sheet2!A$4,6,IF(D$6=Sheet2!A$5,14,IF(D$6=Sheet2!A$6,5,IF(D$6=Sheet2!A$7,7)))))),FALSE)</f>
        <v>1089988.533382243</v>
      </c>
      <c r="F28" s="68">
        <f>VLOOKUP(B28,'2014-15'!A$8:N$75,IF(D$6=Sheet2!A$2,3,IF(D$6=Sheet2!A$3,4,IF(D$6=Sheet2!A$4,6,IF(D$6=Sheet2!A$5,14,IF(D$6=Sheet2!A$6,5,IF(D$6=Sheet2!A$7,7)))))),FALSE)</f>
        <v>938987.48298202362</v>
      </c>
      <c r="G28" s="68">
        <f>VLOOKUP(B28,'2013-14'!A$8:N$75,IF(D$6=Sheet2!A$2,3,IF(D$6=Sheet2!A$3,4,IF(D$6=Sheet2!A$4,6,IF(D$6=Sheet2!A$5,14,IF(D$6=Sheet2!A$6,5,IF(D$6=Sheet2!A$7,7)))))),FALSE)</f>
        <v>964577.68942901283</v>
      </c>
      <c r="H28" s="68">
        <f>VLOOKUP(B28,'2012-13'!A$8:N$75,IF(D$6=Sheet2!A$2,3,IF(D$6=Sheet2!A$3,4,IF(D$6=Sheet2!A$4,6,IF(D$6=Sheet2!A$5,14,IF(D$6=Sheet2!A$6,5,IF(D$6=Sheet2!A$7,7)))))),FALSE)</f>
        <v>886264.23055412935</v>
      </c>
      <c r="I28" s="68">
        <f>VLOOKUP(B28,'2011-12'!A$8:N$75,IF(D$6=Sheet2!A$2,3,IF(D$6=Sheet2!A$3,4,IF(D$6=Sheet2!A$4,6,IF(D$6=Sheet2!A$5,14,IF(D$6=Sheet2!A$6,5,IF(D$6=Sheet2!A$7,7)))))),FALSE)</f>
        <v>792419.15039999993</v>
      </c>
      <c r="J28" s="68">
        <f>VLOOKUP(B28,'2010-11'!A$8:N$75,IF(D$6=Sheet2!A$2,3,IF(D$6=Sheet2!A$3,4,IF(D$6=Sheet2!A$4,6,IF(D$6=Sheet2!A$5,14,IF(D$6=Sheet2!A$6,5,IF(D$6=Sheet2!A$7,7)))))),FALSE)</f>
        <v>756376.46663252206</v>
      </c>
      <c r="K28" s="68">
        <f>VLOOKUP(B28,'2009-10'!A$8:N$75,IF(D$6=Sheet2!A$2,3,IF(D$6=Sheet2!A$3,4,IF(D$6=Sheet2!A$4,6,IF(D$6=Sheet2!A$5,14,IF(D$6=Sheet2!A$6,5,IF(D$6=Sheet2!A$7,7)))))),FALSE)</f>
        <v>465815.84415730427</v>
      </c>
    </row>
    <row r="29" spans="2:11" ht="15" x14ac:dyDescent="0.25">
      <c r="B29" s="67" t="s">
        <v>19</v>
      </c>
      <c r="C29" s="68">
        <f>VLOOKUP(B29,'2017-18'!A$8:N$75,IF(D$6=Sheet2!A$2,3,IF(D$6=Sheet2!A$3,4,IF(D$6=Sheet2!A$4,6,IF(D$6=Sheet2!A$5,14,IF(D$6=Sheet2!A$6,5,IF(D$6=Sheet2!A$7,7)))))),FALSE)</f>
        <v>124191.91724811238</v>
      </c>
      <c r="D29" s="68">
        <f>VLOOKUP(B29,'2016-17'!A$8:N$75,IF(D$6=Sheet2!A$2,3,IF(D$6=Sheet2!A$3,4,IF(D$6=Sheet2!A$4,6,IF(D$6=Sheet2!A$5,14,IF(D$6=Sheet2!A$6,5,IF(D$6=Sheet2!A$7,7)))))),FALSE)</f>
        <v>125936.90839238251</v>
      </c>
      <c r="E29" s="68">
        <f>VLOOKUP(B29,'2015-16'!A$8:N$75,IF(D$6=Sheet2!A$2,3,IF(D$6=Sheet2!A$3,4,IF(D$6=Sheet2!A$4,6,IF(D$6=Sheet2!A$5,14,IF(D$6=Sheet2!A$6,5,IF(D$6=Sheet2!A$7,7)))))),FALSE)</f>
        <v>121540.74267351572</v>
      </c>
      <c r="F29" s="68">
        <f>VLOOKUP(B29,'2014-15'!A$8:N$75,IF(D$6=Sheet2!A$2,3,IF(D$6=Sheet2!A$3,4,IF(D$6=Sheet2!A$4,6,IF(D$6=Sheet2!A$5,14,IF(D$6=Sheet2!A$6,5,IF(D$6=Sheet2!A$7,7)))))),FALSE)</f>
        <v>115994.68639704776</v>
      </c>
      <c r="G29" s="68">
        <f>VLOOKUP(B29,'2013-14'!A$8:N$75,IF(D$6=Sheet2!A$2,3,IF(D$6=Sheet2!A$3,4,IF(D$6=Sheet2!A$4,6,IF(D$6=Sheet2!A$5,14,IF(D$6=Sheet2!A$6,5,IF(D$6=Sheet2!A$7,7)))))),FALSE)</f>
        <v>102975.91844969925</v>
      </c>
      <c r="H29" s="68">
        <f>VLOOKUP(B29,'2012-13'!A$8:N$75,IF(D$6=Sheet2!A$2,3,IF(D$6=Sheet2!A$3,4,IF(D$6=Sheet2!A$4,6,IF(D$6=Sheet2!A$5,14,IF(D$6=Sheet2!A$6,5,IF(D$6=Sheet2!A$7,7)))))),FALSE)</f>
        <v>96415.364899999971</v>
      </c>
      <c r="I29" s="68">
        <f>VLOOKUP(B29,'2011-12'!A$8:N$75,IF(D$6=Sheet2!A$2,3,IF(D$6=Sheet2!A$3,4,IF(D$6=Sheet2!A$4,6,IF(D$6=Sheet2!A$5,14,IF(D$6=Sheet2!A$6,5,IF(D$6=Sheet2!A$7,7)))))),FALSE)</f>
        <v>84670.263959999982</v>
      </c>
      <c r="J29" s="68">
        <f>VLOOKUP(B29,'2010-11'!A$8:N$75,IF(D$6=Sheet2!A$2,3,IF(D$6=Sheet2!A$3,4,IF(D$6=Sheet2!A$4,6,IF(D$6=Sheet2!A$5,14,IF(D$6=Sheet2!A$6,5,IF(D$6=Sheet2!A$7,7)))))),FALSE)</f>
        <v>75463.708169076315</v>
      </c>
      <c r="K29" s="68">
        <f>VLOOKUP(B29,'2009-10'!A$8:N$75,IF(D$6=Sheet2!A$2,3,IF(D$6=Sheet2!A$3,4,IF(D$6=Sheet2!A$4,6,IF(D$6=Sheet2!A$5,14,IF(D$6=Sheet2!A$6,5,IF(D$6=Sheet2!A$7,7)))))),FALSE)</f>
        <v>64914.268906666664</v>
      </c>
    </row>
    <row r="30" spans="2:11" ht="15" x14ac:dyDescent="0.25">
      <c r="B30" s="67" t="s">
        <v>20</v>
      </c>
      <c r="C30" s="68">
        <f>VLOOKUP(B30,'2017-18'!A$8:N$75,IF(D$6=Sheet2!A$2,3,IF(D$6=Sheet2!A$3,4,IF(D$6=Sheet2!A$4,6,IF(D$6=Sheet2!A$5,14,IF(D$6=Sheet2!A$6,5,IF(D$6=Sheet2!A$7,7)))))),FALSE)</f>
        <v>42466.919393799843</v>
      </c>
      <c r="D30" s="68">
        <f>VLOOKUP(B30,'2016-17'!A$8:N$75,IF(D$6=Sheet2!A$2,3,IF(D$6=Sheet2!A$3,4,IF(D$6=Sheet2!A$4,6,IF(D$6=Sheet2!A$5,14,IF(D$6=Sheet2!A$6,5,IF(D$6=Sheet2!A$7,7)))))),FALSE)</f>
        <v>35124.332531690685</v>
      </c>
      <c r="E30" s="68">
        <f>VLOOKUP(B30,'2015-16'!A$8:N$75,IF(D$6=Sheet2!A$2,3,IF(D$6=Sheet2!A$3,4,IF(D$6=Sheet2!A$4,6,IF(D$6=Sheet2!A$5,14,IF(D$6=Sheet2!A$6,5,IF(D$6=Sheet2!A$7,7)))))),FALSE)</f>
        <v>41144.975706994119</v>
      </c>
      <c r="F30" s="68">
        <f>VLOOKUP(B30,'2014-15'!A$8:N$75,IF(D$6=Sheet2!A$2,3,IF(D$6=Sheet2!A$3,4,IF(D$6=Sheet2!A$4,6,IF(D$6=Sheet2!A$5,14,IF(D$6=Sheet2!A$6,5,IF(D$6=Sheet2!A$7,7)))))),FALSE)</f>
        <v>27364.184326573741</v>
      </c>
      <c r="G30" s="68">
        <f>VLOOKUP(B30,'2013-14'!A$8:N$75,IF(D$6=Sheet2!A$2,3,IF(D$6=Sheet2!A$3,4,IF(D$6=Sheet2!A$4,6,IF(D$6=Sheet2!A$5,14,IF(D$6=Sheet2!A$6,5,IF(D$6=Sheet2!A$7,7)))))),FALSE)</f>
        <v>24009.17904169438</v>
      </c>
      <c r="H30" s="68">
        <f>VLOOKUP(B30,'2012-13'!A$8:N$75,IF(D$6=Sheet2!A$2,3,IF(D$6=Sheet2!A$3,4,IF(D$6=Sheet2!A$4,6,IF(D$6=Sheet2!A$5,14,IF(D$6=Sheet2!A$6,5,IF(D$6=Sheet2!A$7,7)))))),FALSE)</f>
        <v>27031.168320958899</v>
      </c>
      <c r="I30" s="68">
        <f>VLOOKUP(B30,'2011-12'!A$8:N$75,IF(D$6=Sheet2!A$2,3,IF(D$6=Sheet2!A$3,4,IF(D$6=Sheet2!A$4,6,IF(D$6=Sheet2!A$5,14,IF(D$6=Sheet2!A$6,5,IF(D$6=Sheet2!A$7,7)))))),FALSE)</f>
        <v>30071.640720000007</v>
      </c>
      <c r="J30" s="68">
        <f>VLOOKUP(B30,'2010-11'!A$8:N$75,IF(D$6=Sheet2!A$2,3,IF(D$6=Sheet2!A$3,4,IF(D$6=Sheet2!A$4,6,IF(D$6=Sheet2!A$5,14,IF(D$6=Sheet2!A$6,5,IF(D$6=Sheet2!A$7,7)))))),FALSE)</f>
        <v>24649.20189715283</v>
      </c>
      <c r="K30" s="68">
        <f>VLOOKUP(B30,'2009-10'!A$8:N$75,IF(D$6=Sheet2!A$2,3,IF(D$6=Sheet2!A$3,4,IF(D$6=Sheet2!A$4,6,IF(D$6=Sheet2!A$5,14,IF(D$6=Sheet2!A$6,5,IF(D$6=Sheet2!A$7,7)))))),FALSE)</f>
        <v>13186.519053379796</v>
      </c>
    </row>
    <row r="31" spans="2:11" ht="15" x14ac:dyDescent="0.25">
      <c r="B31" s="67" t="s">
        <v>21</v>
      </c>
      <c r="C31" s="68">
        <f>VLOOKUP(B31,'2017-18'!A$8:N$75,IF(D$6=Sheet2!A$2,3,IF(D$6=Sheet2!A$3,4,IF(D$6=Sheet2!A$4,6,IF(D$6=Sheet2!A$5,14,IF(D$6=Sheet2!A$6,5,IF(D$6=Sheet2!A$7,7)))))),FALSE)</f>
        <v>25389.886056231695</v>
      </c>
      <c r="D31" s="68">
        <f>VLOOKUP(B31,'2016-17'!A$8:N$75,IF(D$6=Sheet2!A$2,3,IF(D$6=Sheet2!A$3,4,IF(D$6=Sheet2!A$4,6,IF(D$6=Sheet2!A$5,14,IF(D$6=Sheet2!A$6,5,IF(D$6=Sheet2!A$7,7)))))),FALSE)</f>
        <v>26708.401040088404</v>
      </c>
      <c r="E31" s="68">
        <f>VLOOKUP(B31,'2015-16'!A$8:N$75,IF(D$6=Sheet2!A$2,3,IF(D$6=Sheet2!A$3,4,IF(D$6=Sheet2!A$4,6,IF(D$6=Sheet2!A$5,14,IF(D$6=Sheet2!A$6,5,IF(D$6=Sheet2!A$7,7)))))),FALSE)</f>
        <v>22533.072141225963</v>
      </c>
      <c r="F31" s="68">
        <f>VLOOKUP(B31,'2014-15'!A$8:N$75,IF(D$6=Sheet2!A$2,3,IF(D$6=Sheet2!A$3,4,IF(D$6=Sheet2!A$4,6,IF(D$6=Sheet2!A$5,14,IF(D$6=Sheet2!A$6,5,IF(D$6=Sheet2!A$7,7)))))),FALSE)</f>
        <v>23759.087179425085</v>
      </c>
      <c r="G31" s="68">
        <f>VLOOKUP(B31,'2013-14'!A$8:N$75,IF(D$6=Sheet2!A$2,3,IF(D$6=Sheet2!A$3,4,IF(D$6=Sheet2!A$4,6,IF(D$6=Sheet2!A$5,14,IF(D$6=Sheet2!A$6,5,IF(D$6=Sheet2!A$7,7)))))),FALSE)</f>
        <v>13778.669382530377</v>
      </c>
      <c r="H31" s="68">
        <f>VLOOKUP(B31,'2012-13'!A$8:N$75,IF(D$6=Sheet2!A$2,3,IF(D$6=Sheet2!A$3,4,IF(D$6=Sheet2!A$4,6,IF(D$6=Sheet2!A$5,14,IF(D$6=Sheet2!A$6,5,IF(D$6=Sheet2!A$7,7)))))),FALSE)</f>
        <v>16178.337345015674</v>
      </c>
      <c r="I31" s="68">
        <f>VLOOKUP(B31,'2011-12'!A$8:N$75,IF(D$6=Sheet2!A$2,3,IF(D$6=Sheet2!A$3,4,IF(D$6=Sheet2!A$4,6,IF(D$6=Sheet2!A$5,14,IF(D$6=Sheet2!A$6,5,IF(D$6=Sheet2!A$7,7)))))),FALSE)</f>
        <v>16776.450239999998</v>
      </c>
      <c r="J31" s="68">
        <f>VLOOKUP(B31,'2010-11'!A$8:N$75,IF(D$6=Sheet2!A$2,3,IF(D$6=Sheet2!A$3,4,IF(D$6=Sheet2!A$4,6,IF(D$6=Sheet2!A$5,14,IF(D$6=Sheet2!A$6,5,IF(D$6=Sheet2!A$7,7)))))),FALSE)</f>
        <v>16716.733208329635</v>
      </c>
      <c r="K31" s="68">
        <f>VLOOKUP(B31,'2009-10'!A$8:N$75,IF(D$6=Sheet2!A$2,3,IF(D$6=Sheet2!A$3,4,IF(D$6=Sheet2!A$4,6,IF(D$6=Sheet2!A$5,14,IF(D$6=Sheet2!A$6,5,IF(D$6=Sheet2!A$7,7)))))),FALSE)</f>
        <v>12047.000421686744</v>
      </c>
    </row>
    <row r="32" spans="2:11" ht="15" x14ac:dyDescent="0.25">
      <c r="B32" s="67" t="s">
        <v>22</v>
      </c>
      <c r="C32" s="68">
        <f>VLOOKUP(B32,'2017-18'!A$8:N$75,IF(D$6=Sheet2!A$2,3,IF(D$6=Sheet2!A$3,4,IF(D$6=Sheet2!A$4,6,IF(D$6=Sheet2!A$5,14,IF(D$6=Sheet2!A$6,5,IF(D$6=Sheet2!A$7,7)))))),FALSE)</f>
        <v>1945044.1196942152</v>
      </c>
      <c r="D32" s="68">
        <f>VLOOKUP(B32,'2016-17'!A$8:N$75,IF(D$6=Sheet2!A$2,3,IF(D$6=Sheet2!A$3,4,IF(D$6=Sheet2!A$4,6,IF(D$6=Sheet2!A$5,14,IF(D$6=Sheet2!A$6,5,IF(D$6=Sheet2!A$7,7)))))),FALSE)</f>
        <v>1608874.1335855993</v>
      </c>
      <c r="E32" s="68">
        <f>VLOOKUP(B32,'2015-16'!A$8:N$75,IF(D$6=Sheet2!A$2,3,IF(D$6=Sheet2!A$3,4,IF(D$6=Sheet2!A$4,6,IF(D$6=Sheet2!A$5,14,IF(D$6=Sheet2!A$6,5,IF(D$6=Sheet2!A$7,7)))))),FALSE)</f>
        <v>1707502.8927377122</v>
      </c>
      <c r="F32" s="68">
        <f>VLOOKUP(B32,'2014-15'!A$8:N$75,IF(D$6=Sheet2!A$2,3,IF(D$6=Sheet2!A$3,4,IF(D$6=Sheet2!A$4,6,IF(D$6=Sheet2!A$5,14,IF(D$6=Sheet2!A$6,5,IF(D$6=Sheet2!A$7,7)))))),FALSE)</f>
        <v>1145379.0079077976</v>
      </c>
      <c r="G32" s="68">
        <f>VLOOKUP(B32,'2013-14'!A$8:N$75,IF(D$6=Sheet2!A$2,3,IF(D$6=Sheet2!A$3,4,IF(D$6=Sheet2!A$4,6,IF(D$6=Sheet2!A$5,14,IF(D$6=Sheet2!A$6,5,IF(D$6=Sheet2!A$7,7)))))),FALSE)</f>
        <v>1016172.8491970629</v>
      </c>
      <c r="H32" s="68">
        <f>VLOOKUP(B32,'2012-13'!A$8:N$75,IF(D$6=Sheet2!A$2,3,IF(D$6=Sheet2!A$3,4,IF(D$6=Sheet2!A$4,6,IF(D$6=Sheet2!A$5,14,IF(D$6=Sheet2!A$6,5,IF(D$6=Sheet2!A$7,7)))))),FALSE)</f>
        <v>882680.62101927924</v>
      </c>
      <c r="I32" s="68">
        <f>VLOOKUP(B32,'2011-12'!A$8:N$75,IF(D$6=Sheet2!A$2,3,IF(D$6=Sheet2!A$3,4,IF(D$6=Sheet2!A$4,6,IF(D$6=Sheet2!A$5,14,IF(D$6=Sheet2!A$6,5,IF(D$6=Sheet2!A$7,7)))))),FALSE)</f>
        <v>758156.43239999993</v>
      </c>
      <c r="J32" s="68">
        <f>VLOOKUP(B32,'2010-11'!A$8:N$75,IF(D$6=Sheet2!A$2,3,IF(D$6=Sheet2!A$3,4,IF(D$6=Sheet2!A$4,6,IF(D$6=Sheet2!A$5,14,IF(D$6=Sheet2!A$6,5,IF(D$6=Sheet2!A$7,7)))))),FALSE)</f>
        <v>794750.90812224464</v>
      </c>
      <c r="K32" s="68">
        <f>VLOOKUP(B32,'2009-10'!A$8:N$75,IF(D$6=Sheet2!A$2,3,IF(D$6=Sheet2!A$3,4,IF(D$6=Sheet2!A$4,6,IF(D$6=Sheet2!A$5,14,IF(D$6=Sheet2!A$6,5,IF(D$6=Sheet2!A$7,7)))))),FALSE)</f>
        <v>446043.87493866659</v>
      </c>
    </row>
    <row r="33" spans="2:11" ht="15" x14ac:dyDescent="0.25">
      <c r="B33" s="67" t="s">
        <v>23</v>
      </c>
      <c r="C33" s="68">
        <f>VLOOKUP(B33,'2017-18'!A$8:N$75,IF(D$6=Sheet2!A$2,3,IF(D$6=Sheet2!A$3,4,IF(D$6=Sheet2!A$4,6,IF(D$6=Sheet2!A$5,14,IF(D$6=Sheet2!A$6,5,IF(D$6=Sheet2!A$7,7)))))),FALSE)</f>
        <v>27954.541625678052</v>
      </c>
      <c r="D33" s="68">
        <f>VLOOKUP(B33,'2016-17'!A$8:N$75,IF(D$6=Sheet2!A$2,3,IF(D$6=Sheet2!A$3,4,IF(D$6=Sheet2!A$4,6,IF(D$6=Sheet2!A$5,14,IF(D$6=Sheet2!A$6,5,IF(D$6=Sheet2!A$7,7)))))),FALSE)</f>
        <v>27535.443163577424</v>
      </c>
      <c r="E33" s="68">
        <f>VLOOKUP(B33,'2015-16'!A$8:N$75,IF(D$6=Sheet2!A$2,3,IF(D$6=Sheet2!A$3,4,IF(D$6=Sheet2!A$4,6,IF(D$6=Sheet2!A$5,14,IF(D$6=Sheet2!A$6,5,IF(D$6=Sheet2!A$7,7)))))),FALSE)</f>
        <v>27551.426399999989</v>
      </c>
      <c r="F33" s="68">
        <f>VLOOKUP(B33,'2014-15'!A$8:N$75,IF(D$6=Sheet2!A$2,3,IF(D$6=Sheet2!A$3,4,IF(D$6=Sheet2!A$4,6,IF(D$6=Sheet2!A$5,14,IF(D$6=Sheet2!A$6,5,IF(D$6=Sheet2!A$7,7)))))),FALSE)</f>
        <v>27989.201229859213</v>
      </c>
      <c r="G33" s="68">
        <f>VLOOKUP(B33,'2013-14'!A$8:N$75,IF(D$6=Sheet2!A$2,3,IF(D$6=Sheet2!A$3,4,IF(D$6=Sheet2!A$4,6,IF(D$6=Sheet2!A$5,14,IF(D$6=Sheet2!A$6,5,IF(D$6=Sheet2!A$7,7)))))),FALSE)</f>
        <v>28017.709303528372</v>
      </c>
      <c r="H33" s="68">
        <f>VLOOKUP(B33,'2012-13'!A$8:N$75,IF(D$6=Sheet2!A$2,3,IF(D$6=Sheet2!A$3,4,IF(D$6=Sheet2!A$4,6,IF(D$6=Sheet2!A$5,14,IF(D$6=Sheet2!A$6,5,IF(D$6=Sheet2!A$7,7)))))),FALSE)</f>
        <v>31059.882449999997</v>
      </c>
      <c r="I33" s="68">
        <f>VLOOKUP(B33,'2011-12'!A$8:N$75,IF(D$6=Sheet2!A$2,3,IF(D$6=Sheet2!A$3,4,IF(D$6=Sheet2!A$4,6,IF(D$6=Sheet2!A$5,14,IF(D$6=Sheet2!A$6,5,IF(D$6=Sheet2!A$7,7)))))),FALSE)</f>
        <v>31259.601000000002</v>
      </c>
      <c r="J33" s="68">
        <f>VLOOKUP(B33,'2010-11'!A$8:N$75,IF(D$6=Sheet2!A$2,3,IF(D$6=Sheet2!A$3,4,IF(D$6=Sheet2!A$4,6,IF(D$6=Sheet2!A$5,14,IF(D$6=Sheet2!A$6,5,IF(D$6=Sheet2!A$7,7)))))),FALSE)</f>
        <v>24793.009472358932</v>
      </c>
      <c r="K33" s="68">
        <f>VLOOKUP(B33,'2009-10'!A$8:N$75,IF(D$6=Sheet2!A$2,3,IF(D$6=Sheet2!A$3,4,IF(D$6=Sheet2!A$4,6,IF(D$6=Sheet2!A$5,14,IF(D$6=Sheet2!A$6,5,IF(D$6=Sheet2!A$7,7)))))),FALSE)</f>
        <v>22427.137954730028</v>
      </c>
    </row>
    <row r="34" spans="2:11" ht="15" x14ac:dyDescent="0.25">
      <c r="B34" s="67" t="s">
        <v>24</v>
      </c>
      <c r="C34" s="68">
        <f>VLOOKUP(B34,'2017-18'!A$8:N$75,IF(D$6=Sheet2!A$2,3,IF(D$6=Sheet2!A$3,4,IF(D$6=Sheet2!A$4,6,IF(D$6=Sheet2!A$5,14,IF(D$6=Sheet2!A$6,5,IF(D$6=Sheet2!A$7,7)))))),FALSE)</f>
        <v>42132.311599999994</v>
      </c>
      <c r="D34" s="68">
        <f>VLOOKUP(B34,'2016-17'!A$8:N$75,IF(D$6=Sheet2!A$2,3,IF(D$6=Sheet2!A$3,4,IF(D$6=Sheet2!A$4,6,IF(D$6=Sheet2!A$5,14,IF(D$6=Sheet2!A$6,5,IF(D$6=Sheet2!A$7,7)))))),FALSE)</f>
        <v>39225.602551395059</v>
      </c>
      <c r="E34" s="68">
        <f>VLOOKUP(B34,'2015-16'!A$8:N$75,IF(D$6=Sheet2!A$2,3,IF(D$6=Sheet2!A$3,4,IF(D$6=Sheet2!A$4,6,IF(D$6=Sheet2!A$5,14,IF(D$6=Sheet2!A$6,5,IF(D$6=Sheet2!A$7,7)))))),FALSE)</f>
        <v>0</v>
      </c>
      <c r="F34" s="68">
        <f>VLOOKUP(B34,'2014-15'!A$8:N$75,IF(D$6=Sheet2!A$2,3,IF(D$6=Sheet2!A$3,4,IF(D$6=Sheet2!A$4,6,IF(D$6=Sheet2!A$5,14,IF(D$6=Sheet2!A$6,5,IF(D$6=Sheet2!A$7,7)))))),FALSE)</f>
        <v>0</v>
      </c>
      <c r="G34" s="68">
        <f>VLOOKUP(B34,'2013-14'!A$8:N$75,IF(D$6=Sheet2!A$2,3,IF(D$6=Sheet2!A$3,4,IF(D$6=Sheet2!A$4,6,IF(D$6=Sheet2!A$5,14,IF(D$6=Sheet2!A$6,5,IF(D$6=Sheet2!A$7,7)))))),FALSE)</f>
        <v>0</v>
      </c>
      <c r="H34" s="68">
        <f>VLOOKUP(B34,'2012-13'!A$8:N$75,IF(D$6=Sheet2!A$2,3,IF(D$6=Sheet2!A$3,4,IF(D$6=Sheet2!A$4,6,IF(D$6=Sheet2!A$5,14,IF(D$6=Sheet2!A$6,5,IF(D$6=Sheet2!A$7,7)))))),FALSE)</f>
        <v>0</v>
      </c>
      <c r="I34" s="68">
        <f>VLOOKUP(B34,'2011-12'!A$8:N$75,IF(D$6=Sheet2!A$2,3,IF(D$6=Sheet2!A$3,4,IF(D$6=Sheet2!A$4,6,IF(D$6=Sheet2!A$5,14,IF(D$6=Sheet2!A$6,5,IF(D$6=Sheet2!A$7,7)))))),FALSE)</f>
        <v>0</v>
      </c>
      <c r="J34" s="68">
        <f>VLOOKUP(B34,'2010-11'!A$8:N$75,IF(D$6=Sheet2!A$2,3,IF(D$6=Sheet2!A$3,4,IF(D$6=Sheet2!A$4,6,IF(D$6=Sheet2!A$5,14,IF(D$6=Sheet2!A$6,5,IF(D$6=Sheet2!A$7,7)))))),FALSE)</f>
        <v>0</v>
      </c>
      <c r="K34" s="68">
        <f>VLOOKUP(B34,'2009-10'!A$8:N$75,IF(D$6=Sheet2!A$2,3,IF(D$6=Sheet2!A$3,4,IF(D$6=Sheet2!A$4,6,IF(D$6=Sheet2!A$5,14,IF(D$6=Sheet2!A$6,5,IF(D$6=Sheet2!A$7,7)))))),FALSE)</f>
        <v>0</v>
      </c>
    </row>
    <row r="35" spans="2:11" ht="15" x14ac:dyDescent="0.25">
      <c r="B35" s="67" t="s">
        <v>25</v>
      </c>
      <c r="C35" s="68">
        <f>VLOOKUP(B35,'2017-18'!A$8:N$75,IF(D$6=Sheet2!A$2,3,IF(D$6=Sheet2!A$3,4,IF(D$6=Sheet2!A$4,6,IF(D$6=Sheet2!A$5,14,IF(D$6=Sheet2!A$6,5,IF(D$6=Sheet2!A$7,7)))))),FALSE)</f>
        <v>228392.96601389378</v>
      </c>
      <c r="D35" s="68">
        <f>VLOOKUP(B35,'2016-17'!A$8:N$75,IF(D$6=Sheet2!A$2,3,IF(D$6=Sheet2!A$3,4,IF(D$6=Sheet2!A$4,6,IF(D$6=Sheet2!A$5,14,IF(D$6=Sheet2!A$6,5,IF(D$6=Sheet2!A$7,7)))))),FALSE)</f>
        <v>223115.99187752896</v>
      </c>
      <c r="E35" s="68">
        <f>VLOOKUP(B35,'2015-16'!A$8:N$75,IF(D$6=Sheet2!A$2,3,IF(D$6=Sheet2!A$3,4,IF(D$6=Sheet2!A$4,6,IF(D$6=Sheet2!A$5,14,IF(D$6=Sheet2!A$6,5,IF(D$6=Sheet2!A$7,7)))))),FALSE)</f>
        <v>210621.95090389383</v>
      </c>
      <c r="F35" s="68">
        <f>VLOOKUP(B35,'2014-15'!A$8:N$75,IF(D$6=Sheet2!A$2,3,IF(D$6=Sheet2!A$3,4,IF(D$6=Sheet2!A$4,6,IF(D$6=Sheet2!A$5,14,IF(D$6=Sheet2!A$6,5,IF(D$6=Sheet2!A$7,7)))))),FALSE)</f>
        <v>196771.21732323238</v>
      </c>
      <c r="G35" s="68">
        <f>VLOOKUP(B35,'2013-14'!A$8:N$75,IF(D$6=Sheet2!A$2,3,IF(D$6=Sheet2!A$3,4,IF(D$6=Sheet2!A$4,6,IF(D$6=Sheet2!A$5,14,IF(D$6=Sheet2!A$6,5,IF(D$6=Sheet2!A$7,7)))))),FALSE)</f>
        <v>165295.14778778565</v>
      </c>
      <c r="H35" s="68">
        <f>VLOOKUP(B35,'2012-13'!A$8:N$75,IF(D$6=Sheet2!A$2,3,IF(D$6=Sheet2!A$3,4,IF(D$6=Sheet2!A$4,6,IF(D$6=Sheet2!A$5,14,IF(D$6=Sheet2!A$6,5,IF(D$6=Sheet2!A$7,7)))))),FALSE)</f>
        <v>137212.39831999998</v>
      </c>
      <c r="I35" s="68">
        <f>VLOOKUP(B35,'2011-12'!A$8:N$75,IF(D$6=Sheet2!A$2,3,IF(D$6=Sheet2!A$3,4,IF(D$6=Sheet2!A$4,6,IF(D$6=Sheet2!A$5,14,IF(D$6=Sheet2!A$6,5,IF(D$6=Sheet2!A$7,7)))))),FALSE)</f>
        <v>114170.61072</v>
      </c>
      <c r="J35" s="68">
        <f>VLOOKUP(B35,'2010-11'!A$8:N$75,IF(D$6=Sheet2!A$2,3,IF(D$6=Sheet2!A$3,4,IF(D$6=Sheet2!A$4,6,IF(D$6=Sheet2!A$5,14,IF(D$6=Sheet2!A$6,5,IF(D$6=Sheet2!A$7,7)))))),FALSE)</f>
        <v>102557.02487815307</v>
      </c>
      <c r="K35" s="68">
        <f>VLOOKUP(B35,'2009-10'!A$8:N$75,IF(D$6=Sheet2!A$2,3,IF(D$6=Sheet2!A$3,4,IF(D$6=Sheet2!A$4,6,IF(D$6=Sheet2!A$5,14,IF(D$6=Sheet2!A$6,5,IF(D$6=Sheet2!A$7,7)))))),FALSE)</f>
        <v>77276.500404666731</v>
      </c>
    </row>
    <row r="36" spans="2:11" ht="15" x14ac:dyDescent="0.25">
      <c r="B36" s="67" t="s">
        <v>26</v>
      </c>
      <c r="C36" s="68">
        <f>VLOOKUP(B36,'2017-18'!A$8:N$75,IF(D$6=Sheet2!A$2,3,IF(D$6=Sheet2!A$3,4,IF(D$6=Sheet2!A$4,6,IF(D$6=Sheet2!A$5,14,IF(D$6=Sheet2!A$6,5,IF(D$6=Sheet2!A$7,7)))))),FALSE)</f>
        <v>867630.5436741442</v>
      </c>
      <c r="D36" s="68">
        <f>VLOOKUP(B36,'2016-17'!A$8:N$75,IF(D$6=Sheet2!A$2,3,IF(D$6=Sheet2!A$3,4,IF(D$6=Sheet2!A$4,6,IF(D$6=Sheet2!A$5,14,IF(D$6=Sheet2!A$6,5,IF(D$6=Sheet2!A$7,7)))))),FALSE)</f>
        <v>866870.00710822362</v>
      </c>
      <c r="E36" s="68">
        <f>VLOOKUP(B36,'2015-16'!A$8:N$75,IF(D$6=Sheet2!A$2,3,IF(D$6=Sheet2!A$3,4,IF(D$6=Sheet2!A$4,6,IF(D$6=Sheet2!A$5,14,IF(D$6=Sheet2!A$6,5,IF(D$6=Sheet2!A$7,7)))))),FALSE)</f>
        <v>658206.44830980292</v>
      </c>
      <c r="F36" s="68">
        <f>VLOOKUP(B36,'2014-15'!A$8:N$75,IF(D$6=Sheet2!A$2,3,IF(D$6=Sheet2!A$3,4,IF(D$6=Sheet2!A$4,6,IF(D$6=Sheet2!A$5,14,IF(D$6=Sheet2!A$6,5,IF(D$6=Sheet2!A$7,7)))))),FALSE)</f>
        <v>680168.30557543482</v>
      </c>
      <c r="G36" s="68">
        <f>VLOOKUP(B36,'2013-14'!A$8:N$75,IF(D$6=Sheet2!A$2,3,IF(D$6=Sheet2!A$3,4,IF(D$6=Sheet2!A$4,6,IF(D$6=Sheet2!A$5,14,IF(D$6=Sheet2!A$6,5,IF(D$6=Sheet2!A$7,7)))))),FALSE)</f>
        <v>361527.71234961017</v>
      </c>
      <c r="H36" s="68">
        <f>VLOOKUP(B36,'2012-13'!A$8:N$75,IF(D$6=Sheet2!A$2,3,IF(D$6=Sheet2!A$3,4,IF(D$6=Sheet2!A$4,6,IF(D$6=Sheet2!A$5,14,IF(D$6=Sheet2!A$6,5,IF(D$6=Sheet2!A$7,7)))))),FALSE)</f>
        <v>325718.5428056505</v>
      </c>
      <c r="I36" s="68">
        <f>VLOOKUP(B36,'2011-12'!A$8:N$75,IF(D$6=Sheet2!A$2,3,IF(D$6=Sheet2!A$3,4,IF(D$6=Sheet2!A$4,6,IF(D$6=Sheet2!A$5,14,IF(D$6=Sheet2!A$6,5,IF(D$6=Sheet2!A$7,7)))))),FALSE)</f>
        <v>329135.88141999999</v>
      </c>
      <c r="J36" s="68">
        <f>VLOOKUP(B36,'2010-11'!A$8:N$75,IF(D$6=Sheet2!A$2,3,IF(D$6=Sheet2!A$3,4,IF(D$6=Sheet2!A$4,6,IF(D$6=Sheet2!A$5,14,IF(D$6=Sheet2!A$6,5,IF(D$6=Sheet2!A$7,7)))))),FALSE)</f>
        <v>326036.32627088024</v>
      </c>
      <c r="K36" s="68">
        <f>VLOOKUP(B36,'2009-10'!A$8:N$75,IF(D$6=Sheet2!A$2,3,IF(D$6=Sheet2!A$3,4,IF(D$6=Sheet2!A$4,6,IF(D$6=Sheet2!A$5,14,IF(D$6=Sheet2!A$6,5,IF(D$6=Sheet2!A$7,7)))))),FALSE)</f>
        <v>255499.61921359459</v>
      </c>
    </row>
    <row r="37" spans="2:11" ht="15" x14ac:dyDescent="0.25">
      <c r="B37" s="67" t="s">
        <v>27</v>
      </c>
      <c r="C37" s="68">
        <f>VLOOKUP(B37,'2017-18'!A$8:N$75,IF(D$6=Sheet2!A$2,3,IF(D$6=Sheet2!A$3,4,IF(D$6=Sheet2!A$4,6,IF(D$6=Sheet2!A$5,14,IF(D$6=Sheet2!A$6,5,IF(D$6=Sheet2!A$7,7)))))),FALSE)</f>
        <v>401275.53575498896</v>
      </c>
      <c r="D37" s="68">
        <f>VLOOKUP(B37,'2016-17'!A$8:N$75,IF(D$6=Sheet2!A$2,3,IF(D$6=Sheet2!A$3,4,IF(D$6=Sheet2!A$4,6,IF(D$6=Sheet2!A$5,14,IF(D$6=Sheet2!A$6,5,IF(D$6=Sheet2!A$7,7)))))),FALSE)</f>
        <v>436146.92186873563</v>
      </c>
      <c r="E37" s="68">
        <f>VLOOKUP(B37,'2015-16'!A$8:N$75,IF(D$6=Sheet2!A$2,3,IF(D$6=Sheet2!A$3,4,IF(D$6=Sheet2!A$4,6,IF(D$6=Sheet2!A$5,14,IF(D$6=Sheet2!A$6,5,IF(D$6=Sheet2!A$7,7)))))),FALSE)</f>
        <v>415974.74141464412</v>
      </c>
      <c r="F37" s="68">
        <f>VLOOKUP(B37,'2014-15'!A$8:N$75,IF(D$6=Sheet2!A$2,3,IF(D$6=Sheet2!A$3,4,IF(D$6=Sheet2!A$4,6,IF(D$6=Sheet2!A$5,14,IF(D$6=Sheet2!A$6,5,IF(D$6=Sheet2!A$7,7)))))),FALSE)</f>
        <v>320395.98316277476</v>
      </c>
      <c r="G37" s="68">
        <f>VLOOKUP(B37,'2013-14'!A$8:N$75,IF(D$6=Sheet2!A$2,3,IF(D$6=Sheet2!A$3,4,IF(D$6=Sheet2!A$4,6,IF(D$6=Sheet2!A$5,14,IF(D$6=Sheet2!A$6,5,IF(D$6=Sheet2!A$7,7)))))),FALSE)</f>
        <v>318864.1277103576</v>
      </c>
      <c r="H37" s="68">
        <f>VLOOKUP(B37,'2012-13'!A$8:N$75,IF(D$6=Sheet2!A$2,3,IF(D$6=Sheet2!A$3,4,IF(D$6=Sheet2!A$4,6,IF(D$6=Sheet2!A$5,14,IF(D$6=Sheet2!A$6,5,IF(D$6=Sheet2!A$7,7)))))),FALSE)</f>
        <v>314098.38404858479</v>
      </c>
      <c r="I37" s="68">
        <f>VLOOKUP(B37,'2011-12'!A$8:N$75,IF(D$6=Sheet2!A$2,3,IF(D$6=Sheet2!A$3,4,IF(D$6=Sheet2!A$4,6,IF(D$6=Sheet2!A$5,14,IF(D$6=Sheet2!A$6,5,IF(D$6=Sheet2!A$7,7)))))),FALSE)</f>
        <v>299528.10913405771</v>
      </c>
      <c r="J37" s="68">
        <f>VLOOKUP(B37,'2010-11'!A$8:N$75,IF(D$6=Sheet2!A$2,3,IF(D$6=Sheet2!A$3,4,IF(D$6=Sheet2!A$4,6,IF(D$6=Sheet2!A$5,14,IF(D$6=Sheet2!A$6,5,IF(D$6=Sheet2!A$7,7)))))),FALSE)</f>
        <v>318424.69510053727</v>
      </c>
      <c r="K37" s="68">
        <f>VLOOKUP(B37,'2009-10'!A$8:N$75,IF(D$6=Sheet2!A$2,3,IF(D$6=Sheet2!A$3,4,IF(D$6=Sheet2!A$4,6,IF(D$6=Sheet2!A$5,14,IF(D$6=Sheet2!A$6,5,IF(D$6=Sheet2!A$7,7)))))),FALSE)</f>
        <v>235710.5309704445</v>
      </c>
    </row>
    <row r="38" spans="2:11" ht="15" x14ac:dyDescent="0.25">
      <c r="B38" s="67" t="s">
        <v>28</v>
      </c>
      <c r="C38" s="68">
        <f>VLOOKUP(B38,'2017-18'!A$8:N$75,IF(D$6=Sheet2!A$2,3,IF(D$6=Sheet2!A$3,4,IF(D$6=Sheet2!A$4,6,IF(D$6=Sheet2!A$5,14,IF(D$6=Sheet2!A$6,5,IF(D$6=Sheet2!A$7,7)))))),FALSE)</f>
        <v>30462927.812520057</v>
      </c>
      <c r="D38" s="68">
        <f>VLOOKUP(B38,'2016-17'!A$8:N$75,IF(D$6=Sheet2!A$2,3,IF(D$6=Sheet2!A$3,4,IF(D$6=Sheet2!A$4,6,IF(D$6=Sheet2!A$5,14,IF(D$6=Sheet2!A$6,5,IF(D$6=Sheet2!A$7,7)))))),FALSE)</f>
        <v>29651836.732959468</v>
      </c>
      <c r="E38" s="68">
        <f>VLOOKUP(B38,'2015-16'!A$8:N$75,IF(D$6=Sheet2!A$2,3,IF(D$6=Sheet2!A$3,4,IF(D$6=Sheet2!A$4,6,IF(D$6=Sheet2!A$5,14,IF(D$6=Sheet2!A$6,5,IF(D$6=Sheet2!A$7,7)))))),FALSE)</f>
        <v>26696621.624219526</v>
      </c>
      <c r="F38" s="68">
        <f>VLOOKUP(B38,'2014-15'!A$8:N$75,IF(D$6=Sheet2!A$2,3,IF(D$6=Sheet2!A$3,4,IF(D$6=Sheet2!A$4,6,IF(D$6=Sheet2!A$5,14,IF(D$6=Sheet2!A$6,5,IF(D$6=Sheet2!A$7,7)))))),FALSE)</f>
        <v>23536030.97582094</v>
      </c>
      <c r="G38" s="68">
        <f>VLOOKUP(B38,'2013-14'!A$8:N$75,IF(D$6=Sheet2!A$2,3,IF(D$6=Sheet2!A$3,4,IF(D$6=Sheet2!A$4,6,IF(D$6=Sheet2!A$5,14,IF(D$6=Sheet2!A$6,5,IF(D$6=Sheet2!A$7,7)))))),FALSE)</f>
        <v>22519400.917264923</v>
      </c>
      <c r="H38" s="68">
        <f>VLOOKUP(B38,'2012-13'!A$8:N$75,IF(D$6=Sheet2!A$2,3,IF(D$6=Sheet2!A$3,4,IF(D$6=Sheet2!A$4,6,IF(D$6=Sheet2!A$5,14,IF(D$6=Sheet2!A$6,5,IF(D$6=Sheet2!A$7,7)))))),FALSE)</f>
        <v>21494202.36593923</v>
      </c>
      <c r="I38" s="68">
        <f>VLOOKUP(B38,'2011-12'!A$8:N$75,IF(D$6=Sheet2!A$2,3,IF(D$6=Sheet2!A$3,4,IF(D$6=Sheet2!A$4,6,IF(D$6=Sheet2!A$5,14,IF(D$6=Sheet2!A$6,5,IF(D$6=Sheet2!A$7,7)))))),FALSE)</f>
        <v>18847298.493869998</v>
      </c>
      <c r="J38" s="68">
        <f>VLOOKUP(B38,'2010-11'!A$8:N$75,IF(D$6=Sheet2!A$2,3,IF(D$6=Sheet2!A$3,4,IF(D$6=Sheet2!A$4,6,IF(D$6=Sheet2!A$5,14,IF(D$6=Sheet2!A$6,5,IF(D$6=Sheet2!A$7,7)))))),FALSE)</f>
        <v>17369949.38876345</v>
      </c>
      <c r="K38" s="68">
        <f>VLOOKUP(B38,'2009-10'!A$8:N$75,IF(D$6=Sheet2!A$2,3,IF(D$6=Sheet2!A$3,4,IF(D$6=Sheet2!A$4,6,IF(D$6=Sheet2!A$5,14,IF(D$6=Sheet2!A$6,5,IF(D$6=Sheet2!A$7,7)))))),FALSE)</f>
        <v>13424035.051109137</v>
      </c>
    </row>
    <row r="39" spans="2:11" ht="15" x14ac:dyDescent="0.25">
      <c r="B39" s="67" t="s">
        <v>29</v>
      </c>
      <c r="C39" s="68">
        <f>VLOOKUP(B39,'2017-18'!A$8:N$75,IF(D$6=Sheet2!A$2,3,IF(D$6=Sheet2!A$3,4,IF(D$6=Sheet2!A$4,6,IF(D$6=Sheet2!A$5,14,IF(D$6=Sheet2!A$6,5,IF(D$6=Sheet2!A$7,7)))))),FALSE)</f>
        <v>43171.075613688685</v>
      </c>
      <c r="D39" s="68">
        <f>VLOOKUP(B39,'2016-17'!A$8:N$75,IF(D$6=Sheet2!A$2,3,IF(D$6=Sheet2!A$3,4,IF(D$6=Sheet2!A$4,6,IF(D$6=Sheet2!A$5,14,IF(D$6=Sheet2!A$6,5,IF(D$6=Sheet2!A$7,7)))))),FALSE)</f>
        <v>40881.890532611738</v>
      </c>
      <c r="E39" s="68">
        <f>VLOOKUP(B39,'2015-16'!A$8:N$75,IF(D$6=Sheet2!A$2,3,IF(D$6=Sheet2!A$3,4,IF(D$6=Sheet2!A$4,6,IF(D$6=Sheet2!A$5,14,IF(D$6=Sheet2!A$6,5,IF(D$6=Sheet2!A$7,7)))))),FALSE)</f>
        <v>34905.114747318599</v>
      </c>
      <c r="F39" s="68">
        <f>VLOOKUP(B39,'2014-15'!A$8:N$75,IF(D$6=Sheet2!A$2,3,IF(D$6=Sheet2!A$3,4,IF(D$6=Sheet2!A$4,6,IF(D$6=Sheet2!A$5,14,IF(D$6=Sheet2!A$6,5,IF(D$6=Sheet2!A$7,7)))))),FALSE)</f>
        <v>24960.073872934903</v>
      </c>
      <c r="G39" s="68">
        <f>VLOOKUP(B39,'2013-14'!A$8:N$75,IF(D$6=Sheet2!A$2,3,IF(D$6=Sheet2!A$3,4,IF(D$6=Sheet2!A$4,6,IF(D$6=Sheet2!A$5,14,IF(D$6=Sheet2!A$6,5,IF(D$6=Sheet2!A$7,7)))))),FALSE)</f>
        <v>14207.506081826097</v>
      </c>
      <c r="H39" s="68">
        <f>VLOOKUP(B39,'2012-13'!A$8:N$75,IF(D$6=Sheet2!A$2,3,IF(D$6=Sheet2!A$3,4,IF(D$6=Sheet2!A$4,6,IF(D$6=Sheet2!A$5,14,IF(D$6=Sheet2!A$6,5,IF(D$6=Sheet2!A$7,7)))))),FALSE)</f>
        <v>15148.992799407817</v>
      </c>
      <c r="I39" s="68">
        <f>VLOOKUP(B39,'2011-12'!A$8:N$75,IF(D$6=Sheet2!A$2,3,IF(D$6=Sheet2!A$3,4,IF(D$6=Sheet2!A$4,6,IF(D$6=Sheet2!A$5,14,IF(D$6=Sheet2!A$6,5,IF(D$6=Sheet2!A$7,7)))))),FALSE)</f>
        <v>22696.492252005944</v>
      </c>
      <c r="J39" s="68">
        <f>VLOOKUP(B39,'2010-11'!A$8:N$75,IF(D$6=Sheet2!A$2,3,IF(D$6=Sheet2!A$3,4,IF(D$6=Sheet2!A$4,6,IF(D$6=Sheet2!A$5,14,IF(D$6=Sheet2!A$6,5,IF(D$6=Sheet2!A$7,7)))))),FALSE)</f>
        <v>11123.614972617606</v>
      </c>
      <c r="K39" s="68">
        <f>VLOOKUP(B39,'2009-10'!A$8:N$75,IF(D$6=Sheet2!A$2,3,IF(D$6=Sheet2!A$3,4,IF(D$6=Sheet2!A$4,6,IF(D$6=Sheet2!A$5,14,IF(D$6=Sheet2!A$6,5,IF(D$6=Sheet2!A$7,7)))))),FALSE)</f>
        <v>6088.4084800000001</v>
      </c>
    </row>
    <row r="40" spans="2:11" ht="15" x14ac:dyDescent="0.25">
      <c r="B40" s="67" t="s">
        <v>30</v>
      </c>
      <c r="C40" s="68">
        <f>VLOOKUP(B40,'2017-18'!A$8:N$75,IF(D$6=Sheet2!A$2,3,IF(D$6=Sheet2!A$3,4,IF(D$6=Sheet2!A$4,6,IF(D$6=Sheet2!A$5,14,IF(D$6=Sheet2!A$6,5,IF(D$6=Sheet2!A$7,7)))))),FALSE)</f>
        <v>2622855.8570860191</v>
      </c>
      <c r="D40" s="68">
        <f>VLOOKUP(B40,'2016-17'!A$8:N$75,IF(D$6=Sheet2!A$2,3,IF(D$6=Sheet2!A$3,4,IF(D$6=Sheet2!A$4,6,IF(D$6=Sheet2!A$5,14,IF(D$6=Sheet2!A$6,5,IF(D$6=Sheet2!A$7,7)))))),FALSE)</f>
        <v>2677511.312606283</v>
      </c>
      <c r="E40" s="68">
        <f>VLOOKUP(B40,'2015-16'!A$8:N$75,IF(D$6=Sheet2!A$2,3,IF(D$6=Sheet2!A$3,4,IF(D$6=Sheet2!A$4,6,IF(D$6=Sheet2!A$5,14,IF(D$6=Sheet2!A$6,5,IF(D$6=Sheet2!A$7,7)))))),FALSE)</f>
        <v>2221315.9444474112</v>
      </c>
      <c r="F40" s="68">
        <f>VLOOKUP(B40,'2014-15'!A$8:N$75,IF(D$6=Sheet2!A$2,3,IF(D$6=Sheet2!A$3,4,IF(D$6=Sheet2!A$4,6,IF(D$6=Sheet2!A$5,14,IF(D$6=Sheet2!A$6,5,IF(D$6=Sheet2!A$7,7)))))),FALSE)</f>
        <v>1993148.5577111563</v>
      </c>
      <c r="G40" s="68">
        <f>VLOOKUP(B40,'2013-14'!A$8:N$75,IF(D$6=Sheet2!A$2,3,IF(D$6=Sheet2!A$3,4,IF(D$6=Sheet2!A$4,6,IF(D$6=Sheet2!A$5,14,IF(D$6=Sheet2!A$6,5,IF(D$6=Sheet2!A$7,7)))))),FALSE)</f>
        <v>1736876.7710186834</v>
      </c>
      <c r="H40" s="68">
        <f>VLOOKUP(B40,'2012-13'!A$8:N$75,IF(D$6=Sheet2!A$2,3,IF(D$6=Sheet2!A$3,4,IF(D$6=Sheet2!A$4,6,IF(D$6=Sheet2!A$5,14,IF(D$6=Sheet2!A$6,5,IF(D$6=Sheet2!A$7,7)))))),FALSE)</f>
        <v>1722021.3121423677</v>
      </c>
      <c r="I40" s="68">
        <f>VLOOKUP(B40,'2011-12'!A$8:N$75,IF(D$6=Sheet2!A$2,3,IF(D$6=Sheet2!A$3,4,IF(D$6=Sheet2!A$4,6,IF(D$6=Sheet2!A$5,14,IF(D$6=Sheet2!A$6,5,IF(D$6=Sheet2!A$7,7)))))),FALSE)</f>
        <v>1451202.7755299998</v>
      </c>
      <c r="J40" s="68">
        <f>VLOOKUP(B40,'2010-11'!A$8:N$75,IF(D$6=Sheet2!A$2,3,IF(D$6=Sheet2!A$3,4,IF(D$6=Sheet2!A$4,6,IF(D$6=Sheet2!A$5,14,IF(D$6=Sheet2!A$6,5,IF(D$6=Sheet2!A$7,7)))))),FALSE)</f>
        <v>1400477.6327955755</v>
      </c>
      <c r="K40" s="68">
        <f>VLOOKUP(B40,'2009-10'!A$8:N$75,IF(D$6=Sheet2!A$2,3,IF(D$6=Sheet2!A$3,4,IF(D$6=Sheet2!A$4,6,IF(D$6=Sheet2!A$5,14,IF(D$6=Sheet2!A$6,5,IF(D$6=Sheet2!A$7,7)))))),FALSE)</f>
        <v>877898.31271818094</v>
      </c>
    </row>
    <row r="41" spans="2:11" ht="15" x14ac:dyDescent="0.25">
      <c r="B41" s="67" t="s">
        <v>31</v>
      </c>
      <c r="C41" s="68">
        <f>VLOOKUP(B41,'2017-18'!A$8:N$75,IF(D$6=Sheet2!A$2,3,IF(D$6=Sheet2!A$3,4,IF(D$6=Sheet2!A$4,6,IF(D$6=Sheet2!A$5,14,IF(D$6=Sheet2!A$6,5,IF(D$6=Sheet2!A$7,7)))))),FALSE)</f>
        <v>291657.37934946246</v>
      </c>
      <c r="D41" s="68">
        <f>VLOOKUP(B41,'2016-17'!A$8:N$75,IF(D$6=Sheet2!A$2,3,IF(D$6=Sheet2!A$3,4,IF(D$6=Sheet2!A$4,6,IF(D$6=Sheet2!A$5,14,IF(D$6=Sheet2!A$6,5,IF(D$6=Sheet2!A$7,7)))))),FALSE)</f>
        <v>287797.82515799982</v>
      </c>
      <c r="E41" s="68">
        <f>VLOOKUP(B41,'2015-16'!A$8:N$75,IF(D$6=Sheet2!A$2,3,IF(D$6=Sheet2!A$3,4,IF(D$6=Sheet2!A$4,6,IF(D$6=Sheet2!A$5,14,IF(D$6=Sheet2!A$6,5,IF(D$6=Sheet2!A$7,7)))))),FALSE)</f>
        <v>284408.22678916855</v>
      </c>
      <c r="F41" s="68">
        <f>VLOOKUP(B41,'2014-15'!A$8:N$75,IF(D$6=Sheet2!A$2,3,IF(D$6=Sheet2!A$3,4,IF(D$6=Sheet2!A$4,6,IF(D$6=Sheet2!A$5,14,IF(D$6=Sheet2!A$6,5,IF(D$6=Sheet2!A$7,7)))))),FALSE)</f>
        <v>296686.98837559356</v>
      </c>
      <c r="G41" s="68">
        <f>VLOOKUP(B41,'2013-14'!A$8:N$75,IF(D$6=Sheet2!A$2,3,IF(D$6=Sheet2!A$3,4,IF(D$6=Sheet2!A$4,6,IF(D$6=Sheet2!A$5,14,IF(D$6=Sheet2!A$6,5,IF(D$6=Sheet2!A$7,7)))))),FALSE)</f>
        <v>287747.44253675762</v>
      </c>
      <c r="H41" s="68">
        <f>VLOOKUP(B41,'2012-13'!A$8:N$75,IF(D$6=Sheet2!A$2,3,IF(D$6=Sheet2!A$3,4,IF(D$6=Sheet2!A$4,6,IF(D$6=Sheet2!A$5,14,IF(D$6=Sheet2!A$6,5,IF(D$6=Sheet2!A$7,7)))))),FALSE)</f>
        <v>281796.19475731219</v>
      </c>
      <c r="I41" s="68">
        <f>VLOOKUP(B41,'2011-12'!A$8:N$75,IF(D$6=Sheet2!A$2,3,IF(D$6=Sheet2!A$3,4,IF(D$6=Sheet2!A$4,6,IF(D$6=Sheet2!A$5,14,IF(D$6=Sheet2!A$6,5,IF(D$6=Sheet2!A$7,7)))))),FALSE)</f>
        <v>366935.92904999986</v>
      </c>
      <c r="J41" s="68">
        <f>VLOOKUP(B41,'2010-11'!A$8:N$75,IF(D$6=Sheet2!A$2,3,IF(D$6=Sheet2!A$3,4,IF(D$6=Sheet2!A$4,6,IF(D$6=Sheet2!A$5,14,IF(D$6=Sheet2!A$6,5,IF(D$6=Sheet2!A$7,7)))))),FALSE)</f>
        <v>244685.48028557995</v>
      </c>
      <c r="K41" s="68">
        <f>VLOOKUP(B41,'2009-10'!A$8:N$75,IF(D$6=Sheet2!A$2,3,IF(D$6=Sheet2!A$3,4,IF(D$6=Sheet2!A$4,6,IF(D$6=Sheet2!A$5,14,IF(D$6=Sheet2!A$6,5,IF(D$6=Sheet2!A$7,7)))))),FALSE)</f>
        <v>179729.43863670673</v>
      </c>
    </row>
    <row r="42" spans="2:11" ht="15" x14ac:dyDescent="0.25">
      <c r="B42" s="67" t="s">
        <v>32</v>
      </c>
      <c r="C42" s="68">
        <f>VLOOKUP(B42,'2017-18'!A$8:N$75,IF(D$6=Sheet2!A$2,3,IF(D$6=Sheet2!A$3,4,IF(D$6=Sheet2!A$4,6,IF(D$6=Sheet2!A$5,14,IF(D$6=Sheet2!A$6,5,IF(D$6=Sheet2!A$7,7)))))),FALSE)</f>
        <v>51337.722370719486</v>
      </c>
      <c r="D42" s="68">
        <f>VLOOKUP(B42,'2016-17'!A$8:N$75,IF(D$6=Sheet2!A$2,3,IF(D$6=Sheet2!A$3,4,IF(D$6=Sheet2!A$4,6,IF(D$6=Sheet2!A$5,14,IF(D$6=Sheet2!A$6,5,IF(D$6=Sheet2!A$7,7)))))),FALSE)</f>
        <v>33392.528021945902</v>
      </c>
      <c r="E42" s="68">
        <f>VLOOKUP(B42,'2015-16'!A$8:N$75,IF(D$6=Sheet2!A$2,3,IF(D$6=Sheet2!A$3,4,IF(D$6=Sheet2!A$4,6,IF(D$6=Sheet2!A$5,14,IF(D$6=Sheet2!A$6,5,IF(D$6=Sheet2!A$7,7)))))),FALSE)</f>
        <v>32016.820496768109</v>
      </c>
      <c r="F42" s="68">
        <f>VLOOKUP(B42,'2014-15'!A$8:N$75,IF(D$6=Sheet2!A$2,3,IF(D$6=Sheet2!A$3,4,IF(D$6=Sheet2!A$4,6,IF(D$6=Sheet2!A$5,14,IF(D$6=Sheet2!A$6,5,IF(D$6=Sheet2!A$7,7)))))),FALSE)</f>
        <v>30189.716808212404</v>
      </c>
      <c r="G42" s="68">
        <f>VLOOKUP(B42,'2013-14'!A$8:N$75,IF(D$6=Sheet2!A$2,3,IF(D$6=Sheet2!A$3,4,IF(D$6=Sheet2!A$4,6,IF(D$6=Sheet2!A$5,14,IF(D$6=Sheet2!A$6,5,IF(D$6=Sheet2!A$7,7)))))),FALSE)</f>
        <v>24091.690757000961</v>
      </c>
      <c r="H42" s="68">
        <f>VLOOKUP(B42,'2012-13'!A$8:N$75,IF(D$6=Sheet2!A$2,3,IF(D$6=Sheet2!A$3,4,IF(D$6=Sheet2!A$4,6,IF(D$6=Sheet2!A$5,14,IF(D$6=Sheet2!A$6,5,IF(D$6=Sheet2!A$7,7)))))),FALSE)</f>
        <v>24067.91874651684</v>
      </c>
      <c r="I42" s="68">
        <f>VLOOKUP(B42,'2011-12'!A$8:N$75,IF(D$6=Sheet2!A$2,3,IF(D$6=Sheet2!A$3,4,IF(D$6=Sheet2!A$4,6,IF(D$6=Sheet2!A$5,14,IF(D$6=Sheet2!A$6,5,IF(D$6=Sheet2!A$7,7)))))),FALSE)</f>
        <v>24514.080959999996</v>
      </c>
      <c r="J42" s="68">
        <f>VLOOKUP(B42,'2010-11'!A$8:N$75,IF(D$6=Sheet2!A$2,3,IF(D$6=Sheet2!A$3,4,IF(D$6=Sheet2!A$4,6,IF(D$6=Sheet2!A$5,14,IF(D$6=Sheet2!A$6,5,IF(D$6=Sheet2!A$7,7)))))),FALSE)</f>
        <v>26358.268457163122</v>
      </c>
      <c r="K42" s="68">
        <f>VLOOKUP(B42,'2009-10'!A$8:N$75,IF(D$6=Sheet2!A$2,3,IF(D$6=Sheet2!A$3,4,IF(D$6=Sheet2!A$4,6,IF(D$6=Sheet2!A$5,14,IF(D$6=Sheet2!A$6,5,IF(D$6=Sheet2!A$7,7)))))),FALSE)</f>
        <v>19702.294620194723</v>
      </c>
    </row>
    <row r="43" spans="2:11" ht="15" x14ac:dyDescent="0.25">
      <c r="B43" s="67" t="s">
        <v>33</v>
      </c>
      <c r="C43" s="68">
        <f>VLOOKUP(B43,'2017-18'!A$8:N$75,IF(D$6=Sheet2!A$2,3,IF(D$6=Sheet2!A$3,4,IF(D$6=Sheet2!A$4,6,IF(D$6=Sheet2!A$5,14,IF(D$6=Sheet2!A$6,5,IF(D$6=Sheet2!A$7,7)))))),FALSE)</f>
        <v>0</v>
      </c>
      <c r="D43" s="68">
        <f>VLOOKUP(B43,'2016-17'!A$8:N$75,IF(D$6=Sheet2!A$2,3,IF(D$6=Sheet2!A$3,4,IF(D$6=Sheet2!A$4,6,IF(D$6=Sheet2!A$5,14,IF(D$6=Sheet2!A$6,5,IF(D$6=Sheet2!A$7,7)))))),FALSE)</f>
        <v>0</v>
      </c>
      <c r="E43" s="68">
        <f>VLOOKUP(B43,'2015-16'!A$8:N$75,IF(D$6=Sheet2!A$2,3,IF(D$6=Sheet2!A$3,4,IF(D$6=Sheet2!A$4,6,IF(D$6=Sheet2!A$5,14,IF(D$6=Sheet2!A$6,5,IF(D$6=Sheet2!A$7,7)))))),FALSE)</f>
        <v>0</v>
      </c>
      <c r="F43" s="68">
        <f>VLOOKUP(B43,'2014-15'!A$8:N$75,IF(D$6=Sheet2!A$2,3,IF(D$6=Sheet2!A$3,4,IF(D$6=Sheet2!A$4,6,IF(D$6=Sheet2!A$5,14,IF(D$6=Sheet2!A$6,5,IF(D$6=Sheet2!A$7,7)))))),FALSE)</f>
        <v>0</v>
      </c>
      <c r="G43" s="68">
        <f>VLOOKUP(B43,'2013-14'!A$8:N$75,IF(D$6=Sheet2!A$2,3,IF(D$6=Sheet2!A$3,4,IF(D$6=Sheet2!A$4,6,IF(D$6=Sheet2!A$5,14,IF(D$6=Sheet2!A$6,5,IF(D$6=Sheet2!A$7,7)))))),FALSE)</f>
        <v>0</v>
      </c>
      <c r="H43" s="68">
        <f>VLOOKUP(B43,'2012-13'!A$8:N$75,IF(D$6=Sheet2!A$2,3,IF(D$6=Sheet2!A$3,4,IF(D$6=Sheet2!A$4,6,IF(D$6=Sheet2!A$5,14,IF(D$6=Sheet2!A$6,5,IF(D$6=Sheet2!A$7,7)))))),FALSE)</f>
        <v>0</v>
      </c>
      <c r="I43" s="68">
        <f>VLOOKUP(B43,'2011-12'!A$8:N$75,IF(D$6=Sheet2!A$2,3,IF(D$6=Sheet2!A$3,4,IF(D$6=Sheet2!A$4,6,IF(D$6=Sheet2!A$5,14,IF(D$6=Sheet2!A$6,5,IF(D$6=Sheet2!A$7,7)))))),FALSE)</f>
        <v>0</v>
      </c>
      <c r="J43" s="68">
        <f>VLOOKUP(B43,'2010-11'!A$8:N$75,IF(D$6=Sheet2!A$2,3,IF(D$6=Sheet2!A$3,4,IF(D$6=Sheet2!A$4,6,IF(D$6=Sheet2!A$5,14,IF(D$6=Sheet2!A$6,5,IF(D$6=Sheet2!A$7,7)))))),FALSE)</f>
        <v>0</v>
      </c>
      <c r="K43" s="68">
        <f>VLOOKUP(B43,'2009-10'!A$8:N$75,IF(D$6=Sheet2!A$2,3,IF(D$6=Sheet2!A$3,4,IF(D$6=Sheet2!A$4,6,IF(D$6=Sheet2!A$5,14,IF(D$6=Sheet2!A$6,5,IF(D$6=Sheet2!A$7,7)))))),FALSE)</f>
        <v>0</v>
      </c>
    </row>
    <row r="44" spans="2:11" ht="15" x14ac:dyDescent="0.25">
      <c r="B44" s="67" t="s">
        <v>34</v>
      </c>
      <c r="C44" s="68">
        <f>VLOOKUP(B44,'2017-18'!A$8:N$75,IF(D$6=Sheet2!A$2,3,IF(D$6=Sheet2!A$3,4,IF(D$6=Sheet2!A$4,6,IF(D$6=Sheet2!A$5,14,IF(D$6=Sheet2!A$6,5,IF(D$6=Sheet2!A$7,7)))))),FALSE)</f>
        <v>2878684.220278278</v>
      </c>
      <c r="D44" s="68">
        <f>VLOOKUP(B44,'2016-17'!A$8:N$75,IF(D$6=Sheet2!A$2,3,IF(D$6=Sheet2!A$3,4,IF(D$6=Sheet2!A$4,6,IF(D$6=Sheet2!A$5,14,IF(D$6=Sheet2!A$6,5,IF(D$6=Sheet2!A$7,7)))))),FALSE)</f>
        <v>2668126.1544134202</v>
      </c>
      <c r="E44" s="68">
        <f>VLOOKUP(B44,'2015-16'!A$8:N$75,IF(D$6=Sheet2!A$2,3,IF(D$6=Sheet2!A$3,4,IF(D$6=Sheet2!A$4,6,IF(D$6=Sheet2!A$5,14,IF(D$6=Sheet2!A$6,5,IF(D$6=Sheet2!A$7,7)))))),FALSE)</f>
        <v>2566227.1364593925</v>
      </c>
      <c r="F44" s="68">
        <f>VLOOKUP(B44,'2014-15'!A$8:N$75,IF(D$6=Sheet2!A$2,3,IF(D$6=Sheet2!A$3,4,IF(D$6=Sheet2!A$4,6,IF(D$6=Sheet2!A$5,14,IF(D$6=Sheet2!A$6,5,IF(D$6=Sheet2!A$7,7)))))),FALSE)</f>
        <v>2355611.3345343135</v>
      </c>
      <c r="G44" s="68">
        <f>VLOOKUP(B44,'2013-14'!A$8:N$75,IF(D$6=Sheet2!A$2,3,IF(D$6=Sheet2!A$3,4,IF(D$6=Sheet2!A$4,6,IF(D$6=Sheet2!A$5,14,IF(D$6=Sheet2!A$6,5,IF(D$6=Sheet2!A$7,7)))))),FALSE)</f>
        <v>2159771.5526169888</v>
      </c>
      <c r="H44" s="68">
        <f>VLOOKUP(B44,'2012-13'!A$8:N$75,IF(D$6=Sheet2!A$2,3,IF(D$6=Sheet2!A$3,4,IF(D$6=Sheet2!A$4,6,IF(D$6=Sheet2!A$5,14,IF(D$6=Sheet2!A$6,5,IF(D$6=Sheet2!A$7,7)))))),FALSE)</f>
        <v>2017160.8376213564</v>
      </c>
      <c r="I44" s="68">
        <f>VLOOKUP(B44,'2011-12'!A$8:N$75,IF(D$6=Sheet2!A$2,3,IF(D$6=Sheet2!A$3,4,IF(D$6=Sheet2!A$4,6,IF(D$6=Sheet2!A$5,14,IF(D$6=Sheet2!A$6,5,IF(D$6=Sheet2!A$7,7)))))),FALSE)</f>
        <v>1923549.2240800001</v>
      </c>
      <c r="J44" s="68">
        <f>VLOOKUP(B44,'2010-11'!A$8:N$75,IF(D$6=Sheet2!A$2,3,IF(D$6=Sheet2!A$3,4,IF(D$6=Sheet2!A$4,6,IF(D$6=Sheet2!A$5,14,IF(D$6=Sheet2!A$6,5,IF(D$6=Sheet2!A$7,7)))))),FALSE)</f>
        <v>2040305.0307705146</v>
      </c>
      <c r="K44" s="68">
        <f>VLOOKUP(B44,'2009-10'!A$8:N$75,IF(D$6=Sheet2!A$2,3,IF(D$6=Sheet2!A$3,4,IF(D$6=Sheet2!A$4,6,IF(D$6=Sheet2!A$5,14,IF(D$6=Sheet2!A$6,5,IF(D$6=Sheet2!A$7,7)))))),FALSE)</f>
        <v>1306784.3948911109</v>
      </c>
    </row>
    <row r="45" spans="2:11" ht="15" x14ac:dyDescent="0.25">
      <c r="B45" s="67" t="s">
        <v>35</v>
      </c>
      <c r="C45" s="68">
        <f>VLOOKUP(B45,'2017-18'!A$8:N$75,IF(D$6=Sheet2!A$2,3,IF(D$6=Sheet2!A$3,4,IF(D$6=Sheet2!A$4,6,IF(D$6=Sheet2!A$5,14,IF(D$6=Sheet2!A$6,5,IF(D$6=Sheet2!A$7,7)))))),FALSE)</f>
        <v>41463051.755556546</v>
      </c>
      <c r="D45" s="68">
        <f>VLOOKUP(B45,'2016-17'!A$8:N$75,IF(D$6=Sheet2!A$2,3,IF(D$6=Sheet2!A$3,4,IF(D$6=Sheet2!A$4,6,IF(D$6=Sheet2!A$5,14,IF(D$6=Sheet2!A$6,5,IF(D$6=Sheet2!A$7,7)))))),FALSE)</f>
        <v>42484770.250176348</v>
      </c>
      <c r="E45" s="68">
        <f>VLOOKUP(B45,'2015-16'!A$8:N$75,IF(D$6=Sheet2!A$2,3,IF(D$6=Sheet2!A$3,4,IF(D$6=Sheet2!A$4,6,IF(D$6=Sheet2!A$5,14,IF(D$6=Sheet2!A$6,5,IF(D$6=Sheet2!A$7,7)))))),FALSE)</f>
        <v>38012694.906686164</v>
      </c>
      <c r="F45" s="68">
        <f>VLOOKUP(B45,'2014-15'!A$8:N$75,IF(D$6=Sheet2!A$2,3,IF(D$6=Sheet2!A$3,4,IF(D$6=Sheet2!A$4,6,IF(D$6=Sheet2!A$5,14,IF(D$6=Sheet2!A$6,5,IF(D$6=Sheet2!A$7,7)))))),FALSE)</f>
        <v>32846668.0767731</v>
      </c>
      <c r="G45" s="68">
        <f>VLOOKUP(B45,'2013-14'!A$8:N$75,IF(D$6=Sheet2!A$2,3,IF(D$6=Sheet2!A$3,4,IF(D$6=Sheet2!A$4,6,IF(D$6=Sheet2!A$5,14,IF(D$6=Sheet2!A$6,5,IF(D$6=Sheet2!A$7,7)))))),FALSE)</f>
        <v>28631660.322596435</v>
      </c>
      <c r="H45" s="68">
        <f>VLOOKUP(B45,'2012-13'!A$8:N$75,IF(D$6=Sheet2!A$2,3,IF(D$6=Sheet2!A$3,4,IF(D$6=Sheet2!A$4,6,IF(D$6=Sheet2!A$5,14,IF(D$6=Sheet2!A$6,5,IF(D$6=Sheet2!A$7,7)))))),FALSE)</f>
        <v>26628990.539912283</v>
      </c>
      <c r="I45" s="68">
        <f>VLOOKUP(B45,'2011-12'!A$8:N$75,IF(D$6=Sheet2!A$2,3,IF(D$6=Sheet2!A$3,4,IF(D$6=Sheet2!A$4,6,IF(D$6=Sheet2!A$5,14,IF(D$6=Sheet2!A$6,5,IF(D$6=Sheet2!A$7,7)))))),FALSE)</f>
        <v>23788832.761259995</v>
      </c>
      <c r="J45" s="68">
        <f>VLOOKUP(B45,'2010-11'!A$8:N$75,IF(D$6=Sheet2!A$2,3,IF(D$6=Sheet2!A$3,4,IF(D$6=Sheet2!A$4,6,IF(D$6=Sheet2!A$5,14,IF(D$6=Sheet2!A$6,5,IF(D$6=Sheet2!A$7,7)))))),FALSE)</f>
        <v>23712178.752040334</v>
      </c>
      <c r="K45" s="68">
        <f>VLOOKUP(B45,'2009-10'!A$8:N$75,IF(D$6=Sheet2!A$2,3,IF(D$6=Sheet2!A$3,4,IF(D$6=Sheet2!A$4,6,IF(D$6=Sheet2!A$5,14,IF(D$6=Sheet2!A$6,5,IF(D$6=Sheet2!A$7,7)))))),FALSE)</f>
        <v>15142845.897825873</v>
      </c>
    </row>
    <row r="46" spans="2:11" ht="15" x14ac:dyDescent="0.25">
      <c r="B46" s="67" t="s">
        <v>36</v>
      </c>
      <c r="C46" s="68">
        <f>VLOOKUP(B46,'2017-18'!A$8:N$75,IF(D$6=Sheet2!A$2,3,IF(D$6=Sheet2!A$3,4,IF(D$6=Sheet2!A$4,6,IF(D$6=Sheet2!A$5,14,IF(D$6=Sheet2!A$6,5,IF(D$6=Sheet2!A$7,7)))))),FALSE)</f>
        <v>5414688.3756611729</v>
      </c>
      <c r="D46" s="68">
        <f>VLOOKUP(B46,'2016-17'!A$8:N$75,IF(D$6=Sheet2!A$2,3,IF(D$6=Sheet2!A$3,4,IF(D$6=Sheet2!A$4,6,IF(D$6=Sheet2!A$5,14,IF(D$6=Sheet2!A$6,5,IF(D$6=Sheet2!A$7,7)))))),FALSE)</f>
        <v>5434674.5084534781</v>
      </c>
      <c r="E46" s="68">
        <f>VLOOKUP(B46,'2015-16'!A$8:N$75,IF(D$6=Sheet2!A$2,3,IF(D$6=Sheet2!A$3,4,IF(D$6=Sheet2!A$4,6,IF(D$6=Sheet2!A$5,14,IF(D$6=Sheet2!A$6,5,IF(D$6=Sheet2!A$7,7)))))),FALSE)</f>
        <v>4930034.4741043793</v>
      </c>
      <c r="F46" s="68">
        <f>VLOOKUP(B46,'2014-15'!A$8:N$75,IF(D$6=Sheet2!A$2,3,IF(D$6=Sheet2!A$3,4,IF(D$6=Sheet2!A$4,6,IF(D$6=Sheet2!A$5,14,IF(D$6=Sheet2!A$6,5,IF(D$6=Sheet2!A$7,7)))))),FALSE)</f>
        <v>4665862.8400470996</v>
      </c>
      <c r="G46" s="68">
        <f>VLOOKUP(B46,'2013-14'!A$8:N$75,IF(D$6=Sheet2!A$2,3,IF(D$6=Sheet2!A$3,4,IF(D$6=Sheet2!A$4,6,IF(D$6=Sheet2!A$5,14,IF(D$6=Sheet2!A$6,5,IF(D$6=Sheet2!A$7,7)))))),FALSE)</f>
        <v>4254720.5594495656</v>
      </c>
      <c r="H46" s="68">
        <f>VLOOKUP(B46,'2012-13'!A$8:N$75,IF(D$6=Sheet2!A$2,3,IF(D$6=Sheet2!A$3,4,IF(D$6=Sheet2!A$4,6,IF(D$6=Sheet2!A$5,14,IF(D$6=Sheet2!A$6,5,IF(D$6=Sheet2!A$7,7)))))),FALSE)</f>
        <v>4198133.1197627271</v>
      </c>
      <c r="I46" s="68">
        <f>VLOOKUP(B46,'2011-12'!A$8:N$75,IF(D$6=Sheet2!A$2,3,IF(D$6=Sheet2!A$3,4,IF(D$6=Sheet2!A$4,6,IF(D$6=Sheet2!A$5,14,IF(D$6=Sheet2!A$6,5,IF(D$6=Sheet2!A$7,7)))))),FALSE)</f>
        <v>3913160.6097499998</v>
      </c>
      <c r="J46" s="68">
        <f>VLOOKUP(B46,'2010-11'!A$8:N$75,IF(D$6=Sheet2!A$2,3,IF(D$6=Sheet2!A$3,4,IF(D$6=Sheet2!A$4,6,IF(D$6=Sheet2!A$5,14,IF(D$6=Sheet2!A$6,5,IF(D$6=Sheet2!A$7,7)))))),FALSE)</f>
        <v>3737856.9869974004</v>
      </c>
      <c r="K46" s="68">
        <f>VLOOKUP(B46,'2009-10'!A$8:N$75,IF(D$6=Sheet2!A$2,3,IF(D$6=Sheet2!A$3,4,IF(D$6=Sheet2!A$4,6,IF(D$6=Sheet2!A$5,14,IF(D$6=Sheet2!A$6,5,IF(D$6=Sheet2!A$7,7)))))),FALSE)</f>
        <v>2746038.765092561</v>
      </c>
    </row>
    <row r="47" spans="2:11" ht="15" x14ac:dyDescent="0.25">
      <c r="B47" s="67" t="s">
        <v>37</v>
      </c>
      <c r="C47" s="68">
        <f>VLOOKUP(B47,'2017-18'!A$8:N$75,IF(D$6=Sheet2!A$2,3,IF(D$6=Sheet2!A$3,4,IF(D$6=Sheet2!A$4,6,IF(D$6=Sheet2!A$5,14,IF(D$6=Sheet2!A$6,5,IF(D$6=Sheet2!A$7,7)))))),FALSE)</f>
        <v>220241.94409472134</v>
      </c>
      <c r="D47" s="68">
        <f>VLOOKUP(B47,'2016-17'!A$8:N$75,IF(D$6=Sheet2!A$2,3,IF(D$6=Sheet2!A$3,4,IF(D$6=Sheet2!A$4,6,IF(D$6=Sheet2!A$5,14,IF(D$6=Sheet2!A$6,5,IF(D$6=Sheet2!A$7,7)))))),FALSE)</f>
        <v>212879.4050014728</v>
      </c>
      <c r="E47" s="68">
        <f>VLOOKUP(B47,'2015-16'!A$8:N$75,IF(D$6=Sheet2!A$2,3,IF(D$6=Sheet2!A$3,4,IF(D$6=Sheet2!A$4,6,IF(D$6=Sheet2!A$5,14,IF(D$6=Sheet2!A$6,5,IF(D$6=Sheet2!A$7,7)))))),FALSE)</f>
        <v>184021.9214412611</v>
      </c>
      <c r="F47" s="68">
        <f>VLOOKUP(B47,'2014-15'!A$8:N$75,IF(D$6=Sheet2!A$2,3,IF(D$6=Sheet2!A$3,4,IF(D$6=Sheet2!A$4,6,IF(D$6=Sheet2!A$5,14,IF(D$6=Sheet2!A$6,5,IF(D$6=Sheet2!A$7,7)))))),FALSE)</f>
        <v>166712.39321255137</v>
      </c>
      <c r="G47" s="68">
        <f>VLOOKUP(B47,'2013-14'!A$8:N$75,IF(D$6=Sheet2!A$2,3,IF(D$6=Sheet2!A$3,4,IF(D$6=Sheet2!A$4,6,IF(D$6=Sheet2!A$5,14,IF(D$6=Sheet2!A$6,5,IF(D$6=Sheet2!A$7,7)))))),FALSE)</f>
        <v>164882.4017881912</v>
      </c>
      <c r="H47" s="68">
        <f>VLOOKUP(B47,'2012-13'!A$8:N$75,IF(D$6=Sheet2!A$2,3,IF(D$6=Sheet2!A$3,4,IF(D$6=Sheet2!A$4,6,IF(D$6=Sheet2!A$5,14,IF(D$6=Sheet2!A$6,5,IF(D$6=Sheet2!A$7,7)))))),FALSE)</f>
        <v>156411.00968254777</v>
      </c>
      <c r="I47" s="68">
        <f>VLOOKUP(B47,'2011-12'!A$8:N$75,IF(D$6=Sheet2!A$2,3,IF(D$6=Sheet2!A$3,4,IF(D$6=Sheet2!A$4,6,IF(D$6=Sheet2!A$5,14,IF(D$6=Sheet2!A$6,5,IF(D$6=Sheet2!A$7,7)))))),FALSE)</f>
        <v>154619.86696427458</v>
      </c>
      <c r="J47" s="68">
        <f>VLOOKUP(B47,'2010-11'!A$8:N$75,IF(D$6=Sheet2!A$2,3,IF(D$6=Sheet2!A$3,4,IF(D$6=Sheet2!A$4,6,IF(D$6=Sheet2!A$5,14,IF(D$6=Sheet2!A$6,5,IF(D$6=Sheet2!A$7,7)))))),FALSE)</f>
        <v>158303.14924549384</v>
      </c>
      <c r="K47" s="68">
        <f>VLOOKUP(B47,'2009-10'!A$8:N$75,IF(D$6=Sheet2!A$2,3,IF(D$6=Sheet2!A$3,4,IF(D$6=Sheet2!A$4,6,IF(D$6=Sheet2!A$5,14,IF(D$6=Sheet2!A$6,5,IF(D$6=Sheet2!A$7,7)))))),FALSE)</f>
        <v>103098.8771711111</v>
      </c>
    </row>
    <row r="48" spans="2:11" ht="15" x14ac:dyDescent="0.25">
      <c r="B48" s="67" t="s">
        <v>38</v>
      </c>
      <c r="C48" s="68">
        <f>VLOOKUP(B48,'2017-18'!A$8:N$75,IF(D$6=Sheet2!A$2,3,IF(D$6=Sheet2!A$3,4,IF(D$6=Sheet2!A$4,6,IF(D$6=Sheet2!A$5,14,IF(D$6=Sheet2!A$6,5,IF(D$6=Sheet2!A$7,7)))))),FALSE)</f>
        <v>0</v>
      </c>
      <c r="D48" s="68">
        <f>VLOOKUP(B48,'2016-17'!A$8:N$75,IF(D$6=Sheet2!A$2,3,IF(D$6=Sheet2!A$3,4,IF(D$6=Sheet2!A$4,6,IF(D$6=Sheet2!A$5,14,IF(D$6=Sheet2!A$6,5,IF(D$6=Sheet2!A$7,7)))))),FALSE)</f>
        <v>0</v>
      </c>
      <c r="E48" s="68">
        <f>VLOOKUP(B48,'2015-16'!A$8:N$75,IF(D$6=Sheet2!A$2,3,IF(D$6=Sheet2!A$3,4,IF(D$6=Sheet2!A$4,6,IF(D$6=Sheet2!A$5,14,IF(D$6=Sheet2!A$6,5,IF(D$6=Sheet2!A$7,7)))))),FALSE)</f>
        <v>0</v>
      </c>
      <c r="F48" s="68">
        <f>VLOOKUP(B48,'2014-15'!A$8:N$75,IF(D$6=Sheet2!A$2,3,IF(D$6=Sheet2!A$3,4,IF(D$6=Sheet2!A$4,6,IF(D$6=Sheet2!A$5,14,IF(D$6=Sheet2!A$6,5,IF(D$6=Sheet2!A$7,7)))))),FALSE)</f>
        <v>0</v>
      </c>
      <c r="G48" s="68">
        <f>VLOOKUP(B48,'2013-14'!A$8:N$75,IF(D$6=Sheet2!A$2,3,IF(D$6=Sheet2!A$3,4,IF(D$6=Sheet2!A$4,6,IF(D$6=Sheet2!A$5,14,IF(D$6=Sheet2!A$6,5,IF(D$6=Sheet2!A$7,7)))))),FALSE)</f>
        <v>0</v>
      </c>
      <c r="H48" s="68">
        <f>VLOOKUP(B48,'2012-13'!A$8:N$75,IF(D$6=Sheet2!A$2,3,IF(D$6=Sheet2!A$3,4,IF(D$6=Sheet2!A$4,6,IF(D$6=Sheet2!A$5,14,IF(D$6=Sheet2!A$6,5,IF(D$6=Sheet2!A$7,7)))))),FALSE)</f>
        <v>0</v>
      </c>
      <c r="I48" s="68">
        <f>VLOOKUP(B48,'2011-12'!A$8:N$75,IF(D$6=Sheet2!A$2,3,IF(D$6=Sheet2!A$3,4,IF(D$6=Sheet2!A$4,6,IF(D$6=Sheet2!A$5,14,IF(D$6=Sheet2!A$6,5,IF(D$6=Sheet2!A$7,7)))))),FALSE)</f>
        <v>0</v>
      </c>
      <c r="J48" s="68">
        <f>VLOOKUP(B48,'2010-11'!A$8:N$75,IF(D$6=Sheet2!A$2,3,IF(D$6=Sheet2!A$3,4,IF(D$6=Sheet2!A$4,6,IF(D$6=Sheet2!A$5,14,IF(D$6=Sheet2!A$6,5,IF(D$6=Sheet2!A$7,7)))))),FALSE)</f>
        <v>0</v>
      </c>
      <c r="K48" s="68">
        <f>VLOOKUP(B48,'2009-10'!A$8:N$75,IF(D$6=Sheet2!A$2,3,IF(D$6=Sheet2!A$3,4,IF(D$6=Sheet2!A$4,6,IF(D$6=Sheet2!A$5,14,IF(D$6=Sheet2!A$6,5,IF(D$6=Sheet2!A$7,7)))))),FALSE)</f>
        <v>0</v>
      </c>
    </row>
    <row r="49" spans="2:11" ht="15" x14ac:dyDescent="0.25">
      <c r="B49" s="67" t="s">
        <v>39</v>
      </c>
      <c r="C49" s="68">
        <f>VLOOKUP(B49,'2017-18'!A$8:N$75,IF(D$6=Sheet2!A$2,3,IF(D$6=Sheet2!A$3,4,IF(D$6=Sheet2!A$4,6,IF(D$6=Sheet2!A$5,14,IF(D$6=Sheet2!A$6,5,IF(D$6=Sheet2!A$7,7)))))),FALSE)</f>
        <v>104220.72441807284</v>
      </c>
      <c r="D49" s="68">
        <f>VLOOKUP(B49,'2016-17'!A$8:N$75,IF(D$6=Sheet2!A$2,3,IF(D$6=Sheet2!A$3,4,IF(D$6=Sheet2!A$4,6,IF(D$6=Sheet2!A$5,14,IF(D$6=Sheet2!A$6,5,IF(D$6=Sheet2!A$7,7)))))),FALSE)</f>
        <v>102149.26633316997</v>
      </c>
      <c r="E49" s="68">
        <f>VLOOKUP(B49,'2015-16'!A$8:N$75,IF(D$6=Sheet2!A$2,3,IF(D$6=Sheet2!A$3,4,IF(D$6=Sheet2!A$4,6,IF(D$6=Sheet2!A$5,14,IF(D$6=Sheet2!A$6,5,IF(D$6=Sheet2!A$7,7)))))),FALSE)</f>
        <v>116741.05400190063</v>
      </c>
      <c r="F49" s="68">
        <f>VLOOKUP(B49,'2014-15'!A$8:N$75,IF(D$6=Sheet2!A$2,3,IF(D$6=Sheet2!A$3,4,IF(D$6=Sheet2!A$4,6,IF(D$6=Sheet2!A$5,14,IF(D$6=Sheet2!A$6,5,IF(D$6=Sheet2!A$7,7)))))),FALSE)</f>
        <v>99705.735409912159</v>
      </c>
      <c r="G49" s="68">
        <f>VLOOKUP(B49,'2013-14'!A$8:N$75,IF(D$6=Sheet2!A$2,3,IF(D$6=Sheet2!A$3,4,IF(D$6=Sheet2!A$4,6,IF(D$6=Sheet2!A$5,14,IF(D$6=Sheet2!A$6,5,IF(D$6=Sheet2!A$7,7)))))),FALSE)</f>
        <v>87787.764050878672</v>
      </c>
      <c r="H49" s="68">
        <f>VLOOKUP(B49,'2012-13'!A$8:N$75,IF(D$6=Sheet2!A$2,3,IF(D$6=Sheet2!A$3,4,IF(D$6=Sheet2!A$4,6,IF(D$6=Sheet2!A$5,14,IF(D$6=Sheet2!A$6,5,IF(D$6=Sheet2!A$7,7)))))),FALSE)</f>
        <v>87901.038010000004</v>
      </c>
      <c r="I49" s="68">
        <f>VLOOKUP(B49,'2011-12'!A$8:N$75,IF(D$6=Sheet2!A$2,3,IF(D$6=Sheet2!A$3,4,IF(D$6=Sheet2!A$4,6,IF(D$6=Sheet2!A$5,14,IF(D$6=Sheet2!A$6,5,IF(D$6=Sheet2!A$7,7)))))),FALSE)</f>
        <v>84122.498692887777</v>
      </c>
      <c r="J49" s="68">
        <f>VLOOKUP(B49,'2010-11'!A$8:N$75,IF(D$6=Sheet2!A$2,3,IF(D$6=Sheet2!A$3,4,IF(D$6=Sheet2!A$4,6,IF(D$6=Sheet2!A$5,14,IF(D$6=Sheet2!A$6,5,IF(D$6=Sheet2!A$7,7)))))),FALSE)</f>
        <v>73761.546405188623</v>
      </c>
      <c r="K49" s="68">
        <f>VLOOKUP(B49,'2009-10'!A$8:N$75,IF(D$6=Sheet2!A$2,3,IF(D$6=Sheet2!A$3,4,IF(D$6=Sheet2!A$4,6,IF(D$6=Sheet2!A$5,14,IF(D$6=Sheet2!A$6,5,IF(D$6=Sheet2!A$7,7)))))),FALSE)</f>
        <v>57037.892818266548</v>
      </c>
    </row>
    <row r="50" spans="2:11" ht="15" x14ac:dyDescent="0.25">
      <c r="B50" s="67" t="s">
        <v>40</v>
      </c>
      <c r="C50" s="68">
        <f>VLOOKUP(B50,'2017-18'!A$8:N$75,IF(D$6=Sheet2!A$2,3,IF(D$6=Sheet2!A$3,4,IF(D$6=Sheet2!A$4,6,IF(D$6=Sheet2!A$5,14,IF(D$6=Sheet2!A$6,5,IF(D$6=Sheet2!A$7,7)))))),FALSE)</f>
        <v>13260351.164542725</v>
      </c>
      <c r="D50" s="68">
        <f>VLOOKUP(B50,'2016-17'!A$8:N$75,IF(D$6=Sheet2!A$2,3,IF(D$6=Sheet2!A$3,4,IF(D$6=Sheet2!A$4,6,IF(D$6=Sheet2!A$5,14,IF(D$6=Sheet2!A$6,5,IF(D$6=Sheet2!A$7,7)))))),FALSE)</f>
        <v>13196378.806754146</v>
      </c>
      <c r="E50" s="68">
        <f>VLOOKUP(B50,'2015-16'!A$8:N$75,IF(D$6=Sheet2!A$2,3,IF(D$6=Sheet2!A$3,4,IF(D$6=Sheet2!A$4,6,IF(D$6=Sheet2!A$5,14,IF(D$6=Sheet2!A$6,5,IF(D$6=Sheet2!A$7,7)))))),FALSE)</f>
        <v>11566403.856710905</v>
      </c>
      <c r="F50" s="68">
        <f>VLOOKUP(B50,'2014-15'!A$8:N$75,IF(D$6=Sheet2!A$2,3,IF(D$6=Sheet2!A$3,4,IF(D$6=Sheet2!A$4,6,IF(D$6=Sheet2!A$5,14,IF(D$6=Sheet2!A$6,5,IF(D$6=Sheet2!A$7,7)))))),FALSE)</f>
        <v>10267071.126037031</v>
      </c>
      <c r="G50" s="68">
        <f>VLOOKUP(B50,'2013-14'!A$8:N$75,IF(D$6=Sheet2!A$2,3,IF(D$6=Sheet2!A$3,4,IF(D$6=Sheet2!A$4,6,IF(D$6=Sheet2!A$5,14,IF(D$6=Sheet2!A$6,5,IF(D$6=Sheet2!A$7,7)))))),FALSE)</f>
        <v>8801355.3008011393</v>
      </c>
      <c r="H50" s="68">
        <f>VLOOKUP(B50,'2012-13'!A$8:N$75,IF(D$6=Sheet2!A$2,3,IF(D$6=Sheet2!A$3,4,IF(D$6=Sheet2!A$4,6,IF(D$6=Sheet2!A$5,14,IF(D$6=Sheet2!A$6,5,IF(D$6=Sheet2!A$7,7)))))),FALSE)</f>
        <v>7842148.150067525</v>
      </c>
      <c r="I50" s="68">
        <f>VLOOKUP(B50,'2011-12'!A$8:N$75,IF(D$6=Sheet2!A$2,3,IF(D$6=Sheet2!A$3,4,IF(D$6=Sheet2!A$4,6,IF(D$6=Sheet2!A$5,14,IF(D$6=Sheet2!A$6,5,IF(D$6=Sheet2!A$7,7)))))),FALSE)</f>
        <v>6734682.827279998</v>
      </c>
      <c r="J50" s="68">
        <f>VLOOKUP(B50,'2010-11'!A$8:N$75,IF(D$6=Sheet2!A$2,3,IF(D$6=Sheet2!A$3,4,IF(D$6=Sheet2!A$4,6,IF(D$6=Sheet2!A$5,14,IF(D$6=Sheet2!A$6,5,IF(D$6=Sheet2!A$7,7)))))),FALSE)</f>
        <v>6563459.597208201</v>
      </c>
      <c r="K50" s="68">
        <f>VLOOKUP(B50,'2009-10'!A$8:N$75,IF(D$6=Sheet2!A$2,3,IF(D$6=Sheet2!A$3,4,IF(D$6=Sheet2!A$4,6,IF(D$6=Sheet2!A$5,14,IF(D$6=Sheet2!A$6,5,IF(D$6=Sheet2!A$7,7)))))),FALSE)</f>
        <v>4226815.4051825181</v>
      </c>
    </row>
    <row r="51" spans="2:11" ht="15" x14ac:dyDescent="0.25">
      <c r="B51" s="67" t="s">
        <v>41</v>
      </c>
      <c r="C51" s="68">
        <f>VLOOKUP(B51,'2017-18'!A$8:N$75,IF(D$6=Sheet2!A$2,3,IF(D$6=Sheet2!A$3,4,IF(D$6=Sheet2!A$4,6,IF(D$6=Sheet2!A$5,14,IF(D$6=Sheet2!A$6,5,IF(D$6=Sheet2!A$7,7)))))),FALSE)</f>
        <v>2781729.782819014</v>
      </c>
      <c r="D51" s="68">
        <f>VLOOKUP(B51,'2016-17'!A$8:N$75,IF(D$6=Sheet2!A$2,3,IF(D$6=Sheet2!A$3,4,IF(D$6=Sheet2!A$4,6,IF(D$6=Sheet2!A$5,14,IF(D$6=Sheet2!A$6,5,IF(D$6=Sheet2!A$7,7)))))),FALSE)</f>
        <v>2646142.2352100005</v>
      </c>
      <c r="E51" s="68">
        <f>VLOOKUP(B51,'2015-16'!A$8:N$75,IF(D$6=Sheet2!A$2,3,IF(D$6=Sheet2!A$3,4,IF(D$6=Sheet2!A$4,6,IF(D$6=Sheet2!A$5,14,IF(D$6=Sheet2!A$6,5,IF(D$6=Sheet2!A$7,7)))))),FALSE)</f>
        <v>2421651.7090834454</v>
      </c>
      <c r="F51" s="68">
        <f>VLOOKUP(B51,'2014-15'!A$8:N$75,IF(D$6=Sheet2!A$2,3,IF(D$6=Sheet2!A$3,4,IF(D$6=Sheet2!A$4,6,IF(D$6=Sheet2!A$5,14,IF(D$6=Sheet2!A$6,5,IF(D$6=Sheet2!A$7,7)))))),FALSE)</f>
        <v>1059709.1806007465</v>
      </c>
      <c r="G51" s="68">
        <f>VLOOKUP(B51,'2013-14'!A$8:N$75,IF(D$6=Sheet2!A$2,3,IF(D$6=Sheet2!A$3,4,IF(D$6=Sheet2!A$4,6,IF(D$6=Sheet2!A$5,14,IF(D$6=Sheet2!A$6,5,IF(D$6=Sheet2!A$7,7)))))),FALSE)</f>
        <v>994783.80304506305</v>
      </c>
      <c r="H51" s="68">
        <f>VLOOKUP(B51,'2012-13'!A$8:N$75,IF(D$6=Sheet2!A$2,3,IF(D$6=Sheet2!A$3,4,IF(D$6=Sheet2!A$4,6,IF(D$6=Sheet2!A$5,14,IF(D$6=Sheet2!A$6,5,IF(D$6=Sheet2!A$7,7)))))),FALSE)</f>
        <v>873963.29673933377</v>
      </c>
      <c r="I51" s="68">
        <f>VLOOKUP(B51,'2011-12'!A$8:N$75,IF(D$6=Sheet2!A$2,3,IF(D$6=Sheet2!A$3,4,IF(D$6=Sheet2!A$4,6,IF(D$6=Sheet2!A$5,14,IF(D$6=Sheet2!A$6,5,IF(D$6=Sheet2!A$7,7)))))),FALSE)</f>
        <v>890640.11900000006</v>
      </c>
      <c r="J51" s="68">
        <f>VLOOKUP(B51,'2010-11'!A$8:N$75,IF(D$6=Sheet2!A$2,3,IF(D$6=Sheet2!A$3,4,IF(D$6=Sheet2!A$4,6,IF(D$6=Sheet2!A$5,14,IF(D$6=Sheet2!A$6,5,IF(D$6=Sheet2!A$7,7)))))),FALSE)</f>
        <v>749870.48985899379</v>
      </c>
      <c r="K51" s="68">
        <f>VLOOKUP(B51,'2009-10'!A$8:N$75,IF(D$6=Sheet2!A$2,3,IF(D$6=Sheet2!A$3,4,IF(D$6=Sheet2!A$4,6,IF(D$6=Sheet2!A$5,14,IF(D$6=Sheet2!A$6,5,IF(D$6=Sheet2!A$7,7)))))),FALSE)</f>
        <v>575920.24494860333</v>
      </c>
    </row>
    <row r="52" spans="2:11" ht="15" x14ac:dyDescent="0.25">
      <c r="B52" s="67" t="s">
        <v>42</v>
      </c>
      <c r="C52" s="68">
        <f>VLOOKUP(B52,'2017-18'!A$8:N$75,IF(D$6=Sheet2!A$2,3,IF(D$6=Sheet2!A$3,4,IF(D$6=Sheet2!A$4,6,IF(D$6=Sheet2!A$5,14,IF(D$6=Sheet2!A$6,5,IF(D$6=Sheet2!A$7,7)))))),FALSE)</f>
        <v>2099359.4852564358</v>
      </c>
      <c r="D52" s="68">
        <f>VLOOKUP(B52,'2016-17'!A$8:N$75,IF(D$6=Sheet2!A$2,3,IF(D$6=Sheet2!A$3,4,IF(D$6=Sheet2!A$4,6,IF(D$6=Sheet2!A$5,14,IF(D$6=Sheet2!A$6,5,IF(D$6=Sheet2!A$7,7)))))),FALSE)</f>
        <v>2166980.837434764</v>
      </c>
      <c r="E52" s="68">
        <f>VLOOKUP(B52,'2015-16'!A$8:N$75,IF(D$6=Sheet2!A$2,3,IF(D$6=Sheet2!A$3,4,IF(D$6=Sheet2!A$4,6,IF(D$6=Sheet2!A$5,14,IF(D$6=Sheet2!A$6,5,IF(D$6=Sheet2!A$7,7)))))),FALSE)</f>
        <v>1907740.0812447546</v>
      </c>
      <c r="F52" s="68">
        <f>VLOOKUP(B52,'2014-15'!A$8:N$75,IF(D$6=Sheet2!A$2,3,IF(D$6=Sheet2!A$3,4,IF(D$6=Sheet2!A$4,6,IF(D$6=Sheet2!A$5,14,IF(D$6=Sheet2!A$6,5,IF(D$6=Sheet2!A$7,7)))))),FALSE)</f>
        <v>1399469.9817862709</v>
      </c>
      <c r="G52" s="68">
        <f>VLOOKUP(B52,'2013-14'!A$8:N$75,IF(D$6=Sheet2!A$2,3,IF(D$6=Sheet2!A$3,4,IF(D$6=Sheet2!A$4,6,IF(D$6=Sheet2!A$5,14,IF(D$6=Sheet2!A$6,5,IF(D$6=Sheet2!A$7,7)))))),FALSE)</f>
        <v>1241128.6521855118</v>
      </c>
      <c r="H52" s="68">
        <f>VLOOKUP(B52,'2012-13'!A$8:N$75,IF(D$6=Sheet2!A$2,3,IF(D$6=Sheet2!A$3,4,IF(D$6=Sheet2!A$4,6,IF(D$6=Sheet2!A$5,14,IF(D$6=Sheet2!A$6,5,IF(D$6=Sheet2!A$7,7)))))),FALSE)</f>
        <v>1183145.2018925149</v>
      </c>
      <c r="I52" s="68">
        <f>VLOOKUP(B52,'2011-12'!A$8:N$75,IF(D$6=Sheet2!A$2,3,IF(D$6=Sheet2!A$3,4,IF(D$6=Sheet2!A$4,6,IF(D$6=Sheet2!A$5,14,IF(D$6=Sheet2!A$6,5,IF(D$6=Sheet2!A$7,7)))))),FALSE)</f>
        <v>1126352.8988999999</v>
      </c>
      <c r="J52" s="68">
        <f>VLOOKUP(B52,'2010-11'!A$8:N$75,IF(D$6=Sheet2!A$2,3,IF(D$6=Sheet2!A$3,4,IF(D$6=Sheet2!A$4,6,IF(D$6=Sheet2!A$5,14,IF(D$6=Sheet2!A$6,5,IF(D$6=Sheet2!A$7,7)))))),FALSE)</f>
        <v>1096452.8589188769</v>
      </c>
      <c r="K52" s="68">
        <f>VLOOKUP(B52,'2009-10'!A$8:N$75,IF(D$6=Sheet2!A$2,3,IF(D$6=Sheet2!A$3,4,IF(D$6=Sheet2!A$4,6,IF(D$6=Sheet2!A$5,14,IF(D$6=Sheet2!A$6,5,IF(D$6=Sheet2!A$7,7)))))),FALSE)</f>
        <v>671312.62003163621</v>
      </c>
    </row>
    <row r="53" spans="2:11" ht="15" x14ac:dyDescent="0.25">
      <c r="B53" s="67" t="s">
        <v>43</v>
      </c>
      <c r="C53" s="68">
        <f>VLOOKUP(B53,'2017-18'!A$8:N$75,IF(D$6=Sheet2!A$2,3,IF(D$6=Sheet2!A$3,4,IF(D$6=Sheet2!A$4,6,IF(D$6=Sheet2!A$5,14,IF(D$6=Sheet2!A$6,5,IF(D$6=Sheet2!A$7,7)))))),FALSE)</f>
        <v>62190640.964644015</v>
      </c>
      <c r="D53" s="68">
        <f>VLOOKUP(B53,'2016-17'!A$8:N$75,IF(D$6=Sheet2!A$2,3,IF(D$6=Sheet2!A$3,4,IF(D$6=Sheet2!A$4,6,IF(D$6=Sheet2!A$5,14,IF(D$6=Sheet2!A$6,5,IF(D$6=Sheet2!A$7,7)))))),FALSE)</f>
        <v>62189552.875278056</v>
      </c>
      <c r="E53" s="68">
        <f>VLOOKUP(B53,'2015-16'!A$8:N$75,IF(D$6=Sheet2!A$2,3,IF(D$6=Sheet2!A$3,4,IF(D$6=Sheet2!A$4,6,IF(D$6=Sheet2!A$5,14,IF(D$6=Sheet2!A$6,5,IF(D$6=Sheet2!A$7,7)))))),FALSE)</f>
        <v>59013648.970930897</v>
      </c>
      <c r="F53" s="68">
        <f>VLOOKUP(B53,'2014-15'!A$8:N$75,IF(D$6=Sheet2!A$2,3,IF(D$6=Sheet2!A$3,4,IF(D$6=Sheet2!A$4,6,IF(D$6=Sheet2!A$5,14,IF(D$6=Sheet2!A$6,5,IF(D$6=Sheet2!A$7,7)))))),FALSE)</f>
        <v>54423900.408557631</v>
      </c>
      <c r="G53" s="68">
        <f>VLOOKUP(B53,'2013-14'!A$8:N$75,IF(D$6=Sheet2!A$2,3,IF(D$6=Sheet2!A$3,4,IF(D$6=Sheet2!A$4,6,IF(D$6=Sheet2!A$5,14,IF(D$6=Sheet2!A$6,5,IF(D$6=Sheet2!A$7,7)))))),FALSE)</f>
        <v>50822521.856536321</v>
      </c>
      <c r="H53" s="68">
        <f>VLOOKUP(B53,'2012-13'!A$8:N$75,IF(D$6=Sheet2!A$2,3,IF(D$6=Sheet2!A$3,4,IF(D$6=Sheet2!A$4,6,IF(D$6=Sheet2!A$5,14,IF(D$6=Sheet2!A$6,5,IF(D$6=Sheet2!A$7,7)))))),FALSE)</f>
        <v>45403444.649293944</v>
      </c>
      <c r="I53" s="68">
        <f>VLOOKUP(B53,'2011-12'!A$8:N$75,IF(D$6=Sheet2!A$2,3,IF(D$6=Sheet2!A$3,4,IF(D$6=Sheet2!A$4,6,IF(D$6=Sheet2!A$5,14,IF(D$6=Sheet2!A$6,5,IF(D$6=Sheet2!A$7,7)))))),FALSE)</f>
        <v>39414297.720145494</v>
      </c>
      <c r="J53" s="68">
        <f>VLOOKUP(B53,'2010-11'!A$8:N$75,IF(D$6=Sheet2!A$2,3,IF(D$6=Sheet2!A$3,4,IF(D$6=Sheet2!A$4,6,IF(D$6=Sheet2!A$5,14,IF(D$6=Sheet2!A$6,5,IF(D$6=Sheet2!A$7,7)))))),FALSE)</f>
        <v>34813754.760918446</v>
      </c>
      <c r="K53" s="68">
        <f>VLOOKUP(B53,'2009-10'!A$8:N$75,IF(D$6=Sheet2!A$2,3,IF(D$6=Sheet2!A$3,4,IF(D$6=Sheet2!A$4,6,IF(D$6=Sheet2!A$5,14,IF(D$6=Sheet2!A$6,5,IF(D$6=Sheet2!A$7,7)))))),FALSE)</f>
        <v>22015199.570759203</v>
      </c>
    </row>
    <row r="54" spans="2:11" ht="15" x14ac:dyDescent="0.25">
      <c r="B54" s="67" t="s">
        <v>44</v>
      </c>
      <c r="C54" s="68">
        <f>VLOOKUP(B54,'2017-18'!A$8:N$75,IF(D$6=Sheet2!A$2,3,IF(D$6=Sheet2!A$3,4,IF(D$6=Sheet2!A$4,6,IF(D$6=Sheet2!A$5,14,IF(D$6=Sheet2!A$6,5,IF(D$6=Sheet2!A$7,7)))))),FALSE)</f>
        <v>49267285.282844238</v>
      </c>
      <c r="D54" s="68">
        <f>VLOOKUP(B54,'2016-17'!A$8:N$75,IF(D$6=Sheet2!A$2,3,IF(D$6=Sheet2!A$3,4,IF(D$6=Sheet2!A$4,6,IF(D$6=Sheet2!A$5,14,IF(D$6=Sheet2!A$6,5,IF(D$6=Sheet2!A$7,7)))))),FALSE)</f>
        <v>41739092.958959974</v>
      </c>
      <c r="E54" s="68">
        <f>VLOOKUP(B54,'2015-16'!A$8:N$75,IF(D$6=Sheet2!A$2,3,IF(D$6=Sheet2!A$3,4,IF(D$6=Sheet2!A$4,6,IF(D$6=Sheet2!A$5,14,IF(D$6=Sheet2!A$6,5,IF(D$6=Sheet2!A$7,7)))))),FALSE)</f>
        <v>43316667.116799496</v>
      </c>
      <c r="F54" s="68">
        <f>VLOOKUP(B54,'2014-15'!A$8:N$75,IF(D$6=Sheet2!A$2,3,IF(D$6=Sheet2!A$3,4,IF(D$6=Sheet2!A$4,6,IF(D$6=Sheet2!A$5,14,IF(D$6=Sheet2!A$6,5,IF(D$6=Sheet2!A$7,7)))))),FALSE)</f>
        <v>38260810.605875552</v>
      </c>
      <c r="G54" s="68">
        <f>VLOOKUP(B54,'2013-14'!A$8:N$75,IF(D$6=Sheet2!A$2,3,IF(D$6=Sheet2!A$3,4,IF(D$6=Sheet2!A$4,6,IF(D$6=Sheet2!A$5,14,IF(D$6=Sheet2!A$6,5,IF(D$6=Sheet2!A$7,7)))))),FALSE)</f>
        <v>34217948.322916076</v>
      </c>
      <c r="H54" s="68">
        <f>VLOOKUP(B54,'2012-13'!A$8:N$75,IF(D$6=Sheet2!A$2,3,IF(D$6=Sheet2!A$3,4,IF(D$6=Sheet2!A$4,6,IF(D$6=Sheet2!A$5,14,IF(D$6=Sheet2!A$6,5,IF(D$6=Sheet2!A$7,7)))))),FALSE)</f>
        <v>31624450.700607322</v>
      </c>
      <c r="I54" s="68">
        <f>VLOOKUP(B54,'2011-12'!A$8:N$75,IF(D$6=Sheet2!A$2,3,IF(D$6=Sheet2!A$3,4,IF(D$6=Sheet2!A$4,6,IF(D$6=Sheet2!A$5,14,IF(D$6=Sheet2!A$6,5,IF(D$6=Sheet2!A$7,7)))))),FALSE)</f>
        <v>27024456.772640005</v>
      </c>
      <c r="J54" s="68">
        <f>VLOOKUP(B54,'2010-11'!A$8:N$75,IF(D$6=Sheet2!A$2,3,IF(D$6=Sheet2!A$3,4,IF(D$6=Sheet2!A$4,6,IF(D$6=Sheet2!A$5,14,IF(D$6=Sheet2!A$6,5,IF(D$6=Sheet2!A$7,7)))))),FALSE)</f>
        <v>31202029.779692844</v>
      </c>
      <c r="K54" s="68">
        <f>VLOOKUP(B54,'2009-10'!A$8:N$75,IF(D$6=Sheet2!A$2,3,IF(D$6=Sheet2!A$3,4,IF(D$6=Sheet2!A$4,6,IF(D$6=Sheet2!A$5,14,IF(D$6=Sheet2!A$6,5,IF(D$6=Sheet2!A$7,7)))))),FALSE)</f>
        <v>15513556.298595611</v>
      </c>
    </row>
    <row r="55" spans="2:11" ht="15" x14ac:dyDescent="0.25">
      <c r="B55" s="67" t="s">
        <v>45</v>
      </c>
      <c r="C55" s="68">
        <f>VLOOKUP(B55,'2017-18'!A$8:N$75,IF(D$6=Sheet2!A$2,3,IF(D$6=Sheet2!A$3,4,IF(D$6=Sheet2!A$4,6,IF(D$6=Sheet2!A$5,14,IF(D$6=Sheet2!A$6,5,IF(D$6=Sheet2!A$7,7)))))),FALSE)</f>
        <v>5645986.1030606078</v>
      </c>
      <c r="D55" s="68">
        <f>VLOOKUP(B55,'2016-17'!A$8:N$75,IF(D$6=Sheet2!A$2,3,IF(D$6=Sheet2!A$3,4,IF(D$6=Sheet2!A$4,6,IF(D$6=Sheet2!A$5,14,IF(D$6=Sheet2!A$6,5,IF(D$6=Sheet2!A$7,7)))))),FALSE)</f>
        <v>5341688.5526745562</v>
      </c>
      <c r="E55" s="68">
        <f>VLOOKUP(B55,'2015-16'!A$8:N$75,IF(D$6=Sheet2!A$2,3,IF(D$6=Sheet2!A$3,4,IF(D$6=Sheet2!A$4,6,IF(D$6=Sheet2!A$5,14,IF(D$6=Sheet2!A$6,5,IF(D$6=Sheet2!A$7,7)))))),FALSE)</f>
        <v>4947123.2510046354</v>
      </c>
      <c r="F55" s="68">
        <f>VLOOKUP(B55,'2014-15'!A$8:N$75,IF(D$6=Sheet2!A$2,3,IF(D$6=Sheet2!A$3,4,IF(D$6=Sheet2!A$4,6,IF(D$6=Sheet2!A$5,14,IF(D$6=Sheet2!A$6,5,IF(D$6=Sheet2!A$7,7)))))),FALSE)</f>
        <v>4192328.8777577137</v>
      </c>
      <c r="G55" s="68">
        <f>VLOOKUP(B55,'2013-14'!A$8:N$75,IF(D$6=Sheet2!A$2,3,IF(D$6=Sheet2!A$3,4,IF(D$6=Sheet2!A$4,6,IF(D$6=Sheet2!A$5,14,IF(D$6=Sheet2!A$6,5,IF(D$6=Sheet2!A$7,7)))))),FALSE)</f>
        <v>3393506.3301128736</v>
      </c>
      <c r="H55" s="68">
        <f>VLOOKUP(B55,'2012-13'!A$8:N$75,IF(D$6=Sheet2!A$2,3,IF(D$6=Sheet2!A$3,4,IF(D$6=Sheet2!A$4,6,IF(D$6=Sheet2!A$5,14,IF(D$6=Sheet2!A$6,5,IF(D$6=Sheet2!A$7,7)))))),FALSE)</f>
        <v>3084605.815226703</v>
      </c>
      <c r="I55" s="68">
        <f>VLOOKUP(B55,'2011-12'!A$8:N$75,IF(D$6=Sheet2!A$2,3,IF(D$6=Sheet2!A$3,4,IF(D$6=Sheet2!A$4,6,IF(D$6=Sheet2!A$5,14,IF(D$6=Sheet2!A$6,5,IF(D$6=Sheet2!A$7,7)))))),FALSE)</f>
        <v>2990063.2535399999</v>
      </c>
      <c r="J55" s="68">
        <f>VLOOKUP(B55,'2010-11'!A$8:N$75,IF(D$6=Sheet2!A$2,3,IF(D$6=Sheet2!A$3,4,IF(D$6=Sheet2!A$4,6,IF(D$6=Sheet2!A$5,14,IF(D$6=Sheet2!A$6,5,IF(D$6=Sheet2!A$7,7)))))),FALSE)</f>
        <v>2967042.4288607459</v>
      </c>
      <c r="K55" s="68">
        <f>VLOOKUP(B55,'2009-10'!A$8:N$75,IF(D$6=Sheet2!A$2,3,IF(D$6=Sheet2!A$3,4,IF(D$6=Sheet2!A$4,6,IF(D$6=Sheet2!A$5,14,IF(D$6=Sheet2!A$6,5,IF(D$6=Sheet2!A$7,7)))))),FALSE)</f>
        <v>1452753.4737239999</v>
      </c>
    </row>
    <row r="56" spans="2:11" ht="15" x14ac:dyDescent="0.25">
      <c r="B56" s="67" t="s">
        <v>46</v>
      </c>
      <c r="C56" s="68">
        <f>VLOOKUP(B56,'2017-18'!A$8:N$75,IF(D$6=Sheet2!A$2,3,IF(D$6=Sheet2!A$3,4,IF(D$6=Sheet2!A$4,6,IF(D$6=Sheet2!A$5,14,IF(D$6=Sheet2!A$6,5,IF(D$6=Sheet2!A$7,7)))))),FALSE)</f>
        <v>18578028.405583449</v>
      </c>
      <c r="D56" s="68">
        <f>VLOOKUP(B56,'2016-17'!A$8:N$75,IF(D$6=Sheet2!A$2,3,IF(D$6=Sheet2!A$3,4,IF(D$6=Sheet2!A$4,6,IF(D$6=Sheet2!A$5,14,IF(D$6=Sheet2!A$6,5,IF(D$6=Sheet2!A$7,7)))))),FALSE)</f>
        <v>15229294.039741542</v>
      </c>
      <c r="E56" s="68">
        <f>VLOOKUP(B56,'2015-16'!A$8:N$75,IF(D$6=Sheet2!A$2,3,IF(D$6=Sheet2!A$3,4,IF(D$6=Sheet2!A$4,6,IF(D$6=Sheet2!A$5,14,IF(D$6=Sheet2!A$6,5,IF(D$6=Sheet2!A$7,7)))))),FALSE)</f>
        <v>15791091.485791873</v>
      </c>
      <c r="F56" s="68">
        <f>VLOOKUP(B56,'2014-15'!A$8:N$75,IF(D$6=Sheet2!A$2,3,IF(D$6=Sheet2!A$3,4,IF(D$6=Sheet2!A$4,6,IF(D$6=Sheet2!A$5,14,IF(D$6=Sheet2!A$6,5,IF(D$6=Sheet2!A$7,7)))))),FALSE)</f>
        <v>13904001.025960853</v>
      </c>
      <c r="G56" s="68">
        <f>VLOOKUP(B56,'2013-14'!A$8:N$75,IF(D$6=Sheet2!A$2,3,IF(D$6=Sheet2!A$3,4,IF(D$6=Sheet2!A$4,6,IF(D$6=Sheet2!A$5,14,IF(D$6=Sheet2!A$6,5,IF(D$6=Sheet2!A$7,7)))))),FALSE)</f>
        <v>13397775.151713684</v>
      </c>
      <c r="H56" s="68">
        <f>VLOOKUP(B56,'2012-13'!A$8:N$75,IF(D$6=Sheet2!A$2,3,IF(D$6=Sheet2!A$3,4,IF(D$6=Sheet2!A$4,6,IF(D$6=Sheet2!A$5,14,IF(D$6=Sheet2!A$6,5,IF(D$6=Sheet2!A$7,7)))))),FALSE)</f>
        <v>12654939.589479996</v>
      </c>
      <c r="I56" s="68">
        <f>VLOOKUP(B56,'2011-12'!A$8:N$75,IF(D$6=Sheet2!A$2,3,IF(D$6=Sheet2!A$3,4,IF(D$6=Sheet2!A$4,6,IF(D$6=Sheet2!A$5,14,IF(D$6=Sheet2!A$6,5,IF(D$6=Sheet2!A$7,7)))))),FALSE)</f>
        <v>8976910.3652600013</v>
      </c>
      <c r="J56" s="68">
        <f>VLOOKUP(B56,'2010-11'!A$8:N$75,IF(D$6=Sheet2!A$2,3,IF(D$6=Sheet2!A$3,4,IF(D$6=Sheet2!A$4,6,IF(D$6=Sheet2!A$5,14,IF(D$6=Sheet2!A$6,5,IF(D$6=Sheet2!A$7,7)))))),FALSE)</f>
        <v>10807118.633974273</v>
      </c>
      <c r="K56" s="68">
        <f>VLOOKUP(B56,'2009-10'!A$8:N$75,IF(D$6=Sheet2!A$2,3,IF(D$6=Sheet2!A$3,4,IF(D$6=Sheet2!A$4,6,IF(D$6=Sheet2!A$5,14,IF(D$6=Sheet2!A$6,5,IF(D$6=Sheet2!A$7,7)))))),FALSE)</f>
        <v>6013064.7677329071</v>
      </c>
    </row>
    <row r="57" spans="2:11" ht="15" x14ac:dyDescent="0.25">
      <c r="B57" s="67" t="s">
        <v>47</v>
      </c>
      <c r="C57" s="68">
        <f>VLOOKUP(B57,'2017-18'!A$8:N$75,IF(D$6=Sheet2!A$2,3,IF(D$6=Sheet2!A$3,4,IF(D$6=Sheet2!A$4,6,IF(D$6=Sheet2!A$5,14,IF(D$6=Sheet2!A$6,5,IF(D$6=Sheet2!A$7,7)))))),FALSE)</f>
        <v>269751.85131989705</v>
      </c>
      <c r="D57" s="68">
        <f>VLOOKUP(B57,'2016-17'!A$8:N$75,IF(D$6=Sheet2!A$2,3,IF(D$6=Sheet2!A$3,4,IF(D$6=Sheet2!A$4,6,IF(D$6=Sheet2!A$5,14,IF(D$6=Sheet2!A$6,5,IF(D$6=Sheet2!A$7,7)))))),FALSE)</f>
        <v>277228.99177136534</v>
      </c>
      <c r="E57" s="68">
        <f>VLOOKUP(B57,'2015-16'!A$8:N$75,IF(D$6=Sheet2!A$2,3,IF(D$6=Sheet2!A$3,4,IF(D$6=Sheet2!A$4,6,IF(D$6=Sheet2!A$5,14,IF(D$6=Sheet2!A$6,5,IF(D$6=Sheet2!A$7,7)))))),FALSE)</f>
        <v>245948.35615743377</v>
      </c>
      <c r="F57" s="68">
        <f>VLOOKUP(B57,'2014-15'!A$8:N$75,IF(D$6=Sheet2!A$2,3,IF(D$6=Sheet2!A$3,4,IF(D$6=Sheet2!A$4,6,IF(D$6=Sheet2!A$5,14,IF(D$6=Sheet2!A$6,5,IF(D$6=Sheet2!A$7,7)))))),FALSE)</f>
        <v>248237.42343212187</v>
      </c>
      <c r="G57" s="68">
        <f>VLOOKUP(B57,'2013-14'!A$8:N$75,IF(D$6=Sheet2!A$2,3,IF(D$6=Sheet2!A$3,4,IF(D$6=Sheet2!A$4,6,IF(D$6=Sheet2!A$5,14,IF(D$6=Sheet2!A$6,5,IF(D$6=Sheet2!A$7,7)))))),FALSE)</f>
        <v>190982.83655259028</v>
      </c>
      <c r="H57" s="68">
        <f>VLOOKUP(B57,'2012-13'!A$8:N$75,IF(D$6=Sheet2!A$2,3,IF(D$6=Sheet2!A$3,4,IF(D$6=Sheet2!A$4,6,IF(D$6=Sheet2!A$5,14,IF(D$6=Sheet2!A$6,5,IF(D$6=Sheet2!A$7,7)))))),FALSE)</f>
        <v>164503.80279914523</v>
      </c>
      <c r="I57" s="68">
        <f>VLOOKUP(B57,'2011-12'!A$8:N$75,IF(D$6=Sheet2!A$2,3,IF(D$6=Sheet2!A$3,4,IF(D$6=Sheet2!A$4,6,IF(D$6=Sheet2!A$5,14,IF(D$6=Sheet2!A$6,5,IF(D$6=Sheet2!A$7,7)))))),FALSE)</f>
        <v>167765.25912</v>
      </c>
      <c r="J57" s="68">
        <f>VLOOKUP(B57,'2010-11'!A$8:N$75,IF(D$6=Sheet2!A$2,3,IF(D$6=Sheet2!A$3,4,IF(D$6=Sheet2!A$4,6,IF(D$6=Sheet2!A$5,14,IF(D$6=Sheet2!A$6,5,IF(D$6=Sheet2!A$7,7)))))),FALSE)</f>
        <v>177323.04624094663</v>
      </c>
      <c r="K57" s="68">
        <f>VLOOKUP(B57,'2009-10'!A$8:N$75,IF(D$6=Sheet2!A$2,3,IF(D$6=Sheet2!A$3,4,IF(D$6=Sheet2!A$4,6,IF(D$6=Sheet2!A$5,14,IF(D$6=Sheet2!A$6,5,IF(D$6=Sheet2!A$7,7)))))),FALSE)</f>
        <v>109672.8363927778</v>
      </c>
    </row>
    <row r="58" spans="2:11" ht="15" x14ac:dyDescent="0.25">
      <c r="B58" s="67" t="s">
        <v>48</v>
      </c>
      <c r="C58" s="68">
        <f>VLOOKUP(B58,'2017-18'!A$8:N$75,IF(D$6=Sheet2!A$2,3,IF(D$6=Sheet2!A$3,4,IF(D$6=Sheet2!A$4,6,IF(D$6=Sheet2!A$5,14,IF(D$6=Sheet2!A$6,5,IF(D$6=Sheet2!A$7,7)))))),FALSE)</f>
        <v>246024414.03586942</v>
      </c>
      <c r="D58" s="68">
        <f>VLOOKUP(B58,'2016-17'!A$8:N$75,IF(D$6=Sheet2!A$2,3,IF(D$6=Sheet2!A$3,4,IF(D$6=Sheet2!A$4,6,IF(D$6=Sheet2!A$5,14,IF(D$6=Sheet2!A$6,5,IF(D$6=Sheet2!A$7,7)))))),FALSE)</f>
        <v>245690875.68036163</v>
      </c>
      <c r="E58" s="68">
        <f>VLOOKUP(B58,'2015-16'!A$8:N$75,IF(D$6=Sheet2!A$2,3,IF(D$6=Sheet2!A$3,4,IF(D$6=Sheet2!A$4,6,IF(D$6=Sheet2!A$5,14,IF(D$6=Sheet2!A$6,5,IF(D$6=Sheet2!A$7,7)))))),FALSE)</f>
        <v>221228344.33388811</v>
      </c>
      <c r="F58" s="68">
        <f>VLOOKUP(B58,'2014-15'!A$8:N$75,IF(D$6=Sheet2!A$2,3,IF(D$6=Sheet2!A$3,4,IF(D$6=Sheet2!A$4,6,IF(D$6=Sheet2!A$5,14,IF(D$6=Sheet2!A$6,5,IF(D$6=Sheet2!A$7,7)))))),FALSE)</f>
        <v>203068524.49725902</v>
      </c>
      <c r="G58" s="68">
        <f>VLOOKUP(B58,'2013-14'!A$8:N$75,IF(D$6=Sheet2!A$2,3,IF(D$6=Sheet2!A$3,4,IF(D$6=Sheet2!A$4,6,IF(D$6=Sheet2!A$5,14,IF(D$6=Sheet2!A$6,5,IF(D$6=Sheet2!A$7,7)))))),FALSE)</f>
        <v>189410351.25629765</v>
      </c>
      <c r="H58" s="68">
        <f>VLOOKUP(B58,'2012-13'!A$8:N$75,IF(D$6=Sheet2!A$2,3,IF(D$6=Sheet2!A$3,4,IF(D$6=Sheet2!A$4,6,IF(D$6=Sheet2!A$5,14,IF(D$6=Sheet2!A$6,5,IF(D$6=Sheet2!A$7,7)))))),FALSE)</f>
        <v>187071099.64899242</v>
      </c>
      <c r="I58" s="68">
        <f>VLOOKUP(B58,'2011-12'!A$8:N$75,IF(D$6=Sheet2!A$2,3,IF(D$6=Sheet2!A$3,4,IF(D$6=Sheet2!A$4,6,IF(D$6=Sheet2!A$5,14,IF(D$6=Sheet2!A$6,5,IF(D$6=Sheet2!A$7,7)))))),FALSE)</f>
        <v>166704055.70828316</v>
      </c>
      <c r="J58" s="68">
        <f>VLOOKUP(B58,'2010-11'!A$8:N$75,IF(D$6=Sheet2!A$2,3,IF(D$6=Sheet2!A$3,4,IF(D$6=Sheet2!A$4,6,IF(D$6=Sheet2!A$5,14,IF(D$6=Sheet2!A$6,5,IF(D$6=Sheet2!A$7,7)))))),FALSE)</f>
        <v>146816526.89238104</v>
      </c>
      <c r="K58" s="68">
        <f>VLOOKUP(B58,'2009-10'!A$8:N$75,IF(D$6=Sheet2!A$2,3,IF(D$6=Sheet2!A$3,4,IF(D$6=Sheet2!A$4,6,IF(D$6=Sheet2!A$5,14,IF(D$6=Sheet2!A$6,5,IF(D$6=Sheet2!A$7,7)))))),FALSE)</f>
        <v>94740349.4225986</v>
      </c>
    </row>
    <row r="59" spans="2:11" ht="15" x14ac:dyDescent="0.25">
      <c r="B59" s="67" t="s">
        <v>49</v>
      </c>
      <c r="C59" s="68">
        <f>VLOOKUP(B59,'2017-18'!A$8:N$75,IF(D$6=Sheet2!A$2,3,IF(D$6=Sheet2!A$3,4,IF(D$6=Sheet2!A$4,6,IF(D$6=Sheet2!A$5,14,IF(D$6=Sheet2!A$6,5,IF(D$6=Sheet2!A$7,7)))))),FALSE)</f>
        <v>50243108.471749015</v>
      </c>
      <c r="D59" s="68">
        <f>VLOOKUP(B59,'2016-17'!A$8:N$75,IF(D$6=Sheet2!A$2,3,IF(D$6=Sheet2!A$3,4,IF(D$6=Sheet2!A$4,6,IF(D$6=Sheet2!A$5,14,IF(D$6=Sheet2!A$6,5,IF(D$6=Sheet2!A$7,7)))))),FALSE)</f>
        <v>50252265.44655893</v>
      </c>
      <c r="E59" s="68">
        <f>VLOOKUP(B59,'2015-16'!A$8:N$75,IF(D$6=Sheet2!A$2,3,IF(D$6=Sheet2!A$3,4,IF(D$6=Sheet2!A$4,6,IF(D$6=Sheet2!A$5,14,IF(D$6=Sheet2!A$6,5,IF(D$6=Sheet2!A$7,7)))))),FALSE)</f>
        <v>44179833.962076485</v>
      </c>
      <c r="F59" s="68">
        <f>VLOOKUP(B59,'2014-15'!A$8:N$75,IF(D$6=Sheet2!A$2,3,IF(D$6=Sheet2!A$3,4,IF(D$6=Sheet2!A$4,6,IF(D$6=Sheet2!A$5,14,IF(D$6=Sheet2!A$6,5,IF(D$6=Sheet2!A$7,7)))))),FALSE)</f>
        <v>40881074.106117964</v>
      </c>
      <c r="G59" s="68">
        <f>VLOOKUP(B59,'2013-14'!A$8:N$75,IF(D$6=Sheet2!A$2,3,IF(D$6=Sheet2!A$3,4,IF(D$6=Sheet2!A$4,6,IF(D$6=Sheet2!A$5,14,IF(D$6=Sheet2!A$6,5,IF(D$6=Sheet2!A$7,7)))))),FALSE)</f>
        <v>37481372.893115908</v>
      </c>
      <c r="H59" s="68">
        <f>VLOOKUP(B59,'2012-13'!A$8:N$75,IF(D$6=Sheet2!A$2,3,IF(D$6=Sheet2!A$3,4,IF(D$6=Sheet2!A$4,6,IF(D$6=Sheet2!A$5,14,IF(D$6=Sheet2!A$6,5,IF(D$6=Sheet2!A$7,7)))))),FALSE)</f>
        <v>34324232.138354287</v>
      </c>
      <c r="I59" s="68">
        <f>VLOOKUP(B59,'2011-12'!A$8:N$75,IF(D$6=Sheet2!A$2,3,IF(D$6=Sheet2!A$3,4,IF(D$6=Sheet2!A$4,6,IF(D$6=Sheet2!A$5,14,IF(D$6=Sheet2!A$6,5,IF(D$6=Sheet2!A$7,7)))))),FALSE)</f>
        <v>33134982.196383622</v>
      </c>
      <c r="J59" s="68">
        <f>VLOOKUP(B59,'2010-11'!A$8:N$75,IF(D$6=Sheet2!A$2,3,IF(D$6=Sheet2!A$3,4,IF(D$6=Sheet2!A$4,6,IF(D$6=Sheet2!A$5,14,IF(D$6=Sheet2!A$6,5,IF(D$6=Sheet2!A$7,7)))))),FALSE)</f>
        <v>30981383.109564207</v>
      </c>
      <c r="K59" s="68">
        <f>VLOOKUP(B59,'2009-10'!A$8:N$75,IF(D$6=Sheet2!A$2,3,IF(D$6=Sheet2!A$3,4,IF(D$6=Sheet2!A$4,6,IF(D$6=Sheet2!A$5,14,IF(D$6=Sheet2!A$6,5,IF(D$6=Sheet2!A$7,7)))))),FALSE)</f>
        <v>22673401.68321532</v>
      </c>
    </row>
    <row r="60" spans="2:11" ht="15" x14ac:dyDescent="0.25">
      <c r="B60" s="67" t="s">
        <v>50</v>
      </c>
      <c r="C60" s="68">
        <f>VLOOKUP(B60,'2017-18'!A$8:N$75,IF(D$6=Sheet2!A$2,3,IF(D$6=Sheet2!A$3,4,IF(D$6=Sheet2!A$4,6,IF(D$6=Sheet2!A$5,14,IF(D$6=Sheet2!A$6,5,IF(D$6=Sheet2!A$7,7)))))),FALSE)</f>
        <v>48943256.210239135</v>
      </c>
      <c r="D60" s="68">
        <f>VLOOKUP(B60,'2016-17'!A$8:N$75,IF(D$6=Sheet2!A$2,3,IF(D$6=Sheet2!A$3,4,IF(D$6=Sheet2!A$4,6,IF(D$6=Sheet2!A$5,14,IF(D$6=Sheet2!A$6,5,IF(D$6=Sheet2!A$7,7)))))),FALSE)</f>
        <v>51433042.80003418</v>
      </c>
      <c r="E60" s="68">
        <f>VLOOKUP(B60,'2015-16'!A$8:N$75,IF(D$6=Sheet2!A$2,3,IF(D$6=Sheet2!A$3,4,IF(D$6=Sheet2!A$4,6,IF(D$6=Sheet2!A$5,14,IF(D$6=Sheet2!A$6,5,IF(D$6=Sheet2!A$7,7)))))),FALSE)</f>
        <v>40807131.862133779</v>
      </c>
      <c r="F60" s="68">
        <f>VLOOKUP(B60,'2014-15'!A$8:N$75,IF(D$6=Sheet2!A$2,3,IF(D$6=Sheet2!A$3,4,IF(D$6=Sheet2!A$4,6,IF(D$6=Sheet2!A$5,14,IF(D$6=Sheet2!A$6,5,IF(D$6=Sheet2!A$7,7)))))),FALSE)</f>
        <v>34270982.950996503</v>
      </c>
      <c r="G60" s="68">
        <f>VLOOKUP(B60,'2013-14'!A$8:N$75,IF(D$6=Sheet2!A$2,3,IF(D$6=Sheet2!A$3,4,IF(D$6=Sheet2!A$4,6,IF(D$6=Sheet2!A$5,14,IF(D$6=Sheet2!A$6,5,IF(D$6=Sheet2!A$7,7)))))),FALSE)</f>
        <v>30841330.586876314</v>
      </c>
      <c r="H60" s="68">
        <f>VLOOKUP(B60,'2012-13'!A$8:N$75,IF(D$6=Sheet2!A$2,3,IF(D$6=Sheet2!A$3,4,IF(D$6=Sheet2!A$4,6,IF(D$6=Sheet2!A$5,14,IF(D$6=Sheet2!A$6,5,IF(D$6=Sheet2!A$7,7)))))),FALSE)</f>
        <v>27850828.125920527</v>
      </c>
      <c r="I60" s="68">
        <f>VLOOKUP(B60,'2011-12'!A$8:N$75,IF(D$6=Sheet2!A$2,3,IF(D$6=Sheet2!A$3,4,IF(D$6=Sheet2!A$4,6,IF(D$6=Sheet2!A$5,14,IF(D$6=Sheet2!A$6,5,IF(D$6=Sheet2!A$7,7)))))),FALSE)</f>
        <v>25434963.247249998</v>
      </c>
      <c r="J60" s="68">
        <f>VLOOKUP(B60,'2010-11'!A$8:N$75,IF(D$6=Sheet2!A$2,3,IF(D$6=Sheet2!A$3,4,IF(D$6=Sheet2!A$4,6,IF(D$6=Sheet2!A$5,14,IF(D$6=Sheet2!A$6,5,IF(D$6=Sheet2!A$7,7)))))),FALSE)</f>
        <v>23639693.011473261</v>
      </c>
      <c r="K60" s="68">
        <f>VLOOKUP(B60,'2009-10'!A$8:N$75,IF(D$6=Sheet2!A$2,3,IF(D$6=Sheet2!A$3,4,IF(D$6=Sheet2!A$4,6,IF(D$6=Sheet2!A$5,14,IF(D$6=Sheet2!A$6,5,IF(D$6=Sheet2!A$7,7)))))),FALSE)</f>
        <v>17903133.670540225</v>
      </c>
    </row>
    <row r="61" spans="2:11" ht="15" x14ac:dyDescent="0.25">
      <c r="B61" s="67" t="s">
        <v>51</v>
      </c>
      <c r="C61" s="68">
        <f>VLOOKUP(B61,'2017-18'!A$8:N$75,IF(D$6=Sheet2!A$2,3,IF(D$6=Sheet2!A$3,4,IF(D$6=Sheet2!A$4,6,IF(D$6=Sheet2!A$5,14,IF(D$6=Sheet2!A$6,5,IF(D$6=Sheet2!A$7,7)))))),FALSE)</f>
        <v>2193566.6677391906</v>
      </c>
      <c r="D61" s="68">
        <f>VLOOKUP(B61,'2016-17'!A$8:N$75,IF(D$6=Sheet2!A$2,3,IF(D$6=Sheet2!A$3,4,IF(D$6=Sheet2!A$4,6,IF(D$6=Sheet2!A$5,14,IF(D$6=Sheet2!A$6,5,IF(D$6=Sheet2!A$7,7)))))),FALSE)</f>
        <v>1090266.4808200425</v>
      </c>
      <c r="E61" s="68">
        <f>VLOOKUP(B61,'2015-16'!A$8:N$75,IF(D$6=Sheet2!A$2,3,IF(D$6=Sheet2!A$3,4,IF(D$6=Sheet2!A$4,6,IF(D$6=Sheet2!A$5,14,IF(D$6=Sheet2!A$6,5,IF(D$6=Sheet2!A$7,7)))))),FALSE)</f>
        <v>911964.31348978763</v>
      </c>
      <c r="F61" s="68">
        <f>VLOOKUP(B61,'2014-15'!A$8:N$75,IF(D$6=Sheet2!A$2,3,IF(D$6=Sheet2!A$3,4,IF(D$6=Sheet2!A$4,6,IF(D$6=Sheet2!A$5,14,IF(D$6=Sheet2!A$6,5,IF(D$6=Sheet2!A$7,7)))))),FALSE)</f>
        <v>786716.72755303187</v>
      </c>
      <c r="G61" s="68">
        <f>VLOOKUP(B61,'2013-14'!A$8:N$75,IF(D$6=Sheet2!A$2,3,IF(D$6=Sheet2!A$3,4,IF(D$6=Sheet2!A$4,6,IF(D$6=Sheet2!A$5,14,IF(D$6=Sheet2!A$6,5,IF(D$6=Sheet2!A$7,7)))))),FALSE)</f>
        <v>813479.59820454544</v>
      </c>
      <c r="H61" s="68">
        <f>VLOOKUP(B61,'2012-13'!A$8:N$75,IF(D$6=Sheet2!A$2,3,IF(D$6=Sheet2!A$3,4,IF(D$6=Sheet2!A$4,6,IF(D$6=Sheet2!A$5,14,IF(D$6=Sheet2!A$6,5,IF(D$6=Sheet2!A$7,7)))))),FALSE)</f>
        <v>756490.99449642969</v>
      </c>
      <c r="I61" s="68">
        <f>VLOOKUP(B61,'2011-12'!A$8:N$75,IF(D$6=Sheet2!A$2,3,IF(D$6=Sheet2!A$3,4,IF(D$6=Sheet2!A$4,6,IF(D$6=Sheet2!A$5,14,IF(D$6=Sheet2!A$6,5,IF(D$6=Sheet2!A$7,7)))))),FALSE)</f>
        <v>684173.65304000012</v>
      </c>
      <c r="J61" s="68">
        <f>VLOOKUP(B61,'2010-11'!A$8:N$75,IF(D$6=Sheet2!A$2,3,IF(D$6=Sheet2!A$3,4,IF(D$6=Sheet2!A$4,6,IF(D$6=Sheet2!A$5,14,IF(D$6=Sheet2!A$6,5,IF(D$6=Sheet2!A$7,7)))))),FALSE)</f>
        <v>647875.7714362446</v>
      </c>
      <c r="K61" s="68">
        <f>VLOOKUP(B61,'2009-10'!A$8:N$75,IF(D$6=Sheet2!A$2,3,IF(D$6=Sheet2!A$3,4,IF(D$6=Sheet2!A$4,6,IF(D$6=Sheet2!A$5,14,IF(D$6=Sheet2!A$6,5,IF(D$6=Sheet2!A$7,7)))))),FALSE)</f>
        <v>445712.503425</v>
      </c>
    </row>
    <row r="62" spans="2:11" ht="15" x14ac:dyDescent="0.25">
      <c r="B62" s="67" t="s">
        <v>52</v>
      </c>
      <c r="C62" s="68">
        <f>VLOOKUP(B62,'2017-18'!A$8:N$75,IF(D$6=Sheet2!A$2,3,IF(D$6=Sheet2!A$3,4,IF(D$6=Sheet2!A$4,6,IF(D$6=Sheet2!A$5,14,IF(D$6=Sheet2!A$6,5,IF(D$6=Sheet2!A$7,7)))))),FALSE)</f>
        <v>55182078.453543872</v>
      </c>
      <c r="D62" s="68">
        <f>VLOOKUP(B62,'2016-17'!A$8:N$75,IF(D$6=Sheet2!A$2,3,IF(D$6=Sheet2!A$3,4,IF(D$6=Sheet2!A$4,6,IF(D$6=Sheet2!A$5,14,IF(D$6=Sheet2!A$6,5,IF(D$6=Sheet2!A$7,7)))))),FALSE)</f>
        <v>50375951.856494635</v>
      </c>
      <c r="E62" s="68">
        <f>VLOOKUP(B62,'2015-16'!A$8:N$75,IF(D$6=Sheet2!A$2,3,IF(D$6=Sheet2!A$3,4,IF(D$6=Sheet2!A$4,6,IF(D$6=Sheet2!A$5,14,IF(D$6=Sheet2!A$6,5,IF(D$6=Sheet2!A$7,7)))))),FALSE)</f>
        <v>38320105.770400822</v>
      </c>
      <c r="F62" s="68">
        <f>VLOOKUP(B62,'2014-15'!A$8:N$75,IF(D$6=Sheet2!A$2,3,IF(D$6=Sheet2!A$3,4,IF(D$6=Sheet2!A$4,6,IF(D$6=Sheet2!A$5,14,IF(D$6=Sheet2!A$6,5,IF(D$6=Sheet2!A$7,7)))))),FALSE)</f>
        <v>33627906.483662531</v>
      </c>
      <c r="G62" s="68">
        <f>VLOOKUP(B62,'2013-14'!A$8:N$75,IF(D$6=Sheet2!A$2,3,IF(D$6=Sheet2!A$3,4,IF(D$6=Sheet2!A$4,6,IF(D$6=Sheet2!A$5,14,IF(D$6=Sheet2!A$6,5,IF(D$6=Sheet2!A$7,7)))))),FALSE)</f>
        <v>30751048.556875478</v>
      </c>
      <c r="H62" s="68">
        <f>VLOOKUP(B62,'2012-13'!A$8:N$75,IF(D$6=Sheet2!A$2,3,IF(D$6=Sheet2!A$3,4,IF(D$6=Sheet2!A$4,6,IF(D$6=Sheet2!A$5,14,IF(D$6=Sheet2!A$6,5,IF(D$6=Sheet2!A$7,7)))))),FALSE)</f>
        <v>27950657.708816435</v>
      </c>
      <c r="I62" s="68">
        <f>VLOOKUP(B62,'2011-12'!A$8:N$75,IF(D$6=Sheet2!A$2,3,IF(D$6=Sheet2!A$3,4,IF(D$6=Sheet2!A$4,6,IF(D$6=Sheet2!A$5,14,IF(D$6=Sheet2!A$6,5,IF(D$6=Sheet2!A$7,7)))))),FALSE)</f>
        <v>23877153.943901267</v>
      </c>
      <c r="J62" s="68">
        <f>VLOOKUP(B62,'2010-11'!A$8:N$75,IF(D$6=Sheet2!A$2,3,IF(D$6=Sheet2!A$3,4,IF(D$6=Sheet2!A$4,6,IF(D$6=Sheet2!A$5,14,IF(D$6=Sheet2!A$6,5,IF(D$6=Sheet2!A$7,7)))))),FALSE)</f>
        <v>23436905.035012592</v>
      </c>
      <c r="K62" s="68">
        <f>VLOOKUP(B62,'2009-10'!A$8:N$75,IF(D$6=Sheet2!A$2,3,IF(D$6=Sheet2!A$3,4,IF(D$6=Sheet2!A$4,6,IF(D$6=Sheet2!A$5,14,IF(D$6=Sheet2!A$6,5,IF(D$6=Sheet2!A$7,7)))))),FALSE)</f>
        <v>16906437.098646134</v>
      </c>
    </row>
    <row r="63" spans="2:11" ht="15" x14ac:dyDescent="0.25">
      <c r="B63" s="67" t="s">
        <v>53</v>
      </c>
      <c r="C63" s="68">
        <f>VLOOKUP(B63,'2017-18'!A$8:N$75,IF(D$6=Sheet2!A$2,3,IF(D$6=Sheet2!A$3,4,IF(D$6=Sheet2!A$4,6,IF(D$6=Sheet2!A$5,14,IF(D$6=Sheet2!A$6,5,IF(D$6=Sheet2!A$7,7)))))),FALSE)</f>
        <v>11115982.147777641</v>
      </c>
      <c r="D63" s="68">
        <f>VLOOKUP(B63,'2016-17'!A$8:N$75,IF(D$6=Sheet2!A$2,3,IF(D$6=Sheet2!A$3,4,IF(D$6=Sheet2!A$4,6,IF(D$6=Sheet2!A$5,14,IF(D$6=Sheet2!A$6,5,IF(D$6=Sheet2!A$7,7)))))),FALSE)</f>
        <v>11052995.170651905</v>
      </c>
      <c r="E63" s="68">
        <f>VLOOKUP(B63,'2015-16'!A$8:N$75,IF(D$6=Sheet2!A$2,3,IF(D$6=Sheet2!A$3,4,IF(D$6=Sheet2!A$4,6,IF(D$6=Sheet2!A$5,14,IF(D$6=Sheet2!A$6,5,IF(D$6=Sheet2!A$7,7)))))),FALSE)</f>
        <v>8677270.9936031438</v>
      </c>
      <c r="F63" s="68">
        <f>VLOOKUP(B63,'2014-15'!A$8:N$75,IF(D$6=Sheet2!A$2,3,IF(D$6=Sheet2!A$3,4,IF(D$6=Sheet2!A$4,6,IF(D$6=Sheet2!A$5,14,IF(D$6=Sheet2!A$6,5,IF(D$6=Sheet2!A$7,7)))))),FALSE)</f>
        <v>9066520.9959407616</v>
      </c>
      <c r="G63" s="68">
        <f>VLOOKUP(B63,'2013-14'!A$8:N$75,IF(D$6=Sheet2!A$2,3,IF(D$6=Sheet2!A$3,4,IF(D$6=Sheet2!A$4,6,IF(D$6=Sheet2!A$5,14,IF(D$6=Sheet2!A$6,5,IF(D$6=Sheet2!A$7,7)))))),FALSE)</f>
        <v>7271647.5802802201</v>
      </c>
      <c r="H63" s="68">
        <f>VLOOKUP(B63,'2012-13'!A$8:N$75,IF(D$6=Sheet2!A$2,3,IF(D$6=Sheet2!A$3,4,IF(D$6=Sheet2!A$4,6,IF(D$6=Sheet2!A$5,14,IF(D$6=Sheet2!A$6,5,IF(D$6=Sheet2!A$7,7)))))),FALSE)</f>
        <v>7082206.0683692824</v>
      </c>
      <c r="I63" s="68">
        <f>VLOOKUP(B63,'2011-12'!A$8:N$75,IF(D$6=Sheet2!A$2,3,IF(D$6=Sheet2!A$3,4,IF(D$6=Sheet2!A$4,6,IF(D$6=Sheet2!A$5,14,IF(D$6=Sheet2!A$6,5,IF(D$6=Sheet2!A$7,7)))))),FALSE)</f>
        <v>6712443.2868799986</v>
      </c>
      <c r="J63" s="68">
        <f>VLOOKUP(B63,'2010-11'!A$8:N$75,IF(D$6=Sheet2!A$2,3,IF(D$6=Sheet2!A$3,4,IF(D$6=Sheet2!A$4,6,IF(D$6=Sheet2!A$5,14,IF(D$6=Sheet2!A$6,5,IF(D$6=Sheet2!A$7,7)))))),FALSE)</f>
        <v>6268790.4597354485</v>
      </c>
      <c r="K63" s="68">
        <f>VLOOKUP(B63,'2009-10'!A$8:N$75,IF(D$6=Sheet2!A$2,3,IF(D$6=Sheet2!A$3,4,IF(D$6=Sheet2!A$4,6,IF(D$6=Sheet2!A$5,14,IF(D$6=Sheet2!A$6,5,IF(D$6=Sheet2!A$7,7)))))),FALSE)</f>
        <v>4386019.4100519996</v>
      </c>
    </row>
    <row r="64" spans="2:11" ht="15" x14ac:dyDescent="0.25">
      <c r="B64" s="67" t="s">
        <v>54</v>
      </c>
      <c r="C64" s="68">
        <f>VLOOKUP(B64,'2017-18'!A$8:N$75,IF(D$6=Sheet2!A$2,3,IF(D$6=Sheet2!A$3,4,IF(D$6=Sheet2!A$4,6,IF(D$6=Sheet2!A$5,14,IF(D$6=Sheet2!A$6,5,IF(D$6=Sheet2!A$7,7)))))),FALSE)</f>
        <v>342662.50085392734</v>
      </c>
      <c r="D64" s="68">
        <f>VLOOKUP(B64,'2016-17'!A$8:N$75,IF(D$6=Sheet2!A$2,3,IF(D$6=Sheet2!A$3,4,IF(D$6=Sheet2!A$4,6,IF(D$6=Sheet2!A$5,14,IF(D$6=Sheet2!A$6,5,IF(D$6=Sheet2!A$7,7)))))),FALSE)</f>
        <v>285522.9088310572</v>
      </c>
      <c r="E64" s="68">
        <f>VLOOKUP(B64,'2015-16'!A$8:N$75,IF(D$6=Sheet2!A$2,3,IF(D$6=Sheet2!A$3,4,IF(D$6=Sheet2!A$4,6,IF(D$6=Sheet2!A$5,14,IF(D$6=Sheet2!A$6,5,IF(D$6=Sheet2!A$7,7)))))),FALSE)</f>
        <v>297566.11006909306</v>
      </c>
      <c r="F64" s="68">
        <f>VLOOKUP(B64,'2014-15'!A$8:N$75,IF(D$6=Sheet2!A$2,3,IF(D$6=Sheet2!A$3,4,IF(D$6=Sheet2!A$4,6,IF(D$6=Sheet2!A$5,14,IF(D$6=Sheet2!A$6,5,IF(D$6=Sheet2!A$7,7)))))),FALSE)</f>
        <v>284839.61720893055</v>
      </c>
      <c r="G64" s="68">
        <f>VLOOKUP(B64,'2013-14'!A$8:N$75,IF(D$6=Sheet2!A$2,3,IF(D$6=Sheet2!A$3,4,IF(D$6=Sheet2!A$4,6,IF(D$6=Sheet2!A$5,14,IF(D$6=Sheet2!A$6,5,IF(D$6=Sheet2!A$7,7)))))),FALSE)</f>
        <v>268331.51946068864</v>
      </c>
      <c r="H64" s="68">
        <f>VLOOKUP(B64,'2012-13'!A$8:N$75,IF(D$6=Sheet2!A$2,3,IF(D$6=Sheet2!A$3,4,IF(D$6=Sheet2!A$4,6,IF(D$6=Sheet2!A$5,14,IF(D$6=Sheet2!A$6,5,IF(D$6=Sheet2!A$7,7)))))),FALSE)</f>
        <v>234603.3904</v>
      </c>
      <c r="I64" s="68">
        <f>VLOOKUP(B64,'2011-12'!A$8:N$75,IF(D$6=Sheet2!A$2,3,IF(D$6=Sheet2!A$3,4,IF(D$6=Sheet2!A$4,6,IF(D$6=Sheet2!A$5,14,IF(D$6=Sheet2!A$6,5,IF(D$6=Sheet2!A$7,7)))))),FALSE)</f>
        <v>206747.12414999999</v>
      </c>
      <c r="J64" s="68">
        <f>VLOOKUP(B64,'2010-11'!A$8:N$75,IF(D$6=Sheet2!A$2,3,IF(D$6=Sheet2!A$3,4,IF(D$6=Sheet2!A$4,6,IF(D$6=Sheet2!A$5,14,IF(D$6=Sheet2!A$6,5,IF(D$6=Sheet2!A$7,7)))))),FALSE)</f>
        <v>193320.0880505247</v>
      </c>
      <c r="K64" s="68">
        <f>VLOOKUP(B64,'2009-10'!A$8:N$75,IF(D$6=Sheet2!A$2,3,IF(D$6=Sheet2!A$3,4,IF(D$6=Sheet2!A$4,6,IF(D$6=Sheet2!A$5,14,IF(D$6=Sheet2!A$6,5,IF(D$6=Sheet2!A$7,7)))))),FALSE)</f>
        <v>141744.81047653494</v>
      </c>
    </row>
    <row r="65" spans="2:11" ht="15" x14ac:dyDescent="0.25">
      <c r="B65" s="67" t="s">
        <v>87</v>
      </c>
      <c r="C65" s="68">
        <f>VLOOKUP(B65,'2017-18'!A$8:N$75,IF(D$6=Sheet2!A$2,3,IF(D$6=Sheet2!A$3,4,IF(D$6=Sheet2!A$4,6,IF(D$6=Sheet2!A$5,14,IF(D$6=Sheet2!A$6,5,IF(D$6=Sheet2!A$7,7)))))),FALSE)</f>
        <v>10475258.501376132</v>
      </c>
      <c r="D65" s="68">
        <f>VLOOKUP(B65,'2016-17'!A$8:N$75,IF(D$6=Sheet2!A$2,3,IF(D$6=Sheet2!A$3,4,IF(D$6=Sheet2!A$4,6,IF(D$6=Sheet2!A$5,14,IF(D$6=Sheet2!A$6,5,IF(D$6=Sheet2!A$7,7)))))),FALSE)</f>
        <v>10064489.256987471</v>
      </c>
      <c r="E65" s="68">
        <f>VLOOKUP(B65,'2015-16'!A$8:N$75,IF(D$6=Sheet2!A$2,3,IF(D$6=Sheet2!A$3,4,IF(D$6=Sheet2!A$4,6,IF(D$6=Sheet2!A$5,14,IF(D$6=Sheet2!A$6,5,IF(D$6=Sheet2!A$7,7)))))),FALSE)</f>
        <v>9053434.6495201644</v>
      </c>
      <c r="F65" s="68">
        <f>VLOOKUP(B65,'2014-15'!A$8:N$75,IF(D$6=Sheet2!A$2,3,IF(D$6=Sheet2!A$3,4,IF(D$6=Sheet2!A$4,6,IF(D$6=Sheet2!A$5,14,IF(D$6=Sheet2!A$6,5,IF(D$6=Sheet2!A$7,7)))))),FALSE)</f>
        <v>8132198.9352693055</v>
      </c>
      <c r="G65" s="68">
        <f>VLOOKUP(B65,'2013-14'!A$8:N$75,IF(D$6=Sheet2!A$2,3,IF(D$6=Sheet2!A$3,4,IF(D$6=Sheet2!A$4,6,IF(D$6=Sheet2!A$5,14,IF(D$6=Sheet2!A$6,5,IF(D$6=Sheet2!A$7,7)))))),FALSE)</f>
        <v>7467880.4637764208</v>
      </c>
      <c r="H65" s="68">
        <f>VLOOKUP(B65,'2012-13'!A$8:N$75,IF(D$6=Sheet2!A$2,3,IF(D$6=Sheet2!A$3,4,IF(D$6=Sheet2!A$4,6,IF(D$6=Sheet2!A$5,14,IF(D$6=Sheet2!A$6,5,IF(D$6=Sheet2!A$7,7)))))),FALSE)</f>
        <v>6980107.2262076363</v>
      </c>
      <c r="I65" s="68">
        <f>VLOOKUP(B65,'2011-12'!A$8:N$75,IF(D$6=Sheet2!A$2,3,IF(D$6=Sheet2!A$3,4,IF(D$6=Sheet2!A$4,6,IF(D$6=Sheet2!A$5,14,IF(D$6=Sheet2!A$6,5,IF(D$6=Sheet2!A$7,7)))))),FALSE)</f>
        <v>6437917.5916499989</v>
      </c>
      <c r="J65" s="68">
        <f>VLOOKUP(B65,'2010-11'!A$8:N$75,IF(D$6=Sheet2!A$2,3,IF(D$6=Sheet2!A$3,4,IF(D$6=Sheet2!A$4,6,IF(D$6=Sheet2!A$5,14,IF(D$6=Sheet2!A$6,5,IF(D$6=Sheet2!A$7,7)))))),FALSE)</f>
        <v>6490700.8303702604</v>
      </c>
      <c r="K65" s="68">
        <f>VLOOKUP(B65,'2009-10'!A$8:N$75,IF(D$6=Sheet2!A$2,3,IF(D$6=Sheet2!A$3,4,IF(D$6=Sheet2!A$4,6,IF(D$6=Sheet2!A$5,14,IF(D$6=Sheet2!A$6,5,IF(D$6=Sheet2!A$7,7)))))),FALSE)</f>
        <v>3265555.8291193489</v>
      </c>
    </row>
    <row r="66" spans="2:11" ht="15" x14ac:dyDescent="0.25">
      <c r="B66" s="67" t="s">
        <v>88</v>
      </c>
      <c r="C66" s="68">
        <f>VLOOKUP(B66,'2017-18'!A$8:N$75,IF(D$6=Sheet2!A$2,3,IF(D$6=Sheet2!A$3,4,IF(D$6=Sheet2!A$4,6,IF(D$6=Sheet2!A$5,14,IF(D$6=Sheet2!A$6,5,IF(D$6=Sheet2!A$7,7)))))),FALSE)</f>
        <v>3719660.9206713568</v>
      </c>
      <c r="D66" s="68">
        <f>VLOOKUP(B66,'2016-17'!A$8:N$75,IF(D$6=Sheet2!A$2,3,IF(D$6=Sheet2!A$3,4,IF(D$6=Sheet2!A$4,6,IF(D$6=Sheet2!A$5,14,IF(D$6=Sheet2!A$6,5,IF(D$6=Sheet2!A$7,7)))))),FALSE)</f>
        <v>3814361.9505086639</v>
      </c>
      <c r="E66" s="68">
        <f>VLOOKUP(B66,'2015-16'!A$8:N$75,IF(D$6=Sheet2!A$2,3,IF(D$6=Sheet2!A$3,4,IF(D$6=Sheet2!A$4,6,IF(D$6=Sheet2!A$5,14,IF(D$6=Sheet2!A$6,5,IF(D$6=Sheet2!A$7,7)))))),FALSE)</f>
        <v>3332094.2201390099</v>
      </c>
      <c r="F66" s="68">
        <f>VLOOKUP(B66,'2014-15'!A$8:N$75,IF(D$6=Sheet2!A$2,3,IF(D$6=Sheet2!A$3,4,IF(D$6=Sheet2!A$4,6,IF(D$6=Sheet2!A$5,14,IF(D$6=Sheet2!A$6,5,IF(D$6=Sheet2!A$7,7)))))),FALSE)</f>
        <v>3008012.5145063275</v>
      </c>
      <c r="G66" s="68">
        <f>VLOOKUP(B66,'2013-14'!A$8:N$75,IF(D$6=Sheet2!A$2,3,IF(D$6=Sheet2!A$3,4,IF(D$6=Sheet2!A$4,6,IF(D$6=Sheet2!A$5,14,IF(D$6=Sheet2!A$6,5,IF(D$6=Sheet2!A$7,7)))))),FALSE)</f>
        <v>2644065.8362257103</v>
      </c>
      <c r="H66" s="68">
        <f>VLOOKUP(B66,'2012-13'!A$8:N$75,IF(D$6=Sheet2!A$2,3,IF(D$6=Sheet2!A$3,4,IF(D$6=Sheet2!A$4,6,IF(D$6=Sheet2!A$5,14,IF(D$6=Sheet2!A$6,5,IF(D$6=Sheet2!A$7,7)))))),FALSE)</f>
        <v>2656112.8092700001</v>
      </c>
      <c r="I66" s="68">
        <f>VLOOKUP(B66,'2011-12'!A$8:N$75,IF(D$6=Sheet2!A$2,3,IF(D$6=Sheet2!A$3,4,IF(D$6=Sheet2!A$4,6,IF(D$6=Sheet2!A$5,14,IF(D$6=Sheet2!A$6,5,IF(D$6=Sheet2!A$7,7)))))),FALSE)</f>
        <v>2332371.3521499997</v>
      </c>
      <c r="J66" s="68">
        <f>VLOOKUP(B66,'2010-11'!A$8:N$75,IF(D$6=Sheet2!A$2,3,IF(D$6=Sheet2!A$3,4,IF(D$6=Sheet2!A$4,6,IF(D$6=Sheet2!A$5,14,IF(D$6=Sheet2!A$6,5,IF(D$6=Sheet2!A$7,7)))))),FALSE)</f>
        <v>2036634.4658675133</v>
      </c>
      <c r="K66" s="68">
        <f>VLOOKUP(B66,'2009-10'!A$8:N$75,IF(D$6=Sheet2!A$2,3,IF(D$6=Sheet2!A$3,4,IF(D$6=Sheet2!A$4,6,IF(D$6=Sheet2!A$5,14,IF(D$6=Sheet2!A$6,5,IF(D$6=Sheet2!A$7,7)))))),FALSE)</f>
        <v>1373329.7746715553</v>
      </c>
    </row>
    <row r="67" spans="2:11" ht="15" x14ac:dyDescent="0.25">
      <c r="B67" s="67" t="s">
        <v>55</v>
      </c>
      <c r="C67" s="68">
        <f>VLOOKUP(B67,'2017-18'!A$8:N$75,IF(D$6=Sheet2!A$2,3,IF(D$6=Sheet2!A$3,4,IF(D$6=Sheet2!A$4,6,IF(D$6=Sheet2!A$5,14,IF(D$6=Sheet2!A$6,5,IF(D$6=Sheet2!A$7,7)))))),FALSE)</f>
        <v>2478401.9314877861</v>
      </c>
      <c r="D67" s="68">
        <f>VLOOKUP(B67,'2016-17'!A$8:N$75,IF(D$6=Sheet2!A$2,3,IF(D$6=Sheet2!A$3,4,IF(D$6=Sheet2!A$4,6,IF(D$6=Sheet2!A$5,14,IF(D$6=Sheet2!A$6,5,IF(D$6=Sheet2!A$7,7)))))),FALSE)</f>
        <v>2083434.6076467936</v>
      </c>
      <c r="E67" s="68">
        <f>VLOOKUP(B67,'2015-16'!A$8:N$75,IF(D$6=Sheet2!A$2,3,IF(D$6=Sheet2!A$3,4,IF(D$6=Sheet2!A$4,6,IF(D$6=Sheet2!A$5,14,IF(D$6=Sheet2!A$6,5,IF(D$6=Sheet2!A$7,7)))))),FALSE)</f>
        <v>2327677.1350371656</v>
      </c>
      <c r="F67" s="68">
        <f>VLOOKUP(B67,'2014-15'!A$8:N$75,IF(D$6=Sheet2!A$2,3,IF(D$6=Sheet2!A$3,4,IF(D$6=Sheet2!A$4,6,IF(D$6=Sheet2!A$5,14,IF(D$6=Sheet2!A$6,5,IF(D$6=Sheet2!A$7,7)))))),FALSE)</f>
        <v>1755609.2689996082</v>
      </c>
      <c r="G67" s="68">
        <f>VLOOKUP(B67,'2013-14'!A$8:N$75,IF(D$6=Sheet2!A$2,3,IF(D$6=Sheet2!A$3,4,IF(D$6=Sheet2!A$4,6,IF(D$6=Sheet2!A$5,14,IF(D$6=Sheet2!A$6,5,IF(D$6=Sheet2!A$7,7)))))),FALSE)</f>
        <v>1240052.4586708504</v>
      </c>
      <c r="H67" s="68">
        <f>VLOOKUP(B67,'2012-13'!A$8:N$75,IF(D$6=Sheet2!A$2,3,IF(D$6=Sheet2!A$3,4,IF(D$6=Sheet2!A$4,6,IF(D$6=Sheet2!A$5,14,IF(D$6=Sheet2!A$6,5,IF(D$6=Sheet2!A$7,7)))))),FALSE)</f>
        <v>1103558.9410399999</v>
      </c>
      <c r="I67" s="68">
        <f>VLOOKUP(B67,'2011-12'!A$8:N$75,IF(D$6=Sheet2!A$2,3,IF(D$6=Sheet2!A$3,4,IF(D$6=Sheet2!A$4,6,IF(D$6=Sheet2!A$5,14,IF(D$6=Sheet2!A$6,5,IF(D$6=Sheet2!A$7,7)))))),FALSE)</f>
        <v>820761.58583999996</v>
      </c>
      <c r="J67" s="68">
        <f>VLOOKUP(B67,'2010-11'!A$8:N$75,IF(D$6=Sheet2!A$2,3,IF(D$6=Sheet2!A$3,4,IF(D$6=Sheet2!A$4,6,IF(D$6=Sheet2!A$5,14,IF(D$6=Sheet2!A$6,5,IF(D$6=Sheet2!A$7,7)))))),FALSE)</f>
        <v>952603.29004198243</v>
      </c>
      <c r="K67" s="68">
        <f>VLOOKUP(B67,'2009-10'!A$8:N$75,IF(D$6=Sheet2!A$2,3,IF(D$6=Sheet2!A$3,4,IF(D$6=Sheet2!A$4,6,IF(D$6=Sheet2!A$5,14,IF(D$6=Sheet2!A$6,5,IF(D$6=Sheet2!A$7,7)))))),FALSE)</f>
        <v>495546.28291388886</v>
      </c>
    </row>
    <row r="68" spans="2:11" ht="15" x14ac:dyDescent="0.25">
      <c r="B68" s="67" t="s">
        <v>56</v>
      </c>
      <c r="C68" s="68">
        <f>VLOOKUP(B68,'2017-18'!A$8:N$75,IF(D$6=Sheet2!A$2,3,IF(D$6=Sheet2!A$3,4,IF(D$6=Sheet2!A$4,6,IF(D$6=Sheet2!A$5,14,IF(D$6=Sheet2!A$6,5,IF(D$6=Sheet2!A$7,7)))))),FALSE)</f>
        <v>19122671.018697288</v>
      </c>
      <c r="D68" s="68">
        <f>VLOOKUP(B68,'2016-17'!A$8:N$75,IF(D$6=Sheet2!A$2,3,IF(D$6=Sheet2!A$3,4,IF(D$6=Sheet2!A$4,6,IF(D$6=Sheet2!A$5,14,IF(D$6=Sheet2!A$6,5,IF(D$6=Sheet2!A$7,7)))))),FALSE)</f>
        <v>19212471.047832273</v>
      </c>
      <c r="E68" s="68">
        <f>VLOOKUP(B68,'2015-16'!A$8:N$75,IF(D$6=Sheet2!A$2,3,IF(D$6=Sheet2!A$3,4,IF(D$6=Sheet2!A$4,6,IF(D$6=Sheet2!A$5,14,IF(D$6=Sheet2!A$6,5,IF(D$6=Sheet2!A$7,7)))))),FALSE)</f>
        <v>19278932.4193247</v>
      </c>
      <c r="F68" s="68">
        <f>VLOOKUP(B68,'2014-15'!A$8:N$75,IF(D$6=Sheet2!A$2,3,IF(D$6=Sheet2!A$3,4,IF(D$6=Sheet2!A$4,6,IF(D$6=Sheet2!A$5,14,IF(D$6=Sheet2!A$6,5,IF(D$6=Sheet2!A$7,7)))))),FALSE)</f>
        <v>16794887.987176135</v>
      </c>
      <c r="G68" s="68">
        <f>VLOOKUP(B68,'2013-14'!A$8:N$75,IF(D$6=Sheet2!A$2,3,IF(D$6=Sheet2!A$3,4,IF(D$6=Sheet2!A$4,6,IF(D$6=Sheet2!A$5,14,IF(D$6=Sheet2!A$6,5,IF(D$6=Sheet2!A$7,7)))))),FALSE)</f>
        <v>14592371.15311598</v>
      </c>
      <c r="H68" s="68">
        <f>VLOOKUP(B68,'2012-13'!A$8:N$75,IF(D$6=Sheet2!A$2,3,IF(D$6=Sheet2!A$3,4,IF(D$6=Sheet2!A$4,6,IF(D$6=Sheet2!A$5,14,IF(D$6=Sheet2!A$6,5,IF(D$6=Sheet2!A$7,7)))))),FALSE)</f>
        <v>14029940.610817933</v>
      </c>
      <c r="I68" s="68">
        <f>VLOOKUP(B68,'2011-12'!A$8:N$75,IF(D$6=Sheet2!A$2,3,IF(D$6=Sheet2!A$3,4,IF(D$6=Sheet2!A$4,6,IF(D$6=Sheet2!A$5,14,IF(D$6=Sheet2!A$6,5,IF(D$6=Sheet2!A$7,7)))))),FALSE)</f>
        <v>11811849.841981653</v>
      </c>
      <c r="J68" s="68">
        <f>VLOOKUP(B68,'2010-11'!A$8:N$75,IF(D$6=Sheet2!A$2,3,IF(D$6=Sheet2!A$3,4,IF(D$6=Sheet2!A$4,6,IF(D$6=Sheet2!A$5,14,IF(D$6=Sheet2!A$6,5,IF(D$6=Sheet2!A$7,7)))))),FALSE)</f>
        <v>11167668.818691732</v>
      </c>
      <c r="K68" s="68">
        <f>VLOOKUP(B68,'2009-10'!A$8:N$75,IF(D$6=Sheet2!A$2,3,IF(D$6=Sheet2!A$3,4,IF(D$6=Sheet2!A$4,6,IF(D$6=Sheet2!A$5,14,IF(D$6=Sheet2!A$6,5,IF(D$6=Sheet2!A$7,7)))))),FALSE)</f>
        <v>7049463.6423144415</v>
      </c>
    </row>
    <row r="69" spans="2:11" ht="15" x14ac:dyDescent="0.25">
      <c r="B69" s="67" t="s">
        <v>57</v>
      </c>
      <c r="C69" s="68">
        <f>VLOOKUP(B69,'2017-18'!A$8:N$75,IF(D$6=Sheet2!A$2,3,IF(D$6=Sheet2!A$3,4,IF(D$6=Sheet2!A$4,6,IF(D$6=Sheet2!A$5,14,IF(D$6=Sheet2!A$6,5,IF(D$6=Sheet2!A$7,7)))))),FALSE)</f>
        <v>5003159.8577060541</v>
      </c>
      <c r="D69" s="68">
        <f>VLOOKUP(B69,'2016-17'!A$8:N$75,IF(D$6=Sheet2!A$2,3,IF(D$6=Sheet2!A$3,4,IF(D$6=Sheet2!A$4,6,IF(D$6=Sheet2!A$5,14,IF(D$6=Sheet2!A$6,5,IF(D$6=Sheet2!A$7,7)))))),FALSE)</f>
        <v>5027315.2349203844</v>
      </c>
      <c r="E69" s="68">
        <f>VLOOKUP(B69,'2015-16'!A$8:N$75,IF(D$6=Sheet2!A$2,3,IF(D$6=Sheet2!A$3,4,IF(D$6=Sheet2!A$4,6,IF(D$6=Sheet2!A$5,14,IF(D$6=Sheet2!A$6,5,IF(D$6=Sheet2!A$7,7)))))),FALSE)</f>
        <v>4498316.5047622966</v>
      </c>
      <c r="F69" s="68">
        <f>VLOOKUP(B69,'2014-15'!A$8:N$75,IF(D$6=Sheet2!A$2,3,IF(D$6=Sheet2!A$3,4,IF(D$6=Sheet2!A$4,6,IF(D$6=Sheet2!A$5,14,IF(D$6=Sheet2!A$6,5,IF(D$6=Sheet2!A$7,7)))))),FALSE)</f>
        <v>4166963.284676048</v>
      </c>
      <c r="G69" s="68">
        <f>VLOOKUP(B69,'2013-14'!A$8:N$75,IF(D$6=Sheet2!A$2,3,IF(D$6=Sheet2!A$3,4,IF(D$6=Sheet2!A$4,6,IF(D$6=Sheet2!A$5,14,IF(D$6=Sheet2!A$6,5,IF(D$6=Sheet2!A$7,7)))))),FALSE)</f>
        <v>3554142.2895376217</v>
      </c>
      <c r="H69" s="68">
        <f>VLOOKUP(B69,'2012-13'!A$8:N$75,IF(D$6=Sheet2!A$2,3,IF(D$6=Sheet2!A$3,4,IF(D$6=Sheet2!A$4,6,IF(D$6=Sheet2!A$5,14,IF(D$6=Sheet2!A$6,5,IF(D$6=Sheet2!A$7,7)))))),FALSE)</f>
        <v>3557133.044708054</v>
      </c>
      <c r="I69" s="68">
        <f>VLOOKUP(B69,'2011-12'!A$8:N$75,IF(D$6=Sheet2!A$2,3,IF(D$6=Sheet2!A$3,4,IF(D$6=Sheet2!A$4,6,IF(D$6=Sheet2!A$5,14,IF(D$6=Sheet2!A$6,5,IF(D$6=Sheet2!A$7,7)))))),FALSE)</f>
        <v>3262916.0174999996</v>
      </c>
      <c r="J69" s="68">
        <f>VLOOKUP(B69,'2010-11'!A$8:N$75,IF(D$6=Sheet2!A$2,3,IF(D$6=Sheet2!A$3,4,IF(D$6=Sheet2!A$4,6,IF(D$6=Sheet2!A$5,14,IF(D$6=Sheet2!A$6,5,IF(D$6=Sheet2!A$7,7)))))),FALSE)</f>
        <v>3086949.8305982626</v>
      </c>
      <c r="K69" s="68">
        <f>VLOOKUP(B69,'2009-10'!A$8:N$75,IF(D$6=Sheet2!A$2,3,IF(D$6=Sheet2!A$3,4,IF(D$6=Sheet2!A$4,6,IF(D$6=Sheet2!A$5,14,IF(D$6=Sheet2!A$6,5,IF(D$6=Sheet2!A$7,7)))))),FALSE)</f>
        <v>2438513.2613577275</v>
      </c>
    </row>
    <row r="70" spans="2:11" ht="15" x14ac:dyDescent="0.25">
      <c r="B70" s="67" t="s">
        <v>58</v>
      </c>
      <c r="C70" s="68">
        <f>VLOOKUP(B70,'2017-18'!A$8:N$75,IF(D$6=Sheet2!A$2,3,IF(D$6=Sheet2!A$3,4,IF(D$6=Sheet2!A$4,6,IF(D$6=Sheet2!A$5,14,IF(D$6=Sheet2!A$6,5,IF(D$6=Sheet2!A$7,7)))))),FALSE)</f>
        <v>678769.46225345996</v>
      </c>
      <c r="D70" s="68">
        <f>VLOOKUP(B70,'2016-17'!A$8:N$75,IF(D$6=Sheet2!A$2,3,IF(D$6=Sheet2!A$3,4,IF(D$6=Sheet2!A$4,6,IF(D$6=Sheet2!A$5,14,IF(D$6=Sheet2!A$6,5,IF(D$6=Sheet2!A$7,7)))))),FALSE)</f>
        <v>697197.03122009826</v>
      </c>
      <c r="E70" s="68">
        <f>VLOOKUP(B70,'2015-16'!A$8:N$75,IF(D$6=Sheet2!A$2,3,IF(D$6=Sheet2!A$3,4,IF(D$6=Sheet2!A$4,6,IF(D$6=Sheet2!A$5,14,IF(D$6=Sheet2!A$6,5,IF(D$6=Sheet2!A$7,7)))))),FALSE)</f>
        <v>615903.14298786561</v>
      </c>
      <c r="F70" s="68">
        <f>VLOOKUP(B70,'2014-15'!A$8:N$75,IF(D$6=Sheet2!A$2,3,IF(D$6=Sheet2!A$3,4,IF(D$6=Sheet2!A$4,6,IF(D$6=Sheet2!A$5,14,IF(D$6=Sheet2!A$6,5,IF(D$6=Sheet2!A$7,7)))))),FALSE)</f>
        <v>522784.1215970426</v>
      </c>
      <c r="G70" s="68">
        <f>VLOOKUP(B70,'2013-14'!A$8:N$75,IF(D$6=Sheet2!A$2,3,IF(D$6=Sheet2!A$3,4,IF(D$6=Sheet2!A$4,6,IF(D$6=Sheet2!A$5,14,IF(D$6=Sheet2!A$6,5,IF(D$6=Sheet2!A$7,7)))))),FALSE)</f>
        <v>408916.3777972082</v>
      </c>
      <c r="H70" s="68">
        <f>VLOOKUP(B70,'2012-13'!A$8:N$75,IF(D$6=Sheet2!A$2,3,IF(D$6=Sheet2!A$3,4,IF(D$6=Sheet2!A$4,6,IF(D$6=Sheet2!A$5,14,IF(D$6=Sheet2!A$6,5,IF(D$6=Sheet2!A$7,7)))))),FALSE)</f>
        <v>386094.68897149258</v>
      </c>
      <c r="I70" s="68">
        <f>VLOOKUP(B70,'2011-12'!A$8:N$75,IF(D$6=Sheet2!A$2,3,IF(D$6=Sheet2!A$3,4,IF(D$6=Sheet2!A$4,6,IF(D$6=Sheet2!A$5,14,IF(D$6=Sheet2!A$6,5,IF(D$6=Sheet2!A$7,7)))))),FALSE)</f>
        <v>366011.9675599999</v>
      </c>
      <c r="J70" s="68">
        <f>VLOOKUP(B70,'2010-11'!A$8:N$75,IF(D$6=Sheet2!A$2,3,IF(D$6=Sheet2!A$3,4,IF(D$6=Sheet2!A$4,6,IF(D$6=Sheet2!A$5,14,IF(D$6=Sheet2!A$6,5,IF(D$6=Sheet2!A$7,7)))))),FALSE)</f>
        <v>355893.75418032863</v>
      </c>
      <c r="K70" s="68">
        <f>VLOOKUP(B70,'2009-10'!A$8:N$75,IF(D$6=Sheet2!A$2,3,IF(D$6=Sheet2!A$3,4,IF(D$6=Sheet2!A$4,6,IF(D$6=Sheet2!A$5,14,IF(D$6=Sheet2!A$6,5,IF(D$6=Sheet2!A$7,7)))))),FALSE)</f>
        <v>247579.6418223333</v>
      </c>
    </row>
    <row r="71" spans="2:11" ht="15" x14ac:dyDescent="0.25">
      <c r="B71" s="67" t="s">
        <v>59</v>
      </c>
      <c r="C71" s="68">
        <f>VLOOKUP(B71,'2017-18'!A$8:N$75,IF(D$6=Sheet2!A$2,3,IF(D$6=Sheet2!A$3,4,IF(D$6=Sheet2!A$4,6,IF(D$6=Sheet2!A$5,14,IF(D$6=Sheet2!A$6,5,IF(D$6=Sheet2!A$7,7)))))),FALSE)</f>
        <v>252863.03424285058</v>
      </c>
      <c r="D71" s="68">
        <f>VLOOKUP(B71,'2016-17'!A$8:N$75,IF(D$6=Sheet2!A$2,3,IF(D$6=Sheet2!A$3,4,IF(D$6=Sheet2!A$4,6,IF(D$6=Sheet2!A$5,14,IF(D$6=Sheet2!A$6,5,IF(D$6=Sheet2!A$7,7)))))),FALSE)</f>
        <v>225126.17931816613</v>
      </c>
      <c r="E71" s="68">
        <f>VLOOKUP(B71,'2015-16'!A$8:N$75,IF(D$6=Sheet2!A$2,3,IF(D$6=Sheet2!A$3,4,IF(D$6=Sheet2!A$4,6,IF(D$6=Sheet2!A$5,14,IF(D$6=Sheet2!A$6,5,IF(D$6=Sheet2!A$7,7)))))),FALSE)</f>
        <v>215486.38330132302</v>
      </c>
      <c r="F71" s="68">
        <f>VLOOKUP(B71,'2014-15'!A$8:N$75,IF(D$6=Sheet2!A$2,3,IF(D$6=Sheet2!A$3,4,IF(D$6=Sheet2!A$4,6,IF(D$6=Sheet2!A$5,14,IF(D$6=Sheet2!A$6,5,IF(D$6=Sheet2!A$7,7)))))),FALSE)</f>
        <v>190540.78837934474</v>
      </c>
      <c r="G71" s="68">
        <f>VLOOKUP(B71,'2013-14'!A$8:N$75,IF(D$6=Sheet2!A$2,3,IF(D$6=Sheet2!A$3,4,IF(D$6=Sheet2!A$4,6,IF(D$6=Sheet2!A$5,14,IF(D$6=Sheet2!A$6,5,IF(D$6=Sheet2!A$7,7)))))),FALSE)</f>
        <v>164118.3169789371</v>
      </c>
      <c r="H71" s="68">
        <f>VLOOKUP(B71,'2012-13'!A$8:N$75,IF(D$6=Sheet2!A$2,3,IF(D$6=Sheet2!A$3,4,IF(D$6=Sheet2!A$4,6,IF(D$6=Sheet2!A$5,14,IF(D$6=Sheet2!A$6,5,IF(D$6=Sheet2!A$7,7)))))),FALSE)</f>
        <v>162752.41427999997</v>
      </c>
      <c r="I71" s="68">
        <f>VLOOKUP(B71,'2011-12'!A$8:N$75,IF(D$6=Sheet2!A$2,3,IF(D$6=Sheet2!A$3,4,IF(D$6=Sheet2!A$4,6,IF(D$6=Sheet2!A$5,14,IF(D$6=Sheet2!A$6,5,IF(D$6=Sheet2!A$7,7)))))),FALSE)</f>
        <v>116407.55875</v>
      </c>
      <c r="J71" s="68">
        <f>VLOOKUP(B71,'2010-11'!A$8:N$75,IF(D$6=Sheet2!A$2,3,IF(D$6=Sheet2!A$3,4,IF(D$6=Sheet2!A$4,6,IF(D$6=Sheet2!A$5,14,IF(D$6=Sheet2!A$6,5,IF(D$6=Sheet2!A$7,7)))))),FALSE)</f>
        <v>95648.047792810146</v>
      </c>
      <c r="K71" s="68">
        <f>VLOOKUP(B71,'2009-10'!A$8:N$75,IF(D$6=Sheet2!A$2,3,IF(D$6=Sheet2!A$3,4,IF(D$6=Sheet2!A$4,6,IF(D$6=Sheet2!A$5,14,IF(D$6=Sheet2!A$6,5,IF(D$6=Sheet2!A$7,7)))))),FALSE)</f>
        <v>74928.968986666674</v>
      </c>
    </row>
    <row r="72" spans="2:11" ht="15" x14ac:dyDescent="0.25">
      <c r="B72" s="67" t="s">
        <v>60</v>
      </c>
      <c r="C72" s="68">
        <f>VLOOKUP(B72,'2017-18'!A$8:N$75,IF(D$6=Sheet2!A$2,3,IF(D$6=Sheet2!A$3,4,IF(D$6=Sheet2!A$4,6,IF(D$6=Sheet2!A$5,14,IF(D$6=Sheet2!A$6,5,IF(D$6=Sheet2!A$7,7)))))),FALSE)</f>
        <v>399626.00026749878</v>
      </c>
      <c r="D72" s="68">
        <f>VLOOKUP(B72,'2016-17'!A$8:N$75,IF(D$6=Sheet2!A$2,3,IF(D$6=Sheet2!A$3,4,IF(D$6=Sheet2!A$4,6,IF(D$6=Sheet2!A$5,14,IF(D$6=Sheet2!A$6,5,IF(D$6=Sheet2!A$7,7)))))),FALSE)</f>
        <v>407648.36186660861</v>
      </c>
      <c r="E72" s="68">
        <f>VLOOKUP(B72,'2015-16'!A$8:N$75,IF(D$6=Sheet2!A$2,3,IF(D$6=Sheet2!A$3,4,IF(D$6=Sheet2!A$4,6,IF(D$6=Sheet2!A$5,14,IF(D$6=Sheet2!A$6,5,IF(D$6=Sheet2!A$7,7)))))),FALSE)</f>
        <v>235319.69433224754</v>
      </c>
      <c r="F72" s="68">
        <f>VLOOKUP(B72,'2014-15'!A$8:N$75,IF(D$6=Sheet2!A$2,3,IF(D$6=Sheet2!A$3,4,IF(D$6=Sheet2!A$4,6,IF(D$6=Sheet2!A$5,14,IF(D$6=Sheet2!A$6,5,IF(D$6=Sheet2!A$7,7)))))),FALSE)</f>
        <v>230687.3846622748</v>
      </c>
      <c r="G72" s="68">
        <f>VLOOKUP(B72,'2013-14'!A$8:N$75,IF(D$6=Sheet2!A$2,3,IF(D$6=Sheet2!A$3,4,IF(D$6=Sheet2!A$4,6,IF(D$6=Sheet2!A$5,14,IF(D$6=Sheet2!A$6,5,IF(D$6=Sheet2!A$7,7)))))),FALSE)</f>
        <v>204166.12182631932</v>
      </c>
      <c r="H72" s="68">
        <f>VLOOKUP(B72,'2012-13'!A$8:N$75,IF(D$6=Sheet2!A$2,3,IF(D$6=Sheet2!A$3,4,IF(D$6=Sheet2!A$4,6,IF(D$6=Sheet2!A$5,14,IF(D$6=Sheet2!A$6,5,IF(D$6=Sheet2!A$7,7)))))),FALSE)</f>
        <v>201389.80176719581</v>
      </c>
      <c r="I72" s="68">
        <f>VLOOKUP(B72,'2011-12'!A$8:N$75,IF(D$6=Sheet2!A$2,3,IF(D$6=Sheet2!A$3,4,IF(D$6=Sheet2!A$4,6,IF(D$6=Sheet2!A$5,14,IF(D$6=Sheet2!A$6,5,IF(D$6=Sheet2!A$7,7)))))),FALSE)</f>
        <v>224880.42000000004</v>
      </c>
      <c r="J72" s="68">
        <f>VLOOKUP(B72,'2010-11'!A$8:N$75,IF(D$6=Sheet2!A$2,3,IF(D$6=Sheet2!A$3,4,IF(D$6=Sheet2!A$4,6,IF(D$6=Sheet2!A$5,14,IF(D$6=Sheet2!A$6,5,IF(D$6=Sheet2!A$7,7)))))),FALSE)</f>
        <v>182443.06662806318</v>
      </c>
      <c r="K72" s="68">
        <f>VLOOKUP(B72,'2009-10'!A$8:N$75,IF(D$6=Sheet2!A$2,3,IF(D$6=Sheet2!A$3,4,IF(D$6=Sheet2!A$4,6,IF(D$6=Sheet2!A$5,14,IF(D$6=Sheet2!A$6,5,IF(D$6=Sheet2!A$7,7)))))),FALSE)</f>
        <v>126524.80688547724</v>
      </c>
    </row>
    <row r="73" spans="2:11" ht="15" x14ac:dyDescent="0.25">
      <c r="B73" s="67" t="s">
        <v>61</v>
      </c>
      <c r="C73" s="68">
        <f>VLOOKUP(B73,'2017-18'!A$8:N$75,IF(D$6=Sheet2!A$2,3,IF(D$6=Sheet2!A$3,4,IF(D$6=Sheet2!A$4,6,IF(D$6=Sheet2!A$5,14,IF(D$6=Sheet2!A$6,5,IF(D$6=Sheet2!A$7,7)))))),FALSE)</f>
        <v>0</v>
      </c>
      <c r="D73" s="68">
        <f>VLOOKUP(B73,'2016-17'!A$8:N$75,IF(D$6=Sheet2!A$2,3,IF(D$6=Sheet2!A$3,4,IF(D$6=Sheet2!A$4,6,IF(D$6=Sheet2!A$5,14,IF(D$6=Sheet2!A$6,5,IF(D$6=Sheet2!A$7,7)))))),FALSE)</f>
        <v>0</v>
      </c>
      <c r="E73" s="68">
        <f>VLOOKUP(B73,'2015-16'!A$8:N$75,IF(D$6=Sheet2!A$2,3,IF(D$6=Sheet2!A$3,4,IF(D$6=Sheet2!A$4,6,IF(D$6=Sheet2!A$5,14,IF(D$6=Sheet2!A$6,5,IF(D$6=Sheet2!A$7,7)))))),FALSE)</f>
        <v>0</v>
      </c>
      <c r="F73" s="68">
        <f>VLOOKUP(B73,'2014-15'!A$8:N$75,IF(D$6=Sheet2!A$2,3,IF(D$6=Sheet2!A$3,4,IF(D$6=Sheet2!A$4,6,IF(D$6=Sheet2!A$5,14,IF(D$6=Sheet2!A$6,5,IF(D$6=Sheet2!A$7,7)))))),FALSE)</f>
        <v>0</v>
      </c>
      <c r="G73" s="68">
        <f>VLOOKUP(B73,'2013-14'!A$8:N$75,IF(D$6=Sheet2!A$2,3,IF(D$6=Sheet2!A$3,4,IF(D$6=Sheet2!A$4,6,IF(D$6=Sheet2!A$5,14,IF(D$6=Sheet2!A$6,5,IF(D$6=Sheet2!A$7,7)))))),FALSE)</f>
        <v>0</v>
      </c>
      <c r="H73" s="68">
        <f>VLOOKUP(B73,'2012-13'!A$8:N$75,IF(D$6=Sheet2!A$2,3,IF(D$6=Sheet2!A$3,4,IF(D$6=Sheet2!A$4,6,IF(D$6=Sheet2!A$5,14,IF(D$6=Sheet2!A$6,5,IF(D$6=Sheet2!A$7,7)))))),FALSE)</f>
        <v>0</v>
      </c>
      <c r="I73" s="68">
        <f>VLOOKUP(B73,'2011-12'!A$8:N$75,IF(D$6=Sheet2!A$2,3,IF(D$6=Sheet2!A$3,4,IF(D$6=Sheet2!A$4,6,IF(D$6=Sheet2!A$5,14,IF(D$6=Sheet2!A$6,5,IF(D$6=Sheet2!A$7,7)))))),FALSE)</f>
        <v>0</v>
      </c>
      <c r="J73" s="68">
        <f>VLOOKUP(B73,'2010-11'!A$8:N$75,IF(D$6=Sheet2!A$2,3,IF(D$6=Sheet2!A$3,4,IF(D$6=Sheet2!A$4,6,IF(D$6=Sheet2!A$5,14,IF(D$6=Sheet2!A$6,5,IF(D$6=Sheet2!A$7,7)))))),FALSE)</f>
        <v>0</v>
      </c>
      <c r="K73" s="68">
        <f>VLOOKUP(B73,'2009-10'!A$8:N$75,IF(D$6=Sheet2!A$2,3,IF(D$6=Sheet2!A$3,4,IF(D$6=Sheet2!A$4,6,IF(D$6=Sheet2!A$5,14,IF(D$6=Sheet2!A$6,5,IF(D$6=Sheet2!A$7,7)))))),FALSE)</f>
        <v>0</v>
      </c>
    </row>
    <row r="74" spans="2:11" ht="15" x14ac:dyDescent="0.25">
      <c r="B74" s="67" t="s">
        <v>62</v>
      </c>
      <c r="C74" s="68">
        <f>VLOOKUP(B74,'2017-18'!A$8:N$75,IF(D$6=Sheet2!A$2,3,IF(D$6=Sheet2!A$3,4,IF(D$6=Sheet2!A$4,6,IF(D$6=Sheet2!A$5,14,IF(D$6=Sheet2!A$6,5,IF(D$6=Sheet2!A$7,7)))))),FALSE)</f>
        <v>10672591.613844145</v>
      </c>
      <c r="D74" s="68">
        <f>VLOOKUP(B74,'2016-17'!A$8:N$75,IF(D$6=Sheet2!A$2,3,IF(D$6=Sheet2!A$3,4,IF(D$6=Sheet2!A$4,6,IF(D$6=Sheet2!A$5,14,IF(D$6=Sheet2!A$6,5,IF(D$6=Sheet2!A$7,7)))))),FALSE)</f>
        <v>10484095.049901567</v>
      </c>
      <c r="E74" s="68">
        <f>VLOOKUP(B74,'2015-16'!A$8:N$75,IF(D$6=Sheet2!A$2,3,IF(D$6=Sheet2!A$3,4,IF(D$6=Sheet2!A$4,6,IF(D$6=Sheet2!A$5,14,IF(D$6=Sheet2!A$6,5,IF(D$6=Sheet2!A$7,7)))))),FALSE)</f>
        <v>9213264.005299082</v>
      </c>
      <c r="F74" s="68">
        <f>VLOOKUP(B74,'2014-15'!A$8:N$75,IF(D$6=Sheet2!A$2,3,IF(D$6=Sheet2!A$3,4,IF(D$6=Sheet2!A$4,6,IF(D$6=Sheet2!A$5,14,IF(D$6=Sheet2!A$6,5,IF(D$6=Sheet2!A$7,7)))))),FALSE)</f>
        <v>8499081.8343305029</v>
      </c>
      <c r="G74" s="68">
        <f>VLOOKUP(B74,'2013-14'!A$8:N$75,IF(D$6=Sheet2!A$2,3,IF(D$6=Sheet2!A$3,4,IF(D$6=Sheet2!A$4,6,IF(D$6=Sheet2!A$5,14,IF(D$6=Sheet2!A$6,5,IF(D$6=Sheet2!A$7,7)))))),FALSE)</f>
        <v>7600273.9277650658</v>
      </c>
      <c r="H74" s="68">
        <f>VLOOKUP(B74,'2012-13'!A$8:N$75,IF(D$6=Sheet2!A$2,3,IF(D$6=Sheet2!A$3,4,IF(D$6=Sheet2!A$4,6,IF(D$6=Sheet2!A$5,14,IF(D$6=Sheet2!A$6,5,IF(D$6=Sheet2!A$7,7)))))),FALSE)</f>
        <v>7366199.1527081262</v>
      </c>
      <c r="I74" s="68">
        <f>VLOOKUP(B74,'2011-12'!A$8:N$75,IF(D$6=Sheet2!A$2,3,IF(D$6=Sheet2!A$3,4,IF(D$6=Sheet2!A$4,6,IF(D$6=Sheet2!A$5,14,IF(D$6=Sheet2!A$6,5,IF(D$6=Sheet2!A$7,7)))))),FALSE)</f>
        <v>7026734.9634300005</v>
      </c>
      <c r="J74" s="68">
        <f>VLOOKUP(B74,'2010-11'!A$8:N$75,IF(D$6=Sheet2!A$2,3,IF(D$6=Sheet2!A$3,4,IF(D$6=Sheet2!A$4,6,IF(D$6=Sheet2!A$5,14,IF(D$6=Sheet2!A$6,5,IF(D$6=Sheet2!A$7,7)))))),FALSE)</f>
        <v>6951598.6285551069</v>
      </c>
      <c r="K74" s="68">
        <f>VLOOKUP(B74,'2009-10'!A$8:N$75,IF(D$6=Sheet2!A$2,3,IF(D$6=Sheet2!A$3,4,IF(D$6=Sheet2!A$4,6,IF(D$6=Sheet2!A$5,14,IF(D$6=Sheet2!A$6,5,IF(D$6=Sheet2!A$7,7)))))),FALSE)</f>
        <v>4736410.8518330446</v>
      </c>
    </row>
    <row r="75" spans="2:11" ht="15" x14ac:dyDescent="0.25">
      <c r="B75" s="67" t="s">
        <v>63</v>
      </c>
      <c r="C75" s="68">
        <f>VLOOKUP(B75,'2017-18'!A$8:N$75,IF(D$6=Sheet2!A$2,3,IF(D$6=Sheet2!A$3,4,IF(D$6=Sheet2!A$4,6,IF(D$6=Sheet2!A$5,14,IF(D$6=Sheet2!A$6,5,IF(D$6=Sheet2!A$7,7)))))),FALSE)</f>
        <v>153240.54429379196</v>
      </c>
      <c r="D75" s="68">
        <f>VLOOKUP(B75,'2016-17'!A$8:N$75,IF(D$6=Sheet2!A$2,3,IF(D$6=Sheet2!A$3,4,IF(D$6=Sheet2!A$4,6,IF(D$6=Sheet2!A$5,14,IF(D$6=Sheet2!A$6,5,IF(D$6=Sheet2!A$7,7)))))),FALSE)</f>
        <v>148515.00016638159</v>
      </c>
      <c r="E75" s="68">
        <f>VLOOKUP(B75,'2015-16'!A$8:N$75,IF(D$6=Sheet2!A$2,3,IF(D$6=Sheet2!A$3,4,IF(D$6=Sheet2!A$4,6,IF(D$6=Sheet2!A$5,14,IF(D$6=Sheet2!A$6,5,IF(D$6=Sheet2!A$7,7)))))),FALSE)</f>
        <v>141987.62518984234</v>
      </c>
      <c r="F75" s="68">
        <f>VLOOKUP(B75,'2014-15'!A$8:N$75,IF(D$6=Sheet2!A$2,3,IF(D$6=Sheet2!A$3,4,IF(D$6=Sheet2!A$4,6,IF(D$6=Sheet2!A$5,14,IF(D$6=Sheet2!A$6,5,IF(D$6=Sheet2!A$7,7)))))),FALSE)</f>
        <v>111521.85364649675</v>
      </c>
      <c r="G75" s="68">
        <f>VLOOKUP(B75,'2013-14'!A$8:N$75,IF(D$6=Sheet2!A$2,3,IF(D$6=Sheet2!A$3,4,IF(D$6=Sheet2!A$4,6,IF(D$6=Sheet2!A$5,14,IF(D$6=Sheet2!A$6,5,IF(D$6=Sheet2!A$7,7)))))),FALSE)</f>
        <v>101548.02071524996</v>
      </c>
      <c r="H75" s="68">
        <f>VLOOKUP(B75,'2012-13'!A$8:N$75,IF(D$6=Sheet2!A$2,3,IF(D$6=Sheet2!A$3,4,IF(D$6=Sheet2!A$4,6,IF(D$6=Sheet2!A$5,14,IF(D$6=Sheet2!A$6,5,IF(D$6=Sheet2!A$7,7)))))),FALSE)</f>
        <v>131532.17923999994</v>
      </c>
      <c r="I75" s="68">
        <f>VLOOKUP(B75,'2011-12'!A$8:N$75,IF(D$6=Sheet2!A$2,3,IF(D$6=Sheet2!A$3,4,IF(D$6=Sheet2!A$4,6,IF(D$6=Sheet2!A$5,14,IF(D$6=Sheet2!A$6,5,IF(D$6=Sheet2!A$7,7)))))),FALSE)</f>
        <v>90806</v>
      </c>
      <c r="J75" s="68">
        <f>VLOOKUP(B75,'2010-11'!A$8:N$75,IF(D$6=Sheet2!A$2,3,IF(D$6=Sheet2!A$3,4,IF(D$6=Sheet2!A$4,6,IF(D$6=Sheet2!A$5,14,IF(D$6=Sheet2!A$6,5,IF(D$6=Sheet2!A$7,7)))))),FALSE)</f>
        <v>26860.193245885464</v>
      </c>
      <c r="K75" s="68">
        <f>VLOOKUP(B75,'2009-10'!A$8:N$75,IF(D$6=Sheet2!A$2,3,IF(D$6=Sheet2!A$3,4,IF(D$6=Sheet2!A$4,6,IF(D$6=Sheet2!A$5,14,IF(D$6=Sheet2!A$6,5,IF(D$6=Sheet2!A$7,7)))))),FALSE)</f>
        <v>19755.18488247904</v>
      </c>
    </row>
    <row r="76" spans="2:11" ht="15" x14ac:dyDescent="0.25">
      <c r="B76" s="67" t="s">
        <v>64</v>
      </c>
      <c r="C76" s="68">
        <f>VLOOKUP(B76,'2017-18'!A$8:N$75,IF(D$6=Sheet2!A$2,3,IF(D$6=Sheet2!A$3,4,IF(D$6=Sheet2!A$4,6,IF(D$6=Sheet2!A$5,14,IF(D$6=Sheet2!A$6,5,IF(D$6=Sheet2!A$7,7)))))),FALSE)</f>
        <v>20069190.658324119</v>
      </c>
      <c r="D76" s="68">
        <f>VLOOKUP(B76,'2016-17'!A$8:N$75,IF(D$6=Sheet2!A$2,3,IF(D$6=Sheet2!A$3,4,IF(D$6=Sheet2!A$4,6,IF(D$6=Sheet2!A$5,14,IF(D$6=Sheet2!A$6,5,IF(D$6=Sheet2!A$7,7)))))),FALSE)</f>
        <v>16455241.821733974</v>
      </c>
      <c r="E76" s="68">
        <f>VLOOKUP(B76,'2015-16'!A$8:N$75,IF(D$6=Sheet2!A$2,3,IF(D$6=Sheet2!A$3,4,IF(D$6=Sheet2!A$4,6,IF(D$6=Sheet2!A$5,14,IF(D$6=Sheet2!A$6,5,IF(D$6=Sheet2!A$7,7)))))),FALSE)</f>
        <v>18147823.726904955</v>
      </c>
      <c r="F76" s="68">
        <f>VLOOKUP(B76,'2014-15'!A$8:N$75,IF(D$6=Sheet2!A$2,3,IF(D$6=Sheet2!A$3,4,IF(D$6=Sheet2!A$4,6,IF(D$6=Sheet2!A$5,14,IF(D$6=Sheet2!A$6,5,IF(D$6=Sheet2!A$7,7)))))),FALSE)</f>
        <v>17097521.376362812</v>
      </c>
      <c r="G76" s="68">
        <f>VLOOKUP(B76,'2013-14'!A$8:N$75,IF(D$6=Sheet2!A$2,3,IF(D$6=Sheet2!A$3,4,IF(D$6=Sheet2!A$4,6,IF(D$6=Sheet2!A$5,14,IF(D$6=Sheet2!A$6,5,IF(D$6=Sheet2!A$7,7)))))),FALSE)</f>
        <v>17635996.480720188</v>
      </c>
      <c r="H76" s="68">
        <f>VLOOKUP(B76,'2012-13'!A$8:N$75,IF(D$6=Sheet2!A$2,3,IF(D$6=Sheet2!A$3,4,IF(D$6=Sheet2!A$4,6,IF(D$6=Sheet2!A$5,14,IF(D$6=Sheet2!A$6,5,IF(D$6=Sheet2!A$7,7)))))),FALSE)</f>
        <v>15404812.747049998</v>
      </c>
      <c r="I76" s="68">
        <f>VLOOKUP(B76,'2011-12'!A$8:N$75,IF(D$6=Sheet2!A$2,3,IF(D$6=Sheet2!A$3,4,IF(D$6=Sheet2!A$4,6,IF(D$6=Sheet2!A$5,14,IF(D$6=Sheet2!A$6,5,IF(D$6=Sheet2!A$7,7)))))),FALSE)</f>
        <v>11398237.35138</v>
      </c>
      <c r="J76" s="68">
        <f>VLOOKUP(B76,'2010-11'!A$8:N$75,IF(D$6=Sheet2!A$2,3,IF(D$6=Sheet2!A$3,4,IF(D$6=Sheet2!A$4,6,IF(D$6=Sheet2!A$5,14,IF(D$6=Sheet2!A$6,5,IF(D$6=Sheet2!A$7,7)))))),FALSE)</f>
        <v>11755177.13227048</v>
      </c>
      <c r="K76" s="68">
        <f>VLOOKUP(B76,'2009-10'!A$8:N$75,IF(D$6=Sheet2!A$2,3,IF(D$6=Sheet2!A$3,4,IF(D$6=Sheet2!A$4,6,IF(D$6=Sheet2!A$5,14,IF(D$6=Sheet2!A$6,5,IF(D$6=Sheet2!A$7,7)))))),FALSE)</f>
        <v>7016099.6421983605</v>
      </c>
    </row>
    <row r="77" spans="2:11" ht="15.75" thickBot="1" x14ac:dyDescent="0.3">
      <c r="B77" s="69" t="s">
        <v>65</v>
      </c>
      <c r="C77" s="70">
        <f>VLOOKUP(B77,'2017-18'!A$8:N$75,IF(D$6=Sheet2!A$2,3,IF(D$6=Sheet2!A$3,4,IF(D$6=Sheet2!A$4,6,IF(D$6=Sheet2!A$5,14,IF(D$6=Sheet2!A$6,5,IF(D$6=Sheet2!A$7,7)))))),FALSE)</f>
        <v>86144.986325206206</v>
      </c>
      <c r="D77" s="70">
        <f>VLOOKUP(B77,'2016-17'!A$8:N$75,IF(D$6=Sheet2!A$2,3,IF(D$6=Sheet2!A$3,4,IF(D$6=Sheet2!A$4,6,IF(D$6=Sheet2!A$5,14,IF(D$6=Sheet2!A$6,5,IF(D$6=Sheet2!A$7,7)))))),FALSE)</f>
        <v>83381.209477757715</v>
      </c>
      <c r="E77" s="70">
        <f>VLOOKUP(B77,'2015-16'!A$8:N$75,IF(D$6=Sheet2!A$2,3,IF(D$6=Sheet2!A$3,4,IF(D$6=Sheet2!A$4,6,IF(D$6=Sheet2!A$5,14,IF(D$6=Sheet2!A$6,5,IF(D$6=Sheet2!A$7,7)))))),FALSE)</f>
        <v>80195.228842198543</v>
      </c>
      <c r="F77" s="70">
        <f>VLOOKUP(B77,'2014-15'!A$8:N$75,IF(D$6=Sheet2!A$2,3,IF(D$6=Sheet2!A$3,4,IF(D$6=Sheet2!A$4,6,IF(D$6=Sheet2!A$5,14,IF(D$6=Sheet2!A$6,5,IF(D$6=Sheet2!A$7,7)))))),FALSE)</f>
        <v>70683.386533373501</v>
      </c>
      <c r="G77" s="70">
        <f>VLOOKUP(B77,'2013-14'!A$8:N$75,IF(D$6=Sheet2!A$2,3,IF(D$6=Sheet2!A$3,4,IF(D$6=Sheet2!A$4,6,IF(D$6=Sheet2!A$5,14,IF(D$6=Sheet2!A$6,5,IF(D$6=Sheet2!A$7,7)))))),FALSE)</f>
        <v>65386.165530723782</v>
      </c>
      <c r="H77" s="70">
        <f>VLOOKUP(B77,'2012-13'!A$8:N$75,IF(D$6=Sheet2!A$2,3,IF(D$6=Sheet2!A$3,4,IF(D$6=Sheet2!A$4,6,IF(D$6=Sheet2!A$5,14,IF(D$6=Sheet2!A$6,5,IF(D$6=Sheet2!A$7,7)))))),FALSE)</f>
        <v>61653.315720642844</v>
      </c>
      <c r="I77" s="70">
        <f>VLOOKUP(B77,'2011-12'!A$8:N$75,IF(D$6=Sheet2!A$2,3,IF(D$6=Sheet2!A$3,4,IF(D$6=Sheet2!A$4,6,IF(D$6=Sheet2!A$5,14,IF(D$6=Sheet2!A$6,5,IF(D$6=Sheet2!A$7,7)))))),FALSE)</f>
        <v>81431.672379999989</v>
      </c>
      <c r="J77" s="70">
        <f>VLOOKUP(B77,'2010-11'!A$8:N$75,IF(D$6=Sheet2!A$2,3,IF(D$6=Sheet2!A$3,4,IF(D$6=Sheet2!A$4,6,IF(D$6=Sheet2!A$5,14,IF(D$6=Sheet2!A$6,5,IF(D$6=Sheet2!A$7,7)))))),FALSE)</f>
        <v>80156.413590929122</v>
      </c>
      <c r="K77" s="70">
        <f>VLOOKUP(B77,'2009-10'!A$8:N$75,IF(D$6=Sheet2!A$2,3,IF(D$6=Sheet2!A$3,4,IF(D$6=Sheet2!A$4,6,IF(D$6=Sheet2!A$5,14,IF(D$6=Sheet2!A$6,5,IF(D$6=Sheet2!A$7,7)))))),FALSE)</f>
        <v>58414.631585329684</v>
      </c>
    </row>
    <row r="78" spans="2:11" s="62" customFormat="1" ht="16.5" thickTop="1" x14ac:dyDescent="0.25">
      <c r="B78" s="64" t="s">
        <v>76</v>
      </c>
      <c r="C78" s="65">
        <f>VLOOKUP(B78,'2017-18'!A$8:N$75,IF(D$6=Sheet2!A$2,3,IF(D$6=Sheet2!A$3,4,IF(D$6=Sheet2!A$4,6,IF(D$6=Sheet2!A$5,14,IF(D$6=Sheet2!A$6,5,IF(D$6=Sheet2!A$7,7)))))),FALSE)</f>
        <v>903708885.89623356</v>
      </c>
      <c r="D78" s="65">
        <f>VLOOKUP(B78,'2016-17'!A$8:N$75,IF(D$6=Sheet2!A$2,3,IF(D$6=Sheet2!A$3,4,IF(D$6=Sheet2!A$4,6,IF(D$6=Sheet2!A$5,14,IF(D$6=Sheet2!A$6,5,IF(D$6=Sheet2!A$7,7)))))),FALSE)</f>
        <v>868015731.15600932</v>
      </c>
      <c r="E78" s="65">
        <f>VLOOKUP(B78,'2015-16'!A$8:N$75,IF(D$6=Sheet2!A$2,3,IF(D$6=Sheet2!A$3,4,IF(D$6=Sheet2!A$4,6,IF(D$6=Sheet2!A$5,14,IF(D$6=Sheet2!A$6,5,IF(D$6=Sheet2!A$7,7)))))),FALSE)</f>
        <v>788053379.9402982</v>
      </c>
      <c r="F78" s="65">
        <f>VLOOKUP(B78,'2014-15'!A$8:N$75,IF(D$6=Sheet2!A$2,3,IF(D$6=Sheet2!A$3,4,IF(D$6=Sheet2!A$4,6,IF(D$6=Sheet2!A$5,14,IF(D$6=Sheet2!A$6,5,IF(D$6=Sheet2!A$7,7)))))),FALSE)</f>
        <v>703662725.03991067</v>
      </c>
      <c r="G78" s="65">
        <f>VLOOKUP(B78,'2013-14'!A$8:N$75,IF(D$6=Sheet2!A$2,3,IF(D$6=Sheet2!A$3,4,IF(D$6=Sheet2!A$4,6,IF(D$6=Sheet2!A$5,14,IF(D$6=Sheet2!A$6,5,IF(D$6=Sheet2!A$7,7)))))),FALSE)</f>
        <v>644953333.89770389</v>
      </c>
      <c r="H78" s="65">
        <f>VLOOKUP(B78,'2012-13'!A$8:N$75,IF(D$6=Sheet2!A$2,3,IF(D$6=Sheet2!A$3,4,IF(D$6=Sheet2!A$4,6,IF(D$6=Sheet2!A$5,14,IF(D$6=Sheet2!A$6,5,IF(D$6=Sheet2!A$7,7)))))),FALSE)</f>
        <v>606389013.49400961</v>
      </c>
      <c r="I78" s="65">
        <f>VLOOKUP(B78,'2011-12'!A$8:N$75,IF(D$6=Sheet2!A$2,3,IF(D$6=Sheet2!A$3,4,IF(D$6=Sheet2!A$4,6,IF(D$6=Sheet2!A$5,14,IF(D$6=Sheet2!A$6,5,IF(D$6=Sheet2!A$7,7)))))),FALSE)</f>
        <v>536438483.01758301</v>
      </c>
      <c r="J78" s="65">
        <f>VLOOKUP(B78,'2010-11'!A$8:N$75,IF(D$6=Sheet2!A$2,3,IF(D$6=Sheet2!A$3,4,IF(D$6=Sheet2!A$4,6,IF(D$6=Sheet2!A$5,14,IF(D$6=Sheet2!A$6,5,IF(D$6=Sheet2!A$7,7)))))),FALSE)</f>
        <v>506434801.52777529</v>
      </c>
      <c r="K78" s="65">
        <f>VLOOKUP(B78,'2009-10'!A$8:N$75,IF(D$6=Sheet2!A$2,3,IF(D$6=Sheet2!A$3,4,IF(D$6=Sheet2!A$4,6,IF(D$6=Sheet2!A$5,14,IF(D$6=Sheet2!A$6,5,IF(D$6=Sheet2!A$7,7)))))),FALSE)</f>
        <v>330492903.02244925</v>
      </c>
    </row>
  </sheetData>
  <mergeCells count="2">
    <mergeCell ref="B2:K4"/>
    <mergeCell ref="D6:I8"/>
  </mergeCells>
  <conditionalFormatting sqref="B11:K77">
    <cfRule type="expression" dxfId="0" priority="2" stopIfTrue="1">
      <formula>MOD(ROW(),2)=1</formula>
    </cfRule>
  </conditionalFormatting>
  <pageMargins left="0.7" right="0.7" top="0.75" bottom="0.75" header="0.3" footer="0.3"/>
  <pageSetup scale="55" fitToHeight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Sheet2!$A$2:$A$7</xm:f>
          </x14:formula1>
          <xm:sqref>D6:I8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5"/>
  <sheetViews>
    <sheetView topLeftCell="A40" workbookViewId="0">
      <selection activeCell="G75" sqref="G75"/>
    </sheetView>
  </sheetViews>
  <sheetFormatPr defaultRowHeight="12.75" x14ac:dyDescent="0.2"/>
  <cols>
    <col min="1" max="1" width="12.7109375" customWidth="1"/>
    <col min="2" max="2" width="15.7109375" customWidth="1"/>
    <col min="3" max="4" width="12.7109375" customWidth="1"/>
    <col min="5" max="5" width="15.7109375" customWidth="1"/>
    <col min="6" max="6" width="12.7109375" customWidth="1"/>
    <col min="7" max="7" width="15.7109375" customWidth="1"/>
    <col min="8" max="9" width="12.7109375" customWidth="1"/>
    <col min="10" max="10" width="14.7109375" customWidth="1"/>
    <col min="11" max="11" width="12.7109375" customWidth="1"/>
    <col min="12" max="12" width="14.7109375" customWidth="1"/>
    <col min="14" max="14" width="16" bestFit="1" customWidth="1"/>
  </cols>
  <sheetData>
    <row r="1" spans="1:14" ht="23.25" x14ac:dyDescent="0.35">
      <c r="A1" s="73" t="s">
        <v>80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5"/>
    </row>
    <row r="2" spans="1:14" ht="18" x14ac:dyDescent="0.25">
      <c r="A2" s="76" t="s">
        <v>77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8"/>
    </row>
    <row r="3" spans="1:14" ht="16.5" thickBot="1" x14ac:dyDescent="0.3">
      <c r="A3" s="79" t="s">
        <v>123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1:14" x14ac:dyDescent="0.2">
      <c r="A4" s="11"/>
      <c r="B4" s="12"/>
      <c r="C4" s="82" t="s">
        <v>81</v>
      </c>
      <c r="D4" s="83"/>
      <c r="E4" s="83"/>
      <c r="F4" s="83"/>
      <c r="G4" s="83"/>
      <c r="H4" s="84" t="s">
        <v>82</v>
      </c>
      <c r="I4" s="83"/>
      <c r="J4" s="83"/>
      <c r="K4" s="83"/>
      <c r="L4" s="85"/>
      <c r="N4" s="12" t="s">
        <v>78</v>
      </c>
    </row>
    <row r="5" spans="1:14" x14ac:dyDescent="0.2">
      <c r="A5" s="13"/>
      <c r="B5" s="14" t="s">
        <v>84</v>
      </c>
      <c r="C5" s="14" t="s">
        <v>73</v>
      </c>
      <c r="D5" s="15"/>
      <c r="E5" s="16" t="s">
        <v>1</v>
      </c>
      <c r="F5" s="30"/>
      <c r="G5" s="17" t="s">
        <v>1</v>
      </c>
      <c r="H5" s="18" t="s">
        <v>73</v>
      </c>
      <c r="I5" s="16"/>
      <c r="J5" s="16" t="s">
        <v>96</v>
      </c>
      <c r="K5" s="16"/>
      <c r="L5" s="19" t="s">
        <v>96</v>
      </c>
      <c r="N5" s="14" t="s">
        <v>83</v>
      </c>
    </row>
    <row r="6" spans="1:14" x14ac:dyDescent="0.2">
      <c r="A6" s="13"/>
      <c r="B6" s="14" t="s">
        <v>85</v>
      </c>
      <c r="C6" s="14" t="s">
        <v>74</v>
      </c>
      <c r="D6" s="20">
        <v>2011</v>
      </c>
      <c r="E6" s="14" t="s">
        <v>69</v>
      </c>
      <c r="F6" s="28" t="s">
        <v>71</v>
      </c>
      <c r="G6" s="20" t="s">
        <v>66</v>
      </c>
      <c r="H6" s="21" t="s">
        <v>74</v>
      </c>
      <c r="I6" s="14">
        <v>2011</v>
      </c>
      <c r="J6" s="14" t="s">
        <v>69</v>
      </c>
      <c r="K6" s="14" t="s">
        <v>71</v>
      </c>
      <c r="L6" s="22" t="s">
        <v>66</v>
      </c>
      <c r="N6" s="14" t="s">
        <v>79</v>
      </c>
    </row>
    <row r="7" spans="1:14" ht="13.5" thickBot="1" x14ac:dyDescent="0.25">
      <c r="A7" s="23" t="s">
        <v>0</v>
      </c>
      <c r="B7" s="24" t="s">
        <v>68</v>
      </c>
      <c r="C7" s="24" t="s">
        <v>70</v>
      </c>
      <c r="D7" s="25" t="s">
        <v>70</v>
      </c>
      <c r="E7" s="24" t="s">
        <v>75</v>
      </c>
      <c r="F7" s="29" t="s">
        <v>70</v>
      </c>
      <c r="G7" s="25" t="s">
        <v>75</v>
      </c>
      <c r="H7" s="26" t="s">
        <v>70</v>
      </c>
      <c r="I7" s="24" t="s">
        <v>70</v>
      </c>
      <c r="J7" s="24" t="s">
        <v>75</v>
      </c>
      <c r="K7" s="24" t="s">
        <v>70</v>
      </c>
      <c r="L7" s="27" t="s">
        <v>75</v>
      </c>
      <c r="N7" s="24" t="s">
        <v>97</v>
      </c>
    </row>
    <row r="8" spans="1:14" x14ac:dyDescent="0.2">
      <c r="A8" s="5" t="s">
        <v>2</v>
      </c>
      <c r="B8" s="6">
        <f>(N8*0.01)</f>
        <v>707599.35308502242</v>
      </c>
      <c r="C8" s="32">
        <v>5</v>
      </c>
      <c r="D8" s="33">
        <v>5</v>
      </c>
      <c r="E8" s="39">
        <f>(B8*D8)</f>
        <v>3537996.7654251121</v>
      </c>
      <c r="F8" s="36">
        <f>(C8-D8)</f>
        <v>0</v>
      </c>
      <c r="G8" s="41">
        <f>(B8*F8)</f>
        <v>0</v>
      </c>
      <c r="H8" s="44"/>
      <c r="I8" s="45"/>
      <c r="J8" s="39">
        <f>(B8*I8)</f>
        <v>0</v>
      </c>
      <c r="K8" s="48"/>
      <c r="L8" s="42">
        <f>(B8*K8)</f>
        <v>0</v>
      </c>
      <c r="N8" s="6">
        <v>70759935.308502242</v>
      </c>
    </row>
    <row r="9" spans="1:14" x14ac:dyDescent="0.2">
      <c r="A9" s="5" t="s">
        <v>3</v>
      </c>
      <c r="B9" s="53">
        <f>(N9*0.01)</f>
        <v>10366.78168054233</v>
      </c>
      <c r="C9" s="34">
        <v>5</v>
      </c>
      <c r="D9" s="35">
        <v>2</v>
      </c>
      <c r="E9" s="54">
        <f>(B9*D9)</f>
        <v>20733.56336108466</v>
      </c>
      <c r="F9" s="37">
        <f>(C9-D9)</f>
        <v>3</v>
      </c>
      <c r="G9" s="55">
        <f>(B9*F9)</f>
        <v>31100.345041626992</v>
      </c>
      <c r="H9" s="46"/>
      <c r="I9" s="47"/>
      <c r="J9" s="54">
        <f>(B9*I9)</f>
        <v>0</v>
      </c>
      <c r="K9" s="49"/>
      <c r="L9" s="56">
        <f>(B9*K9)</f>
        <v>0</v>
      </c>
      <c r="N9" s="7">
        <v>1036678.168054233</v>
      </c>
    </row>
    <row r="10" spans="1:14" x14ac:dyDescent="0.2">
      <c r="A10" s="5" t="s">
        <v>4</v>
      </c>
      <c r="B10" s="53">
        <f t="shared" ref="B10:B73" si="0">(N10*0.01)</f>
        <v>2370313.6859478513</v>
      </c>
      <c r="C10" s="34">
        <v>5</v>
      </c>
      <c r="D10" s="35">
        <v>5</v>
      </c>
      <c r="E10" s="54">
        <f t="shared" ref="E10:E73" si="1">(B10*D10)</f>
        <v>11851568.429739255</v>
      </c>
      <c r="F10" s="37">
        <f t="shared" ref="F10:F73" si="2">(C10-D10)</f>
        <v>0</v>
      </c>
      <c r="G10" s="55">
        <f t="shared" ref="G10:G73" si="3">(B10*F10)</f>
        <v>0</v>
      </c>
      <c r="H10" s="46"/>
      <c r="I10" s="47"/>
      <c r="J10" s="54">
        <f t="shared" ref="J10:J73" si="4">(B10*I10)</f>
        <v>0</v>
      </c>
      <c r="K10" s="49"/>
      <c r="L10" s="56">
        <f t="shared" ref="L10:L73" si="5">(B10*K10)</f>
        <v>0</v>
      </c>
      <c r="N10" s="7">
        <v>237031368.59478512</v>
      </c>
    </row>
    <row r="11" spans="1:14" x14ac:dyDescent="0.2">
      <c r="A11" s="5" t="s">
        <v>5</v>
      </c>
      <c r="B11" s="53">
        <f t="shared" si="0"/>
        <v>24197.758647561455</v>
      </c>
      <c r="C11" s="34">
        <v>5</v>
      </c>
      <c r="D11" s="35">
        <v>4</v>
      </c>
      <c r="E11" s="54">
        <f t="shared" si="1"/>
        <v>96791.034590245821</v>
      </c>
      <c r="F11" s="37">
        <f t="shared" si="2"/>
        <v>1</v>
      </c>
      <c r="G11" s="55">
        <f t="shared" si="3"/>
        <v>24197.758647561455</v>
      </c>
      <c r="H11" s="46"/>
      <c r="I11" s="47"/>
      <c r="J11" s="54">
        <f t="shared" si="4"/>
        <v>0</v>
      </c>
      <c r="K11" s="49"/>
      <c r="L11" s="56">
        <f t="shared" si="5"/>
        <v>0</v>
      </c>
      <c r="N11" s="7">
        <v>2419775.8647561455</v>
      </c>
    </row>
    <row r="12" spans="1:14" x14ac:dyDescent="0.2">
      <c r="A12" s="5" t="s">
        <v>6</v>
      </c>
      <c r="B12" s="53">
        <f t="shared" si="0"/>
        <v>1613842.2715815052</v>
      </c>
      <c r="C12" s="34">
        <v>5</v>
      </c>
      <c r="D12" s="35">
        <v>5</v>
      </c>
      <c r="E12" s="54">
        <f t="shared" si="1"/>
        <v>8069211.3579075262</v>
      </c>
      <c r="F12" s="37">
        <f t="shared" si="2"/>
        <v>0</v>
      </c>
      <c r="G12" s="55">
        <f t="shared" si="3"/>
        <v>0</v>
      </c>
      <c r="H12" s="46"/>
      <c r="I12" s="47"/>
      <c r="J12" s="54">
        <f t="shared" si="4"/>
        <v>0</v>
      </c>
      <c r="K12" s="49"/>
      <c r="L12" s="56">
        <f t="shared" si="5"/>
        <v>0</v>
      </c>
      <c r="N12" s="7">
        <v>161384227.15815052</v>
      </c>
    </row>
    <row r="13" spans="1:14" x14ac:dyDescent="0.2">
      <c r="A13" s="5" t="s">
        <v>7</v>
      </c>
      <c r="B13" s="53">
        <f t="shared" si="0"/>
        <v>7068632.6599818254</v>
      </c>
      <c r="C13" s="34">
        <v>6</v>
      </c>
      <c r="D13" s="35">
        <v>5</v>
      </c>
      <c r="E13" s="54">
        <f t="shared" si="1"/>
        <v>35343163.29990913</v>
      </c>
      <c r="F13" s="37">
        <f t="shared" si="2"/>
        <v>1</v>
      </c>
      <c r="G13" s="55">
        <f t="shared" si="3"/>
        <v>7068632.6599818254</v>
      </c>
      <c r="H13" s="46"/>
      <c r="I13" s="47"/>
      <c r="J13" s="54">
        <f t="shared" si="4"/>
        <v>0</v>
      </c>
      <c r="K13" s="49"/>
      <c r="L13" s="56">
        <f t="shared" si="5"/>
        <v>0</v>
      </c>
      <c r="N13" s="7">
        <v>706863265.99818254</v>
      </c>
    </row>
    <row r="14" spans="1:14" x14ac:dyDescent="0.2">
      <c r="A14" s="5" t="s">
        <v>8</v>
      </c>
      <c r="B14" s="53">
        <f t="shared" si="0"/>
        <v>963.58232843791723</v>
      </c>
      <c r="C14" s="34">
        <v>4</v>
      </c>
      <c r="D14" s="35">
        <v>0</v>
      </c>
      <c r="E14" s="54">
        <f t="shared" si="1"/>
        <v>0</v>
      </c>
      <c r="F14" s="37">
        <f t="shared" si="2"/>
        <v>4</v>
      </c>
      <c r="G14" s="55">
        <f t="shared" si="3"/>
        <v>3854.3293137516689</v>
      </c>
      <c r="H14" s="46"/>
      <c r="I14" s="47"/>
      <c r="J14" s="54">
        <f t="shared" si="4"/>
        <v>0</v>
      </c>
      <c r="K14" s="49"/>
      <c r="L14" s="56">
        <f t="shared" si="5"/>
        <v>0</v>
      </c>
      <c r="N14" s="7">
        <v>96358.232843791717</v>
      </c>
    </row>
    <row r="15" spans="1:14" x14ac:dyDescent="0.2">
      <c r="A15" s="5" t="s">
        <v>9</v>
      </c>
      <c r="B15" s="53">
        <f t="shared" si="0"/>
        <v>431777.21369902516</v>
      </c>
      <c r="C15" s="34">
        <v>5</v>
      </c>
      <c r="D15" s="35">
        <v>5</v>
      </c>
      <c r="E15" s="54">
        <f t="shared" si="1"/>
        <v>2158886.068495126</v>
      </c>
      <c r="F15" s="37">
        <f t="shared" si="2"/>
        <v>0</v>
      </c>
      <c r="G15" s="55">
        <f t="shared" si="3"/>
        <v>0</v>
      </c>
      <c r="H15" s="46"/>
      <c r="I15" s="47"/>
      <c r="J15" s="54">
        <f t="shared" si="4"/>
        <v>0</v>
      </c>
      <c r="K15" s="49"/>
      <c r="L15" s="56">
        <f t="shared" si="5"/>
        <v>0</v>
      </c>
      <c r="N15" s="7">
        <v>43177721.369902514</v>
      </c>
    </row>
    <row r="16" spans="1:14" x14ac:dyDescent="0.2">
      <c r="A16" s="5" t="s">
        <v>10</v>
      </c>
      <c r="B16" s="53">
        <f t="shared" si="0"/>
        <v>221920.62753670238</v>
      </c>
      <c r="C16" s="34">
        <v>5</v>
      </c>
      <c r="D16" s="35">
        <v>3</v>
      </c>
      <c r="E16" s="54">
        <f t="shared" si="1"/>
        <v>665761.88261010707</v>
      </c>
      <c r="F16" s="37">
        <f t="shared" si="2"/>
        <v>2</v>
      </c>
      <c r="G16" s="55">
        <f t="shared" si="3"/>
        <v>443841.25507340475</v>
      </c>
      <c r="H16" s="46"/>
      <c r="I16" s="47"/>
      <c r="J16" s="54">
        <f t="shared" si="4"/>
        <v>0</v>
      </c>
      <c r="K16" s="49"/>
      <c r="L16" s="56">
        <f t="shared" si="5"/>
        <v>0</v>
      </c>
      <c r="N16" s="7">
        <v>22192062.753670238</v>
      </c>
    </row>
    <row r="17" spans="1:14" x14ac:dyDescent="0.2">
      <c r="A17" s="5" t="s">
        <v>11</v>
      </c>
      <c r="B17" s="53">
        <f t="shared" si="0"/>
        <v>152737.37420744193</v>
      </c>
      <c r="C17" s="34">
        <v>5</v>
      </c>
      <c r="D17" s="35">
        <v>3</v>
      </c>
      <c r="E17" s="54">
        <f t="shared" si="1"/>
        <v>458212.12262232578</v>
      </c>
      <c r="F17" s="37">
        <f t="shared" si="2"/>
        <v>2</v>
      </c>
      <c r="G17" s="55">
        <f t="shared" si="3"/>
        <v>305474.74841488386</v>
      </c>
      <c r="H17" s="46"/>
      <c r="I17" s="47"/>
      <c r="J17" s="54">
        <f t="shared" si="4"/>
        <v>0</v>
      </c>
      <c r="K17" s="49"/>
      <c r="L17" s="56">
        <f t="shared" si="5"/>
        <v>0</v>
      </c>
      <c r="N17" s="7">
        <v>15273737.420744192</v>
      </c>
    </row>
    <row r="18" spans="1:14" x14ac:dyDescent="0.2">
      <c r="A18" s="5" t="s">
        <v>12</v>
      </c>
      <c r="B18" s="53">
        <f t="shared" si="0"/>
        <v>3304863.7206237973</v>
      </c>
      <c r="C18" s="34">
        <v>5</v>
      </c>
      <c r="D18" s="35">
        <v>4</v>
      </c>
      <c r="E18" s="54">
        <f t="shared" si="1"/>
        <v>13219454.882495189</v>
      </c>
      <c r="F18" s="37">
        <f t="shared" si="2"/>
        <v>1</v>
      </c>
      <c r="G18" s="55">
        <f t="shared" si="3"/>
        <v>3304863.7206237973</v>
      </c>
      <c r="H18" s="46"/>
      <c r="I18" s="47"/>
      <c r="J18" s="54">
        <f t="shared" si="4"/>
        <v>0</v>
      </c>
      <c r="K18" s="49"/>
      <c r="L18" s="56">
        <f t="shared" si="5"/>
        <v>0</v>
      </c>
      <c r="N18" s="7">
        <v>330486372.06237972</v>
      </c>
    </row>
    <row r="19" spans="1:14" x14ac:dyDescent="0.2">
      <c r="A19" s="5" t="s">
        <v>13</v>
      </c>
      <c r="B19" s="53">
        <f t="shared" si="0"/>
        <v>187339.86824130849</v>
      </c>
      <c r="C19" s="34">
        <v>5</v>
      </c>
      <c r="D19" s="35">
        <v>3</v>
      </c>
      <c r="E19" s="54">
        <f t="shared" si="1"/>
        <v>562019.60472392547</v>
      </c>
      <c r="F19" s="37">
        <f t="shared" si="2"/>
        <v>2</v>
      </c>
      <c r="G19" s="55">
        <f t="shared" si="3"/>
        <v>374679.73648261698</v>
      </c>
      <c r="H19" s="46"/>
      <c r="I19" s="47"/>
      <c r="J19" s="54">
        <f t="shared" si="4"/>
        <v>0</v>
      </c>
      <c r="K19" s="49"/>
      <c r="L19" s="56">
        <f t="shared" si="5"/>
        <v>0</v>
      </c>
      <c r="N19" s="7">
        <v>18733986.824130848</v>
      </c>
    </row>
    <row r="20" spans="1:14" x14ac:dyDescent="0.2">
      <c r="A20" s="5" t="s">
        <v>90</v>
      </c>
      <c r="B20" s="53">
        <f t="shared" si="0"/>
        <v>47048.711220385165</v>
      </c>
      <c r="C20" s="34">
        <v>4</v>
      </c>
      <c r="D20" s="35">
        <v>0</v>
      </c>
      <c r="E20" s="54">
        <f t="shared" si="1"/>
        <v>0</v>
      </c>
      <c r="F20" s="37">
        <f t="shared" si="2"/>
        <v>4</v>
      </c>
      <c r="G20" s="55">
        <f t="shared" si="3"/>
        <v>188194.84488154066</v>
      </c>
      <c r="H20" s="46"/>
      <c r="I20" s="47"/>
      <c r="J20" s="54">
        <f t="shared" si="4"/>
        <v>0</v>
      </c>
      <c r="K20" s="49"/>
      <c r="L20" s="56">
        <f t="shared" si="5"/>
        <v>0</v>
      </c>
      <c r="N20" s="7">
        <v>4704871.1220385162</v>
      </c>
    </row>
    <row r="21" spans="1:14" x14ac:dyDescent="0.2">
      <c r="A21" s="5" t="s">
        <v>14</v>
      </c>
      <c r="B21" s="53">
        <f t="shared" si="0"/>
        <v>13155.60583118495</v>
      </c>
      <c r="C21" s="34">
        <v>4</v>
      </c>
      <c r="D21" s="35">
        <v>0</v>
      </c>
      <c r="E21" s="54">
        <f t="shared" si="1"/>
        <v>0</v>
      </c>
      <c r="F21" s="37">
        <f t="shared" si="2"/>
        <v>4</v>
      </c>
      <c r="G21" s="55">
        <f t="shared" si="3"/>
        <v>52622.423324739801</v>
      </c>
      <c r="H21" s="46"/>
      <c r="I21" s="47"/>
      <c r="J21" s="54">
        <f t="shared" si="4"/>
        <v>0</v>
      </c>
      <c r="K21" s="49"/>
      <c r="L21" s="56">
        <f t="shared" si="5"/>
        <v>0</v>
      </c>
      <c r="N21" s="7">
        <v>1315560.5831184951</v>
      </c>
    </row>
    <row r="22" spans="1:14" x14ac:dyDescent="0.2">
      <c r="A22" s="5" t="s">
        <v>15</v>
      </c>
      <c r="B22" s="53">
        <f t="shared" si="0"/>
        <v>2255943.2502714372</v>
      </c>
      <c r="C22" s="34">
        <v>4</v>
      </c>
      <c r="D22" s="35">
        <v>4</v>
      </c>
      <c r="E22" s="54">
        <f t="shared" si="1"/>
        <v>9023773.0010857489</v>
      </c>
      <c r="F22" s="37">
        <f t="shared" si="2"/>
        <v>0</v>
      </c>
      <c r="G22" s="55">
        <f t="shared" si="3"/>
        <v>0</v>
      </c>
      <c r="H22" s="38">
        <v>2</v>
      </c>
      <c r="I22" s="34">
        <v>2</v>
      </c>
      <c r="J22" s="54">
        <f t="shared" si="4"/>
        <v>4511886.5005428744</v>
      </c>
      <c r="K22" s="35">
        <f>(H22-I22)</f>
        <v>0</v>
      </c>
      <c r="L22" s="56">
        <f t="shared" si="5"/>
        <v>0</v>
      </c>
      <c r="N22" s="7">
        <v>225594325.02714372</v>
      </c>
    </row>
    <row r="23" spans="1:14" x14ac:dyDescent="0.2">
      <c r="A23" s="5" t="s">
        <v>16</v>
      </c>
      <c r="B23" s="53">
        <f t="shared" si="0"/>
        <v>1392568.2691309336</v>
      </c>
      <c r="C23" s="34">
        <v>5</v>
      </c>
      <c r="D23" s="35">
        <v>4</v>
      </c>
      <c r="E23" s="54">
        <f t="shared" si="1"/>
        <v>5570273.0765237343</v>
      </c>
      <c r="F23" s="37">
        <f t="shared" si="2"/>
        <v>1</v>
      </c>
      <c r="G23" s="55">
        <f t="shared" si="3"/>
        <v>1392568.2691309336</v>
      </c>
      <c r="H23" s="46"/>
      <c r="I23" s="47"/>
      <c r="J23" s="54">
        <f t="shared" si="4"/>
        <v>0</v>
      </c>
      <c r="K23" s="49"/>
      <c r="L23" s="56">
        <f t="shared" si="5"/>
        <v>0</v>
      </c>
      <c r="N23" s="7">
        <v>139256826.91309336</v>
      </c>
    </row>
    <row r="24" spans="1:14" x14ac:dyDescent="0.2">
      <c r="A24" s="5" t="s">
        <v>17</v>
      </c>
      <c r="B24" s="53">
        <f t="shared" si="0"/>
        <v>274577.01966057217</v>
      </c>
      <c r="C24" s="34">
        <v>5</v>
      </c>
      <c r="D24" s="35">
        <v>4</v>
      </c>
      <c r="E24" s="54">
        <f t="shared" si="1"/>
        <v>1098308.0786422887</v>
      </c>
      <c r="F24" s="37">
        <f t="shared" si="2"/>
        <v>1</v>
      </c>
      <c r="G24" s="55">
        <f t="shared" si="3"/>
        <v>274577.01966057217</v>
      </c>
      <c r="H24" s="46"/>
      <c r="I24" s="47"/>
      <c r="J24" s="54">
        <f t="shared" si="4"/>
        <v>0</v>
      </c>
      <c r="K24" s="49"/>
      <c r="L24" s="56">
        <f t="shared" si="5"/>
        <v>0</v>
      </c>
      <c r="N24" s="7">
        <v>27457701.966057215</v>
      </c>
    </row>
    <row r="25" spans="1:14" x14ac:dyDescent="0.2">
      <c r="A25" s="5" t="s">
        <v>18</v>
      </c>
      <c r="B25" s="53">
        <f t="shared" si="0"/>
        <v>378188.23331626103</v>
      </c>
      <c r="C25" s="34">
        <v>5</v>
      </c>
      <c r="D25" s="35">
        <v>2</v>
      </c>
      <c r="E25" s="54">
        <f t="shared" si="1"/>
        <v>756376.46663252206</v>
      </c>
      <c r="F25" s="37">
        <f t="shared" si="2"/>
        <v>3</v>
      </c>
      <c r="G25" s="55">
        <f t="shared" si="3"/>
        <v>1134564.699948783</v>
      </c>
      <c r="H25" s="46"/>
      <c r="I25" s="47"/>
      <c r="J25" s="54">
        <f t="shared" si="4"/>
        <v>0</v>
      </c>
      <c r="K25" s="49"/>
      <c r="L25" s="56">
        <f t="shared" si="5"/>
        <v>0</v>
      </c>
      <c r="N25" s="7">
        <v>37818823.331626102</v>
      </c>
    </row>
    <row r="26" spans="1:14" x14ac:dyDescent="0.2">
      <c r="A26" s="5" t="s">
        <v>19</v>
      </c>
      <c r="B26" s="53">
        <f t="shared" si="0"/>
        <v>37731.854084538158</v>
      </c>
      <c r="C26" s="34">
        <v>5</v>
      </c>
      <c r="D26" s="35">
        <v>2</v>
      </c>
      <c r="E26" s="54">
        <f t="shared" si="1"/>
        <v>75463.708169076315</v>
      </c>
      <c r="F26" s="37">
        <f t="shared" si="2"/>
        <v>3</v>
      </c>
      <c r="G26" s="55">
        <f t="shared" si="3"/>
        <v>113195.56225361448</v>
      </c>
      <c r="H26" s="46"/>
      <c r="I26" s="47"/>
      <c r="J26" s="54">
        <f t="shared" si="4"/>
        <v>0</v>
      </c>
      <c r="K26" s="49"/>
      <c r="L26" s="56">
        <f t="shared" si="5"/>
        <v>0</v>
      </c>
      <c r="N26" s="7">
        <v>3773185.4084538156</v>
      </c>
    </row>
    <row r="27" spans="1:14" x14ac:dyDescent="0.2">
      <c r="A27" s="5" t="s">
        <v>20</v>
      </c>
      <c r="B27" s="53">
        <f t="shared" si="0"/>
        <v>12324.600948576415</v>
      </c>
      <c r="C27" s="34">
        <v>5</v>
      </c>
      <c r="D27" s="35">
        <v>2</v>
      </c>
      <c r="E27" s="54">
        <f t="shared" si="1"/>
        <v>24649.20189715283</v>
      </c>
      <c r="F27" s="37">
        <f t="shared" si="2"/>
        <v>3</v>
      </c>
      <c r="G27" s="55">
        <f t="shared" si="3"/>
        <v>36973.802845729246</v>
      </c>
      <c r="H27" s="46"/>
      <c r="I27" s="47"/>
      <c r="J27" s="54">
        <f t="shared" si="4"/>
        <v>0</v>
      </c>
      <c r="K27" s="49"/>
      <c r="L27" s="56">
        <f t="shared" si="5"/>
        <v>0</v>
      </c>
      <c r="N27" s="7">
        <v>1232460.0948576415</v>
      </c>
    </row>
    <row r="28" spans="1:14" x14ac:dyDescent="0.2">
      <c r="A28" s="5" t="s">
        <v>21</v>
      </c>
      <c r="B28" s="53">
        <f t="shared" si="0"/>
        <v>8358.3666041648175</v>
      </c>
      <c r="C28" s="34">
        <v>4</v>
      </c>
      <c r="D28" s="35">
        <v>2</v>
      </c>
      <c r="E28" s="54">
        <f t="shared" si="1"/>
        <v>16716.733208329635</v>
      </c>
      <c r="F28" s="37">
        <f t="shared" si="2"/>
        <v>2</v>
      </c>
      <c r="G28" s="55">
        <f t="shared" si="3"/>
        <v>16716.733208329635</v>
      </c>
      <c r="H28" s="46"/>
      <c r="I28" s="47"/>
      <c r="J28" s="54">
        <f t="shared" si="4"/>
        <v>0</v>
      </c>
      <c r="K28" s="49"/>
      <c r="L28" s="56">
        <f t="shared" si="5"/>
        <v>0</v>
      </c>
      <c r="N28" s="7">
        <v>835836.66041648178</v>
      </c>
    </row>
    <row r="29" spans="1:14" x14ac:dyDescent="0.2">
      <c r="A29" s="5" t="s">
        <v>22</v>
      </c>
      <c r="B29" s="53">
        <f t="shared" si="0"/>
        <v>198687.72703056116</v>
      </c>
      <c r="C29" s="34">
        <v>5</v>
      </c>
      <c r="D29" s="35">
        <v>4</v>
      </c>
      <c r="E29" s="54">
        <f t="shared" si="1"/>
        <v>794750.90812224464</v>
      </c>
      <c r="F29" s="37">
        <f t="shared" si="2"/>
        <v>1</v>
      </c>
      <c r="G29" s="55">
        <f t="shared" si="3"/>
        <v>198687.72703056116</v>
      </c>
      <c r="H29" s="46"/>
      <c r="I29" s="47"/>
      <c r="J29" s="54">
        <f t="shared" si="4"/>
        <v>0</v>
      </c>
      <c r="K29" s="49"/>
      <c r="L29" s="56">
        <f t="shared" si="5"/>
        <v>0</v>
      </c>
      <c r="N29" s="7">
        <v>19868772.703056116</v>
      </c>
    </row>
    <row r="30" spans="1:14" x14ac:dyDescent="0.2">
      <c r="A30" s="5" t="s">
        <v>23</v>
      </c>
      <c r="B30" s="53">
        <f t="shared" si="0"/>
        <v>8264.3364907863106</v>
      </c>
      <c r="C30" s="34">
        <v>5</v>
      </c>
      <c r="D30" s="35">
        <v>3</v>
      </c>
      <c r="E30" s="54">
        <f t="shared" si="1"/>
        <v>24793.009472358932</v>
      </c>
      <c r="F30" s="37">
        <f t="shared" si="2"/>
        <v>2</v>
      </c>
      <c r="G30" s="55">
        <f t="shared" si="3"/>
        <v>16528.672981572621</v>
      </c>
      <c r="H30" s="46"/>
      <c r="I30" s="47"/>
      <c r="J30" s="54">
        <f t="shared" si="4"/>
        <v>0</v>
      </c>
      <c r="K30" s="49"/>
      <c r="L30" s="56">
        <f t="shared" si="5"/>
        <v>0</v>
      </c>
      <c r="N30" s="7">
        <v>826433.64907863108</v>
      </c>
    </row>
    <row r="31" spans="1:14" x14ac:dyDescent="0.2">
      <c r="A31" s="5" t="s">
        <v>24</v>
      </c>
      <c r="B31" s="53">
        <f t="shared" si="0"/>
        <v>17440.255306639305</v>
      </c>
      <c r="C31" s="34">
        <v>4</v>
      </c>
      <c r="D31" s="35">
        <v>0</v>
      </c>
      <c r="E31" s="54">
        <f t="shared" si="1"/>
        <v>0</v>
      </c>
      <c r="F31" s="37">
        <f t="shared" si="2"/>
        <v>4</v>
      </c>
      <c r="G31" s="55">
        <f t="shared" si="3"/>
        <v>69761.021226557219</v>
      </c>
      <c r="H31" s="46"/>
      <c r="I31" s="47"/>
      <c r="J31" s="54">
        <f t="shared" si="4"/>
        <v>0</v>
      </c>
      <c r="K31" s="49"/>
      <c r="L31" s="56">
        <f t="shared" si="5"/>
        <v>0</v>
      </c>
      <c r="N31" s="7">
        <v>1744025.5306639303</v>
      </c>
    </row>
    <row r="32" spans="1:14" x14ac:dyDescent="0.2">
      <c r="A32" s="5" t="s">
        <v>25</v>
      </c>
      <c r="B32" s="53">
        <f t="shared" si="0"/>
        <v>34185.674959384356</v>
      </c>
      <c r="C32" s="34">
        <v>5</v>
      </c>
      <c r="D32" s="35">
        <v>3</v>
      </c>
      <c r="E32" s="54">
        <f t="shared" si="1"/>
        <v>102557.02487815307</v>
      </c>
      <c r="F32" s="37">
        <f t="shared" si="2"/>
        <v>2</v>
      </c>
      <c r="G32" s="55">
        <f t="shared" si="3"/>
        <v>68371.349918768712</v>
      </c>
      <c r="H32" s="46"/>
      <c r="I32" s="47"/>
      <c r="J32" s="54">
        <f t="shared" si="4"/>
        <v>0</v>
      </c>
      <c r="K32" s="49"/>
      <c r="L32" s="56">
        <f t="shared" si="5"/>
        <v>0</v>
      </c>
      <c r="N32" s="7">
        <v>3418567.4959384352</v>
      </c>
    </row>
    <row r="33" spans="1:14" x14ac:dyDescent="0.2">
      <c r="A33" s="5" t="s">
        <v>26</v>
      </c>
      <c r="B33" s="53">
        <f t="shared" si="0"/>
        <v>108678.77542362675</v>
      </c>
      <c r="C33" s="34">
        <v>5</v>
      </c>
      <c r="D33" s="35">
        <v>3</v>
      </c>
      <c r="E33" s="54">
        <f t="shared" si="1"/>
        <v>326036.32627088024</v>
      </c>
      <c r="F33" s="37">
        <f t="shared" si="2"/>
        <v>2</v>
      </c>
      <c r="G33" s="55">
        <f t="shared" si="3"/>
        <v>217357.5508472535</v>
      </c>
      <c r="H33" s="46"/>
      <c r="I33" s="47"/>
      <c r="J33" s="54">
        <f t="shared" si="4"/>
        <v>0</v>
      </c>
      <c r="K33" s="49"/>
      <c r="L33" s="56">
        <f t="shared" si="5"/>
        <v>0</v>
      </c>
      <c r="N33" s="7">
        <v>10867877.542362675</v>
      </c>
    </row>
    <row r="34" spans="1:14" x14ac:dyDescent="0.2">
      <c r="A34" s="5" t="s">
        <v>27</v>
      </c>
      <c r="B34" s="53">
        <f t="shared" si="0"/>
        <v>159212.34755026863</v>
      </c>
      <c r="C34" s="34">
        <v>5</v>
      </c>
      <c r="D34" s="35">
        <v>2</v>
      </c>
      <c r="E34" s="54">
        <f t="shared" si="1"/>
        <v>318424.69510053727</v>
      </c>
      <c r="F34" s="37">
        <f t="shared" si="2"/>
        <v>3</v>
      </c>
      <c r="G34" s="55">
        <f t="shared" si="3"/>
        <v>477637.0426508059</v>
      </c>
      <c r="H34" s="46"/>
      <c r="I34" s="47"/>
      <c r="J34" s="54">
        <f t="shared" si="4"/>
        <v>0</v>
      </c>
      <c r="K34" s="49"/>
      <c r="L34" s="56">
        <f t="shared" si="5"/>
        <v>0</v>
      </c>
      <c r="N34" s="7">
        <v>15921234.755026862</v>
      </c>
    </row>
    <row r="35" spans="1:14" x14ac:dyDescent="0.2">
      <c r="A35" s="5" t="s">
        <v>28</v>
      </c>
      <c r="B35" s="53">
        <f t="shared" si="0"/>
        <v>3473989.8777526896</v>
      </c>
      <c r="C35" s="34">
        <v>5</v>
      </c>
      <c r="D35" s="35">
        <v>5</v>
      </c>
      <c r="E35" s="54">
        <f t="shared" si="1"/>
        <v>17369949.38876345</v>
      </c>
      <c r="F35" s="37">
        <f t="shared" si="2"/>
        <v>0</v>
      </c>
      <c r="G35" s="55">
        <f t="shared" si="3"/>
        <v>0</v>
      </c>
      <c r="H35" s="46"/>
      <c r="I35" s="47"/>
      <c r="J35" s="54">
        <f t="shared" si="4"/>
        <v>0</v>
      </c>
      <c r="K35" s="49"/>
      <c r="L35" s="56">
        <f t="shared" si="5"/>
        <v>0</v>
      </c>
      <c r="N35" s="7">
        <v>347398987.77526897</v>
      </c>
    </row>
    <row r="36" spans="1:14" x14ac:dyDescent="0.2">
      <c r="A36" s="5" t="s">
        <v>29</v>
      </c>
      <c r="B36" s="53">
        <f t="shared" si="0"/>
        <v>5561.8074863088032</v>
      </c>
      <c r="C36" s="34">
        <v>5</v>
      </c>
      <c r="D36" s="35">
        <v>2</v>
      </c>
      <c r="E36" s="54">
        <f t="shared" si="1"/>
        <v>11123.614972617606</v>
      </c>
      <c r="F36" s="37">
        <f t="shared" si="2"/>
        <v>3</v>
      </c>
      <c r="G36" s="55">
        <f t="shared" si="3"/>
        <v>16685.422458926409</v>
      </c>
      <c r="H36" s="46"/>
      <c r="I36" s="47"/>
      <c r="J36" s="54">
        <f t="shared" si="4"/>
        <v>0</v>
      </c>
      <c r="K36" s="49"/>
      <c r="L36" s="56">
        <f t="shared" si="5"/>
        <v>0</v>
      </c>
      <c r="N36" s="7">
        <v>556180.74863088026</v>
      </c>
    </row>
    <row r="37" spans="1:14" x14ac:dyDescent="0.2">
      <c r="A37" s="5" t="s">
        <v>30</v>
      </c>
      <c r="B37" s="53">
        <f t="shared" si="0"/>
        <v>350119.40819889389</v>
      </c>
      <c r="C37" s="34">
        <v>5</v>
      </c>
      <c r="D37" s="35">
        <v>4</v>
      </c>
      <c r="E37" s="54">
        <f t="shared" si="1"/>
        <v>1400477.6327955755</v>
      </c>
      <c r="F37" s="37">
        <f t="shared" si="2"/>
        <v>1</v>
      </c>
      <c r="G37" s="55">
        <f t="shared" si="3"/>
        <v>350119.40819889389</v>
      </c>
      <c r="H37" s="46"/>
      <c r="I37" s="47"/>
      <c r="J37" s="54">
        <f t="shared" si="4"/>
        <v>0</v>
      </c>
      <c r="K37" s="49"/>
      <c r="L37" s="56">
        <f t="shared" si="5"/>
        <v>0</v>
      </c>
      <c r="N37" s="7">
        <v>35011940.819889389</v>
      </c>
    </row>
    <row r="38" spans="1:14" x14ac:dyDescent="0.2">
      <c r="A38" s="5" t="s">
        <v>31</v>
      </c>
      <c r="B38" s="53">
        <f t="shared" si="0"/>
        <v>61171.370071394987</v>
      </c>
      <c r="C38" s="34">
        <v>5</v>
      </c>
      <c r="D38" s="35">
        <v>4</v>
      </c>
      <c r="E38" s="54">
        <f t="shared" si="1"/>
        <v>244685.48028557995</v>
      </c>
      <c r="F38" s="37">
        <f t="shared" si="2"/>
        <v>1</v>
      </c>
      <c r="G38" s="55">
        <f t="shared" si="3"/>
        <v>61171.370071394987</v>
      </c>
      <c r="H38" s="46"/>
      <c r="I38" s="47"/>
      <c r="J38" s="54">
        <f t="shared" si="4"/>
        <v>0</v>
      </c>
      <c r="K38" s="49"/>
      <c r="L38" s="56">
        <f t="shared" si="5"/>
        <v>0</v>
      </c>
      <c r="N38" s="7">
        <v>6117137.0071394984</v>
      </c>
    </row>
    <row r="39" spans="1:14" x14ac:dyDescent="0.2">
      <c r="A39" s="5" t="s">
        <v>32</v>
      </c>
      <c r="B39" s="53">
        <f t="shared" si="0"/>
        <v>13179.134228581561</v>
      </c>
      <c r="C39" s="34">
        <v>5</v>
      </c>
      <c r="D39" s="35">
        <v>2</v>
      </c>
      <c r="E39" s="54">
        <f t="shared" si="1"/>
        <v>26358.268457163122</v>
      </c>
      <c r="F39" s="37">
        <f t="shared" si="2"/>
        <v>3</v>
      </c>
      <c r="G39" s="55">
        <f t="shared" si="3"/>
        <v>39537.402685744681</v>
      </c>
      <c r="H39" s="46"/>
      <c r="I39" s="47"/>
      <c r="J39" s="54">
        <f t="shared" si="4"/>
        <v>0</v>
      </c>
      <c r="K39" s="49"/>
      <c r="L39" s="56">
        <f t="shared" si="5"/>
        <v>0</v>
      </c>
      <c r="N39" s="7">
        <v>1317913.422858156</v>
      </c>
    </row>
    <row r="40" spans="1:14" x14ac:dyDescent="0.2">
      <c r="A40" s="5" t="s">
        <v>33</v>
      </c>
      <c r="B40" s="53">
        <f t="shared" si="0"/>
        <v>1793.2295539313691</v>
      </c>
      <c r="C40" s="34">
        <v>4</v>
      </c>
      <c r="D40" s="35">
        <v>0</v>
      </c>
      <c r="E40" s="54">
        <f t="shared" si="1"/>
        <v>0</v>
      </c>
      <c r="F40" s="37">
        <f t="shared" si="2"/>
        <v>4</v>
      </c>
      <c r="G40" s="55">
        <f t="shared" si="3"/>
        <v>7172.9182157254763</v>
      </c>
      <c r="H40" s="46"/>
      <c r="I40" s="47"/>
      <c r="J40" s="54">
        <f t="shared" si="4"/>
        <v>0</v>
      </c>
      <c r="K40" s="49"/>
      <c r="L40" s="56">
        <f t="shared" si="5"/>
        <v>0</v>
      </c>
      <c r="N40" s="7">
        <v>179322.95539313692</v>
      </c>
    </row>
    <row r="41" spans="1:14" x14ac:dyDescent="0.2">
      <c r="A41" s="5" t="s">
        <v>34</v>
      </c>
      <c r="B41" s="53">
        <f t="shared" si="0"/>
        <v>510076.25769262866</v>
      </c>
      <c r="C41" s="34">
        <v>5</v>
      </c>
      <c r="D41" s="35">
        <v>4</v>
      </c>
      <c r="E41" s="54">
        <f t="shared" si="1"/>
        <v>2040305.0307705146</v>
      </c>
      <c r="F41" s="37">
        <f t="shared" si="2"/>
        <v>1</v>
      </c>
      <c r="G41" s="55">
        <f t="shared" si="3"/>
        <v>510076.25769262866</v>
      </c>
      <c r="H41" s="46"/>
      <c r="I41" s="47"/>
      <c r="J41" s="54">
        <f t="shared" si="4"/>
        <v>0</v>
      </c>
      <c r="K41" s="49"/>
      <c r="L41" s="56">
        <f t="shared" si="5"/>
        <v>0</v>
      </c>
      <c r="N41" s="7">
        <v>51007625.769262865</v>
      </c>
    </row>
    <row r="42" spans="1:14" x14ac:dyDescent="0.2">
      <c r="A42" s="5" t="s">
        <v>35</v>
      </c>
      <c r="B42" s="53">
        <f t="shared" si="0"/>
        <v>4742435.7504080664</v>
      </c>
      <c r="C42" s="34">
        <v>5</v>
      </c>
      <c r="D42" s="35">
        <v>5</v>
      </c>
      <c r="E42" s="54">
        <f t="shared" si="1"/>
        <v>23712178.752040334</v>
      </c>
      <c r="F42" s="37">
        <f t="shared" si="2"/>
        <v>0</v>
      </c>
      <c r="G42" s="55">
        <f t="shared" si="3"/>
        <v>0</v>
      </c>
      <c r="H42" s="46"/>
      <c r="I42" s="47"/>
      <c r="J42" s="54">
        <f t="shared" si="4"/>
        <v>0</v>
      </c>
      <c r="K42" s="49"/>
      <c r="L42" s="56">
        <f t="shared" si="5"/>
        <v>0</v>
      </c>
      <c r="N42" s="7">
        <v>474243575.04080659</v>
      </c>
    </row>
    <row r="43" spans="1:14" x14ac:dyDescent="0.2">
      <c r="A43" s="5" t="s">
        <v>36</v>
      </c>
      <c r="B43" s="53">
        <f t="shared" si="0"/>
        <v>747571.39739948011</v>
      </c>
      <c r="C43" s="34">
        <v>5</v>
      </c>
      <c r="D43" s="35">
        <v>5</v>
      </c>
      <c r="E43" s="54">
        <f t="shared" si="1"/>
        <v>3737856.9869974004</v>
      </c>
      <c r="F43" s="37">
        <f t="shared" si="2"/>
        <v>0</v>
      </c>
      <c r="G43" s="55">
        <f t="shared" si="3"/>
        <v>0</v>
      </c>
      <c r="H43" s="46"/>
      <c r="I43" s="47"/>
      <c r="J43" s="54">
        <f t="shared" si="4"/>
        <v>0</v>
      </c>
      <c r="K43" s="49"/>
      <c r="L43" s="56">
        <f t="shared" si="5"/>
        <v>0</v>
      </c>
      <c r="N43" s="7">
        <v>74757139.739948004</v>
      </c>
    </row>
    <row r="44" spans="1:14" x14ac:dyDescent="0.2">
      <c r="A44" s="5" t="s">
        <v>37</v>
      </c>
      <c r="B44" s="53">
        <f t="shared" si="0"/>
        <v>79151.574622746921</v>
      </c>
      <c r="C44" s="34">
        <v>5</v>
      </c>
      <c r="D44" s="35">
        <v>2</v>
      </c>
      <c r="E44" s="54">
        <f t="shared" si="1"/>
        <v>158303.14924549384</v>
      </c>
      <c r="F44" s="37">
        <f t="shared" si="2"/>
        <v>3</v>
      </c>
      <c r="G44" s="55">
        <f t="shared" si="3"/>
        <v>237454.72386824078</v>
      </c>
      <c r="H44" s="46"/>
      <c r="I44" s="47"/>
      <c r="J44" s="54">
        <f t="shared" si="4"/>
        <v>0</v>
      </c>
      <c r="K44" s="49"/>
      <c r="L44" s="56">
        <f t="shared" si="5"/>
        <v>0</v>
      </c>
      <c r="N44" s="7">
        <v>7915157.462274692</v>
      </c>
    </row>
    <row r="45" spans="1:14" x14ac:dyDescent="0.2">
      <c r="A45" s="5" t="s">
        <v>38</v>
      </c>
      <c r="B45" s="53">
        <f t="shared" si="0"/>
        <v>1108.9557722812997</v>
      </c>
      <c r="C45" s="34">
        <v>4</v>
      </c>
      <c r="D45" s="35">
        <v>0</v>
      </c>
      <c r="E45" s="54">
        <f t="shared" si="1"/>
        <v>0</v>
      </c>
      <c r="F45" s="37">
        <f t="shared" si="2"/>
        <v>4</v>
      </c>
      <c r="G45" s="55">
        <f t="shared" si="3"/>
        <v>4435.8230891251987</v>
      </c>
      <c r="H45" s="46"/>
      <c r="I45" s="47"/>
      <c r="J45" s="54">
        <f t="shared" si="4"/>
        <v>0</v>
      </c>
      <c r="K45" s="49"/>
      <c r="L45" s="56">
        <f t="shared" si="5"/>
        <v>0</v>
      </c>
      <c r="N45" s="7">
        <v>110895.57722812996</v>
      </c>
    </row>
    <row r="46" spans="1:14" x14ac:dyDescent="0.2">
      <c r="A46" s="5" t="s">
        <v>39</v>
      </c>
      <c r="B46" s="53">
        <f t="shared" si="0"/>
        <v>24587.182135062874</v>
      </c>
      <c r="C46" s="34">
        <v>5</v>
      </c>
      <c r="D46" s="35">
        <v>3</v>
      </c>
      <c r="E46" s="54">
        <f t="shared" si="1"/>
        <v>73761.546405188623</v>
      </c>
      <c r="F46" s="37">
        <f t="shared" si="2"/>
        <v>2</v>
      </c>
      <c r="G46" s="55">
        <f t="shared" si="3"/>
        <v>49174.364270125749</v>
      </c>
      <c r="H46" s="46"/>
      <c r="I46" s="47"/>
      <c r="J46" s="54">
        <f t="shared" si="4"/>
        <v>0</v>
      </c>
      <c r="K46" s="49"/>
      <c r="L46" s="56">
        <f t="shared" si="5"/>
        <v>0</v>
      </c>
      <c r="N46" s="7">
        <v>2458718.2135062874</v>
      </c>
    </row>
    <row r="47" spans="1:14" x14ac:dyDescent="0.2">
      <c r="A47" s="5" t="s">
        <v>40</v>
      </c>
      <c r="B47" s="53">
        <f t="shared" si="0"/>
        <v>1312691.9194416401</v>
      </c>
      <c r="C47" s="34">
        <v>5</v>
      </c>
      <c r="D47" s="35">
        <v>5</v>
      </c>
      <c r="E47" s="54">
        <f t="shared" si="1"/>
        <v>6563459.597208201</v>
      </c>
      <c r="F47" s="37">
        <f t="shared" si="2"/>
        <v>0</v>
      </c>
      <c r="G47" s="55">
        <f t="shared" si="3"/>
        <v>0</v>
      </c>
      <c r="H47" s="46"/>
      <c r="I47" s="47"/>
      <c r="J47" s="54">
        <f t="shared" si="4"/>
        <v>0</v>
      </c>
      <c r="K47" s="49"/>
      <c r="L47" s="56">
        <f t="shared" si="5"/>
        <v>0</v>
      </c>
      <c r="N47" s="7">
        <v>131269191.94416401</v>
      </c>
    </row>
    <row r="48" spans="1:14" x14ac:dyDescent="0.2">
      <c r="A48" s="5" t="s">
        <v>41</v>
      </c>
      <c r="B48" s="53">
        <f t="shared" si="0"/>
        <v>374935.2449294969</v>
      </c>
      <c r="C48" s="34">
        <v>5</v>
      </c>
      <c r="D48" s="35">
        <v>2</v>
      </c>
      <c r="E48" s="54">
        <f t="shared" si="1"/>
        <v>749870.48985899379</v>
      </c>
      <c r="F48" s="37">
        <f t="shared" si="2"/>
        <v>3</v>
      </c>
      <c r="G48" s="55">
        <f t="shared" si="3"/>
        <v>1124805.7347884907</v>
      </c>
      <c r="H48" s="46"/>
      <c r="I48" s="47"/>
      <c r="J48" s="54">
        <f t="shared" si="4"/>
        <v>0</v>
      </c>
      <c r="K48" s="49"/>
      <c r="L48" s="56">
        <f t="shared" si="5"/>
        <v>0</v>
      </c>
      <c r="N48" s="7">
        <v>37493524.492949687</v>
      </c>
    </row>
    <row r="49" spans="1:14" x14ac:dyDescent="0.2">
      <c r="A49" s="5" t="s">
        <v>42</v>
      </c>
      <c r="B49" s="53">
        <f t="shared" si="0"/>
        <v>274113.21472971921</v>
      </c>
      <c r="C49" s="34">
        <v>5</v>
      </c>
      <c r="D49" s="35">
        <v>4</v>
      </c>
      <c r="E49" s="54">
        <f t="shared" si="1"/>
        <v>1096452.8589188769</v>
      </c>
      <c r="F49" s="37">
        <f t="shared" si="2"/>
        <v>1</v>
      </c>
      <c r="G49" s="55">
        <f t="shared" si="3"/>
        <v>274113.21472971921</v>
      </c>
      <c r="H49" s="46"/>
      <c r="I49" s="47"/>
      <c r="J49" s="54">
        <f t="shared" si="4"/>
        <v>0</v>
      </c>
      <c r="K49" s="49"/>
      <c r="L49" s="56">
        <f t="shared" si="5"/>
        <v>0</v>
      </c>
      <c r="N49" s="7">
        <v>27411321.47297192</v>
      </c>
    </row>
    <row r="50" spans="1:14" x14ac:dyDescent="0.2">
      <c r="A50" s="5" t="s">
        <v>43</v>
      </c>
      <c r="B50" s="53">
        <f t="shared" si="0"/>
        <v>11604584.920306148</v>
      </c>
      <c r="C50" s="34">
        <v>3</v>
      </c>
      <c r="D50" s="35">
        <v>3</v>
      </c>
      <c r="E50" s="54">
        <f t="shared" si="1"/>
        <v>34813754.760918446</v>
      </c>
      <c r="F50" s="37">
        <f t="shared" si="2"/>
        <v>0</v>
      </c>
      <c r="G50" s="55">
        <f t="shared" si="3"/>
        <v>0</v>
      </c>
      <c r="H50" s="38">
        <v>3</v>
      </c>
      <c r="I50" s="34">
        <v>3</v>
      </c>
      <c r="J50" s="54">
        <f t="shared" si="4"/>
        <v>34813754.760918446</v>
      </c>
      <c r="K50" s="35">
        <f>(H50-I50)</f>
        <v>0</v>
      </c>
      <c r="L50" s="56">
        <f t="shared" si="5"/>
        <v>0</v>
      </c>
      <c r="N50" s="7">
        <v>1160458492.0306149</v>
      </c>
    </row>
    <row r="51" spans="1:14" x14ac:dyDescent="0.2">
      <c r="A51" s="5" t="s">
        <v>44</v>
      </c>
      <c r="B51" s="53">
        <f t="shared" si="0"/>
        <v>6240405.9559385683</v>
      </c>
      <c r="C51" s="34">
        <v>7</v>
      </c>
      <c r="D51" s="35">
        <v>5</v>
      </c>
      <c r="E51" s="54">
        <f t="shared" si="1"/>
        <v>31202029.779692844</v>
      </c>
      <c r="F51" s="37">
        <f t="shared" si="2"/>
        <v>2</v>
      </c>
      <c r="G51" s="55">
        <f t="shared" si="3"/>
        <v>12480811.911877137</v>
      </c>
      <c r="H51" s="46"/>
      <c r="I51" s="47"/>
      <c r="J51" s="54">
        <f t="shared" si="4"/>
        <v>0</v>
      </c>
      <c r="K51" s="49"/>
      <c r="L51" s="56">
        <f t="shared" si="5"/>
        <v>0</v>
      </c>
      <c r="N51" s="7">
        <v>624040595.59385681</v>
      </c>
    </row>
    <row r="52" spans="1:14" x14ac:dyDescent="0.2">
      <c r="A52" s="5" t="s">
        <v>45</v>
      </c>
      <c r="B52" s="53">
        <f t="shared" si="0"/>
        <v>741760.60721518646</v>
      </c>
      <c r="C52" s="34">
        <v>5</v>
      </c>
      <c r="D52" s="35">
        <v>4</v>
      </c>
      <c r="E52" s="54">
        <f t="shared" si="1"/>
        <v>2967042.4288607459</v>
      </c>
      <c r="F52" s="37">
        <f t="shared" si="2"/>
        <v>1</v>
      </c>
      <c r="G52" s="55">
        <f t="shared" si="3"/>
        <v>741760.60721518646</v>
      </c>
      <c r="H52" s="46"/>
      <c r="I52" s="47"/>
      <c r="J52" s="54">
        <f t="shared" si="4"/>
        <v>0</v>
      </c>
      <c r="K52" s="49"/>
      <c r="L52" s="56">
        <f t="shared" si="5"/>
        <v>0</v>
      </c>
      <c r="N52" s="7">
        <v>74176060.721518651</v>
      </c>
    </row>
    <row r="53" spans="1:14" x14ac:dyDescent="0.2">
      <c r="A53" s="5" t="s">
        <v>46</v>
      </c>
      <c r="B53" s="53">
        <f t="shared" si="0"/>
        <v>2161423.7267948547</v>
      </c>
      <c r="C53" s="34">
        <v>5</v>
      </c>
      <c r="D53" s="35">
        <v>5</v>
      </c>
      <c r="E53" s="54">
        <f t="shared" si="1"/>
        <v>10807118.633974273</v>
      </c>
      <c r="F53" s="37">
        <f t="shared" si="2"/>
        <v>0</v>
      </c>
      <c r="G53" s="55">
        <f t="shared" si="3"/>
        <v>0</v>
      </c>
      <c r="H53" s="46"/>
      <c r="I53" s="47"/>
      <c r="J53" s="54">
        <f t="shared" si="4"/>
        <v>0</v>
      </c>
      <c r="K53" s="49"/>
      <c r="L53" s="56">
        <f t="shared" si="5"/>
        <v>0</v>
      </c>
      <c r="N53" s="7">
        <v>216142372.67948547</v>
      </c>
    </row>
    <row r="54" spans="1:14" x14ac:dyDescent="0.2">
      <c r="A54" s="5" t="s">
        <v>47</v>
      </c>
      <c r="B54" s="53">
        <f t="shared" si="0"/>
        <v>59107.682080315542</v>
      </c>
      <c r="C54" s="34">
        <v>5</v>
      </c>
      <c r="D54" s="35">
        <v>3</v>
      </c>
      <c r="E54" s="54">
        <f t="shared" si="1"/>
        <v>177323.04624094663</v>
      </c>
      <c r="F54" s="37">
        <f t="shared" si="2"/>
        <v>2</v>
      </c>
      <c r="G54" s="55">
        <f t="shared" si="3"/>
        <v>118215.36416063108</v>
      </c>
      <c r="H54" s="46"/>
      <c r="I54" s="47"/>
      <c r="J54" s="54">
        <f t="shared" si="4"/>
        <v>0</v>
      </c>
      <c r="K54" s="49"/>
      <c r="L54" s="56">
        <f t="shared" si="5"/>
        <v>0</v>
      </c>
      <c r="N54" s="7">
        <v>5910768.2080315538</v>
      </c>
    </row>
    <row r="55" spans="1:14" x14ac:dyDescent="0.2">
      <c r="A55" s="5" t="s">
        <v>48</v>
      </c>
      <c r="B55" s="53">
        <f t="shared" si="0"/>
        <v>24469421.148730174</v>
      </c>
      <c r="C55" s="34">
        <v>6</v>
      </c>
      <c r="D55" s="35">
        <v>6</v>
      </c>
      <c r="E55" s="54">
        <f t="shared" si="1"/>
        <v>146816526.89238104</v>
      </c>
      <c r="F55" s="37">
        <f t="shared" si="2"/>
        <v>0</v>
      </c>
      <c r="G55" s="55">
        <f t="shared" si="3"/>
        <v>0</v>
      </c>
      <c r="H55" s="46"/>
      <c r="I55" s="47"/>
      <c r="J55" s="54">
        <f t="shared" si="4"/>
        <v>0</v>
      </c>
      <c r="K55" s="49"/>
      <c r="L55" s="56">
        <f t="shared" si="5"/>
        <v>0</v>
      </c>
      <c r="N55" s="7">
        <v>2446942114.8730173</v>
      </c>
    </row>
    <row r="56" spans="1:14" x14ac:dyDescent="0.2">
      <c r="A56" s="5" t="s">
        <v>49</v>
      </c>
      <c r="B56" s="53">
        <f t="shared" si="0"/>
        <v>5163563.8515940346</v>
      </c>
      <c r="C56" s="34">
        <v>6</v>
      </c>
      <c r="D56" s="35">
        <v>6</v>
      </c>
      <c r="E56" s="54">
        <f t="shared" si="1"/>
        <v>30981383.109564207</v>
      </c>
      <c r="F56" s="37">
        <f t="shared" si="2"/>
        <v>0</v>
      </c>
      <c r="G56" s="55">
        <f t="shared" si="3"/>
        <v>0</v>
      </c>
      <c r="H56" s="46"/>
      <c r="I56" s="47"/>
      <c r="J56" s="54">
        <f t="shared" si="4"/>
        <v>0</v>
      </c>
      <c r="K56" s="49"/>
      <c r="L56" s="56">
        <f t="shared" si="5"/>
        <v>0</v>
      </c>
      <c r="N56" s="7">
        <v>516356385.15940344</v>
      </c>
    </row>
    <row r="57" spans="1:14" x14ac:dyDescent="0.2">
      <c r="A57" s="5" t="s">
        <v>50</v>
      </c>
      <c r="B57" s="53">
        <f t="shared" si="0"/>
        <v>4727938.6022946518</v>
      </c>
      <c r="C57" s="34">
        <v>5</v>
      </c>
      <c r="D57" s="35">
        <v>5</v>
      </c>
      <c r="E57" s="54">
        <f t="shared" si="1"/>
        <v>23639693.011473261</v>
      </c>
      <c r="F57" s="37">
        <f t="shared" si="2"/>
        <v>0</v>
      </c>
      <c r="G57" s="55">
        <f t="shared" si="3"/>
        <v>0</v>
      </c>
      <c r="H57" s="46"/>
      <c r="I57" s="47"/>
      <c r="J57" s="54">
        <f t="shared" si="4"/>
        <v>0</v>
      </c>
      <c r="K57" s="49"/>
      <c r="L57" s="56">
        <f t="shared" si="5"/>
        <v>0</v>
      </c>
      <c r="N57" s="7">
        <v>472793860.22946519</v>
      </c>
    </row>
    <row r="58" spans="1:14" x14ac:dyDescent="0.2">
      <c r="A58" s="5" t="s">
        <v>51</v>
      </c>
      <c r="B58" s="53">
        <f t="shared" si="0"/>
        <v>323937.8857181223</v>
      </c>
      <c r="C58" s="34">
        <v>5</v>
      </c>
      <c r="D58" s="35">
        <v>2</v>
      </c>
      <c r="E58" s="54">
        <f t="shared" si="1"/>
        <v>647875.7714362446</v>
      </c>
      <c r="F58" s="37">
        <f t="shared" si="2"/>
        <v>3</v>
      </c>
      <c r="G58" s="55">
        <f t="shared" si="3"/>
        <v>971813.65715436684</v>
      </c>
      <c r="H58" s="46"/>
      <c r="I58" s="47"/>
      <c r="J58" s="54">
        <f t="shared" si="4"/>
        <v>0</v>
      </c>
      <c r="K58" s="49"/>
      <c r="L58" s="56">
        <f t="shared" si="5"/>
        <v>0</v>
      </c>
      <c r="N58" s="7">
        <v>32393788.571812227</v>
      </c>
    </row>
    <row r="59" spans="1:14" x14ac:dyDescent="0.2">
      <c r="A59" s="5" t="s">
        <v>52</v>
      </c>
      <c r="B59" s="53">
        <f t="shared" si="0"/>
        <v>4687381.0070025185</v>
      </c>
      <c r="C59" s="34">
        <v>5</v>
      </c>
      <c r="D59" s="35">
        <v>5</v>
      </c>
      <c r="E59" s="54">
        <f t="shared" si="1"/>
        <v>23436905.035012592</v>
      </c>
      <c r="F59" s="37">
        <f t="shared" si="2"/>
        <v>0</v>
      </c>
      <c r="G59" s="55">
        <f t="shared" si="3"/>
        <v>0</v>
      </c>
      <c r="H59" s="46"/>
      <c r="I59" s="47"/>
      <c r="J59" s="54">
        <f t="shared" si="4"/>
        <v>0</v>
      </c>
      <c r="K59" s="49"/>
      <c r="L59" s="56">
        <f t="shared" si="5"/>
        <v>0</v>
      </c>
      <c r="N59" s="7">
        <v>468738100.70025182</v>
      </c>
    </row>
    <row r="60" spans="1:14" x14ac:dyDescent="0.2">
      <c r="A60" s="5" t="s">
        <v>53</v>
      </c>
      <c r="B60" s="53">
        <f t="shared" si="0"/>
        <v>1253758.0919470896</v>
      </c>
      <c r="C60" s="34">
        <v>5</v>
      </c>
      <c r="D60" s="35">
        <v>5</v>
      </c>
      <c r="E60" s="54">
        <f t="shared" si="1"/>
        <v>6268790.4597354485</v>
      </c>
      <c r="F60" s="37">
        <f t="shared" si="2"/>
        <v>0</v>
      </c>
      <c r="G60" s="55">
        <f t="shared" si="3"/>
        <v>0</v>
      </c>
      <c r="H60" s="46"/>
      <c r="I60" s="47"/>
      <c r="J60" s="54">
        <f t="shared" si="4"/>
        <v>0</v>
      </c>
      <c r="K60" s="49"/>
      <c r="L60" s="56">
        <f t="shared" si="5"/>
        <v>0</v>
      </c>
      <c r="N60" s="7">
        <v>125375809.19470896</v>
      </c>
    </row>
    <row r="61" spans="1:14" x14ac:dyDescent="0.2">
      <c r="A61" s="5" t="s">
        <v>54</v>
      </c>
      <c r="B61" s="53">
        <f t="shared" si="0"/>
        <v>48330.022012631176</v>
      </c>
      <c r="C61" s="34">
        <v>5</v>
      </c>
      <c r="D61" s="35">
        <v>4</v>
      </c>
      <c r="E61" s="54">
        <f t="shared" si="1"/>
        <v>193320.0880505247</v>
      </c>
      <c r="F61" s="37">
        <f t="shared" si="2"/>
        <v>1</v>
      </c>
      <c r="G61" s="55">
        <f t="shared" si="3"/>
        <v>48330.022012631176</v>
      </c>
      <c r="H61" s="46"/>
      <c r="I61" s="47"/>
      <c r="J61" s="54">
        <f t="shared" si="4"/>
        <v>0</v>
      </c>
      <c r="K61" s="49"/>
      <c r="L61" s="56">
        <f t="shared" si="5"/>
        <v>0</v>
      </c>
      <c r="N61" s="7">
        <v>4833002.2012631176</v>
      </c>
    </row>
    <row r="62" spans="1:14" x14ac:dyDescent="0.2">
      <c r="A62" s="5" t="s">
        <v>87</v>
      </c>
      <c r="B62" s="53">
        <f t="shared" si="0"/>
        <v>1622675.2075925651</v>
      </c>
      <c r="C62" s="34">
        <v>5</v>
      </c>
      <c r="D62" s="35">
        <v>4</v>
      </c>
      <c r="E62" s="54">
        <f t="shared" si="1"/>
        <v>6490700.8303702604</v>
      </c>
      <c r="F62" s="37">
        <f t="shared" si="2"/>
        <v>1</v>
      </c>
      <c r="G62" s="55">
        <f t="shared" si="3"/>
        <v>1622675.2075925651</v>
      </c>
      <c r="H62" s="46"/>
      <c r="I62" s="47"/>
      <c r="J62" s="54">
        <f t="shared" si="4"/>
        <v>0</v>
      </c>
      <c r="K62" s="49"/>
      <c r="L62" s="56">
        <f t="shared" si="5"/>
        <v>0</v>
      </c>
      <c r="N62" s="7">
        <v>162267520.75925651</v>
      </c>
    </row>
    <row r="63" spans="1:14" x14ac:dyDescent="0.2">
      <c r="A63" s="5" t="s">
        <v>88</v>
      </c>
      <c r="B63" s="53">
        <f t="shared" si="0"/>
        <v>407326.89317350264</v>
      </c>
      <c r="C63" s="34">
        <v>5</v>
      </c>
      <c r="D63" s="35">
        <v>5</v>
      </c>
      <c r="E63" s="54">
        <f t="shared" si="1"/>
        <v>2036634.4658675133</v>
      </c>
      <c r="F63" s="37">
        <f t="shared" si="2"/>
        <v>0</v>
      </c>
      <c r="G63" s="55">
        <f t="shared" si="3"/>
        <v>0</v>
      </c>
      <c r="H63" s="46"/>
      <c r="I63" s="47"/>
      <c r="J63" s="54">
        <f t="shared" si="4"/>
        <v>0</v>
      </c>
      <c r="K63" s="49"/>
      <c r="L63" s="56">
        <f t="shared" si="5"/>
        <v>0</v>
      </c>
      <c r="N63" s="7">
        <v>40732689.317350261</v>
      </c>
    </row>
    <row r="64" spans="1:14" x14ac:dyDescent="0.2">
      <c r="A64" s="5" t="s">
        <v>55</v>
      </c>
      <c r="B64" s="53">
        <f t="shared" si="0"/>
        <v>238150.82251049561</v>
      </c>
      <c r="C64" s="34">
        <v>5</v>
      </c>
      <c r="D64" s="35">
        <v>4</v>
      </c>
      <c r="E64" s="54">
        <f t="shared" si="1"/>
        <v>952603.29004198243</v>
      </c>
      <c r="F64" s="37">
        <f t="shared" si="2"/>
        <v>1</v>
      </c>
      <c r="G64" s="55">
        <f t="shared" si="3"/>
        <v>238150.82251049561</v>
      </c>
      <c r="H64" s="46"/>
      <c r="I64" s="47"/>
      <c r="J64" s="54">
        <f t="shared" si="4"/>
        <v>0</v>
      </c>
      <c r="K64" s="49"/>
      <c r="L64" s="56">
        <f t="shared" si="5"/>
        <v>0</v>
      </c>
      <c r="N64" s="7">
        <v>23815082.25104956</v>
      </c>
    </row>
    <row r="65" spans="1:14" x14ac:dyDescent="0.2">
      <c r="A65" s="5" t="s">
        <v>56</v>
      </c>
      <c r="B65" s="53">
        <f t="shared" si="0"/>
        <v>2481704.1819314961</v>
      </c>
      <c r="C65" s="34">
        <v>5</v>
      </c>
      <c r="D65" s="50">
        <v>4.5</v>
      </c>
      <c r="E65" s="54">
        <f t="shared" si="1"/>
        <v>11167668.818691732</v>
      </c>
      <c r="F65" s="51">
        <f t="shared" si="2"/>
        <v>0.5</v>
      </c>
      <c r="G65" s="55">
        <f t="shared" si="3"/>
        <v>1240852.0909657481</v>
      </c>
      <c r="H65" s="46"/>
      <c r="I65" s="47"/>
      <c r="J65" s="54">
        <f t="shared" si="4"/>
        <v>0</v>
      </c>
      <c r="K65" s="49"/>
      <c r="L65" s="56">
        <f t="shared" si="5"/>
        <v>0</v>
      </c>
      <c r="N65" s="7">
        <v>248170418.1931496</v>
      </c>
    </row>
    <row r="66" spans="1:14" x14ac:dyDescent="0.2">
      <c r="A66" s="5" t="s">
        <v>57</v>
      </c>
      <c r="B66" s="53">
        <f t="shared" si="0"/>
        <v>617389.9661196525</v>
      </c>
      <c r="C66" s="34">
        <v>5</v>
      </c>
      <c r="D66" s="35">
        <v>5</v>
      </c>
      <c r="E66" s="54">
        <f t="shared" si="1"/>
        <v>3086949.8305982626</v>
      </c>
      <c r="F66" s="37">
        <f t="shared" si="2"/>
        <v>0</v>
      </c>
      <c r="G66" s="55">
        <f t="shared" si="3"/>
        <v>0</v>
      </c>
      <c r="H66" s="46"/>
      <c r="I66" s="47"/>
      <c r="J66" s="54">
        <f t="shared" si="4"/>
        <v>0</v>
      </c>
      <c r="K66" s="49"/>
      <c r="L66" s="56">
        <f t="shared" si="5"/>
        <v>0</v>
      </c>
      <c r="N66" s="7">
        <v>61738996.611965254</v>
      </c>
    </row>
    <row r="67" spans="1:14" x14ac:dyDescent="0.2">
      <c r="A67" s="5" t="s">
        <v>58</v>
      </c>
      <c r="B67" s="53">
        <f t="shared" si="0"/>
        <v>177946.87709016431</v>
      </c>
      <c r="C67" s="34">
        <v>5</v>
      </c>
      <c r="D67" s="35">
        <v>2</v>
      </c>
      <c r="E67" s="54">
        <f t="shared" si="1"/>
        <v>355893.75418032863</v>
      </c>
      <c r="F67" s="37">
        <f t="shared" si="2"/>
        <v>3</v>
      </c>
      <c r="G67" s="55">
        <f t="shared" si="3"/>
        <v>533840.63127049292</v>
      </c>
      <c r="H67" s="46"/>
      <c r="I67" s="47"/>
      <c r="J67" s="54">
        <f t="shared" si="4"/>
        <v>0</v>
      </c>
      <c r="K67" s="49"/>
      <c r="L67" s="56">
        <f t="shared" si="5"/>
        <v>0</v>
      </c>
      <c r="N67" s="7">
        <v>17794687.709016431</v>
      </c>
    </row>
    <row r="68" spans="1:14" x14ac:dyDescent="0.2">
      <c r="A68" s="5" t="s">
        <v>59</v>
      </c>
      <c r="B68" s="53">
        <f t="shared" si="0"/>
        <v>47824.023896405073</v>
      </c>
      <c r="C68" s="34">
        <v>5</v>
      </c>
      <c r="D68" s="35">
        <v>2</v>
      </c>
      <c r="E68" s="54">
        <f t="shared" si="1"/>
        <v>95648.047792810146</v>
      </c>
      <c r="F68" s="37">
        <f t="shared" si="2"/>
        <v>3</v>
      </c>
      <c r="G68" s="55">
        <f t="shared" si="3"/>
        <v>143472.07168921523</v>
      </c>
      <c r="H68" s="46"/>
      <c r="I68" s="47"/>
      <c r="J68" s="54">
        <f t="shared" si="4"/>
        <v>0</v>
      </c>
      <c r="K68" s="49"/>
      <c r="L68" s="56">
        <f t="shared" si="5"/>
        <v>0</v>
      </c>
      <c r="N68" s="7">
        <v>4782402.3896405073</v>
      </c>
    </row>
    <row r="69" spans="1:14" x14ac:dyDescent="0.2">
      <c r="A69" s="5" t="s">
        <v>60</v>
      </c>
      <c r="B69" s="53">
        <f t="shared" si="0"/>
        <v>60814.355542687728</v>
      </c>
      <c r="C69" s="34">
        <v>5</v>
      </c>
      <c r="D69" s="35">
        <v>3</v>
      </c>
      <c r="E69" s="54">
        <f t="shared" si="1"/>
        <v>182443.06662806318</v>
      </c>
      <c r="F69" s="37">
        <f t="shared" si="2"/>
        <v>2</v>
      </c>
      <c r="G69" s="55">
        <f t="shared" si="3"/>
        <v>121628.71108537546</v>
      </c>
      <c r="H69" s="46"/>
      <c r="I69" s="47"/>
      <c r="J69" s="54">
        <f t="shared" si="4"/>
        <v>0</v>
      </c>
      <c r="K69" s="49"/>
      <c r="L69" s="56">
        <f t="shared" si="5"/>
        <v>0</v>
      </c>
      <c r="N69" s="7">
        <v>6081435.5542687727</v>
      </c>
    </row>
    <row r="70" spans="1:14" x14ac:dyDescent="0.2">
      <c r="A70" s="5" t="s">
        <v>61</v>
      </c>
      <c r="B70" s="53">
        <f t="shared" si="0"/>
        <v>161.58976000000004</v>
      </c>
      <c r="C70" s="34">
        <v>4</v>
      </c>
      <c r="D70" s="35">
        <v>0</v>
      </c>
      <c r="E70" s="54">
        <f t="shared" si="1"/>
        <v>0</v>
      </c>
      <c r="F70" s="37">
        <f t="shared" si="2"/>
        <v>4</v>
      </c>
      <c r="G70" s="55">
        <f t="shared" si="3"/>
        <v>646.35904000000016</v>
      </c>
      <c r="H70" s="46"/>
      <c r="I70" s="47"/>
      <c r="J70" s="54">
        <f t="shared" si="4"/>
        <v>0</v>
      </c>
      <c r="K70" s="49"/>
      <c r="L70" s="56">
        <f t="shared" si="5"/>
        <v>0</v>
      </c>
      <c r="N70" s="7">
        <v>16158.976000000002</v>
      </c>
    </row>
    <row r="71" spans="1:14" x14ac:dyDescent="0.2">
      <c r="A71" s="5" t="s">
        <v>62</v>
      </c>
      <c r="B71" s="53">
        <f t="shared" si="0"/>
        <v>2317199.5428517023</v>
      </c>
      <c r="C71" s="34">
        <v>3</v>
      </c>
      <c r="D71" s="35">
        <v>3</v>
      </c>
      <c r="E71" s="54">
        <f t="shared" si="1"/>
        <v>6951598.6285551069</v>
      </c>
      <c r="F71" s="37">
        <f t="shared" si="2"/>
        <v>0</v>
      </c>
      <c r="G71" s="55">
        <f t="shared" si="3"/>
        <v>0</v>
      </c>
      <c r="H71" s="38">
        <v>3</v>
      </c>
      <c r="I71" s="34">
        <v>3</v>
      </c>
      <c r="J71" s="54">
        <f t="shared" si="4"/>
        <v>6951598.6285551069</v>
      </c>
      <c r="K71" s="35">
        <f>(H71-I71)</f>
        <v>0</v>
      </c>
      <c r="L71" s="56">
        <f t="shared" si="5"/>
        <v>0</v>
      </c>
      <c r="N71" s="7">
        <v>231719954.28517023</v>
      </c>
    </row>
    <row r="72" spans="1:14" x14ac:dyDescent="0.2">
      <c r="A72" s="5" t="s">
        <v>63</v>
      </c>
      <c r="B72" s="53">
        <f t="shared" si="0"/>
        <v>13430.096622942732</v>
      </c>
      <c r="C72" s="34">
        <v>5</v>
      </c>
      <c r="D72" s="35">
        <v>2</v>
      </c>
      <c r="E72" s="54">
        <f t="shared" si="1"/>
        <v>26860.193245885464</v>
      </c>
      <c r="F72" s="37">
        <f t="shared" si="2"/>
        <v>3</v>
      </c>
      <c r="G72" s="55">
        <f t="shared" si="3"/>
        <v>40290.2898688282</v>
      </c>
      <c r="H72" s="46"/>
      <c r="I72" s="47"/>
      <c r="J72" s="54">
        <f t="shared" si="4"/>
        <v>0</v>
      </c>
      <c r="K72" s="49"/>
      <c r="L72" s="56">
        <f t="shared" si="5"/>
        <v>0</v>
      </c>
      <c r="N72" s="7">
        <v>1343009.6622942733</v>
      </c>
    </row>
    <row r="73" spans="1:14" x14ac:dyDescent="0.2">
      <c r="A73" s="5" t="s">
        <v>64</v>
      </c>
      <c r="B73" s="53">
        <f t="shared" si="0"/>
        <v>2612261.5849489956</v>
      </c>
      <c r="C73" s="34">
        <v>6</v>
      </c>
      <c r="D73" s="50">
        <v>4.5</v>
      </c>
      <c r="E73" s="54">
        <f t="shared" si="1"/>
        <v>11755177.13227048</v>
      </c>
      <c r="F73" s="51">
        <f t="shared" si="2"/>
        <v>1.5</v>
      </c>
      <c r="G73" s="55">
        <f t="shared" si="3"/>
        <v>3918392.3774234932</v>
      </c>
      <c r="H73" s="46"/>
      <c r="I73" s="47"/>
      <c r="J73" s="54">
        <f t="shared" si="4"/>
        <v>0</v>
      </c>
      <c r="K73" s="49"/>
      <c r="L73" s="56">
        <f t="shared" si="5"/>
        <v>0</v>
      </c>
      <c r="N73" s="7">
        <v>261226158.49489954</v>
      </c>
    </row>
    <row r="74" spans="1:14" x14ac:dyDescent="0.2">
      <c r="A74" s="5" t="s">
        <v>65</v>
      </c>
      <c r="B74" s="53">
        <f>(N74*0.01)</f>
        <v>26718.80453030971</v>
      </c>
      <c r="C74" s="34">
        <v>5</v>
      </c>
      <c r="D74" s="35">
        <v>3</v>
      </c>
      <c r="E74" s="54">
        <f>(B74*D74)</f>
        <v>80156.413590929122</v>
      </c>
      <c r="F74" s="37">
        <f>(C74-D74)</f>
        <v>2</v>
      </c>
      <c r="G74" s="55">
        <f>(B74*F74)</f>
        <v>53437.609060619419</v>
      </c>
      <c r="H74" s="46"/>
      <c r="I74" s="47"/>
      <c r="J74" s="54">
        <f>(B74*I74)</f>
        <v>0</v>
      </c>
      <c r="K74" s="49"/>
      <c r="L74" s="56">
        <f>(B74*K74)</f>
        <v>0</v>
      </c>
      <c r="N74" s="7">
        <v>2671880.4530309709</v>
      </c>
    </row>
    <row r="75" spans="1:14" x14ac:dyDescent="0.2">
      <c r="A75" s="5" t="s">
        <v>76</v>
      </c>
      <c r="B75" s="8">
        <f>SUM(B8:B74)</f>
        <v>105118623.69801849</v>
      </c>
      <c r="C75" s="9" t="s">
        <v>167</v>
      </c>
      <c r="D75" s="1" t="s">
        <v>167</v>
      </c>
      <c r="E75" s="40">
        <f>SUM(E8:E74)</f>
        <v>506434801.52777529</v>
      </c>
      <c r="F75" s="1" t="s">
        <v>167</v>
      </c>
      <c r="G75" s="40">
        <f>SUM(G8:G74)</f>
        <v>40763465.646485038</v>
      </c>
      <c r="H75" s="10"/>
      <c r="I75" s="1"/>
      <c r="J75" s="40">
        <f>SUM(J8:J74)</f>
        <v>46277239.890016422</v>
      </c>
      <c r="K75" s="1"/>
      <c r="L75" s="43">
        <f>SUM(L8:L74)</f>
        <v>0</v>
      </c>
      <c r="N75" s="8">
        <f>SUM(N8:N74)</f>
        <v>10511862369.801849</v>
      </c>
    </row>
    <row r="76" spans="1:14" x14ac:dyDescent="0.2">
      <c r="A76" s="2"/>
      <c r="B76" s="3"/>
      <c r="C76" s="3"/>
      <c r="D76" s="3"/>
      <c r="E76" s="3"/>
      <c r="F76" s="3"/>
      <c r="G76" s="3"/>
      <c r="H76" s="3"/>
      <c r="I76" s="3"/>
      <c r="J76" s="52"/>
      <c r="K76" s="3"/>
      <c r="L76" s="4"/>
    </row>
    <row r="77" spans="1:14" x14ac:dyDescent="0.2">
      <c r="A77" s="2" t="s">
        <v>67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4"/>
    </row>
    <row r="78" spans="1:14" x14ac:dyDescent="0.2">
      <c r="A78" s="2" t="s">
        <v>86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4"/>
    </row>
    <row r="79" spans="1:14" x14ac:dyDescent="0.2">
      <c r="A79" s="57" t="s">
        <v>98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4"/>
    </row>
    <row r="80" spans="1:14" x14ac:dyDescent="0.2">
      <c r="A80" s="57" t="s">
        <v>131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4"/>
    </row>
    <row r="81" spans="1:12" x14ac:dyDescent="0.2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4"/>
    </row>
    <row r="82" spans="1:12" x14ac:dyDescent="0.2">
      <c r="A82" s="2" t="s">
        <v>72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4"/>
    </row>
    <row r="83" spans="1:12" x14ac:dyDescent="0.2">
      <c r="A83" s="57" t="s">
        <v>99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4"/>
    </row>
    <row r="84" spans="1:12" x14ac:dyDescent="0.2">
      <c r="A84" s="57" t="s">
        <v>100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4"/>
    </row>
    <row r="85" spans="1:12" ht="13.5" thickBot="1" x14ac:dyDescent="0.25">
      <c r="A85" s="58" t="s">
        <v>101</v>
      </c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60"/>
    </row>
  </sheetData>
  <mergeCells count="5">
    <mergeCell ref="A1:L1"/>
    <mergeCell ref="A2:L2"/>
    <mergeCell ref="A3:L3"/>
    <mergeCell ref="C4:G4"/>
    <mergeCell ref="H4:L4"/>
  </mergeCells>
  <printOptions horizontalCentered="1"/>
  <pageMargins left="0.5" right="0.5" top="0.5" bottom="0.5" header="0.3" footer="0.3"/>
  <pageSetup scale="78" fitToHeight="0" orientation="landscape" r:id="rId1"/>
  <headerFooter>
    <oddHeader>&amp;C&amp;11Office of Economic and Demographic Research</oddHeader>
    <oddFooter>&amp;L&amp;11December 2010&amp;R&amp;11Page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6"/>
  <sheetViews>
    <sheetView workbookViewId="0">
      <selection activeCell="G75" sqref="G75"/>
    </sheetView>
  </sheetViews>
  <sheetFormatPr defaultRowHeight="12.75" x14ac:dyDescent="0.2"/>
  <cols>
    <col min="1" max="1" width="12.7109375" customWidth="1"/>
    <col min="2" max="2" width="15.7109375" customWidth="1"/>
    <col min="3" max="4" width="12.7109375" customWidth="1"/>
    <col min="5" max="5" width="15.7109375" customWidth="1"/>
    <col min="6" max="6" width="12.7109375" customWidth="1"/>
    <col min="7" max="7" width="15.7109375" customWidth="1"/>
    <col min="8" max="9" width="12.7109375" customWidth="1"/>
    <col min="10" max="10" width="14.7109375" customWidth="1"/>
    <col min="11" max="11" width="12.7109375" customWidth="1"/>
    <col min="12" max="12" width="14.7109375" customWidth="1"/>
    <col min="14" max="14" width="15" bestFit="1" customWidth="1"/>
  </cols>
  <sheetData>
    <row r="1" spans="1:14" ht="23.25" x14ac:dyDescent="0.35">
      <c r="A1" s="73" t="s">
        <v>80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5"/>
    </row>
    <row r="2" spans="1:14" ht="18" x14ac:dyDescent="0.25">
      <c r="A2" s="76" t="s">
        <v>77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8"/>
    </row>
    <row r="3" spans="1:14" ht="16.5" thickBot="1" x14ac:dyDescent="0.3">
      <c r="A3" s="79" t="s">
        <v>122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1:14" x14ac:dyDescent="0.2">
      <c r="A4" s="11"/>
      <c r="B4" s="12" t="s">
        <v>102</v>
      </c>
      <c r="C4" s="82" t="s">
        <v>81</v>
      </c>
      <c r="D4" s="83"/>
      <c r="E4" s="83"/>
      <c r="F4" s="83"/>
      <c r="G4" s="83"/>
      <c r="H4" s="84" t="s">
        <v>82</v>
      </c>
      <c r="I4" s="83"/>
      <c r="J4" s="83"/>
      <c r="K4" s="83"/>
      <c r="L4" s="85"/>
      <c r="N4" s="12" t="s">
        <v>102</v>
      </c>
    </row>
    <row r="5" spans="1:14" x14ac:dyDescent="0.2">
      <c r="A5" s="13"/>
      <c r="B5" s="14" t="s">
        <v>1</v>
      </c>
      <c r="C5" s="14" t="s">
        <v>73</v>
      </c>
      <c r="D5" s="15"/>
      <c r="E5" s="16" t="s">
        <v>1</v>
      </c>
      <c r="F5" s="30"/>
      <c r="G5" s="17" t="s">
        <v>1</v>
      </c>
      <c r="H5" s="18" t="s">
        <v>73</v>
      </c>
      <c r="I5" s="16"/>
      <c r="J5" s="16" t="s">
        <v>96</v>
      </c>
      <c r="K5" s="16"/>
      <c r="L5" s="19" t="s">
        <v>96</v>
      </c>
      <c r="N5" s="14" t="s">
        <v>1</v>
      </c>
    </row>
    <row r="6" spans="1:14" x14ac:dyDescent="0.2">
      <c r="A6" s="13"/>
      <c r="B6" s="14" t="s">
        <v>103</v>
      </c>
      <c r="C6" s="14" t="s">
        <v>74</v>
      </c>
      <c r="D6" s="20" t="s">
        <v>104</v>
      </c>
      <c r="E6" s="14" t="s">
        <v>69</v>
      </c>
      <c r="F6" s="28" t="s">
        <v>66</v>
      </c>
      <c r="G6" s="20" t="s">
        <v>66</v>
      </c>
      <c r="H6" s="21" t="s">
        <v>74</v>
      </c>
      <c r="I6" s="14" t="s">
        <v>104</v>
      </c>
      <c r="J6" s="14" t="s">
        <v>69</v>
      </c>
      <c r="K6" s="14" t="s">
        <v>66</v>
      </c>
      <c r="L6" s="22" t="s">
        <v>66</v>
      </c>
      <c r="N6" s="14" t="s">
        <v>103</v>
      </c>
    </row>
    <row r="7" spans="1:14" ht="13.5" thickBot="1" x14ac:dyDescent="0.25">
      <c r="A7" s="23" t="s">
        <v>0</v>
      </c>
      <c r="B7" s="24" t="s">
        <v>68</v>
      </c>
      <c r="C7" s="24" t="s">
        <v>70</v>
      </c>
      <c r="D7" s="25" t="s">
        <v>70</v>
      </c>
      <c r="E7" s="24" t="s">
        <v>75</v>
      </c>
      <c r="F7" s="29" t="s">
        <v>70</v>
      </c>
      <c r="G7" s="25" t="s">
        <v>75</v>
      </c>
      <c r="H7" s="26" t="s">
        <v>70</v>
      </c>
      <c r="I7" s="24" t="s">
        <v>70</v>
      </c>
      <c r="J7" s="24" t="s">
        <v>75</v>
      </c>
      <c r="K7" s="24" t="s">
        <v>70</v>
      </c>
      <c r="L7" s="27" t="s">
        <v>75</v>
      </c>
      <c r="N7" s="24" t="s">
        <v>68</v>
      </c>
    </row>
    <row r="8" spans="1:14" x14ac:dyDescent="0.2">
      <c r="A8" s="5" t="s">
        <v>2</v>
      </c>
      <c r="B8" s="6">
        <f>(N8*0.7*0.01)</f>
        <v>478587.29582146899</v>
      </c>
      <c r="C8" s="32">
        <v>5</v>
      </c>
      <c r="D8" s="33">
        <v>3</v>
      </c>
      <c r="E8" s="39">
        <f>(B8*D8)</f>
        <v>1435761.8874644069</v>
      </c>
      <c r="F8" s="36">
        <f>(C8-D8)</f>
        <v>2</v>
      </c>
      <c r="G8" s="41">
        <f>(B8*F8)</f>
        <v>957174.59164293797</v>
      </c>
      <c r="H8" s="44"/>
      <c r="I8" s="45"/>
      <c r="J8" s="39">
        <f>(B8*I8)</f>
        <v>0</v>
      </c>
      <c r="K8" s="48"/>
      <c r="L8" s="42">
        <f>(B8*K8)</f>
        <v>0</v>
      </c>
      <c r="N8" s="6">
        <v>68369613.688781291</v>
      </c>
    </row>
    <row r="9" spans="1:14" x14ac:dyDescent="0.2">
      <c r="A9" s="5" t="s">
        <v>3</v>
      </c>
      <c r="B9" s="53">
        <f>(N9*0.7*0.01)</f>
        <v>9034.3429399999986</v>
      </c>
      <c r="C9" s="34">
        <v>5</v>
      </c>
      <c r="D9" s="35">
        <v>2</v>
      </c>
      <c r="E9" s="54">
        <f>(B9*D9)</f>
        <v>18068.685879999997</v>
      </c>
      <c r="F9" s="37">
        <f>(C9-D9)</f>
        <v>3</v>
      </c>
      <c r="G9" s="55">
        <f>(B9*F9)</f>
        <v>27103.028819999996</v>
      </c>
      <c r="H9" s="46"/>
      <c r="I9" s="47"/>
      <c r="J9" s="54">
        <f>(B9*I9)</f>
        <v>0</v>
      </c>
      <c r="K9" s="49"/>
      <c r="L9" s="56">
        <f>(B9*K9)</f>
        <v>0</v>
      </c>
      <c r="N9" s="7">
        <v>1290620.42</v>
      </c>
    </row>
    <row r="10" spans="1:14" x14ac:dyDescent="0.2">
      <c r="A10" s="5" t="s">
        <v>4</v>
      </c>
      <c r="B10" s="53">
        <f t="shared" ref="B10:B73" si="0">(N10*0.7*0.01)</f>
        <v>1581057.4600175661</v>
      </c>
      <c r="C10" s="34">
        <v>5</v>
      </c>
      <c r="D10" s="35">
        <v>5</v>
      </c>
      <c r="E10" s="54">
        <f t="shared" ref="E10:E73" si="1">(B10*D10)</f>
        <v>7905287.3000878301</v>
      </c>
      <c r="F10" s="37">
        <f t="shared" ref="F10:F73" si="2">(C10-D10)</f>
        <v>0</v>
      </c>
      <c r="G10" s="55">
        <f t="shared" ref="G10:G73" si="3">(B10*F10)</f>
        <v>0</v>
      </c>
      <c r="H10" s="46"/>
      <c r="I10" s="47"/>
      <c r="J10" s="54">
        <f t="shared" ref="J10:J73" si="4">(B10*I10)</f>
        <v>0</v>
      </c>
      <c r="K10" s="49"/>
      <c r="L10" s="56">
        <f t="shared" ref="L10:L73" si="5">(B10*K10)</f>
        <v>0</v>
      </c>
      <c r="N10" s="7">
        <v>225865351.43108088</v>
      </c>
    </row>
    <row r="11" spans="1:14" x14ac:dyDescent="0.2">
      <c r="A11" s="5" t="s">
        <v>5</v>
      </c>
      <c r="B11" s="53">
        <f t="shared" si="0"/>
        <v>18617.75867610471</v>
      </c>
      <c r="C11" s="34">
        <v>5</v>
      </c>
      <c r="D11" s="35">
        <v>4</v>
      </c>
      <c r="E11" s="54">
        <f t="shared" si="1"/>
        <v>74471.034704418838</v>
      </c>
      <c r="F11" s="37">
        <f t="shared" si="2"/>
        <v>1</v>
      </c>
      <c r="G11" s="55">
        <f t="shared" si="3"/>
        <v>18617.75867610471</v>
      </c>
      <c r="H11" s="46"/>
      <c r="I11" s="47"/>
      <c r="J11" s="54">
        <f t="shared" si="4"/>
        <v>0</v>
      </c>
      <c r="K11" s="49"/>
      <c r="L11" s="56">
        <f t="shared" si="5"/>
        <v>0</v>
      </c>
      <c r="N11" s="7">
        <v>2659679.8108721017</v>
      </c>
    </row>
    <row r="12" spans="1:14" x14ac:dyDescent="0.2">
      <c r="A12" s="5" t="s">
        <v>6</v>
      </c>
      <c r="B12" s="53">
        <f t="shared" si="0"/>
        <v>1101324.577984371</v>
      </c>
      <c r="C12" s="34">
        <v>5</v>
      </c>
      <c r="D12" s="35">
        <v>5</v>
      </c>
      <c r="E12" s="54">
        <f t="shared" si="1"/>
        <v>5506622.8899218552</v>
      </c>
      <c r="F12" s="37">
        <f t="shared" si="2"/>
        <v>0</v>
      </c>
      <c r="G12" s="55">
        <f t="shared" si="3"/>
        <v>0</v>
      </c>
      <c r="H12" s="46"/>
      <c r="I12" s="47"/>
      <c r="J12" s="54">
        <f t="shared" si="4"/>
        <v>0</v>
      </c>
      <c r="K12" s="49"/>
      <c r="L12" s="56">
        <f t="shared" si="5"/>
        <v>0</v>
      </c>
      <c r="N12" s="7">
        <v>157332082.56919587</v>
      </c>
    </row>
    <row r="13" spans="1:14" x14ac:dyDescent="0.2">
      <c r="A13" s="5" t="s">
        <v>7</v>
      </c>
      <c r="B13" s="53">
        <f t="shared" si="0"/>
        <v>4727708.2514900705</v>
      </c>
      <c r="C13" s="34">
        <v>5</v>
      </c>
      <c r="D13" s="35">
        <v>5</v>
      </c>
      <c r="E13" s="54">
        <f t="shared" si="1"/>
        <v>23638541.257450353</v>
      </c>
      <c r="F13" s="37">
        <f t="shared" si="2"/>
        <v>0</v>
      </c>
      <c r="G13" s="55">
        <f t="shared" si="3"/>
        <v>0</v>
      </c>
      <c r="H13" s="46"/>
      <c r="I13" s="47"/>
      <c r="J13" s="54">
        <f t="shared" si="4"/>
        <v>0</v>
      </c>
      <c r="K13" s="49"/>
      <c r="L13" s="56">
        <f t="shared" si="5"/>
        <v>0</v>
      </c>
      <c r="N13" s="7">
        <v>675386893.07001019</v>
      </c>
    </row>
    <row r="14" spans="1:14" x14ac:dyDescent="0.2">
      <c r="A14" s="5" t="s">
        <v>8</v>
      </c>
      <c r="B14" s="53">
        <f t="shared" si="0"/>
        <v>583.77892236022683</v>
      </c>
      <c r="C14" s="34">
        <v>4</v>
      </c>
      <c r="D14" s="35">
        <v>0</v>
      </c>
      <c r="E14" s="54">
        <f t="shared" si="1"/>
        <v>0</v>
      </c>
      <c r="F14" s="37">
        <f t="shared" si="2"/>
        <v>4</v>
      </c>
      <c r="G14" s="55">
        <f t="shared" si="3"/>
        <v>2335.1156894409073</v>
      </c>
      <c r="H14" s="46"/>
      <c r="I14" s="47"/>
      <c r="J14" s="54">
        <f t="shared" si="4"/>
        <v>0</v>
      </c>
      <c r="K14" s="49"/>
      <c r="L14" s="56">
        <f t="shared" si="5"/>
        <v>0</v>
      </c>
      <c r="N14" s="7">
        <v>83396.988908603831</v>
      </c>
    </row>
    <row r="15" spans="1:14" x14ac:dyDescent="0.2">
      <c r="A15" s="5" t="s">
        <v>9</v>
      </c>
      <c r="B15" s="53">
        <f t="shared" si="0"/>
        <v>287577.13963934407</v>
      </c>
      <c r="C15" s="34">
        <v>5</v>
      </c>
      <c r="D15" s="35">
        <v>5</v>
      </c>
      <c r="E15" s="54">
        <f t="shared" si="1"/>
        <v>1437885.6981967203</v>
      </c>
      <c r="F15" s="37">
        <f t="shared" si="2"/>
        <v>0</v>
      </c>
      <c r="G15" s="55">
        <f t="shared" si="3"/>
        <v>0</v>
      </c>
      <c r="H15" s="46"/>
      <c r="I15" s="47"/>
      <c r="J15" s="54">
        <f t="shared" si="4"/>
        <v>0</v>
      </c>
      <c r="K15" s="49"/>
      <c r="L15" s="56">
        <f t="shared" si="5"/>
        <v>0</v>
      </c>
      <c r="N15" s="7">
        <v>41082448.519906297</v>
      </c>
    </row>
    <row r="16" spans="1:14" x14ac:dyDescent="0.2">
      <c r="A16" s="5" t="s">
        <v>10</v>
      </c>
      <c r="B16" s="53">
        <f t="shared" si="0"/>
        <v>147625.03983702493</v>
      </c>
      <c r="C16" s="34">
        <v>5</v>
      </c>
      <c r="D16" s="35">
        <v>3</v>
      </c>
      <c r="E16" s="54">
        <f t="shared" si="1"/>
        <v>442875.11951107479</v>
      </c>
      <c r="F16" s="37">
        <f t="shared" si="2"/>
        <v>2</v>
      </c>
      <c r="G16" s="55">
        <f t="shared" si="3"/>
        <v>295250.07967404986</v>
      </c>
      <c r="H16" s="46"/>
      <c r="I16" s="47"/>
      <c r="J16" s="54">
        <f t="shared" si="4"/>
        <v>0</v>
      </c>
      <c r="K16" s="49"/>
      <c r="L16" s="56">
        <f t="shared" si="5"/>
        <v>0</v>
      </c>
      <c r="N16" s="7">
        <v>21089291.405289277</v>
      </c>
    </row>
    <row r="17" spans="1:14" x14ac:dyDescent="0.2">
      <c r="A17" s="5" t="s">
        <v>11</v>
      </c>
      <c r="B17" s="53">
        <f t="shared" si="0"/>
        <v>107084.13231765297</v>
      </c>
      <c r="C17" s="34">
        <v>5</v>
      </c>
      <c r="D17" s="35">
        <v>3</v>
      </c>
      <c r="E17" s="54">
        <f t="shared" si="1"/>
        <v>321252.39695295889</v>
      </c>
      <c r="F17" s="37">
        <f t="shared" si="2"/>
        <v>2</v>
      </c>
      <c r="G17" s="55">
        <f t="shared" si="3"/>
        <v>214168.26463530594</v>
      </c>
      <c r="H17" s="46"/>
      <c r="I17" s="47"/>
      <c r="J17" s="54">
        <f t="shared" si="4"/>
        <v>0</v>
      </c>
      <c r="K17" s="49"/>
      <c r="L17" s="56">
        <f t="shared" si="5"/>
        <v>0</v>
      </c>
      <c r="N17" s="7">
        <v>15297733.188236138</v>
      </c>
    </row>
    <row r="18" spans="1:14" x14ac:dyDescent="0.2">
      <c r="A18" s="5" t="s">
        <v>12</v>
      </c>
      <c r="B18" s="53">
        <f t="shared" si="0"/>
        <v>2091955.9987423609</v>
      </c>
      <c r="C18" s="34">
        <v>5</v>
      </c>
      <c r="D18" s="35">
        <v>4</v>
      </c>
      <c r="E18" s="54">
        <f t="shared" si="1"/>
        <v>8367823.9949694434</v>
      </c>
      <c r="F18" s="37">
        <f t="shared" si="2"/>
        <v>1</v>
      </c>
      <c r="G18" s="55">
        <f t="shared" si="3"/>
        <v>2091955.9987423609</v>
      </c>
      <c r="H18" s="46"/>
      <c r="I18" s="47"/>
      <c r="J18" s="54">
        <f t="shared" si="4"/>
        <v>0</v>
      </c>
      <c r="K18" s="49"/>
      <c r="L18" s="56">
        <f t="shared" si="5"/>
        <v>0</v>
      </c>
      <c r="N18" s="7">
        <v>298850856.96319443</v>
      </c>
    </row>
    <row r="19" spans="1:14" x14ac:dyDescent="0.2">
      <c r="A19" s="5" t="s">
        <v>13</v>
      </c>
      <c r="B19" s="53">
        <f t="shared" si="0"/>
        <v>137513.19537330838</v>
      </c>
      <c r="C19" s="34">
        <v>5</v>
      </c>
      <c r="D19" s="35">
        <v>2</v>
      </c>
      <c r="E19" s="54">
        <f t="shared" si="1"/>
        <v>275026.39074661676</v>
      </c>
      <c r="F19" s="37">
        <f t="shared" si="2"/>
        <v>3</v>
      </c>
      <c r="G19" s="55">
        <f t="shared" si="3"/>
        <v>412539.58611992514</v>
      </c>
      <c r="H19" s="46"/>
      <c r="I19" s="47"/>
      <c r="J19" s="54">
        <f t="shared" si="4"/>
        <v>0</v>
      </c>
      <c r="K19" s="49"/>
      <c r="L19" s="56">
        <f t="shared" si="5"/>
        <v>0</v>
      </c>
      <c r="N19" s="7">
        <v>19644742.196186911</v>
      </c>
    </row>
    <row r="20" spans="1:14" x14ac:dyDescent="0.2">
      <c r="A20" s="5" t="s">
        <v>90</v>
      </c>
      <c r="B20" s="53">
        <f t="shared" si="0"/>
        <v>30848.641542902376</v>
      </c>
      <c r="C20" s="34">
        <v>4</v>
      </c>
      <c r="D20" s="35">
        <v>0</v>
      </c>
      <c r="E20" s="54">
        <f t="shared" si="1"/>
        <v>0</v>
      </c>
      <c r="F20" s="37">
        <f t="shared" si="2"/>
        <v>4</v>
      </c>
      <c r="G20" s="55">
        <f t="shared" si="3"/>
        <v>123394.56617160951</v>
      </c>
      <c r="H20" s="46"/>
      <c r="I20" s="47"/>
      <c r="J20" s="54">
        <f t="shared" si="4"/>
        <v>0</v>
      </c>
      <c r="K20" s="49"/>
      <c r="L20" s="56">
        <f t="shared" si="5"/>
        <v>0</v>
      </c>
      <c r="N20" s="7">
        <v>4406948.7918431964</v>
      </c>
    </row>
    <row r="21" spans="1:14" x14ac:dyDescent="0.2">
      <c r="A21" s="5" t="s">
        <v>14</v>
      </c>
      <c r="B21" s="53">
        <f t="shared" si="0"/>
        <v>10204.617443745808</v>
      </c>
      <c r="C21" s="34">
        <v>4</v>
      </c>
      <c r="D21" s="35">
        <v>0</v>
      </c>
      <c r="E21" s="54">
        <f t="shared" si="1"/>
        <v>0</v>
      </c>
      <c r="F21" s="37">
        <f t="shared" si="2"/>
        <v>4</v>
      </c>
      <c r="G21" s="55">
        <f t="shared" si="3"/>
        <v>40818.469774983234</v>
      </c>
      <c r="H21" s="46"/>
      <c r="I21" s="47"/>
      <c r="J21" s="54">
        <f t="shared" si="4"/>
        <v>0</v>
      </c>
      <c r="K21" s="49"/>
      <c r="L21" s="56">
        <f t="shared" si="5"/>
        <v>0</v>
      </c>
      <c r="N21" s="7">
        <v>1457802.4919636869</v>
      </c>
    </row>
    <row r="22" spans="1:14" x14ac:dyDescent="0.2">
      <c r="A22" s="5" t="s">
        <v>15</v>
      </c>
      <c r="B22" s="53">
        <f t="shared" si="0"/>
        <v>1714603.3120240353</v>
      </c>
      <c r="C22" s="34">
        <v>4</v>
      </c>
      <c r="D22" s="35">
        <v>4</v>
      </c>
      <c r="E22" s="54">
        <f t="shared" si="1"/>
        <v>6858413.248096141</v>
      </c>
      <c r="F22" s="37">
        <f t="shared" si="2"/>
        <v>0</v>
      </c>
      <c r="G22" s="55">
        <f t="shared" si="3"/>
        <v>0</v>
      </c>
      <c r="H22" s="38">
        <v>2</v>
      </c>
      <c r="I22" s="34">
        <v>2</v>
      </c>
      <c r="J22" s="54">
        <f t="shared" si="4"/>
        <v>3429206.6240480705</v>
      </c>
      <c r="K22" s="35">
        <f>(H22-I22)</f>
        <v>0</v>
      </c>
      <c r="L22" s="56">
        <f t="shared" si="5"/>
        <v>0</v>
      </c>
      <c r="N22" s="7">
        <v>244943330.28914788</v>
      </c>
    </row>
    <row r="23" spans="1:14" x14ac:dyDescent="0.2">
      <c r="A23" s="5" t="s">
        <v>16</v>
      </c>
      <c r="B23" s="53">
        <f t="shared" si="0"/>
        <v>883411.25253788277</v>
      </c>
      <c r="C23" s="34">
        <v>5</v>
      </c>
      <c r="D23" s="35">
        <v>4</v>
      </c>
      <c r="E23" s="54">
        <f t="shared" si="1"/>
        <v>3533645.0101515311</v>
      </c>
      <c r="F23" s="37">
        <f t="shared" si="2"/>
        <v>1</v>
      </c>
      <c r="G23" s="55">
        <f t="shared" si="3"/>
        <v>883411.25253788277</v>
      </c>
      <c r="H23" s="46"/>
      <c r="I23" s="47"/>
      <c r="J23" s="54">
        <f t="shared" si="4"/>
        <v>0</v>
      </c>
      <c r="K23" s="49"/>
      <c r="L23" s="56">
        <f t="shared" si="5"/>
        <v>0</v>
      </c>
      <c r="N23" s="7">
        <v>126201607.50541183</v>
      </c>
    </row>
    <row r="24" spans="1:14" x14ac:dyDescent="0.2">
      <c r="A24" s="5" t="s">
        <v>17</v>
      </c>
      <c r="B24" s="53">
        <f t="shared" si="0"/>
        <v>181277.04801331283</v>
      </c>
      <c r="C24" s="34">
        <v>5</v>
      </c>
      <c r="D24" s="35">
        <v>3</v>
      </c>
      <c r="E24" s="54">
        <f t="shared" si="1"/>
        <v>543831.14403993846</v>
      </c>
      <c r="F24" s="37">
        <f t="shared" si="2"/>
        <v>2</v>
      </c>
      <c r="G24" s="55">
        <f t="shared" si="3"/>
        <v>362554.09602662566</v>
      </c>
      <c r="H24" s="46"/>
      <c r="I24" s="47"/>
      <c r="J24" s="54">
        <f t="shared" si="4"/>
        <v>0</v>
      </c>
      <c r="K24" s="49"/>
      <c r="L24" s="56">
        <f t="shared" si="5"/>
        <v>0</v>
      </c>
      <c r="N24" s="7">
        <v>25896721.144758977</v>
      </c>
    </row>
    <row r="25" spans="1:14" x14ac:dyDescent="0.2">
      <c r="A25" s="5" t="s">
        <v>18</v>
      </c>
      <c r="B25" s="53">
        <f t="shared" si="0"/>
        <v>232907.92207865213</v>
      </c>
      <c r="C25" s="34">
        <v>5</v>
      </c>
      <c r="D25" s="35">
        <v>2</v>
      </c>
      <c r="E25" s="54">
        <f t="shared" si="1"/>
        <v>465815.84415730427</v>
      </c>
      <c r="F25" s="37">
        <f t="shared" si="2"/>
        <v>3</v>
      </c>
      <c r="G25" s="55">
        <f t="shared" si="3"/>
        <v>698723.76623595646</v>
      </c>
      <c r="H25" s="46"/>
      <c r="I25" s="47"/>
      <c r="J25" s="54">
        <f t="shared" si="4"/>
        <v>0</v>
      </c>
      <c r="K25" s="49"/>
      <c r="L25" s="56">
        <f t="shared" si="5"/>
        <v>0</v>
      </c>
      <c r="N25" s="7">
        <v>33272560.296950307</v>
      </c>
    </row>
    <row r="26" spans="1:14" x14ac:dyDescent="0.2">
      <c r="A26" s="5" t="s">
        <v>19</v>
      </c>
      <c r="B26" s="53">
        <f t="shared" si="0"/>
        <v>32457.134453333332</v>
      </c>
      <c r="C26" s="34">
        <v>5</v>
      </c>
      <c r="D26" s="35">
        <v>2</v>
      </c>
      <c r="E26" s="54">
        <f t="shared" si="1"/>
        <v>64914.268906666664</v>
      </c>
      <c r="F26" s="37">
        <f t="shared" si="2"/>
        <v>3</v>
      </c>
      <c r="G26" s="55">
        <f t="shared" si="3"/>
        <v>97371.403359999997</v>
      </c>
      <c r="H26" s="46"/>
      <c r="I26" s="47"/>
      <c r="J26" s="54">
        <f t="shared" si="4"/>
        <v>0</v>
      </c>
      <c r="K26" s="49"/>
      <c r="L26" s="56">
        <f t="shared" si="5"/>
        <v>0</v>
      </c>
      <c r="N26" s="7">
        <v>4636733.4933333332</v>
      </c>
    </row>
    <row r="27" spans="1:14" x14ac:dyDescent="0.2">
      <c r="A27" s="5" t="s">
        <v>20</v>
      </c>
      <c r="B27" s="53">
        <f t="shared" si="0"/>
        <v>6593.2595266898979</v>
      </c>
      <c r="C27" s="34">
        <v>4</v>
      </c>
      <c r="D27" s="35">
        <v>2</v>
      </c>
      <c r="E27" s="54">
        <f t="shared" si="1"/>
        <v>13186.519053379796</v>
      </c>
      <c r="F27" s="37">
        <f t="shared" si="2"/>
        <v>2</v>
      </c>
      <c r="G27" s="55">
        <f t="shared" si="3"/>
        <v>13186.519053379796</v>
      </c>
      <c r="H27" s="46"/>
      <c r="I27" s="47"/>
      <c r="J27" s="54">
        <f t="shared" si="4"/>
        <v>0</v>
      </c>
      <c r="K27" s="49"/>
      <c r="L27" s="56">
        <f t="shared" si="5"/>
        <v>0</v>
      </c>
      <c r="N27" s="7">
        <v>941894.21809855686</v>
      </c>
    </row>
    <row r="28" spans="1:14" x14ac:dyDescent="0.2">
      <c r="A28" s="5" t="s">
        <v>21</v>
      </c>
      <c r="B28" s="53">
        <f t="shared" si="0"/>
        <v>6023.5002108433719</v>
      </c>
      <c r="C28" s="34">
        <v>4</v>
      </c>
      <c r="D28" s="35">
        <v>2</v>
      </c>
      <c r="E28" s="54">
        <f t="shared" si="1"/>
        <v>12047.000421686744</v>
      </c>
      <c r="F28" s="37">
        <f t="shared" si="2"/>
        <v>2</v>
      </c>
      <c r="G28" s="55">
        <f t="shared" si="3"/>
        <v>12047.000421686744</v>
      </c>
      <c r="H28" s="46"/>
      <c r="I28" s="47"/>
      <c r="J28" s="54">
        <f t="shared" si="4"/>
        <v>0</v>
      </c>
      <c r="K28" s="49"/>
      <c r="L28" s="56">
        <f t="shared" si="5"/>
        <v>0</v>
      </c>
      <c r="N28" s="7">
        <v>860500.03012048174</v>
      </c>
    </row>
    <row r="29" spans="1:14" x14ac:dyDescent="0.2">
      <c r="A29" s="5" t="s">
        <v>22</v>
      </c>
      <c r="B29" s="53">
        <f t="shared" si="0"/>
        <v>111510.96873466665</v>
      </c>
      <c r="C29" s="34">
        <v>5</v>
      </c>
      <c r="D29" s="35">
        <v>4</v>
      </c>
      <c r="E29" s="54">
        <f t="shared" si="1"/>
        <v>446043.87493866659</v>
      </c>
      <c r="F29" s="37">
        <f t="shared" si="2"/>
        <v>1</v>
      </c>
      <c r="G29" s="55">
        <f t="shared" si="3"/>
        <v>111510.96873466665</v>
      </c>
      <c r="H29" s="46"/>
      <c r="I29" s="47"/>
      <c r="J29" s="54">
        <f t="shared" si="4"/>
        <v>0</v>
      </c>
      <c r="K29" s="49"/>
      <c r="L29" s="56">
        <f t="shared" si="5"/>
        <v>0</v>
      </c>
      <c r="N29" s="7">
        <v>15930138.390666666</v>
      </c>
    </row>
    <row r="30" spans="1:14" x14ac:dyDescent="0.2">
      <c r="A30" s="5" t="s">
        <v>23</v>
      </c>
      <c r="B30" s="53">
        <f t="shared" si="0"/>
        <v>7475.7126515766759</v>
      </c>
      <c r="C30" s="34">
        <v>5</v>
      </c>
      <c r="D30" s="35">
        <v>3</v>
      </c>
      <c r="E30" s="54">
        <f t="shared" si="1"/>
        <v>22427.137954730028</v>
      </c>
      <c r="F30" s="37">
        <f t="shared" si="2"/>
        <v>2</v>
      </c>
      <c r="G30" s="55">
        <f t="shared" si="3"/>
        <v>14951.425303153352</v>
      </c>
      <c r="H30" s="46"/>
      <c r="I30" s="47"/>
      <c r="J30" s="54">
        <f t="shared" si="4"/>
        <v>0</v>
      </c>
      <c r="K30" s="49"/>
      <c r="L30" s="56">
        <f t="shared" si="5"/>
        <v>0</v>
      </c>
      <c r="N30" s="7">
        <v>1067958.9502252394</v>
      </c>
    </row>
    <row r="31" spans="1:14" x14ac:dyDescent="0.2">
      <c r="A31" s="5" t="s">
        <v>24</v>
      </c>
      <c r="B31" s="53">
        <f t="shared" si="0"/>
        <v>15460.517747022128</v>
      </c>
      <c r="C31" s="34">
        <v>4</v>
      </c>
      <c r="D31" s="35">
        <v>0</v>
      </c>
      <c r="E31" s="54">
        <f t="shared" si="1"/>
        <v>0</v>
      </c>
      <c r="F31" s="37">
        <f t="shared" si="2"/>
        <v>4</v>
      </c>
      <c r="G31" s="55">
        <f t="shared" si="3"/>
        <v>61842.070988088512</v>
      </c>
      <c r="H31" s="46"/>
      <c r="I31" s="47"/>
      <c r="J31" s="54">
        <f t="shared" si="4"/>
        <v>0</v>
      </c>
      <c r="K31" s="49"/>
      <c r="L31" s="56">
        <f t="shared" si="5"/>
        <v>0</v>
      </c>
      <c r="N31" s="7">
        <v>2208645.3924317327</v>
      </c>
    </row>
    <row r="32" spans="1:14" x14ac:dyDescent="0.2">
      <c r="A32" s="5" t="s">
        <v>25</v>
      </c>
      <c r="B32" s="53">
        <f t="shared" si="0"/>
        <v>25758.833468222245</v>
      </c>
      <c r="C32" s="34">
        <v>5</v>
      </c>
      <c r="D32" s="35">
        <v>3</v>
      </c>
      <c r="E32" s="54">
        <f t="shared" si="1"/>
        <v>77276.500404666731</v>
      </c>
      <c r="F32" s="37">
        <f t="shared" si="2"/>
        <v>2</v>
      </c>
      <c r="G32" s="55">
        <f t="shared" si="3"/>
        <v>51517.66693644449</v>
      </c>
      <c r="H32" s="46"/>
      <c r="I32" s="47"/>
      <c r="J32" s="54">
        <f t="shared" si="4"/>
        <v>0</v>
      </c>
      <c r="K32" s="49"/>
      <c r="L32" s="56">
        <f t="shared" si="5"/>
        <v>0</v>
      </c>
      <c r="N32" s="7">
        <v>3679833.3526031785</v>
      </c>
    </row>
    <row r="33" spans="1:14" x14ac:dyDescent="0.2">
      <c r="A33" s="5" t="s">
        <v>26</v>
      </c>
      <c r="B33" s="53">
        <f t="shared" si="0"/>
        <v>85166.539737864863</v>
      </c>
      <c r="C33" s="34">
        <v>5</v>
      </c>
      <c r="D33" s="35">
        <v>3</v>
      </c>
      <c r="E33" s="54">
        <f t="shared" si="1"/>
        <v>255499.61921359459</v>
      </c>
      <c r="F33" s="37">
        <f t="shared" si="2"/>
        <v>2</v>
      </c>
      <c r="G33" s="55">
        <f t="shared" si="3"/>
        <v>170333.07947572973</v>
      </c>
      <c r="H33" s="46"/>
      <c r="I33" s="47"/>
      <c r="J33" s="54">
        <f t="shared" si="4"/>
        <v>0</v>
      </c>
      <c r="K33" s="49"/>
      <c r="L33" s="56">
        <f t="shared" si="5"/>
        <v>0</v>
      </c>
      <c r="N33" s="7">
        <v>12166648.533980696</v>
      </c>
    </row>
    <row r="34" spans="1:14" x14ac:dyDescent="0.2">
      <c r="A34" s="5" t="s">
        <v>27</v>
      </c>
      <c r="B34" s="53">
        <f t="shared" si="0"/>
        <v>117855.26548522225</v>
      </c>
      <c r="C34" s="34">
        <v>5</v>
      </c>
      <c r="D34" s="35">
        <v>2</v>
      </c>
      <c r="E34" s="54">
        <f t="shared" si="1"/>
        <v>235710.5309704445</v>
      </c>
      <c r="F34" s="37">
        <f t="shared" si="2"/>
        <v>3</v>
      </c>
      <c r="G34" s="55">
        <f t="shared" si="3"/>
        <v>353565.79645566677</v>
      </c>
      <c r="H34" s="46"/>
      <c r="I34" s="47"/>
      <c r="J34" s="54">
        <f t="shared" si="4"/>
        <v>0</v>
      </c>
      <c r="K34" s="49"/>
      <c r="L34" s="56">
        <f t="shared" si="5"/>
        <v>0</v>
      </c>
      <c r="N34" s="7">
        <v>16836466.497888893</v>
      </c>
    </row>
    <row r="35" spans="1:14" x14ac:dyDescent="0.2">
      <c r="A35" s="5" t="s">
        <v>28</v>
      </c>
      <c r="B35" s="53">
        <f t="shared" si="0"/>
        <v>2684807.0102218273</v>
      </c>
      <c r="C35" s="34">
        <v>5</v>
      </c>
      <c r="D35" s="35">
        <v>5</v>
      </c>
      <c r="E35" s="54">
        <f t="shared" si="1"/>
        <v>13424035.051109137</v>
      </c>
      <c r="F35" s="37">
        <f t="shared" si="2"/>
        <v>0</v>
      </c>
      <c r="G35" s="55">
        <f t="shared" si="3"/>
        <v>0</v>
      </c>
      <c r="H35" s="46"/>
      <c r="I35" s="47"/>
      <c r="J35" s="54">
        <f t="shared" si="4"/>
        <v>0</v>
      </c>
      <c r="K35" s="49"/>
      <c r="L35" s="56">
        <f t="shared" si="5"/>
        <v>0</v>
      </c>
      <c r="N35" s="7">
        <v>383543858.60311818</v>
      </c>
    </row>
    <row r="36" spans="1:14" x14ac:dyDescent="0.2">
      <c r="A36" s="5" t="s">
        <v>29</v>
      </c>
      <c r="B36" s="53">
        <f t="shared" si="0"/>
        <v>3044.20424</v>
      </c>
      <c r="C36" s="34">
        <v>5</v>
      </c>
      <c r="D36" s="35">
        <v>2</v>
      </c>
      <c r="E36" s="54">
        <f t="shared" si="1"/>
        <v>6088.4084800000001</v>
      </c>
      <c r="F36" s="37">
        <f t="shared" si="2"/>
        <v>3</v>
      </c>
      <c r="G36" s="55">
        <f t="shared" si="3"/>
        <v>9132.612720000001</v>
      </c>
      <c r="H36" s="46"/>
      <c r="I36" s="47"/>
      <c r="J36" s="54">
        <f t="shared" si="4"/>
        <v>0</v>
      </c>
      <c r="K36" s="49"/>
      <c r="L36" s="56">
        <f t="shared" si="5"/>
        <v>0</v>
      </c>
      <c r="N36" s="7">
        <v>434886.32</v>
      </c>
    </row>
    <row r="37" spans="1:14" x14ac:dyDescent="0.2">
      <c r="A37" s="5" t="s">
        <v>30</v>
      </c>
      <c r="B37" s="53">
        <f t="shared" si="0"/>
        <v>219474.57817954523</v>
      </c>
      <c r="C37" s="34">
        <v>5</v>
      </c>
      <c r="D37" s="35">
        <v>4</v>
      </c>
      <c r="E37" s="54">
        <f t="shared" si="1"/>
        <v>877898.31271818094</v>
      </c>
      <c r="F37" s="37">
        <f t="shared" si="2"/>
        <v>1</v>
      </c>
      <c r="G37" s="55">
        <f t="shared" si="3"/>
        <v>219474.57817954523</v>
      </c>
      <c r="H37" s="46"/>
      <c r="I37" s="47"/>
      <c r="J37" s="54">
        <f t="shared" si="4"/>
        <v>0</v>
      </c>
      <c r="K37" s="49"/>
      <c r="L37" s="56">
        <f t="shared" si="5"/>
        <v>0</v>
      </c>
      <c r="N37" s="7">
        <v>31353511.168506462</v>
      </c>
    </row>
    <row r="38" spans="1:14" x14ac:dyDescent="0.2">
      <c r="A38" s="5" t="s">
        <v>31</v>
      </c>
      <c r="B38" s="53">
        <f t="shared" si="0"/>
        <v>44932.359659176684</v>
      </c>
      <c r="C38" s="34">
        <v>5</v>
      </c>
      <c r="D38" s="35">
        <v>4</v>
      </c>
      <c r="E38" s="54">
        <f t="shared" si="1"/>
        <v>179729.43863670673</v>
      </c>
      <c r="F38" s="37">
        <f t="shared" si="2"/>
        <v>1</v>
      </c>
      <c r="G38" s="55">
        <f t="shared" si="3"/>
        <v>44932.359659176684</v>
      </c>
      <c r="H38" s="46"/>
      <c r="I38" s="47"/>
      <c r="J38" s="54">
        <f t="shared" si="4"/>
        <v>0</v>
      </c>
      <c r="K38" s="49"/>
      <c r="L38" s="56">
        <f t="shared" si="5"/>
        <v>0</v>
      </c>
      <c r="N38" s="7">
        <v>6418908.5227395268</v>
      </c>
    </row>
    <row r="39" spans="1:14" x14ac:dyDescent="0.2">
      <c r="A39" s="5" t="s">
        <v>32</v>
      </c>
      <c r="B39" s="53">
        <f t="shared" si="0"/>
        <v>9851.1473100973617</v>
      </c>
      <c r="C39" s="34">
        <v>4</v>
      </c>
      <c r="D39" s="35">
        <v>2</v>
      </c>
      <c r="E39" s="54">
        <f t="shared" si="1"/>
        <v>19702.294620194723</v>
      </c>
      <c r="F39" s="37">
        <f t="shared" si="2"/>
        <v>2</v>
      </c>
      <c r="G39" s="55">
        <f t="shared" si="3"/>
        <v>19702.294620194723</v>
      </c>
      <c r="H39" s="46"/>
      <c r="I39" s="47"/>
      <c r="J39" s="54">
        <f t="shared" si="4"/>
        <v>0</v>
      </c>
      <c r="K39" s="49"/>
      <c r="L39" s="56">
        <f t="shared" si="5"/>
        <v>0</v>
      </c>
      <c r="N39" s="7">
        <v>1407306.7585853373</v>
      </c>
    </row>
    <row r="40" spans="1:14" x14ac:dyDescent="0.2">
      <c r="A40" s="5" t="s">
        <v>33</v>
      </c>
      <c r="B40" s="53">
        <f t="shared" si="0"/>
        <v>1017.2325163742743</v>
      </c>
      <c r="C40" s="34">
        <v>4</v>
      </c>
      <c r="D40" s="35">
        <v>0</v>
      </c>
      <c r="E40" s="54">
        <f t="shared" si="1"/>
        <v>0</v>
      </c>
      <c r="F40" s="37">
        <f t="shared" si="2"/>
        <v>4</v>
      </c>
      <c r="G40" s="55">
        <f t="shared" si="3"/>
        <v>4068.9300654970971</v>
      </c>
      <c r="H40" s="46"/>
      <c r="I40" s="47"/>
      <c r="J40" s="54">
        <f t="shared" si="4"/>
        <v>0</v>
      </c>
      <c r="K40" s="49"/>
      <c r="L40" s="56">
        <f t="shared" si="5"/>
        <v>0</v>
      </c>
      <c r="N40" s="7">
        <v>145318.93091061062</v>
      </c>
    </row>
    <row r="41" spans="1:14" x14ac:dyDescent="0.2">
      <c r="A41" s="5" t="s">
        <v>34</v>
      </c>
      <c r="B41" s="53">
        <f t="shared" si="0"/>
        <v>326696.09872277774</v>
      </c>
      <c r="C41" s="34">
        <v>5</v>
      </c>
      <c r="D41" s="35">
        <v>4</v>
      </c>
      <c r="E41" s="54">
        <f t="shared" si="1"/>
        <v>1306784.3948911109</v>
      </c>
      <c r="F41" s="37">
        <f t="shared" si="2"/>
        <v>1</v>
      </c>
      <c r="G41" s="55">
        <f t="shared" si="3"/>
        <v>326696.09872277774</v>
      </c>
      <c r="H41" s="46"/>
      <c r="I41" s="47"/>
      <c r="J41" s="54">
        <f t="shared" si="4"/>
        <v>0</v>
      </c>
      <c r="K41" s="49"/>
      <c r="L41" s="56">
        <f t="shared" si="5"/>
        <v>0</v>
      </c>
      <c r="N41" s="7">
        <v>46670871.24611111</v>
      </c>
    </row>
    <row r="42" spans="1:14" x14ac:dyDescent="0.2">
      <c r="A42" s="5" t="s">
        <v>35</v>
      </c>
      <c r="B42" s="53">
        <f t="shared" si="0"/>
        <v>3028569.1795651745</v>
      </c>
      <c r="C42" s="34">
        <v>5</v>
      </c>
      <c r="D42" s="35">
        <v>5</v>
      </c>
      <c r="E42" s="54">
        <f t="shared" si="1"/>
        <v>15142845.897825873</v>
      </c>
      <c r="F42" s="37">
        <f t="shared" si="2"/>
        <v>0</v>
      </c>
      <c r="G42" s="55">
        <f t="shared" si="3"/>
        <v>0</v>
      </c>
      <c r="H42" s="46"/>
      <c r="I42" s="47"/>
      <c r="J42" s="54">
        <f t="shared" si="4"/>
        <v>0</v>
      </c>
      <c r="K42" s="49"/>
      <c r="L42" s="56">
        <f t="shared" si="5"/>
        <v>0</v>
      </c>
      <c r="N42" s="7">
        <v>432652739.93788213</v>
      </c>
    </row>
    <row r="43" spans="1:14" x14ac:dyDescent="0.2">
      <c r="A43" s="5" t="s">
        <v>36</v>
      </c>
      <c r="B43" s="53">
        <f t="shared" si="0"/>
        <v>549207.75301851216</v>
      </c>
      <c r="C43" s="34">
        <v>5</v>
      </c>
      <c r="D43" s="35">
        <v>5</v>
      </c>
      <c r="E43" s="54">
        <f t="shared" si="1"/>
        <v>2746038.765092561</v>
      </c>
      <c r="F43" s="37">
        <f t="shared" si="2"/>
        <v>0</v>
      </c>
      <c r="G43" s="55">
        <f t="shared" si="3"/>
        <v>0</v>
      </c>
      <c r="H43" s="46"/>
      <c r="I43" s="47"/>
      <c r="J43" s="54">
        <f t="shared" si="4"/>
        <v>0</v>
      </c>
      <c r="K43" s="49"/>
      <c r="L43" s="56">
        <f t="shared" si="5"/>
        <v>0</v>
      </c>
      <c r="N43" s="7">
        <v>78458250.431216031</v>
      </c>
    </row>
    <row r="44" spans="1:14" x14ac:dyDescent="0.2">
      <c r="A44" s="5" t="s">
        <v>37</v>
      </c>
      <c r="B44" s="53">
        <f t="shared" si="0"/>
        <v>51549.438585555552</v>
      </c>
      <c r="C44" s="34">
        <v>5</v>
      </c>
      <c r="D44" s="35">
        <v>2</v>
      </c>
      <c r="E44" s="54">
        <f t="shared" si="1"/>
        <v>103098.8771711111</v>
      </c>
      <c r="F44" s="37">
        <f t="shared" si="2"/>
        <v>3</v>
      </c>
      <c r="G44" s="55">
        <f t="shared" si="3"/>
        <v>154648.31575666665</v>
      </c>
      <c r="H44" s="46"/>
      <c r="I44" s="47"/>
      <c r="J44" s="54">
        <f t="shared" si="4"/>
        <v>0</v>
      </c>
      <c r="K44" s="49"/>
      <c r="L44" s="56">
        <f t="shared" si="5"/>
        <v>0</v>
      </c>
      <c r="N44" s="7">
        <v>7364205.5122222221</v>
      </c>
    </row>
    <row r="45" spans="1:14" x14ac:dyDescent="0.2">
      <c r="A45" s="5" t="s">
        <v>38</v>
      </c>
      <c r="B45" s="53">
        <f t="shared" si="0"/>
        <v>764.84349528249345</v>
      </c>
      <c r="C45" s="34">
        <v>4</v>
      </c>
      <c r="D45" s="35">
        <v>0</v>
      </c>
      <c r="E45" s="54">
        <f t="shared" si="1"/>
        <v>0</v>
      </c>
      <c r="F45" s="37">
        <f t="shared" si="2"/>
        <v>4</v>
      </c>
      <c r="G45" s="55">
        <f t="shared" si="3"/>
        <v>3059.3739811299738</v>
      </c>
      <c r="H45" s="46"/>
      <c r="I45" s="47"/>
      <c r="J45" s="54">
        <f t="shared" si="4"/>
        <v>0</v>
      </c>
      <c r="K45" s="49"/>
      <c r="L45" s="56">
        <f t="shared" si="5"/>
        <v>0</v>
      </c>
      <c r="N45" s="7">
        <v>109263.35646892762</v>
      </c>
    </row>
    <row r="46" spans="1:14" x14ac:dyDescent="0.2">
      <c r="A46" s="5" t="s">
        <v>39</v>
      </c>
      <c r="B46" s="53">
        <f t="shared" si="0"/>
        <v>19012.630939422183</v>
      </c>
      <c r="C46" s="34">
        <v>5</v>
      </c>
      <c r="D46" s="35">
        <v>3</v>
      </c>
      <c r="E46" s="54">
        <f t="shared" si="1"/>
        <v>57037.892818266548</v>
      </c>
      <c r="F46" s="37">
        <f t="shared" si="2"/>
        <v>2</v>
      </c>
      <c r="G46" s="55">
        <f t="shared" si="3"/>
        <v>38025.261878844365</v>
      </c>
      <c r="H46" s="46"/>
      <c r="I46" s="47"/>
      <c r="J46" s="54">
        <f t="shared" si="4"/>
        <v>0</v>
      </c>
      <c r="K46" s="49"/>
      <c r="L46" s="56">
        <f t="shared" si="5"/>
        <v>0</v>
      </c>
      <c r="N46" s="7">
        <v>2716090.134203169</v>
      </c>
    </row>
    <row r="47" spans="1:14" x14ac:dyDescent="0.2">
      <c r="A47" s="5" t="s">
        <v>40</v>
      </c>
      <c r="B47" s="53">
        <f t="shared" si="0"/>
        <v>845363.08103650366</v>
      </c>
      <c r="C47" s="34">
        <v>5</v>
      </c>
      <c r="D47" s="35">
        <v>5</v>
      </c>
      <c r="E47" s="54">
        <f t="shared" si="1"/>
        <v>4226815.4051825181</v>
      </c>
      <c r="F47" s="37">
        <f t="shared" si="2"/>
        <v>0</v>
      </c>
      <c r="G47" s="55">
        <f t="shared" si="3"/>
        <v>0</v>
      </c>
      <c r="H47" s="46"/>
      <c r="I47" s="47"/>
      <c r="J47" s="54">
        <f t="shared" si="4"/>
        <v>0</v>
      </c>
      <c r="K47" s="49"/>
      <c r="L47" s="56">
        <f t="shared" si="5"/>
        <v>0</v>
      </c>
      <c r="N47" s="7">
        <v>120766154.43378624</v>
      </c>
    </row>
    <row r="48" spans="1:14" x14ac:dyDescent="0.2">
      <c r="A48" s="5" t="s">
        <v>41</v>
      </c>
      <c r="B48" s="53">
        <f t="shared" si="0"/>
        <v>287960.12247430166</v>
      </c>
      <c r="C48" s="34">
        <v>5</v>
      </c>
      <c r="D48" s="35">
        <v>2</v>
      </c>
      <c r="E48" s="54">
        <f t="shared" si="1"/>
        <v>575920.24494860333</v>
      </c>
      <c r="F48" s="37">
        <f t="shared" si="2"/>
        <v>3</v>
      </c>
      <c r="G48" s="55">
        <f t="shared" si="3"/>
        <v>863880.36742290505</v>
      </c>
      <c r="H48" s="46"/>
      <c r="I48" s="47"/>
      <c r="J48" s="54">
        <f t="shared" si="4"/>
        <v>0</v>
      </c>
      <c r="K48" s="49"/>
      <c r="L48" s="56">
        <f t="shared" si="5"/>
        <v>0</v>
      </c>
      <c r="N48" s="7">
        <v>41137160.353471667</v>
      </c>
    </row>
    <row r="49" spans="1:14" x14ac:dyDescent="0.2">
      <c r="A49" s="5" t="s">
        <v>42</v>
      </c>
      <c r="B49" s="53">
        <f t="shared" si="0"/>
        <v>167828.15500790905</v>
      </c>
      <c r="C49" s="34">
        <v>5</v>
      </c>
      <c r="D49" s="35">
        <v>4</v>
      </c>
      <c r="E49" s="54">
        <f t="shared" si="1"/>
        <v>671312.62003163621</v>
      </c>
      <c r="F49" s="37">
        <f t="shared" si="2"/>
        <v>1</v>
      </c>
      <c r="G49" s="55">
        <f t="shared" si="3"/>
        <v>167828.15500790905</v>
      </c>
      <c r="H49" s="46"/>
      <c r="I49" s="47"/>
      <c r="J49" s="54">
        <f t="shared" si="4"/>
        <v>0</v>
      </c>
      <c r="K49" s="49"/>
      <c r="L49" s="56">
        <f t="shared" si="5"/>
        <v>0</v>
      </c>
      <c r="N49" s="7">
        <v>23975450.715415578</v>
      </c>
    </row>
    <row r="50" spans="1:14" x14ac:dyDescent="0.2">
      <c r="A50" s="5" t="s">
        <v>43</v>
      </c>
      <c r="B50" s="53">
        <f t="shared" si="0"/>
        <v>7338399.8569197347</v>
      </c>
      <c r="C50" s="34">
        <v>3</v>
      </c>
      <c r="D50" s="35">
        <v>3</v>
      </c>
      <c r="E50" s="54">
        <f t="shared" si="1"/>
        <v>22015199.570759203</v>
      </c>
      <c r="F50" s="37">
        <f t="shared" si="2"/>
        <v>0</v>
      </c>
      <c r="G50" s="55">
        <f t="shared" si="3"/>
        <v>0</v>
      </c>
      <c r="H50" s="38">
        <v>3</v>
      </c>
      <c r="I50" s="34">
        <v>3</v>
      </c>
      <c r="J50" s="54">
        <f t="shared" si="4"/>
        <v>22015199.570759203</v>
      </c>
      <c r="K50" s="35">
        <f>(H50-I50)</f>
        <v>0</v>
      </c>
      <c r="L50" s="56">
        <f t="shared" si="5"/>
        <v>0</v>
      </c>
      <c r="N50" s="7">
        <v>1048342836.7028192</v>
      </c>
    </row>
    <row r="51" spans="1:14" x14ac:dyDescent="0.2">
      <c r="A51" s="5" t="s">
        <v>44</v>
      </c>
      <c r="B51" s="53">
        <f t="shared" si="0"/>
        <v>3102711.2597191222</v>
      </c>
      <c r="C51" s="34">
        <v>7</v>
      </c>
      <c r="D51" s="35">
        <v>5</v>
      </c>
      <c r="E51" s="54">
        <f t="shared" si="1"/>
        <v>15513556.298595611</v>
      </c>
      <c r="F51" s="37">
        <f t="shared" si="2"/>
        <v>2</v>
      </c>
      <c r="G51" s="55">
        <f t="shared" si="3"/>
        <v>6205422.5194382444</v>
      </c>
      <c r="H51" s="46"/>
      <c r="I51" s="47"/>
      <c r="J51" s="54">
        <f t="shared" si="4"/>
        <v>0</v>
      </c>
      <c r="K51" s="49"/>
      <c r="L51" s="56">
        <f t="shared" si="5"/>
        <v>0</v>
      </c>
      <c r="N51" s="7">
        <v>443244465.6741603</v>
      </c>
    </row>
    <row r="52" spans="1:14" x14ac:dyDescent="0.2">
      <c r="A52" s="5" t="s">
        <v>45</v>
      </c>
      <c r="B52" s="53">
        <f t="shared" si="0"/>
        <v>484251.15790799999</v>
      </c>
      <c r="C52" s="34">
        <v>5</v>
      </c>
      <c r="D52" s="35">
        <v>3</v>
      </c>
      <c r="E52" s="54">
        <f t="shared" si="1"/>
        <v>1452753.4737239999</v>
      </c>
      <c r="F52" s="37">
        <f t="shared" si="2"/>
        <v>2</v>
      </c>
      <c r="G52" s="55">
        <f t="shared" si="3"/>
        <v>968502.31581599999</v>
      </c>
      <c r="H52" s="46"/>
      <c r="I52" s="47"/>
      <c r="J52" s="54">
        <f t="shared" si="4"/>
        <v>0</v>
      </c>
      <c r="K52" s="49"/>
      <c r="L52" s="56">
        <f t="shared" si="5"/>
        <v>0</v>
      </c>
      <c r="N52" s="7">
        <v>69178736.843999997</v>
      </c>
    </row>
    <row r="53" spans="1:14" x14ac:dyDescent="0.2">
      <c r="A53" s="5" t="s">
        <v>46</v>
      </c>
      <c r="B53" s="53">
        <f t="shared" si="0"/>
        <v>1202612.9535465813</v>
      </c>
      <c r="C53" s="34">
        <v>5</v>
      </c>
      <c r="D53" s="35">
        <v>5</v>
      </c>
      <c r="E53" s="54">
        <f t="shared" si="1"/>
        <v>6013064.7677329071</v>
      </c>
      <c r="F53" s="37">
        <f t="shared" si="2"/>
        <v>0</v>
      </c>
      <c r="G53" s="55">
        <f t="shared" si="3"/>
        <v>0</v>
      </c>
      <c r="H53" s="46"/>
      <c r="I53" s="47"/>
      <c r="J53" s="54">
        <f t="shared" si="4"/>
        <v>0</v>
      </c>
      <c r="K53" s="49"/>
      <c r="L53" s="56">
        <f t="shared" si="5"/>
        <v>0</v>
      </c>
      <c r="N53" s="7">
        <v>171801850.50665447</v>
      </c>
    </row>
    <row r="54" spans="1:14" x14ac:dyDescent="0.2">
      <c r="A54" s="5" t="s">
        <v>47</v>
      </c>
      <c r="B54" s="53">
        <f t="shared" si="0"/>
        <v>36557.612130925932</v>
      </c>
      <c r="C54" s="34">
        <v>5</v>
      </c>
      <c r="D54" s="35">
        <v>3</v>
      </c>
      <c r="E54" s="54">
        <f t="shared" si="1"/>
        <v>109672.8363927778</v>
      </c>
      <c r="F54" s="37">
        <f t="shared" si="2"/>
        <v>2</v>
      </c>
      <c r="G54" s="55">
        <f t="shared" si="3"/>
        <v>73115.224261851865</v>
      </c>
      <c r="H54" s="46"/>
      <c r="I54" s="47"/>
      <c r="J54" s="54">
        <f t="shared" si="4"/>
        <v>0</v>
      </c>
      <c r="K54" s="49"/>
      <c r="L54" s="56">
        <f t="shared" si="5"/>
        <v>0</v>
      </c>
      <c r="N54" s="7">
        <v>5222516.0187037047</v>
      </c>
    </row>
    <row r="55" spans="1:14" x14ac:dyDescent="0.2">
      <c r="A55" s="5" t="s">
        <v>48</v>
      </c>
      <c r="B55" s="53">
        <f t="shared" si="0"/>
        <v>15790058.237099767</v>
      </c>
      <c r="C55" s="34">
        <v>6</v>
      </c>
      <c r="D55" s="35">
        <v>6</v>
      </c>
      <c r="E55" s="54">
        <f t="shared" si="1"/>
        <v>94740349.4225986</v>
      </c>
      <c r="F55" s="37">
        <f t="shared" si="2"/>
        <v>0</v>
      </c>
      <c r="G55" s="55">
        <f t="shared" si="3"/>
        <v>0</v>
      </c>
      <c r="H55" s="46"/>
      <c r="I55" s="47"/>
      <c r="J55" s="54">
        <f t="shared" si="4"/>
        <v>0</v>
      </c>
      <c r="K55" s="49"/>
      <c r="L55" s="56">
        <f t="shared" si="5"/>
        <v>0</v>
      </c>
      <c r="N55" s="7">
        <v>2255722605.2999668</v>
      </c>
    </row>
    <row r="56" spans="1:14" x14ac:dyDescent="0.2">
      <c r="A56" s="5" t="s">
        <v>49</v>
      </c>
      <c r="B56" s="53">
        <f t="shared" si="0"/>
        <v>3778900.2805358865</v>
      </c>
      <c r="C56" s="34">
        <v>6</v>
      </c>
      <c r="D56" s="35">
        <v>6</v>
      </c>
      <c r="E56" s="54">
        <f t="shared" si="1"/>
        <v>22673401.68321532</v>
      </c>
      <c r="F56" s="37">
        <f t="shared" si="2"/>
        <v>0</v>
      </c>
      <c r="G56" s="55">
        <f t="shared" si="3"/>
        <v>0</v>
      </c>
      <c r="H56" s="46"/>
      <c r="I56" s="47"/>
      <c r="J56" s="54">
        <f t="shared" si="4"/>
        <v>0</v>
      </c>
      <c r="K56" s="49"/>
      <c r="L56" s="56">
        <f t="shared" si="5"/>
        <v>0</v>
      </c>
      <c r="N56" s="7">
        <v>539842897.21941233</v>
      </c>
    </row>
    <row r="57" spans="1:14" x14ac:dyDescent="0.2">
      <c r="A57" s="5" t="s">
        <v>50</v>
      </c>
      <c r="B57" s="53">
        <f t="shared" si="0"/>
        <v>3580626.7341080448</v>
      </c>
      <c r="C57" s="34">
        <v>5</v>
      </c>
      <c r="D57" s="35">
        <v>5</v>
      </c>
      <c r="E57" s="54">
        <f t="shared" si="1"/>
        <v>17903133.670540225</v>
      </c>
      <c r="F57" s="37">
        <f t="shared" si="2"/>
        <v>0</v>
      </c>
      <c r="G57" s="55">
        <f t="shared" si="3"/>
        <v>0</v>
      </c>
      <c r="H57" s="46"/>
      <c r="I57" s="47"/>
      <c r="J57" s="54">
        <f t="shared" si="4"/>
        <v>0</v>
      </c>
      <c r="K57" s="49"/>
      <c r="L57" s="56">
        <f t="shared" si="5"/>
        <v>0</v>
      </c>
      <c r="N57" s="7">
        <v>511518104.87257785</v>
      </c>
    </row>
    <row r="58" spans="1:14" x14ac:dyDescent="0.2">
      <c r="A58" s="5" t="s">
        <v>51</v>
      </c>
      <c r="B58" s="53">
        <f t="shared" si="0"/>
        <v>222856.2517125</v>
      </c>
      <c r="C58" s="34">
        <v>5</v>
      </c>
      <c r="D58" s="35">
        <v>2</v>
      </c>
      <c r="E58" s="54">
        <f t="shared" si="1"/>
        <v>445712.503425</v>
      </c>
      <c r="F58" s="37">
        <f t="shared" si="2"/>
        <v>3</v>
      </c>
      <c r="G58" s="55">
        <f t="shared" si="3"/>
        <v>668568.7551375</v>
      </c>
      <c r="H58" s="46"/>
      <c r="I58" s="47"/>
      <c r="J58" s="54">
        <f t="shared" si="4"/>
        <v>0</v>
      </c>
      <c r="K58" s="49"/>
      <c r="L58" s="56">
        <f t="shared" si="5"/>
        <v>0</v>
      </c>
      <c r="N58" s="7">
        <v>31836607.387500003</v>
      </c>
    </row>
    <row r="59" spans="1:14" x14ac:dyDescent="0.2">
      <c r="A59" s="5" t="s">
        <v>52</v>
      </c>
      <c r="B59" s="53">
        <f t="shared" si="0"/>
        <v>3381287.4197292267</v>
      </c>
      <c r="C59" s="34">
        <v>5</v>
      </c>
      <c r="D59" s="35">
        <v>5</v>
      </c>
      <c r="E59" s="54">
        <f t="shared" si="1"/>
        <v>16906437.098646134</v>
      </c>
      <c r="F59" s="37">
        <f t="shared" si="2"/>
        <v>0</v>
      </c>
      <c r="G59" s="55">
        <f t="shared" si="3"/>
        <v>0</v>
      </c>
      <c r="H59" s="46"/>
      <c r="I59" s="47"/>
      <c r="J59" s="54">
        <f t="shared" si="4"/>
        <v>0</v>
      </c>
      <c r="K59" s="49"/>
      <c r="L59" s="56">
        <f t="shared" si="5"/>
        <v>0</v>
      </c>
      <c r="N59" s="7">
        <v>483041059.96131814</v>
      </c>
    </row>
    <row r="60" spans="1:14" x14ac:dyDescent="0.2">
      <c r="A60" s="5" t="s">
        <v>53</v>
      </c>
      <c r="B60" s="53">
        <f t="shared" si="0"/>
        <v>877203.88201039983</v>
      </c>
      <c r="C60" s="34">
        <v>5</v>
      </c>
      <c r="D60" s="35">
        <v>5</v>
      </c>
      <c r="E60" s="54">
        <f t="shared" si="1"/>
        <v>4386019.4100519996</v>
      </c>
      <c r="F60" s="37">
        <f t="shared" si="2"/>
        <v>0</v>
      </c>
      <c r="G60" s="55">
        <f t="shared" si="3"/>
        <v>0</v>
      </c>
      <c r="H60" s="46"/>
      <c r="I60" s="47"/>
      <c r="J60" s="54">
        <f t="shared" si="4"/>
        <v>0</v>
      </c>
      <c r="K60" s="49"/>
      <c r="L60" s="56">
        <f t="shared" si="5"/>
        <v>0</v>
      </c>
      <c r="N60" s="7">
        <v>125314840.28719999</v>
      </c>
    </row>
    <row r="61" spans="1:14" x14ac:dyDescent="0.2">
      <c r="A61" s="5" t="s">
        <v>54</v>
      </c>
      <c r="B61" s="53">
        <f t="shared" si="0"/>
        <v>35436.202619133735</v>
      </c>
      <c r="C61" s="34">
        <v>5</v>
      </c>
      <c r="D61" s="35">
        <v>4</v>
      </c>
      <c r="E61" s="54">
        <f t="shared" si="1"/>
        <v>141744.81047653494</v>
      </c>
      <c r="F61" s="37">
        <f t="shared" si="2"/>
        <v>1</v>
      </c>
      <c r="G61" s="55">
        <f t="shared" si="3"/>
        <v>35436.202619133735</v>
      </c>
      <c r="H61" s="46"/>
      <c r="I61" s="47"/>
      <c r="J61" s="54">
        <f t="shared" si="4"/>
        <v>0</v>
      </c>
      <c r="K61" s="49"/>
      <c r="L61" s="56">
        <f t="shared" si="5"/>
        <v>0</v>
      </c>
      <c r="N61" s="7">
        <v>5062314.6598762479</v>
      </c>
    </row>
    <row r="62" spans="1:14" x14ac:dyDescent="0.2">
      <c r="A62" s="5" t="s">
        <v>87</v>
      </c>
      <c r="B62" s="53">
        <f t="shared" si="0"/>
        <v>1088518.6097064496</v>
      </c>
      <c r="C62" s="34">
        <v>5</v>
      </c>
      <c r="D62" s="35">
        <v>3</v>
      </c>
      <c r="E62" s="54">
        <f t="shared" si="1"/>
        <v>3265555.8291193489</v>
      </c>
      <c r="F62" s="37">
        <f t="shared" si="2"/>
        <v>2</v>
      </c>
      <c r="G62" s="55">
        <f t="shared" si="3"/>
        <v>2177037.2194128991</v>
      </c>
      <c r="H62" s="46"/>
      <c r="I62" s="47"/>
      <c r="J62" s="54">
        <f t="shared" si="4"/>
        <v>0</v>
      </c>
      <c r="K62" s="49"/>
      <c r="L62" s="56">
        <f t="shared" si="5"/>
        <v>0</v>
      </c>
      <c r="N62" s="7">
        <v>155502658.5294928</v>
      </c>
    </row>
    <row r="63" spans="1:14" x14ac:dyDescent="0.2">
      <c r="A63" s="5" t="s">
        <v>88</v>
      </c>
      <c r="B63" s="53">
        <f t="shared" si="0"/>
        <v>274665.95493431104</v>
      </c>
      <c r="C63" s="34">
        <v>5</v>
      </c>
      <c r="D63" s="35">
        <v>5</v>
      </c>
      <c r="E63" s="54">
        <f t="shared" si="1"/>
        <v>1373329.7746715553</v>
      </c>
      <c r="F63" s="37">
        <f t="shared" si="2"/>
        <v>0</v>
      </c>
      <c r="G63" s="55">
        <f t="shared" si="3"/>
        <v>0</v>
      </c>
      <c r="H63" s="46"/>
      <c r="I63" s="47"/>
      <c r="J63" s="54">
        <f t="shared" si="4"/>
        <v>0</v>
      </c>
      <c r="K63" s="49"/>
      <c r="L63" s="56">
        <f t="shared" si="5"/>
        <v>0</v>
      </c>
      <c r="N63" s="7">
        <v>39237993.562044442</v>
      </c>
    </row>
    <row r="64" spans="1:14" x14ac:dyDescent="0.2">
      <c r="A64" s="5" t="s">
        <v>55</v>
      </c>
      <c r="B64" s="53">
        <f t="shared" si="0"/>
        <v>123886.57072847222</v>
      </c>
      <c r="C64" s="34">
        <v>5</v>
      </c>
      <c r="D64" s="35">
        <v>4</v>
      </c>
      <c r="E64" s="54">
        <f t="shared" si="1"/>
        <v>495546.28291388886</v>
      </c>
      <c r="F64" s="37">
        <f t="shared" si="2"/>
        <v>1</v>
      </c>
      <c r="G64" s="55">
        <f t="shared" si="3"/>
        <v>123886.57072847222</v>
      </c>
      <c r="H64" s="46"/>
      <c r="I64" s="47"/>
      <c r="J64" s="54">
        <f t="shared" si="4"/>
        <v>0</v>
      </c>
      <c r="K64" s="49"/>
      <c r="L64" s="56">
        <f t="shared" si="5"/>
        <v>0</v>
      </c>
      <c r="N64" s="7">
        <v>17698081.532638889</v>
      </c>
    </row>
    <row r="65" spans="1:14" x14ac:dyDescent="0.2">
      <c r="A65" s="5" t="s">
        <v>56</v>
      </c>
      <c r="B65" s="53">
        <f t="shared" si="0"/>
        <v>1762365.9105786104</v>
      </c>
      <c r="C65" s="34">
        <v>5</v>
      </c>
      <c r="D65" s="35">
        <v>4</v>
      </c>
      <c r="E65" s="54">
        <f t="shared" si="1"/>
        <v>7049463.6423144415</v>
      </c>
      <c r="F65" s="37">
        <f t="shared" si="2"/>
        <v>1</v>
      </c>
      <c r="G65" s="55">
        <f t="shared" si="3"/>
        <v>1762365.9105786104</v>
      </c>
      <c r="H65" s="46"/>
      <c r="I65" s="47"/>
      <c r="J65" s="54">
        <f t="shared" si="4"/>
        <v>0</v>
      </c>
      <c r="K65" s="49"/>
      <c r="L65" s="56">
        <f t="shared" si="5"/>
        <v>0</v>
      </c>
      <c r="N65" s="7">
        <v>251766558.65408719</v>
      </c>
    </row>
    <row r="66" spans="1:14" x14ac:dyDescent="0.2">
      <c r="A66" s="5" t="s">
        <v>57</v>
      </c>
      <c r="B66" s="53">
        <f t="shared" si="0"/>
        <v>487702.65227154549</v>
      </c>
      <c r="C66" s="34">
        <v>5</v>
      </c>
      <c r="D66" s="35">
        <v>5</v>
      </c>
      <c r="E66" s="54">
        <f t="shared" si="1"/>
        <v>2438513.2613577275</v>
      </c>
      <c r="F66" s="37">
        <f t="shared" si="2"/>
        <v>0</v>
      </c>
      <c r="G66" s="55">
        <f t="shared" si="3"/>
        <v>0</v>
      </c>
      <c r="H66" s="46"/>
      <c r="I66" s="47"/>
      <c r="J66" s="54">
        <f t="shared" si="4"/>
        <v>0</v>
      </c>
      <c r="K66" s="49"/>
      <c r="L66" s="56">
        <f t="shared" si="5"/>
        <v>0</v>
      </c>
      <c r="N66" s="7">
        <v>69671807.467363641</v>
      </c>
    </row>
    <row r="67" spans="1:14" x14ac:dyDescent="0.2">
      <c r="A67" s="5" t="s">
        <v>58</v>
      </c>
      <c r="B67" s="53">
        <f t="shared" si="0"/>
        <v>123789.82091116665</v>
      </c>
      <c r="C67" s="34">
        <v>5</v>
      </c>
      <c r="D67" s="35">
        <v>2</v>
      </c>
      <c r="E67" s="54">
        <f t="shared" si="1"/>
        <v>247579.6418223333</v>
      </c>
      <c r="F67" s="37">
        <f t="shared" si="2"/>
        <v>3</v>
      </c>
      <c r="G67" s="55">
        <f t="shared" si="3"/>
        <v>371369.46273349994</v>
      </c>
      <c r="H67" s="46"/>
      <c r="I67" s="47"/>
      <c r="J67" s="54">
        <f t="shared" si="4"/>
        <v>0</v>
      </c>
      <c r="K67" s="49"/>
      <c r="L67" s="56">
        <f t="shared" si="5"/>
        <v>0</v>
      </c>
      <c r="N67" s="7">
        <v>17684260.130166665</v>
      </c>
    </row>
    <row r="68" spans="1:14" x14ac:dyDescent="0.2">
      <c r="A68" s="5" t="s">
        <v>59</v>
      </c>
      <c r="B68" s="53">
        <f t="shared" si="0"/>
        <v>37464.484493333337</v>
      </c>
      <c r="C68" s="34">
        <v>5</v>
      </c>
      <c r="D68" s="35">
        <v>2</v>
      </c>
      <c r="E68" s="54">
        <f t="shared" si="1"/>
        <v>74928.968986666674</v>
      </c>
      <c r="F68" s="37">
        <f t="shared" si="2"/>
        <v>3</v>
      </c>
      <c r="G68" s="55">
        <f t="shared" si="3"/>
        <v>112393.45348000001</v>
      </c>
      <c r="H68" s="46"/>
      <c r="I68" s="47"/>
      <c r="J68" s="54">
        <f t="shared" si="4"/>
        <v>0</v>
      </c>
      <c r="K68" s="49"/>
      <c r="L68" s="56">
        <f t="shared" si="5"/>
        <v>0</v>
      </c>
      <c r="N68" s="7">
        <v>5352069.2133333338</v>
      </c>
    </row>
    <row r="69" spans="1:14" x14ac:dyDescent="0.2">
      <c r="A69" s="5" t="s">
        <v>60</v>
      </c>
      <c r="B69" s="53">
        <f t="shared" si="0"/>
        <v>42174.935628492414</v>
      </c>
      <c r="C69" s="34">
        <v>5</v>
      </c>
      <c r="D69" s="35">
        <v>3</v>
      </c>
      <c r="E69" s="54">
        <f t="shared" si="1"/>
        <v>126524.80688547724</v>
      </c>
      <c r="F69" s="37">
        <f t="shared" si="2"/>
        <v>2</v>
      </c>
      <c r="G69" s="55">
        <f t="shared" si="3"/>
        <v>84349.871256984829</v>
      </c>
      <c r="H69" s="46"/>
      <c r="I69" s="47"/>
      <c r="J69" s="54">
        <f t="shared" si="4"/>
        <v>0</v>
      </c>
      <c r="K69" s="49"/>
      <c r="L69" s="56">
        <f t="shared" si="5"/>
        <v>0</v>
      </c>
      <c r="N69" s="7">
        <v>6024990.8040703451</v>
      </c>
    </row>
    <row r="70" spans="1:14" x14ac:dyDescent="0.2">
      <c r="A70" s="5" t="s">
        <v>61</v>
      </c>
      <c r="B70" s="53">
        <f t="shared" si="0"/>
        <v>111.86</v>
      </c>
      <c r="C70" s="34">
        <v>4</v>
      </c>
      <c r="D70" s="35">
        <v>0</v>
      </c>
      <c r="E70" s="54">
        <f t="shared" si="1"/>
        <v>0</v>
      </c>
      <c r="F70" s="37">
        <f t="shared" si="2"/>
        <v>4</v>
      </c>
      <c r="G70" s="55">
        <f t="shared" si="3"/>
        <v>447.44</v>
      </c>
      <c r="H70" s="46"/>
      <c r="I70" s="47"/>
      <c r="J70" s="54">
        <f t="shared" si="4"/>
        <v>0</v>
      </c>
      <c r="K70" s="49"/>
      <c r="L70" s="56">
        <f t="shared" si="5"/>
        <v>0</v>
      </c>
      <c r="N70" s="7">
        <v>15980</v>
      </c>
    </row>
    <row r="71" spans="1:14" x14ac:dyDescent="0.2">
      <c r="A71" s="5" t="s">
        <v>62</v>
      </c>
      <c r="B71" s="53">
        <f t="shared" si="0"/>
        <v>1578803.6172776816</v>
      </c>
      <c r="C71" s="34">
        <v>3</v>
      </c>
      <c r="D71" s="35">
        <v>3</v>
      </c>
      <c r="E71" s="54">
        <f t="shared" si="1"/>
        <v>4736410.8518330446</v>
      </c>
      <c r="F71" s="37">
        <f t="shared" si="2"/>
        <v>0</v>
      </c>
      <c r="G71" s="55">
        <f t="shared" si="3"/>
        <v>0</v>
      </c>
      <c r="H71" s="38">
        <v>3</v>
      </c>
      <c r="I71" s="34">
        <v>3</v>
      </c>
      <c r="J71" s="54">
        <f t="shared" si="4"/>
        <v>4736410.8518330446</v>
      </c>
      <c r="K71" s="35">
        <f>(H71-I71)</f>
        <v>0</v>
      </c>
      <c r="L71" s="56">
        <f t="shared" si="5"/>
        <v>0</v>
      </c>
      <c r="N71" s="7">
        <v>225543373.89681166</v>
      </c>
    </row>
    <row r="72" spans="1:14" x14ac:dyDescent="0.2">
      <c r="A72" s="5" t="s">
        <v>63</v>
      </c>
      <c r="B72" s="53">
        <f t="shared" si="0"/>
        <v>9877.5924412395198</v>
      </c>
      <c r="C72" s="34">
        <v>5</v>
      </c>
      <c r="D72" s="35">
        <v>2</v>
      </c>
      <c r="E72" s="54">
        <f t="shared" si="1"/>
        <v>19755.18488247904</v>
      </c>
      <c r="F72" s="37">
        <f t="shared" si="2"/>
        <v>3</v>
      </c>
      <c r="G72" s="55">
        <f t="shared" si="3"/>
        <v>29632.777323718561</v>
      </c>
      <c r="H72" s="46"/>
      <c r="I72" s="47"/>
      <c r="J72" s="54">
        <f t="shared" si="4"/>
        <v>0</v>
      </c>
      <c r="K72" s="49"/>
      <c r="L72" s="56">
        <f t="shared" si="5"/>
        <v>0</v>
      </c>
      <c r="N72" s="7">
        <v>1411084.6344627887</v>
      </c>
    </row>
    <row r="73" spans="1:14" x14ac:dyDescent="0.2">
      <c r="A73" s="5" t="s">
        <v>64</v>
      </c>
      <c r="B73" s="53">
        <f t="shared" si="0"/>
        <v>1559133.253821858</v>
      </c>
      <c r="C73" s="34">
        <v>5</v>
      </c>
      <c r="D73" s="50">
        <v>4.5</v>
      </c>
      <c r="E73" s="54">
        <f t="shared" si="1"/>
        <v>7016099.6421983605</v>
      </c>
      <c r="F73" s="51">
        <f t="shared" si="2"/>
        <v>0.5</v>
      </c>
      <c r="G73" s="55">
        <f t="shared" si="3"/>
        <v>779566.62691092899</v>
      </c>
      <c r="H73" s="46"/>
      <c r="I73" s="47"/>
      <c r="J73" s="54">
        <f t="shared" si="4"/>
        <v>0</v>
      </c>
      <c r="K73" s="49"/>
      <c r="L73" s="56">
        <f t="shared" si="5"/>
        <v>0</v>
      </c>
      <c r="N73" s="7">
        <v>222733321.97455114</v>
      </c>
    </row>
    <row r="74" spans="1:14" x14ac:dyDescent="0.2">
      <c r="A74" s="5" t="s">
        <v>65</v>
      </c>
      <c r="B74" s="53">
        <f>(N74*0.7*0.01)</f>
        <v>19471.543861776561</v>
      </c>
      <c r="C74" s="34">
        <v>5</v>
      </c>
      <c r="D74" s="35">
        <v>3</v>
      </c>
      <c r="E74" s="54">
        <f>(B74*D74)</f>
        <v>58414.631585329684</v>
      </c>
      <c r="F74" s="37">
        <f>(C74-D74)</f>
        <v>2</v>
      </c>
      <c r="G74" s="55">
        <f>(B74*F74)</f>
        <v>38943.087723553122</v>
      </c>
      <c r="H74" s="46"/>
      <c r="I74" s="47"/>
      <c r="J74" s="54">
        <f>(B74*I74)</f>
        <v>0</v>
      </c>
      <c r="K74" s="49"/>
      <c r="L74" s="56">
        <f>(B74*K74)</f>
        <v>0</v>
      </c>
      <c r="N74" s="7">
        <v>2781649.1231109374</v>
      </c>
    </row>
    <row r="75" spans="1:14" x14ac:dyDescent="0.2">
      <c r="A75" s="5" t="s">
        <v>76</v>
      </c>
      <c r="B75" s="8">
        <f>SUM(B8:B74)</f>
        <v>69329169.987084344</v>
      </c>
      <c r="C75" s="9" t="s">
        <v>167</v>
      </c>
      <c r="D75" s="1" t="s">
        <v>167</v>
      </c>
      <c r="E75" s="40">
        <f>SUM(E8:E74)</f>
        <v>330492903.02244925</v>
      </c>
      <c r="F75" s="1" t="s">
        <v>167</v>
      </c>
      <c r="G75" s="40">
        <f>SUM(G8:G74)</f>
        <v>22296858.290912047</v>
      </c>
      <c r="H75" s="10"/>
      <c r="I75" s="1"/>
      <c r="J75" s="40">
        <f>SUM(J8:J74)</f>
        <v>30180817.046640318</v>
      </c>
      <c r="K75" s="1"/>
      <c r="L75" s="43">
        <f>SUM(L8:L74)</f>
        <v>0</v>
      </c>
      <c r="N75" s="8">
        <f>SUM(N8:N74)</f>
        <v>9904167141.0120449</v>
      </c>
    </row>
    <row r="76" spans="1:14" x14ac:dyDescent="0.2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4"/>
    </row>
    <row r="77" spans="1:14" x14ac:dyDescent="0.2">
      <c r="A77" s="2" t="s">
        <v>67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4"/>
    </row>
    <row r="78" spans="1:14" x14ac:dyDescent="0.2">
      <c r="A78" s="2" t="s">
        <v>105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4"/>
    </row>
    <row r="79" spans="1:14" x14ac:dyDescent="0.2">
      <c r="A79" s="2" t="s">
        <v>106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4"/>
    </row>
    <row r="80" spans="1:14" x14ac:dyDescent="0.2">
      <c r="A80" s="57" t="s">
        <v>107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4"/>
    </row>
    <row r="81" spans="1:12" x14ac:dyDescent="0.2">
      <c r="A81" s="57" t="s">
        <v>133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4"/>
    </row>
    <row r="82" spans="1:12" x14ac:dyDescent="0.2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4"/>
    </row>
    <row r="83" spans="1:12" x14ac:dyDescent="0.2">
      <c r="A83" s="2" t="s">
        <v>72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4"/>
    </row>
    <row r="84" spans="1:12" x14ac:dyDescent="0.2">
      <c r="A84" s="57" t="s">
        <v>108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4"/>
    </row>
    <row r="85" spans="1:12" x14ac:dyDescent="0.2">
      <c r="A85" s="2" t="s">
        <v>109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4"/>
    </row>
    <row r="86" spans="1:12" ht="13.5" thickBot="1" x14ac:dyDescent="0.25">
      <c r="A86" s="61" t="s">
        <v>110</v>
      </c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60"/>
    </row>
  </sheetData>
  <mergeCells count="5">
    <mergeCell ref="A1:L1"/>
    <mergeCell ref="A2:L2"/>
    <mergeCell ref="A3:L3"/>
    <mergeCell ref="C4:G4"/>
    <mergeCell ref="H4:L4"/>
  </mergeCells>
  <printOptions horizontalCentered="1"/>
  <pageMargins left="0.5" right="0.5" top="0.5" bottom="0.5" header="0.3" footer="0.3"/>
  <pageSetup scale="78" fitToHeight="0" orientation="landscape" r:id="rId1"/>
  <headerFooter>
    <oddHeader>&amp;C&amp;11Office of Economic and Demographic Research</oddHeader>
    <oddFooter>&amp;L&amp;11December 2009&amp;R&amp;11Page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A6" sqref="A6"/>
    </sheetView>
  </sheetViews>
  <sheetFormatPr defaultRowHeight="12.75" x14ac:dyDescent="0.2"/>
  <cols>
    <col min="1" max="1" width="36.42578125" bestFit="1" customWidth="1"/>
  </cols>
  <sheetData>
    <row r="2" spans="1:1" x14ac:dyDescent="0.2">
      <c r="A2" s="62" t="s">
        <v>161</v>
      </c>
    </row>
    <row r="3" spans="1:1" x14ac:dyDescent="0.2">
      <c r="A3" s="62" t="s">
        <v>70</v>
      </c>
    </row>
    <row r="4" spans="1:1" x14ac:dyDescent="0.2">
      <c r="A4" s="62" t="s">
        <v>163</v>
      </c>
    </row>
    <row r="5" spans="1:1" x14ac:dyDescent="0.2">
      <c r="A5" s="62" t="s">
        <v>165</v>
      </c>
    </row>
    <row r="6" spans="1:1" x14ac:dyDescent="0.2">
      <c r="A6" s="62" t="s">
        <v>162</v>
      </c>
    </row>
    <row r="7" spans="1:1" x14ac:dyDescent="0.2">
      <c r="A7" s="62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4"/>
  <sheetViews>
    <sheetView topLeftCell="A43" workbookViewId="0">
      <selection activeCell="G75" sqref="G75"/>
    </sheetView>
  </sheetViews>
  <sheetFormatPr defaultRowHeight="12.75" x14ac:dyDescent="0.2"/>
  <cols>
    <col min="1" max="1" width="12.7109375" customWidth="1"/>
    <col min="2" max="2" width="14.7109375" customWidth="1"/>
    <col min="3" max="4" width="11.7109375" customWidth="1"/>
    <col min="5" max="5" width="14.7109375" customWidth="1"/>
    <col min="6" max="6" width="11.7109375" customWidth="1"/>
    <col min="7" max="7" width="14.7109375" customWidth="1"/>
    <col min="8" max="9" width="11.7109375" customWidth="1"/>
    <col min="10" max="10" width="14.7109375" customWidth="1"/>
    <col min="11" max="11" width="11.7109375" customWidth="1"/>
    <col min="12" max="12" width="14.7109375" customWidth="1"/>
    <col min="14" max="14" width="16" bestFit="1" customWidth="1"/>
  </cols>
  <sheetData>
    <row r="1" spans="1:14" ht="23.25" x14ac:dyDescent="0.35">
      <c r="A1" s="73" t="s">
        <v>80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5"/>
    </row>
    <row r="2" spans="1:14" ht="18.75" thickBot="1" x14ac:dyDescent="0.3">
      <c r="A2" s="76" t="s">
        <v>77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8"/>
    </row>
    <row r="3" spans="1:14" ht="16.5" thickBot="1" x14ac:dyDescent="0.3">
      <c r="A3" s="79" t="s">
        <v>146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1"/>
      <c r="N3" s="12" t="s">
        <v>102</v>
      </c>
    </row>
    <row r="4" spans="1:14" x14ac:dyDescent="0.2">
      <c r="A4" s="11"/>
      <c r="B4" s="12"/>
      <c r="C4" s="82" t="s">
        <v>81</v>
      </c>
      <c r="D4" s="83"/>
      <c r="E4" s="83"/>
      <c r="F4" s="83"/>
      <c r="G4" s="83"/>
      <c r="H4" s="84" t="s">
        <v>82</v>
      </c>
      <c r="I4" s="83"/>
      <c r="J4" s="83"/>
      <c r="K4" s="83"/>
      <c r="L4" s="85"/>
      <c r="N4" s="14" t="s">
        <v>78</v>
      </c>
    </row>
    <row r="5" spans="1:14" x14ac:dyDescent="0.2">
      <c r="A5" s="13"/>
      <c r="B5" s="14" t="s">
        <v>84</v>
      </c>
      <c r="C5" s="14" t="s">
        <v>73</v>
      </c>
      <c r="D5" s="15"/>
      <c r="E5" s="16" t="s">
        <v>1</v>
      </c>
      <c r="F5" s="30"/>
      <c r="G5" s="17" t="s">
        <v>1</v>
      </c>
      <c r="H5" s="18" t="s">
        <v>73</v>
      </c>
      <c r="I5" s="16"/>
      <c r="J5" s="16" t="s">
        <v>1</v>
      </c>
      <c r="K5" s="16"/>
      <c r="L5" s="19" t="s">
        <v>1</v>
      </c>
      <c r="N5" s="14" t="s">
        <v>83</v>
      </c>
    </row>
    <row r="6" spans="1:14" x14ac:dyDescent="0.2">
      <c r="A6" s="13"/>
      <c r="B6" s="14" t="s">
        <v>85</v>
      </c>
      <c r="C6" s="14" t="s">
        <v>74</v>
      </c>
      <c r="D6" s="20">
        <v>2018</v>
      </c>
      <c r="E6" s="14" t="s">
        <v>69</v>
      </c>
      <c r="F6" s="28" t="s">
        <v>71</v>
      </c>
      <c r="G6" s="20" t="s">
        <v>66</v>
      </c>
      <c r="H6" s="21" t="s">
        <v>74</v>
      </c>
      <c r="I6" s="14">
        <v>2018</v>
      </c>
      <c r="J6" s="14" t="s">
        <v>69</v>
      </c>
      <c r="K6" s="14" t="s">
        <v>71</v>
      </c>
      <c r="L6" s="22" t="s">
        <v>66</v>
      </c>
      <c r="N6" s="14" t="s">
        <v>79</v>
      </c>
    </row>
    <row r="7" spans="1:14" ht="13.5" thickBot="1" x14ac:dyDescent="0.25">
      <c r="A7" s="23" t="s">
        <v>0</v>
      </c>
      <c r="B7" s="24" t="s">
        <v>68</v>
      </c>
      <c r="C7" s="24" t="s">
        <v>70</v>
      </c>
      <c r="D7" s="25" t="s">
        <v>70</v>
      </c>
      <c r="E7" s="24" t="s">
        <v>75</v>
      </c>
      <c r="F7" s="29" t="s">
        <v>70</v>
      </c>
      <c r="G7" s="25" t="s">
        <v>75</v>
      </c>
      <c r="H7" s="26" t="s">
        <v>70</v>
      </c>
      <c r="I7" s="24" t="s">
        <v>70</v>
      </c>
      <c r="J7" s="24" t="s">
        <v>75</v>
      </c>
      <c r="K7" s="24" t="s">
        <v>70</v>
      </c>
      <c r="L7" s="27" t="s">
        <v>75</v>
      </c>
      <c r="N7" s="31" t="s">
        <v>147</v>
      </c>
    </row>
    <row r="8" spans="1:14" x14ac:dyDescent="0.2">
      <c r="A8" s="5" t="s">
        <v>2</v>
      </c>
      <c r="B8" s="6">
        <f>(N8*0.01)</f>
        <v>1018817.894396759</v>
      </c>
      <c r="C8" s="32">
        <v>5</v>
      </c>
      <c r="D8" s="33">
        <v>5</v>
      </c>
      <c r="E8" s="39">
        <f>(B8*D8)</f>
        <v>5094089.4719837951</v>
      </c>
      <c r="F8" s="36">
        <f>(C8-D8)</f>
        <v>0</v>
      </c>
      <c r="G8" s="41">
        <f>(B8*F8)</f>
        <v>0</v>
      </c>
      <c r="H8" s="44"/>
      <c r="I8" s="45"/>
      <c r="J8" s="39">
        <f>(B8*I8)</f>
        <v>0</v>
      </c>
      <c r="K8" s="48"/>
      <c r="L8" s="42">
        <f>(B8*K8)</f>
        <v>0</v>
      </c>
      <c r="N8" s="6">
        <v>101881789.4396759</v>
      </c>
    </row>
    <row r="9" spans="1:14" x14ac:dyDescent="0.2">
      <c r="A9" s="5" t="s">
        <v>3</v>
      </c>
      <c r="B9" s="53">
        <f>(N9*0.01)</f>
        <v>14024.126581053135</v>
      </c>
      <c r="C9" s="34">
        <v>5</v>
      </c>
      <c r="D9" s="35">
        <v>3</v>
      </c>
      <c r="E9" s="54">
        <f>(B9*D9)</f>
        <v>42072.379743159407</v>
      </c>
      <c r="F9" s="37">
        <f>(C9-D9)</f>
        <v>2</v>
      </c>
      <c r="G9" s="55">
        <f>(B9*F9)</f>
        <v>28048.25316210627</v>
      </c>
      <c r="H9" s="46"/>
      <c r="I9" s="47"/>
      <c r="J9" s="54">
        <f>(B9*I9)</f>
        <v>0</v>
      </c>
      <c r="K9" s="49"/>
      <c r="L9" s="56">
        <f>(B9*K9)</f>
        <v>0</v>
      </c>
      <c r="N9" s="53">
        <v>1402412.6581053135</v>
      </c>
    </row>
    <row r="10" spans="1:14" x14ac:dyDescent="0.2">
      <c r="A10" s="5" t="s">
        <v>4</v>
      </c>
      <c r="B10" s="53">
        <f t="shared" ref="B10:B73" si="0">(N10*0.01)</f>
        <v>4300361.9571192907</v>
      </c>
      <c r="C10" s="34">
        <v>5</v>
      </c>
      <c r="D10" s="35">
        <v>5</v>
      </c>
      <c r="E10" s="54">
        <f t="shared" ref="E10:E73" si="1">(B10*D10)</f>
        <v>21501809.785596453</v>
      </c>
      <c r="F10" s="37">
        <f t="shared" ref="F10:F73" si="2">(C10-D10)</f>
        <v>0</v>
      </c>
      <c r="G10" s="55">
        <f t="shared" ref="G10:G73" si="3">(B10*F10)</f>
        <v>0</v>
      </c>
      <c r="H10" s="46"/>
      <c r="I10" s="47"/>
      <c r="J10" s="54">
        <f t="shared" ref="J10:J73" si="4">(B10*I10)</f>
        <v>0</v>
      </c>
      <c r="K10" s="49"/>
      <c r="L10" s="56">
        <f t="shared" ref="L10:L73" si="5">(B10*K10)</f>
        <v>0</v>
      </c>
      <c r="N10" s="53">
        <v>430036195.71192908</v>
      </c>
    </row>
    <row r="11" spans="1:14" x14ac:dyDescent="0.2">
      <c r="A11" s="5" t="s">
        <v>5</v>
      </c>
      <c r="B11" s="53">
        <f t="shared" si="0"/>
        <v>31158.946810645801</v>
      </c>
      <c r="C11" s="34">
        <v>5</v>
      </c>
      <c r="D11" s="35">
        <v>4</v>
      </c>
      <c r="E11" s="54">
        <f t="shared" si="1"/>
        <v>124635.7872425832</v>
      </c>
      <c r="F11" s="37">
        <f t="shared" si="2"/>
        <v>1</v>
      </c>
      <c r="G11" s="55">
        <f t="shared" si="3"/>
        <v>31158.946810645801</v>
      </c>
      <c r="H11" s="46"/>
      <c r="I11" s="47"/>
      <c r="J11" s="54">
        <f t="shared" si="4"/>
        <v>0</v>
      </c>
      <c r="K11" s="49"/>
      <c r="L11" s="56">
        <f t="shared" si="5"/>
        <v>0</v>
      </c>
      <c r="N11" s="53">
        <v>3115894.6810645801</v>
      </c>
    </row>
    <row r="12" spans="1:14" x14ac:dyDescent="0.2">
      <c r="A12" s="5" t="s">
        <v>6</v>
      </c>
      <c r="B12" s="53">
        <f t="shared" si="0"/>
        <v>2499741.3248302154</v>
      </c>
      <c r="C12" s="34">
        <v>5</v>
      </c>
      <c r="D12" s="35">
        <v>5</v>
      </c>
      <c r="E12" s="54">
        <f t="shared" si="1"/>
        <v>12498706.624151077</v>
      </c>
      <c r="F12" s="37">
        <f t="shared" si="2"/>
        <v>0</v>
      </c>
      <c r="G12" s="55">
        <f t="shared" si="3"/>
        <v>0</v>
      </c>
      <c r="H12" s="46"/>
      <c r="I12" s="47"/>
      <c r="J12" s="54">
        <f t="shared" si="4"/>
        <v>0</v>
      </c>
      <c r="K12" s="49"/>
      <c r="L12" s="56">
        <f t="shared" si="5"/>
        <v>0</v>
      </c>
      <c r="N12" s="53">
        <v>249974132.48302156</v>
      </c>
    </row>
    <row r="13" spans="1:14" x14ac:dyDescent="0.2">
      <c r="A13" s="5" t="s">
        <v>7</v>
      </c>
      <c r="B13" s="53">
        <f t="shared" si="0"/>
        <v>12671762.292824427</v>
      </c>
      <c r="C13" s="34">
        <v>6</v>
      </c>
      <c r="D13" s="35">
        <v>6</v>
      </c>
      <c r="E13" s="54">
        <f>(B13*5)+(B13*1*0.5)</f>
        <v>69694692.61053434</v>
      </c>
      <c r="F13" s="37">
        <f t="shared" si="2"/>
        <v>0</v>
      </c>
      <c r="G13" s="55">
        <f>(B13*1*0.5)</f>
        <v>6335881.1464122133</v>
      </c>
      <c r="H13" s="46"/>
      <c r="I13" s="47"/>
      <c r="J13" s="54">
        <f t="shared" si="4"/>
        <v>0</v>
      </c>
      <c r="K13" s="49"/>
      <c r="L13" s="56">
        <f t="shared" si="5"/>
        <v>0</v>
      </c>
      <c r="N13" s="53">
        <v>1267176229.2824426</v>
      </c>
    </row>
    <row r="14" spans="1:14" x14ac:dyDescent="0.2">
      <c r="A14" s="5" t="s">
        <v>8</v>
      </c>
      <c r="B14" s="53">
        <f t="shared" si="0"/>
        <v>843.80142804251943</v>
      </c>
      <c r="C14" s="34">
        <v>4</v>
      </c>
      <c r="D14" s="35">
        <v>0</v>
      </c>
      <c r="E14" s="54">
        <f t="shared" si="1"/>
        <v>0</v>
      </c>
      <c r="F14" s="37">
        <f t="shared" si="2"/>
        <v>4</v>
      </c>
      <c r="G14" s="55">
        <f t="shared" si="3"/>
        <v>3375.2057121700777</v>
      </c>
      <c r="H14" s="46"/>
      <c r="I14" s="47"/>
      <c r="J14" s="54">
        <f t="shared" si="4"/>
        <v>0</v>
      </c>
      <c r="K14" s="49"/>
      <c r="L14" s="56">
        <f t="shared" si="5"/>
        <v>0</v>
      </c>
      <c r="N14" s="53">
        <v>84380.14280425194</v>
      </c>
    </row>
    <row r="15" spans="1:14" x14ac:dyDescent="0.2">
      <c r="A15" s="5" t="s">
        <v>9</v>
      </c>
      <c r="B15" s="53">
        <f t="shared" si="0"/>
        <v>779903.20001982362</v>
      </c>
      <c r="C15" s="34">
        <v>5</v>
      </c>
      <c r="D15" s="35">
        <v>5</v>
      </c>
      <c r="E15" s="54">
        <f t="shared" si="1"/>
        <v>3899516.0000991179</v>
      </c>
      <c r="F15" s="37">
        <f t="shared" si="2"/>
        <v>0</v>
      </c>
      <c r="G15" s="55">
        <f t="shared" si="3"/>
        <v>0</v>
      </c>
      <c r="H15" s="46"/>
      <c r="I15" s="47"/>
      <c r="J15" s="54">
        <f t="shared" si="4"/>
        <v>0</v>
      </c>
      <c r="K15" s="49"/>
      <c r="L15" s="56">
        <f t="shared" si="5"/>
        <v>0</v>
      </c>
      <c r="N15" s="53">
        <v>77990320.001982361</v>
      </c>
    </row>
    <row r="16" spans="1:14" x14ac:dyDescent="0.2">
      <c r="A16" s="5" t="s">
        <v>10</v>
      </c>
      <c r="B16" s="53">
        <f t="shared" si="0"/>
        <v>333178.15791718737</v>
      </c>
      <c r="C16" s="34">
        <v>5</v>
      </c>
      <c r="D16" s="35">
        <v>5</v>
      </c>
      <c r="E16" s="54">
        <f t="shared" si="1"/>
        <v>1665890.7895859368</v>
      </c>
      <c r="F16" s="37">
        <f t="shared" si="2"/>
        <v>0</v>
      </c>
      <c r="G16" s="55">
        <f t="shared" si="3"/>
        <v>0</v>
      </c>
      <c r="H16" s="46"/>
      <c r="I16" s="47"/>
      <c r="J16" s="54">
        <f t="shared" si="4"/>
        <v>0</v>
      </c>
      <c r="K16" s="49"/>
      <c r="L16" s="56">
        <f t="shared" si="5"/>
        <v>0</v>
      </c>
      <c r="N16" s="53">
        <v>33317815.791718736</v>
      </c>
    </row>
    <row r="17" spans="1:14" x14ac:dyDescent="0.2">
      <c r="A17" s="5" t="s">
        <v>11</v>
      </c>
      <c r="B17" s="53">
        <f t="shared" si="0"/>
        <v>211048.94136858455</v>
      </c>
      <c r="C17" s="34">
        <v>5</v>
      </c>
      <c r="D17" s="35">
        <v>5</v>
      </c>
      <c r="E17" s="54">
        <f t="shared" si="1"/>
        <v>1055244.7068429228</v>
      </c>
      <c r="F17" s="37">
        <f t="shared" si="2"/>
        <v>0</v>
      </c>
      <c r="G17" s="55">
        <f t="shared" si="3"/>
        <v>0</v>
      </c>
      <c r="H17" s="46"/>
      <c r="I17" s="47"/>
      <c r="J17" s="54">
        <f t="shared" si="4"/>
        <v>0</v>
      </c>
      <c r="K17" s="49"/>
      <c r="L17" s="56">
        <f t="shared" si="5"/>
        <v>0</v>
      </c>
      <c r="N17" s="53">
        <v>21104894.136858456</v>
      </c>
    </row>
    <row r="18" spans="1:14" x14ac:dyDescent="0.2">
      <c r="A18" s="5" t="s">
        <v>12</v>
      </c>
      <c r="B18" s="53">
        <f t="shared" si="0"/>
        <v>5704446.7888888596</v>
      </c>
      <c r="C18" s="34">
        <v>5</v>
      </c>
      <c r="D18" s="35">
        <v>5</v>
      </c>
      <c r="E18" s="54">
        <f t="shared" si="1"/>
        <v>28522233.944444299</v>
      </c>
      <c r="F18" s="37">
        <f t="shared" si="2"/>
        <v>0</v>
      </c>
      <c r="G18" s="55">
        <f t="shared" si="3"/>
        <v>0</v>
      </c>
      <c r="H18" s="46"/>
      <c r="I18" s="47"/>
      <c r="J18" s="54">
        <f t="shared" si="4"/>
        <v>0</v>
      </c>
      <c r="K18" s="49"/>
      <c r="L18" s="56">
        <f t="shared" si="5"/>
        <v>0</v>
      </c>
      <c r="N18" s="53">
        <v>570444678.88888597</v>
      </c>
    </row>
    <row r="19" spans="1:14" x14ac:dyDescent="0.2">
      <c r="A19" s="5" t="s">
        <v>13</v>
      </c>
      <c r="B19" s="53">
        <f t="shared" si="0"/>
        <v>322892.44448312884</v>
      </c>
      <c r="C19" s="34">
        <v>5</v>
      </c>
      <c r="D19" s="35">
        <v>5</v>
      </c>
      <c r="E19" s="54">
        <f t="shared" si="1"/>
        <v>1614462.2224156442</v>
      </c>
      <c r="F19" s="37">
        <f t="shared" si="2"/>
        <v>0</v>
      </c>
      <c r="G19" s="55">
        <f t="shared" si="3"/>
        <v>0</v>
      </c>
      <c r="H19" s="46"/>
      <c r="I19" s="47"/>
      <c r="J19" s="54">
        <f t="shared" si="4"/>
        <v>0</v>
      </c>
      <c r="K19" s="49"/>
      <c r="L19" s="56">
        <f t="shared" si="5"/>
        <v>0</v>
      </c>
      <c r="N19" s="53">
        <v>32289244.448312882</v>
      </c>
    </row>
    <row r="20" spans="1:14" x14ac:dyDescent="0.2">
      <c r="A20" s="5" t="s">
        <v>90</v>
      </c>
      <c r="B20" s="53">
        <f t="shared" si="0"/>
        <v>27164.265849021616</v>
      </c>
      <c r="C20" s="34">
        <v>5</v>
      </c>
      <c r="D20" s="35">
        <v>3</v>
      </c>
      <c r="E20" s="54">
        <f t="shared" si="1"/>
        <v>81492.797547064853</v>
      </c>
      <c r="F20" s="37">
        <f t="shared" si="2"/>
        <v>2</v>
      </c>
      <c r="G20" s="55">
        <f t="shared" si="3"/>
        <v>54328.531698043233</v>
      </c>
      <c r="H20" s="46"/>
      <c r="I20" s="47"/>
      <c r="J20" s="54">
        <f t="shared" si="4"/>
        <v>0</v>
      </c>
      <c r="K20" s="49"/>
      <c r="L20" s="56">
        <f t="shared" si="5"/>
        <v>0</v>
      </c>
      <c r="N20" s="53">
        <v>2716426.5849021617</v>
      </c>
    </row>
    <row r="21" spans="1:14" x14ac:dyDescent="0.2">
      <c r="A21" s="5" t="s">
        <v>14</v>
      </c>
      <c r="B21" s="53">
        <f t="shared" si="0"/>
        <v>20781.799281434764</v>
      </c>
      <c r="C21" s="34">
        <v>5</v>
      </c>
      <c r="D21" s="35">
        <v>3</v>
      </c>
      <c r="E21" s="54">
        <f t="shared" si="1"/>
        <v>62345.397844304287</v>
      </c>
      <c r="F21" s="37">
        <f t="shared" si="2"/>
        <v>2</v>
      </c>
      <c r="G21" s="55">
        <f t="shared" si="3"/>
        <v>41563.598562869527</v>
      </c>
      <c r="H21" s="46"/>
      <c r="I21" s="47"/>
      <c r="J21" s="54">
        <f t="shared" si="4"/>
        <v>0</v>
      </c>
      <c r="K21" s="49"/>
      <c r="L21" s="56">
        <f t="shared" si="5"/>
        <v>0</v>
      </c>
      <c r="N21" s="53">
        <v>2078179.9281434761</v>
      </c>
    </row>
    <row r="22" spans="1:14" x14ac:dyDescent="0.2">
      <c r="A22" s="5" t="s">
        <v>15</v>
      </c>
      <c r="B22" s="53">
        <f t="shared" si="0"/>
        <v>3799200.0367970783</v>
      </c>
      <c r="C22" s="34">
        <v>4</v>
      </c>
      <c r="D22" s="35">
        <v>4</v>
      </c>
      <c r="E22" s="54">
        <f t="shared" si="1"/>
        <v>15196800.147188313</v>
      </c>
      <c r="F22" s="37">
        <f t="shared" si="2"/>
        <v>0</v>
      </c>
      <c r="G22" s="55">
        <f t="shared" si="3"/>
        <v>0</v>
      </c>
      <c r="H22" s="38">
        <v>2</v>
      </c>
      <c r="I22" s="34">
        <v>2</v>
      </c>
      <c r="J22" s="54">
        <f t="shared" si="4"/>
        <v>7598400.0735941567</v>
      </c>
      <c r="K22" s="35">
        <f>(H22-I22)</f>
        <v>0</v>
      </c>
      <c r="L22" s="56">
        <f t="shared" si="5"/>
        <v>0</v>
      </c>
      <c r="N22" s="53">
        <v>379920003.67970783</v>
      </c>
    </row>
    <row r="23" spans="1:14" x14ac:dyDescent="0.2">
      <c r="A23" s="5" t="s">
        <v>16</v>
      </c>
      <c r="B23" s="53">
        <f t="shared" si="0"/>
        <v>2564505.4743544594</v>
      </c>
      <c r="C23" s="34">
        <v>5</v>
      </c>
      <c r="D23" s="35">
        <v>4</v>
      </c>
      <c r="E23" s="54">
        <f t="shared" si="1"/>
        <v>10258021.897417838</v>
      </c>
      <c r="F23" s="37">
        <f t="shared" si="2"/>
        <v>1</v>
      </c>
      <c r="G23" s="55">
        <f t="shared" si="3"/>
        <v>2564505.4743544594</v>
      </c>
      <c r="H23" s="46"/>
      <c r="I23" s="47"/>
      <c r="J23" s="54">
        <f t="shared" si="4"/>
        <v>0</v>
      </c>
      <c r="K23" s="49"/>
      <c r="L23" s="56">
        <f t="shared" si="5"/>
        <v>0</v>
      </c>
      <c r="N23" s="53">
        <v>256450547.43544593</v>
      </c>
    </row>
    <row r="24" spans="1:14" x14ac:dyDescent="0.2">
      <c r="A24" s="5" t="s">
        <v>17</v>
      </c>
      <c r="B24" s="53">
        <f t="shared" si="0"/>
        <v>539252.97117831383</v>
      </c>
      <c r="C24" s="34">
        <v>5</v>
      </c>
      <c r="D24" s="35">
        <v>5</v>
      </c>
      <c r="E24" s="54">
        <f t="shared" si="1"/>
        <v>2696264.8558915691</v>
      </c>
      <c r="F24" s="37">
        <f t="shared" si="2"/>
        <v>0</v>
      </c>
      <c r="G24" s="55">
        <f t="shared" si="3"/>
        <v>0</v>
      </c>
      <c r="H24" s="46"/>
      <c r="I24" s="47"/>
      <c r="J24" s="54">
        <f t="shared" si="4"/>
        <v>0</v>
      </c>
      <c r="K24" s="49"/>
      <c r="L24" s="56">
        <f t="shared" si="5"/>
        <v>0</v>
      </c>
      <c r="N24" s="53">
        <v>53925297.117831387</v>
      </c>
    </row>
    <row r="25" spans="1:14" x14ac:dyDescent="0.2">
      <c r="A25" s="5" t="s">
        <v>18</v>
      </c>
      <c r="B25" s="53">
        <f t="shared" si="0"/>
        <v>596755.40618146001</v>
      </c>
      <c r="C25" s="34">
        <v>5</v>
      </c>
      <c r="D25" s="35">
        <v>2</v>
      </c>
      <c r="E25" s="54">
        <f t="shared" si="1"/>
        <v>1193510.81236292</v>
      </c>
      <c r="F25" s="37">
        <f t="shared" si="2"/>
        <v>3</v>
      </c>
      <c r="G25" s="55">
        <f t="shared" si="3"/>
        <v>1790266.21854438</v>
      </c>
      <c r="H25" s="46"/>
      <c r="I25" s="47"/>
      <c r="J25" s="54">
        <f t="shared" si="4"/>
        <v>0</v>
      </c>
      <c r="K25" s="49"/>
      <c r="L25" s="56">
        <f t="shared" si="5"/>
        <v>0</v>
      </c>
      <c r="N25" s="53">
        <v>59675540.618145995</v>
      </c>
    </row>
    <row r="26" spans="1:14" x14ac:dyDescent="0.2">
      <c r="A26" s="5" t="s">
        <v>19</v>
      </c>
      <c r="B26" s="53">
        <f t="shared" si="0"/>
        <v>62095.958624056191</v>
      </c>
      <c r="C26" s="34">
        <v>5</v>
      </c>
      <c r="D26" s="35">
        <v>2</v>
      </c>
      <c r="E26" s="54">
        <f t="shared" si="1"/>
        <v>124191.91724811238</v>
      </c>
      <c r="F26" s="37">
        <f t="shared" si="2"/>
        <v>3</v>
      </c>
      <c r="G26" s="55">
        <f t="shared" si="3"/>
        <v>186287.87587216857</v>
      </c>
      <c r="H26" s="46"/>
      <c r="I26" s="47"/>
      <c r="J26" s="54">
        <f t="shared" si="4"/>
        <v>0</v>
      </c>
      <c r="K26" s="49"/>
      <c r="L26" s="56">
        <f t="shared" si="5"/>
        <v>0</v>
      </c>
      <c r="N26" s="53">
        <v>6209595.8624056187</v>
      </c>
    </row>
    <row r="27" spans="1:14" x14ac:dyDescent="0.2">
      <c r="A27" s="5" t="s">
        <v>20</v>
      </c>
      <c r="B27" s="53">
        <f t="shared" si="0"/>
        <v>21233.459696899921</v>
      </c>
      <c r="C27" s="34">
        <v>5</v>
      </c>
      <c r="D27" s="35">
        <v>2</v>
      </c>
      <c r="E27" s="54">
        <f t="shared" si="1"/>
        <v>42466.919393799843</v>
      </c>
      <c r="F27" s="37">
        <f t="shared" si="2"/>
        <v>3</v>
      </c>
      <c r="G27" s="55">
        <f t="shared" si="3"/>
        <v>63700.37909069976</v>
      </c>
      <c r="H27" s="46"/>
      <c r="I27" s="47"/>
      <c r="J27" s="54">
        <f t="shared" si="4"/>
        <v>0</v>
      </c>
      <c r="K27" s="49"/>
      <c r="L27" s="56">
        <f t="shared" si="5"/>
        <v>0</v>
      </c>
      <c r="N27" s="53">
        <v>2123345.9696899923</v>
      </c>
    </row>
    <row r="28" spans="1:14" x14ac:dyDescent="0.2">
      <c r="A28" s="5" t="s">
        <v>21</v>
      </c>
      <c r="B28" s="53">
        <f t="shared" si="0"/>
        <v>12694.943028115847</v>
      </c>
      <c r="C28" s="34">
        <v>5</v>
      </c>
      <c r="D28" s="35">
        <v>2</v>
      </c>
      <c r="E28" s="54">
        <f t="shared" si="1"/>
        <v>25389.886056231695</v>
      </c>
      <c r="F28" s="37">
        <f t="shared" si="2"/>
        <v>3</v>
      </c>
      <c r="G28" s="55">
        <f t="shared" si="3"/>
        <v>38084.829084347541</v>
      </c>
      <c r="H28" s="46"/>
      <c r="I28" s="47"/>
      <c r="J28" s="54">
        <f t="shared" si="4"/>
        <v>0</v>
      </c>
      <c r="K28" s="49"/>
      <c r="L28" s="56">
        <f t="shared" si="5"/>
        <v>0</v>
      </c>
      <c r="N28" s="53">
        <v>1269494.3028115847</v>
      </c>
    </row>
    <row r="29" spans="1:14" x14ac:dyDescent="0.2">
      <c r="A29" s="5" t="s">
        <v>22</v>
      </c>
      <c r="B29" s="53">
        <f t="shared" si="0"/>
        <v>389008.82393884304</v>
      </c>
      <c r="C29" s="34">
        <v>5</v>
      </c>
      <c r="D29" s="35">
        <v>5</v>
      </c>
      <c r="E29" s="54">
        <f t="shared" si="1"/>
        <v>1945044.1196942152</v>
      </c>
      <c r="F29" s="37">
        <f t="shared" si="2"/>
        <v>0</v>
      </c>
      <c r="G29" s="55">
        <f t="shared" si="3"/>
        <v>0</v>
      </c>
      <c r="H29" s="46"/>
      <c r="I29" s="47"/>
      <c r="J29" s="54">
        <f t="shared" si="4"/>
        <v>0</v>
      </c>
      <c r="K29" s="49"/>
      <c r="L29" s="56">
        <f t="shared" si="5"/>
        <v>0</v>
      </c>
      <c r="N29" s="53">
        <v>38900882.393884301</v>
      </c>
    </row>
    <row r="30" spans="1:14" x14ac:dyDescent="0.2">
      <c r="A30" s="5" t="s">
        <v>23</v>
      </c>
      <c r="B30" s="53">
        <f t="shared" si="0"/>
        <v>9318.1805418926833</v>
      </c>
      <c r="C30" s="34">
        <v>5</v>
      </c>
      <c r="D30" s="35">
        <v>3</v>
      </c>
      <c r="E30" s="54">
        <f t="shared" si="1"/>
        <v>27954.541625678052</v>
      </c>
      <c r="F30" s="37">
        <f t="shared" si="2"/>
        <v>2</v>
      </c>
      <c r="G30" s="55">
        <f t="shared" si="3"/>
        <v>18636.361083785367</v>
      </c>
      <c r="H30" s="46"/>
      <c r="I30" s="47"/>
      <c r="J30" s="54">
        <f t="shared" si="4"/>
        <v>0</v>
      </c>
      <c r="K30" s="49"/>
      <c r="L30" s="56">
        <f t="shared" si="5"/>
        <v>0</v>
      </c>
      <c r="N30" s="53">
        <v>931818.05418926827</v>
      </c>
    </row>
    <row r="31" spans="1:14" x14ac:dyDescent="0.2">
      <c r="A31" s="5" t="s">
        <v>24</v>
      </c>
      <c r="B31" s="53">
        <f t="shared" si="0"/>
        <v>21066.155799999997</v>
      </c>
      <c r="C31" s="34">
        <v>4</v>
      </c>
      <c r="D31" s="35">
        <v>2</v>
      </c>
      <c r="E31" s="54">
        <f t="shared" si="1"/>
        <v>42132.311599999994</v>
      </c>
      <c r="F31" s="37">
        <f t="shared" si="2"/>
        <v>2</v>
      </c>
      <c r="G31" s="55">
        <f t="shared" si="3"/>
        <v>42132.311599999994</v>
      </c>
      <c r="H31" s="46"/>
      <c r="I31" s="47"/>
      <c r="J31" s="54">
        <f t="shared" si="4"/>
        <v>0</v>
      </c>
      <c r="K31" s="49"/>
      <c r="L31" s="56">
        <f t="shared" si="5"/>
        <v>0</v>
      </c>
      <c r="N31" s="53">
        <v>2106615.5799999996</v>
      </c>
    </row>
    <row r="32" spans="1:14" x14ac:dyDescent="0.2">
      <c r="A32" s="5" t="s">
        <v>25</v>
      </c>
      <c r="B32" s="53">
        <f t="shared" si="0"/>
        <v>76130.988671297921</v>
      </c>
      <c r="C32" s="34">
        <v>5</v>
      </c>
      <c r="D32" s="35">
        <v>3</v>
      </c>
      <c r="E32" s="54">
        <f t="shared" si="1"/>
        <v>228392.96601389378</v>
      </c>
      <c r="F32" s="37">
        <f t="shared" si="2"/>
        <v>2</v>
      </c>
      <c r="G32" s="55">
        <f t="shared" si="3"/>
        <v>152261.97734259584</v>
      </c>
      <c r="H32" s="46"/>
      <c r="I32" s="47"/>
      <c r="J32" s="54">
        <f t="shared" si="4"/>
        <v>0</v>
      </c>
      <c r="K32" s="49"/>
      <c r="L32" s="56">
        <f t="shared" si="5"/>
        <v>0</v>
      </c>
      <c r="N32" s="53">
        <v>7613098.8671297915</v>
      </c>
    </row>
    <row r="33" spans="1:14" x14ac:dyDescent="0.2">
      <c r="A33" s="5" t="s">
        <v>26</v>
      </c>
      <c r="B33" s="53">
        <f t="shared" si="0"/>
        <v>173526.10873482883</v>
      </c>
      <c r="C33" s="34">
        <v>5</v>
      </c>
      <c r="D33" s="35">
        <v>5</v>
      </c>
      <c r="E33" s="54">
        <f t="shared" si="1"/>
        <v>867630.5436741442</v>
      </c>
      <c r="F33" s="37">
        <f t="shared" si="2"/>
        <v>0</v>
      </c>
      <c r="G33" s="55">
        <f t="shared" si="3"/>
        <v>0</v>
      </c>
      <c r="H33" s="46"/>
      <c r="I33" s="47"/>
      <c r="J33" s="54">
        <f t="shared" si="4"/>
        <v>0</v>
      </c>
      <c r="K33" s="49"/>
      <c r="L33" s="56">
        <f t="shared" si="5"/>
        <v>0</v>
      </c>
      <c r="N33" s="53">
        <v>17352610.873482883</v>
      </c>
    </row>
    <row r="34" spans="1:14" x14ac:dyDescent="0.2">
      <c r="A34" s="5" t="s">
        <v>27</v>
      </c>
      <c r="B34" s="53">
        <f t="shared" si="0"/>
        <v>200637.76787749448</v>
      </c>
      <c r="C34" s="34">
        <v>5</v>
      </c>
      <c r="D34" s="35">
        <v>2</v>
      </c>
      <c r="E34" s="54">
        <f t="shared" si="1"/>
        <v>401275.53575498896</v>
      </c>
      <c r="F34" s="37">
        <f t="shared" si="2"/>
        <v>3</v>
      </c>
      <c r="G34" s="55">
        <f t="shared" si="3"/>
        <v>601913.30363248347</v>
      </c>
      <c r="H34" s="46"/>
      <c r="I34" s="47"/>
      <c r="J34" s="54">
        <f t="shared" si="4"/>
        <v>0</v>
      </c>
      <c r="K34" s="49"/>
      <c r="L34" s="56">
        <f t="shared" si="5"/>
        <v>0</v>
      </c>
      <c r="N34" s="53">
        <v>20063776.787749447</v>
      </c>
    </row>
    <row r="35" spans="1:14" x14ac:dyDescent="0.2">
      <c r="A35" s="5" t="s">
        <v>28</v>
      </c>
      <c r="B35" s="53">
        <f t="shared" si="0"/>
        <v>6092585.5625040112</v>
      </c>
      <c r="C35" s="34">
        <v>5</v>
      </c>
      <c r="D35" s="35">
        <v>5</v>
      </c>
      <c r="E35" s="54">
        <f t="shared" si="1"/>
        <v>30462927.812520057</v>
      </c>
      <c r="F35" s="37">
        <f t="shared" si="2"/>
        <v>0</v>
      </c>
      <c r="G35" s="55">
        <f t="shared" si="3"/>
        <v>0</v>
      </c>
      <c r="H35" s="46"/>
      <c r="I35" s="47"/>
      <c r="J35" s="54">
        <f t="shared" si="4"/>
        <v>0</v>
      </c>
      <c r="K35" s="49"/>
      <c r="L35" s="56">
        <f t="shared" si="5"/>
        <v>0</v>
      </c>
      <c r="N35" s="53">
        <v>609258556.25040114</v>
      </c>
    </row>
    <row r="36" spans="1:14" x14ac:dyDescent="0.2">
      <c r="A36" s="5" t="s">
        <v>29</v>
      </c>
      <c r="B36" s="53">
        <f t="shared" si="0"/>
        <v>21585.537806844342</v>
      </c>
      <c r="C36" s="34">
        <v>5</v>
      </c>
      <c r="D36" s="35">
        <v>2</v>
      </c>
      <c r="E36" s="54">
        <f t="shared" si="1"/>
        <v>43171.075613688685</v>
      </c>
      <c r="F36" s="37">
        <f t="shared" si="2"/>
        <v>3</v>
      </c>
      <c r="G36" s="55">
        <f t="shared" si="3"/>
        <v>64756.613420533031</v>
      </c>
      <c r="H36" s="46"/>
      <c r="I36" s="47"/>
      <c r="J36" s="54">
        <f t="shared" si="4"/>
        <v>0</v>
      </c>
      <c r="K36" s="49"/>
      <c r="L36" s="56">
        <f t="shared" si="5"/>
        <v>0</v>
      </c>
      <c r="N36" s="53">
        <v>2158553.7806844343</v>
      </c>
    </row>
    <row r="37" spans="1:14" x14ac:dyDescent="0.2">
      <c r="A37" s="5" t="s">
        <v>30</v>
      </c>
      <c r="B37" s="53">
        <f t="shared" si="0"/>
        <v>655713.96427150478</v>
      </c>
      <c r="C37" s="34">
        <v>5</v>
      </c>
      <c r="D37" s="35">
        <v>4</v>
      </c>
      <c r="E37" s="54">
        <f t="shared" si="1"/>
        <v>2622855.8570860191</v>
      </c>
      <c r="F37" s="37">
        <f t="shared" si="2"/>
        <v>1</v>
      </c>
      <c r="G37" s="55">
        <f t="shared" si="3"/>
        <v>655713.96427150478</v>
      </c>
      <c r="H37" s="46"/>
      <c r="I37" s="47"/>
      <c r="J37" s="54">
        <f t="shared" si="4"/>
        <v>0</v>
      </c>
      <c r="K37" s="49"/>
      <c r="L37" s="56">
        <f t="shared" si="5"/>
        <v>0</v>
      </c>
      <c r="N37" s="53">
        <v>65571396.42715048</v>
      </c>
    </row>
    <row r="38" spans="1:14" x14ac:dyDescent="0.2">
      <c r="A38" s="5" t="s">
        <v>31</v>
      </c>
      <c r="B38" s="53">
        <f t="shared" si="0"/>
        <v>72914.344837365614</v>
      </c>
      <c r="C38" s="34">
        <v>5</v>
      </c>
      <c r="D38" s="35">
        <v>4</v>
      </c>
      <c r="E38" s="54">
        <f t="shared" si="1"/>
        <v>291657.37934946246</v>
      </c>
      <c r="F38" s="37">
        <f t="shared" si="2"/>
        <v>1</v>
      </c>
      <c r="G38" s="55">
        <f t="shared" si="3"/>
        <v>72914.344837365614</v>
      </c>
      <c r="H38" s="46"/>
      <c r="I38" s="47"/>
      <c r="J38" s="54">
        <f t="shared" si="4"/>
        <v>0</v>
      </c>
      <c r="K38" s="49"/>
      <c r="L38" s="56">
        <f t="shared" si="5"/>
        <v>0</v>
      </c>
      <c r="N38" s="53">
        <v>7291434.4837365607</v>
      </c>
    </row>
    <row r="39" spans="1:14" x14ac:dyDescent="0.2">
      <c r="A39" s="5" t="s">
        <v>32</v>
      </c>
      <c r="B39" s="53">
        <f t="shared" si="0"/>
        <v>17112.574123573162</v>
      </c>
      <c r="C39" s="34">
        <v>5</v>
      </c>
      <c r="D39" s="35">
        <v>3</v>
      </c>
      <c r="E39" s="54">
        <f t="shared" si="1"/>
        <v>51337.722370719486</v>
      </c>
      <c r="F39" s="37">
        <f t="shared" si="2"/>
        <v>2</v>
      </c>
      <c r="G39" s="55">
        <f t="shared" si="3"/>
        <v>34225.148247146324</v>
      </c>
      <c r="H39" s="46"/>
      <c r="I39" s="47"/>
      <c r="J39" s="54">
        <f t="shared" si="4"/>
        <v>0</v>
      </c>
      <c r="K39" s="49"/>
      <c r="L39" s="56">
        <f t="shared" si="5"/>
        <v>0</v>
      </c>
      <c r="N39" s="53">
        <v>1711257.4123573164</v>
      </c>
    </row>
    <row r="40" spans="1:14" x14ac:dyDescent="0.2">
      <c r="A40" s="5" t="s">
        <v>33</v>
      </c>
      <c r="B40" s="53">
        <f t="shared" si="0"/>
        <v>4489.172448744881</v>
      </c>
      <c r="C40" s="34">
        <v>4</v>
      </c>
      <c r="D40" s="35">
        <v>0</v>
      </c>
      <c r="E40" s="54">
        <f t="shared" si="1"/>
        <v>0</v>
      </c>
      <c r="F40" s="37">
        <f t="shared" si="2"/>
        <v>4</v>
      </c>
      <c r="G40" s="55">
        <f t="shared" si="3"/>
        <v>17956.689794979524</v>
      </c>
      <c r="H40" s="46"/>
      <c r="I40" s="47"/>
      <c r="J40" s="54">
        <f t="shared" si="4"/>
        <v>0</v>
      </c>
      <c r="K40" s="49"/>
      <c r="L40" s="56">
        <f t="shared" si="5"/>
        <v>0</v>
      </c>
      <c r="N40" s="53">
        <v>448917.2448744881</v>
      </c>
    </row>
    <row r="41" spans="1:14" x14ac:dyDescent="0.2">
      <c r="A41" s="5" t="s">
        <v>34</v>
      </c>
      <c r="B41" s="53">
        <f t="shared" si="0"/>
        <v>719671.0550695695</v>
      </c>
      <c r="C41" s="34">
        <v>5</v>
      </c>
      <c r="D41" s="35">
        <v>4</v>
      </c>
      <c r="E41" s="54">
        <f t="shared" si="1"/>
        <v>2878684.220278278</v>
      </c>
      <c r="F41" s="37">
        <f t="shared" si="2"/>
        <v>1</v>
      </c>
      <c r="G41" s="55">
        <f t="shared" si="3"/>
        <v>719671.0550695695</v>
      </c>
      <c r="H41" s="46"/>
      <c r="I41" s="47"/>
      <c r="J41" s="54">
        <f t="shared" si="4"/>
        <v>0</v>
      </c>
      <c r="K41" s="49"/>
      <c r="L41" s="56">
        <f t="shared" si="5"/>
        <v>0</v>
      </c>
      <c r="N41" s="53">
        <v>71967105.50695695</v>
      </c>
    </row>
    <row r="42" spans="1:14" x14ac:dyDescent="0.2">
      <c r="A42" s="5" t="s">
        <v>35</v>
      </c>
      <c r="B42" s="53">
        <f t="shared" si="0"/>
        <v>8292610.3511113087</v>
      </c>
      <c r="C42" s="34">
        <v>6</v>
      </c>
      <c r="D42" s="35">
        <v>5</v>
      </c>
      <c r="E42" s="54">
        <f t="shared" si="1"/>
        <v>41463051.755556546</v>
      </c>
      <c r="F42" s="37">
        <f t="shared" si="2"/>
        <v>1</v>
      </c>
      <c r="G42" s="55">
        <f t="shared" si="3"/>
        <v>8292610.3511113087</v>
      </c>
      <c r="H42" s="46"/>
      <c r="I42" s="47"/>
      <c r="J42" s="54">
        <f t="shared" si="4"/>
        <v>0</v>
      </c>
      <c r="K42" s="49"/>
      <c r="L42" s="56">
        <f t="shared" si="5"/>
        <v>0</v>
      </c>
      <c r="N42" s="53">
        <v>829261035.11113083</v>
      </c>
    </row>
    <row r="43" spans="1:14" x14ac:dyDescent="0.2">
      <c r="A43" s="5" t="s">
        <v>36</v>
      </c>
      <c r="B43" s="53">
        <f t="shared" si="0"/>
        <v>1082937.6751322346</v>
      </c>
      <c r="C43" s="34">
        <v>5</v>
      </c>
      <c r="D43" s="35">
        <v>5</v>
      </c>
      <c r="E43" s="54">
        <f t="shared" si="1"/>
        <v>5414688.3756611729</v>
      </c>
      <c r="F43" s="37">
        <f t="shared" si="2"/>
        <v>0</v>
      </c>
      <c r="G43" s="55">
        <f t="shared" si="3"/>
        <v>0</v>
      </c>
      <c r="H43" s="46"/>
      <c r="I43" s="47"/>
      <c r="J43" s="54">
        <f t="shared" si="4"/>
        <v>0</v>
      </c>
      <c r="K43" s="49"/>
      <c r="L43" s="56">
        <f t="shared" si="5"/>
        <v>0</v>
      </c>
      <c r="N43" s="53">
        <v>108293767.51322345</v>
      </c>
    </row>
    <row r="44" spans="1:14" x14ac:dyDescent="0.2">
      <c r="A44" s="5" t="s">
        <v>37</v>
      </c>
      <c r="B44" s="53">
        <f t="shared" si="0"/>
        <v>110120.97204736067</v>
      </c>
      <c r="C44" s="34">
        <v>5</v>
      </c>
      <c r="D44" s="35">
        <v>2</v>
      </c>
      <c r="E44" s="54">
        <f t="shared" si="1"/>
        <v>220241.94409472134</v>
      </c>
      <c r="F44" s="37">
        <f t="shared" si="2"/>
        <v>3</v>
      </c>
      <c r="G44" s="55">
        <f t="shared" si="3"/>
        <v>330362.91614208202</v>
      </c>
      <c r="H44" s="46"/>
      <c r="I44" s="47"/>
      <c r="J44" s="54">
        <f t="shared" si="4"/>
        <v>0</v>
      </c>
      <c r="K44" s="49"/>
      <c r="L44" s="56">
        <f t="shared" si="5"/>
        <v>0</v>
      </c>
      <c r="N44" s="53">
        <v>11012097.204736067</v>
      </c>
    </row>
    <row r="45" spans="1:14" x14ac:dyDescent="0.2">
      <c r="A45" s="5" t="s">
        <v>38</v>
      </c>
      <c r="B45" s="53">
        <f t="shared" si="0"/>
        <v>874.65472451229334</v>
      </c>
      <c r="C45" s="34">
        <v>4</v>
      </c>
      <c r="D45" s="35">
        <v>0</v>
      </c>
      <c r="E45" s="54">
        <f t="shared" si="1"/>
        <v>0</v>
      </c>
      <c r="F45" s="37">
        <f t="shared" si="2"/>
        <v>4</v>
      </c>
      <c r="G45" s="55">
        <f t="shared" si="3"/>
        <v>3498.6188980491734</v>
      </c>
      <c r="H45" s="46"/>
      <c r="I45" s="47"/>
      <c r="J45" s="54">
        <f t="shared" si="4"/>
        <v>0</v>
      </c>
      <c r="K45" s="49"/>
      <c r="L45" s="56">
        <f t="shared" si="5"/>
        <v>0</v>
      </c>
      <c r="N45" s="53">
        <v>87465.472451229332</v>
      </c>
    </row>
    <row r="46" spans="1:14" x14ac:dyDescent="0.2">
      <c r="A46" s="5" t="s">
        <v>39</v>
      </c>
      <c r="B46" s="53">
        <f t="shared" si="0"/>
        <v>34740.241472690948</v>
      </c>
      <c r="C46" s="34">
        <v>5</v>
      </c>
      <c r="D46" s="35">
        <v>3</v>
      </c>
      <c r="E46" s="54">
        <f t="shared" si="1"/>
        <v>104220.72441807284</v>
      </c>
      <c r="F46" s="37">
        <f t="shared" si="2"/>
        <v>2</v>
      </c>
      <c r="G46" s="55">
        <f t="shared" si="3"/>
        <v>69480.482945381897</v>
      </c>
      <c r="H46" s="46"/>
      <c r="I46" s="47"/>
      <c r="J46" s="54">
        <f t="shared" si="4"/>
        <v>0</v>
      </c>
      <c r="K46" s="49"/>
      <c r="L46" s="56">
        <f t="shared" si="5"/>
        <v>0</v>
      </c>
      <c r="N46" s="53">
        <v>3474024.1472690948</v>
      </c>
    </row>
    <row r="47" spans="1:14" x14ac:dyDescent="0.2">
      <c r="A47" s="5" t="s">
        <v>40</v>
      </c>
      <c r="B47" s="53">
        <f t="shared" si="0"/>
        <v>2652070.2329085451</v>
      </c>
      <c r="C47" s="34">
        <v>5</v>
      </c>
      <c r="D47" s="35">
        <v>5</v>
      </c>
      <c r="E47" s="54">
        <f t="shared" si="1"/>
        <v>13260351.164542725</v>
      </c>
      <c r="F47" s="37">
        <f t="shared" si="2"/>
        <v>0</v>
      </c>
      <c r="G47" s="55">
        <f t="shared" si="3"/>
        <v>0</v>
      </c>
      <c r="H47" s="46"/>
      <c r="I47" s="47"/>
      <c r="J47" s="54">
        <f t="shared" si="4"/>
        <v>0</v>
      </c>
      <c r="K47" s="49"/>
      <c r="L47" s="56">
        <f t="shared" si="5"/>
        <v>0</v>
      </c>
      <c r="N47" s="53">
        <v>265207023.29085451</v>
      </c>
    </row>
    <row r="48" spans="1:14" x14ac:dyDescent="0.2">
      <c r="A48" s="5" t="s">
        <v>41</v>
      </c>
      <c r="B48" s="53">
        <f t="shared" si="0"/>
        <v>695432.44570475351</v>
      </c>
      <c r="C48" s="34">
        <v>5</v>
      </c>
      <c r="D48" s="35">
        <v>4</v>
      </c>
      <c r="E48" s="54">
        <f t="shared" si="1"/>
        <v>2781729.782819014</v>
      </c>
      <c r="F48" s="37">
        <f t="shared" si="2"/>
        <v>1</v>
      </c>
      <c r="G48" s="55">
        <f t="shared" si="3"/>
        <v>695432.44570475351</v>
      </c>
      <c r="H48" s="46"/>
      <c r="I48" s="47"/>
      <c r="J48" s="54">
        <f t="shared" si="4"/>
        <v>0</v>
      </c>
      <c r="K48" s="49"/>
      <c r="L48" s="56">
        <f t="shared" si="5"/>
        <v>0</v>
      </c>
      <c r="N48" s="53">
        <v>69543244.570475355</v>
      </c>
    </row>
    <row r="49" spans="1:14" x14ac:dyDescent="0.2">
      <c r="A49" s="5" t="s">
        <v>42</v>
      </c>
      <c r="B49" s="53">
        <f t="shared" si="0"/>
        <v>419871.89705128717</v>
      </c>
      <c r="C49" s="34">
        <v>5</v>
      </c>
      <c r="D49" s="35">
        <v>5</v>
      </c>
      <c r="E49" s="54">
        <f t="shared" si="1"/>
        <v>2099359.4852564358</v>
      </c>
      <c r="F49" s="37">
        <f t="shared" si="2"/>
        <v>0</v>
      </c>
      <c r="G49" s="55">
        <f t="shared" si="3"/>
        <v>0</v>
      </c>
      <c r="H49" s="46"/>
      <c r="I49" s="47"/>
      <c r="J49" s="54">
        <f t="shared" si="4"/>
        <v>0</v>
      </c>
      <c r="K49" s="49"/>
      <c r="L49" s="56">
        <f t="shared" si="5"/>
        <v>0</v>
      </c>
      <c r="N49" s="53">
        <v>41987189.705128714</v>
      </c>
    </row>
    <row r="50" spans="1:14" x14ac:dyDescent="0.2">
      <c r="A50" s="5" t="s">
        <v>43</v>
      </c>
      <c r="B50" s="53">
        <f t="shared" si="0"/>
        <v>20730213.65488134</v>
      </c>
      <c r="C50" s="34">
        <v>3</v>
      </c>
      <c r="D50" s="35">
        <v>3</v>
      </c>
      <c r="E50" s="54">
        <f t="shared" si="1"/>
        <v>62190640.964644015</v>
      </c>
      <c r="F50" s="37">
        <f t="shared" si="2"/>
        <v>0</v>
      </c>
      <c r="G50" s="55">
        <f t="shared" si="3"/>
        <v>0</v>
      </c>
      <c r="H50" s="38">
        <v>3</v>
      </c>
      <c r="I50" s="34">
        <v>3</v>
      </c>
      <c r="J50" s="54">
        <f t="shared" si="4"/>
        <v>62190640.964644015</v>
      </c>
      <c r="K50" s="35">
        <f>(H50-I50)</f>
        <v>0</v>
      </c>
      <c r="L50" s="56">
        <f t="shared" si="5"/>
        <v>0</v>
      </c>
      <c r="N50" s="53">
        <v>2073021365.4881339</v>
      </c>
    </row>
    <row r="51" spans="1:14" x14ac:dyDescent="0.2">
      <c r="A51" s="5" t="s">
        <v>44</v>
      </c>
      <c r="B51" s="53">
        <f t="shared" si="0"/>
        <v>9853457.056568848</v>
      </c>
      <c r="C51" s="34">
        <v>7</v>
      </c>
      <c r="D51" s="35">
        <v>5</v>
      </c>
      <c r="E51" s="54">
        <f t="shared" si="1"/>
        <v>49267285.282844238</v>
      </c>
      <c r="F51" s="37">
        <f t="shared" si="2"/>
        <v>2</v>
      </c>
      <c r="G51" s="55">
        <f t="shared" si="3"/>
        <v>19706914.113137696</v>
      </c>
      <c r="H51" s="46"/>
      <c r="I51" s="47"/>
      <c r="J51" s="54">
        <f t="shared" si="4"/>
        <v>0</v>
      </c>
      <c r="K51" s="49"/>
      <c r="L51" s="56">
        <f t="shared" si="5"/>
        <v>0</v>
      </c>
      <c r="N51" s="53">
        <v>985345705.65688479</v>
      </c>
    </row>
    <row r="52" spans="1:14" x14ac:dyDescent="0.2">
      <c r="A52" s="5" t="s">
        <v>45</v>
      </c>
      <c r="B52" s="53">
        <f t="shared" si="0"/>
        <v>1411496.5257651519</v>
      </c>
      <c r="C52" s="34">
        <v>5</v>
      </c>
      <c r="D52" s="35">
        <v>4</v>
      </c>
      <c r="E52" s="54">
        <f t="shared" si="1"/>
        <v>5645986.1030606078</v>
      </c>
      <c r="F52" s="37">
        <f t="shared" si="2"/>
        <v>1</v>
      </c>
      <c r="G52" s="55">
        <f t="shared" si="3"/>
        <v>1411496.5257651519</v>
      </c>
      <c r="H52" s="46"/>
      <c r="I52" s="47"/>
      <c r="J52" s="54">
        <f t="shared" si="4"/>
        <v>0</v>
      </c>
      <c r="K52" s="49"/>
      <c r="L52" s="56">
        <f t="shared" si="5"/>
        <v>0</v>
      </c>
      <c r="N52" s="53">
        <v>141149652.5765152</v>
      </c>
    </row>
    <row r="53" spans="1:14" x14ac:dyDescent="0.2">
      <c r="A53" s="5" t="s">
        <v>46</v>
      </c>
      <c r="B53" s="53">
        <f t="shared" si="0"/>
        <v>3715605.6811166899</v>
      </c>
      <c r="C53" s="34">
        <v>5</v>
      </c>
      <c r="D53" s="35">
        <v>5</v>
      </c>
      <c r="E53" s="54">
        <f t="shared" si="1"/>
        <v>18578028.405583449</v>
      </c>
      <c r="F53" s="37">
        <f t="shared" si="2"/>
        <v>0</v>
      </c>
      <c r="G53" s="55">
        <f t="shared" si="3"/>
        <v>0</v>
      </c>
      <c r="H53" s="46"/>
      <c r="I53" s="47"/>
      <c r="J53" s="54">
        <f t="shared" si="4"/>
        <v>0</v>
      </c>
      <c r="K53" s="49"/>
      <c r="L53" s="56">
        <f t="shared" si="5"/>
        <v>0</v>
      </c>
      <c r="N53" s="53">
        <v>371560568.111669</v>
      </c>
    </row>
    <row r="54" spans="1:14" x14ac:dyDescent="0.2">
      <c r="A54" s="5" t="s">
        <v>47</v>
      </c>
      <c r="B54" s="53">
        <f t="shared" si="0"/>
        <v>89917.283773299016</v>
      </c>
      <c r="C54" s="34">
        <v>5</v>
      </c>
      <c r="D54" s="35">
        <v>3</v>
      </c>
      <c r="E54" s="54">
        <f t="shared" si="1"/>
        <v>269751.85131989705</v>
      </c>
      <c r="F54" s="37">
        <f t="shared" si="2"/>
        <v>2</v>
      </c>
      <c r="G54" s="55">
        <f t="shared" si="3"/>
        <v>179834.56754659803</v>
      </c>
      <c r="H54" s="46"/>
      <c r="I54" s="47"/>
      <c r="J54" s="54">
        <f t="shared" si="4"/>
        <v>0</v>
      </c>
      <c r="K54" s="49"/>
      <c r="L54" s="56">
        <f t="shared" si="5"/>
        <v>0</v>
      </c>
      <c r="N54" s="53">
        <v>8991728.3773299009</v>
      </c>
    </row>
    <row r="55" spans="1:14" x14ac:dyDescent="0.2">
      <c r="A55" s="5" t="s">
        <v>48</v>
      </c>
      <c r="B55" s="53">
        <f t="shared" si="0"/>
        <v>41004069.005978234</v>
      </c>
      <c r="C55" s="34">
        <v>6</v>
      </c>
      <c r="D55" s="35">
        <v>6</v>
      </c>
      <c r="E55" s="54">
        <f t="shared" si="1"/>
        <v>246024414.03586942</v>
      </c>
      <c r="F55" s="37">
        <f t="shared" si="2"/>
        <v>0</v>
      </c>
      <c r="G55" s="55">
        <f t="shared" si="3"/>
        <v>0</v>
      </c>
      <c r="H55" s="46"/>
      <c r="I55" s="47"/>
      <c r="J55" s="54">
        <f t="shared" si="4"/>
        <v>0</v>
      </c>
      <c r="K55" s="49"/>
      <c r="L55" s="56">
        <f t="shared" si="5"/>
        <v>0</v>
      </c>
      <c r="N55" s="53">
        <v>4100406900.5978236</v>
      </c>
    </row>
    <row r="56" spans="1:14" x14ac:dyDescent="0.2">
      <c r="A56" s="5" t="s">
        <v>49</v>
      </c>
      <c r="B56" s="53">
        <f t="shared" si="0"/>
        <v>8373851.4119581692</v>
      </c>
      <c r="C56" s="34">
        <v>6</v>
      </c>
      <c r="D56" s="35">
        <v>6</v>
      </c>
      <c r="E56" s="54">
        <f t="shared" si="1"/>
        <v>50243108.471749015</v>
      </c>
      <c r="F56" s="37">
        <f t="shared" si="2"/>
        <v>0</v>
      </c>
      <c r="G56" s="55">
        <f t="shared" si="3"/>
        <v>0</v>
      </c>
      <c r="H56" s="46"/>
      <c r="I56" s="47"/>
      <c r="J56" s="54">
        <f t="shared" si="4"/>
        <v>0</v>
      </c>
      <c r="K56" s="49"/>
      <c r="L56" s="56">
        <f t="shared" si="5"/>
        <v>0</v>
      </c>
      <c r="N56" s="53">
        <v>837385141.19581687</v>
      </c>
    </row>
    <row r="57" spans="1:14" x14ac:dyDescent="0.2">
      <c r="A57" s="5" t="s">
        <v>50</v>
      </c>
      <c r="B57" s="53">
        <f t="shared" si="0"/>
        <v>8157209.3683731891</v>
      </c>
      <c r="C57" s="34">
        <v>6</v>
      </c>
      <c r="D57" s="35">
        <v>6</v>
      </c>
      <c r="E57" s="54">
        <f t="shared" si="1"/>
        <v>48943256.210239135</v>
      </c>
      <c r="F57" s="37">
        <f t="shared" si="2"/>
        <v>0</v>
      </c>
      <c r="G57" s="55">
        <f t="shared" si="3"/>
        <v>0</v>
      </c>
      <c r="H57" s="46"/>
      <c r="I57" s="47"/>
      <c r="J57" s="54">
        <f t="shared" si="4"/>
        <v>0</v>
      </c>
      <c r="K57" s="49"/>
      <c r="L57" s="56">
        <f t="shared" si="5"/>
        <v>0</v>
      </c>
      <c r="N57" s="53">
        <v>815720936.8373189</v>
      </c>
    </row>
    <row r="58" spans="1:14" x14ac:dyDescent="0.2">
      <c r="A58" s="5" t="s">
        <v>51</v>
      </c>
      <c r="B58" s="53">
        <f t="shared" si="0"/>
        <v>548391.66693479766</v>
      </c>
      <c r="C58" s="34">
        <v>5</v>
      </c>
      <c r="D58" s="35">
        <v>4</v>
      </c>
      <c r="E58" s="54">
        <f t="shared" si="1"/>
        <v>2193566.6677391906</v>
      </c>
      <c r="F58" s="37">
        <f t="shared" si="2"/>
        <v>1</v>
      </c>
      <c r="G58" s="55">
        <f t="shared" si="3"/>
        <v>548391.66693479766</v>
      </c>
      <c r="H58" s="46"/>
      <c r="I58" s="47"/>
      <c r="J58" s="54">
        <f t="shared" si="4"/>
        <v>0</v>
      </c>
      <c r="K58" s="49"/>
      <c r="L58" s="56">
        <f t="shared" si="5"/>
        <v>0</v>
      </c>
      <c r="N58" s="53">
        <v>54839166.693479769</v>
      </c>
    </row>
    <row r="59" spans="1:14" x14ac:dyDescent="0.2">
      <c r="A59" s="5" t="s">
        <v>52</v>
      </c>
      <c r="B59" s="53">
        <f t="shared" si="0"/>
        <v>9197013.0755906459</v>
      </c>
      <c r="C59" s="34">
        <v>6</v>
      </c>
      <c r="D59" s="35">
        <v>6</v>
      </c>
      <c r="E59" s="54">
        <f t="shared" si="1"/>
        <v>55182078.453543872</v>
      </c>
      <c r="F59" s="37">
        <f t="shared" si="2"/>
        <v>0</v>
      </c>
      <c r="G59" s="55">
        <f t="shared" si="3"/>
        <v>0</v>
      </c>
      <c r="H59" s="46"/>
      <c r="I59" s="47"/>
      <c r="J59" s="54">
        <f t="shared" si="4"/>
        <v>0</v>
      </c>
      <c r="K59" s="49"/>
      <c r="L59" s="56">
        <f t="shared" si="5"/>
        <v>0</v>
      </c>
      <c r="N59" s="53">
        <v>919701307.55906463</v>
      </c>
    </row>
    <row r="60" spans="1:14" x14ac:dyDescent="0.2">
      <c r="A60" s="5" t="s">
        <v>53</v>
      </c>
      <c r="B60" s="53">
        <f t="shared" si="0"/>
        <v>2223196.4295555283</v>
      </c>
      <c r="C60" s="34">
        <v>5</v>
      </c>
      <c r="D60" s="35">
        <v>5</v>
      </c>
      <c r="E60" s="54">
        <f t="shared" si="1"/>
        <v>11115982.147777641</v>
      </c>
      <c r="F60" s="37">
        <f t="shared" si="2"/>
        <v>0</v>
      </c>
      <c r="G60" s="55">
        <f t="shared" si="3"/>
        <v>0</v>
      </c>
      <c r="H60" s="46"/>
      <c r="I60" s="47"/>
      <c r="J60" s="54">
        <f t="shared" si="4"/>
        <v>0</v>
      </c>
      <c r="K60" s="49"/>
      <c r="L60" s="56">
        <f t="shared" si="5"/>
        <v>0</v>
      </c>
      <c r="N60" s="53">
        <v>222319642.95555282</v>
      </c>
    </row>
    <row r="61" spans="1:14" x14ac:dyDescent="0.2">
      <c r="A61" s="5" t="s">
        <v>54</v>
      </c>
      <c r="B61" s="53">
        <f t="shared" si="0"/>
        <v>85665.625213481835</v>
      </c>
      <c r="C61" s="34">
        <v>5</v>
      </c>
      <c r="D61" s="35">
        <v>4</v>
      </c>
      <c r="E61" s="54">
        <f t="shared" si="1"/>
        <v>342662.50085392734</v>
      </c>
      <c r="F61" s="37">
        <f t="shared" si="2"/>
        <v>1</v>
      </c>
      <c r="G61" s="55">
        <f t="shared" si="3"/>
        <v>85665.625213481835</v>
      </c>
      <c r="H61" s="46"/>
      <c r="I61" s="47"/>
      <c r="J61" s="54">
        <f t="shared" si="4"/>
        <v>0</v>
      </c>
      <c r="K61" s="49"/>
      <c r="L61" s="56">
        <f t="shared" si="5"/>
        <v>0</v>
      </c>
      <c r="N61" s="53">
        <v>8566562.521348184</v>
      </c>
    </row>
    <row r="62" spans="1:14" x14ac:dyDescent="0.2">
      <c r="A62" s="5" t="s">
        <v>87</v>
      </c>
      <c r="B62" s="53">
        <f t="shared" si="0"/>
        <v>2618814.6253440329</v>
      </c>
      <c r="C62" s="34">
        <v>5</v>
      </c>
      <c r="D62" s="35">
        <v>4</v>
      </c>
      <c r="E62" s="54">
        <f t="shared" si="1"/>
        <v>10475258.501376132</v>
      </c>
      <c r="F62" s="37">
        <f t="shared" si="2"/>
        <v>1</v>
      </c>
      <c r="G62" s="55">
        <f t="shared" si="3"/>
        <v>2618814.6253440329</v>
      </c>
      <c r="H62" s="46"/>
      <c r="I62" s="47"/>
      <c r="J62" s="54">
        <f t="shared" si="4"/>
        <v>0</v>
      </c>
      <c r="K62" s="49"/>
      <c r="L62" s="56">
        <f t="shared" si="5"/>
        <v>0</v>
      </c>
      <c r="N62" s="53">
        <v>261881462.53440329</v>
      </c>
    </row>
    <row r="63" spans="1:14" x14ac:dyDescent="0.2">
      <c r="A63" s="5" t="s">
        <v>88</v>
      </c>
      <c r="B63" s="53">
        <f t="shared" si="0"/>
        <v>743932.18413427135</v>
      </c>
      <c r="C63" s="34">
        <v>5</v>
      </c>
      <c r="D63" s="35">
        <v>5</v>
      </c>
      <c r="E63" s="54">
        <f t="shared" si="1"/>
        <v>3719660.9206713568</v>
      </c>
      <c r="F63" s="37">
        <f t="shared" si="2"/>
        <v>0</v>
      </c>
      <c r="G63" s="55">
        <f t="shared" si="3"/>
        <v>0</v>
      </c>
      <c r="H63" s="46"/>
      <c r="I63" s="47"/>
      <c r="J63" s="54">
        <f t="shared" si="4"/>
        <v>0</v>
      </c>
      <c r="K63" s="49"/>
      <c r="L63" s="56">
        <f t="shared" si="5"/>
        <v>0</v>
      </c>
      <c r="N63" s="53">
        <v>74393218.413427129</v>
      </c>
    </row>
    <row r="64" spans="1:14" x14ac:dyDescent="0.2">
      <c r="A64" s="5" t="s">
        <v>55</v>
      </c>
      <c r="B64" s="53">
        <f t="shared" si="0"/>
        <v>495680.38629755721</v>
      </c>
      <c r="C64" s="34">
        <v>5</v>
      </c>
      <c r="D64" s="35">
        <v>5</v>
      </c>
      <c r="E64" s="54">
        <f t="shared" si="1"/>
        <v>2478401.9314877861</v>
      </c>
      <c r="F64" s="37">
        <f t="shared" si="2"/>
        <v>0</v>
      </c>
      <c r="G64" s="55">
        <f t="shared" si="3"/>
        <v>0</v>
      </c>
      <c r="H64" s="46"/>
      <c r="I64" s="47"/>
      <c r="J64" s="54">
        <f t="shared" si="4"/>
        <v>0</v>
      </c>
      <c r="K64" s="49"/>
      <c r="L64" s="56">
        <f t="shared" si="5"/>
        <v>0</v>
      </c>
      <c r="N64" s="53">
        <v>49568038.62975572</v>
      </c>
    </row>
    <row r="65" spans="1:14" x14ac:dyDescent="0.2">
      <c r="A65" s="5" t="s">
        <v>56</v>
      </c>
      <c r="B65" s="53">
        <f t="shared" si="0"/>
        <v>3824534.2037394573</v>
      </c>
      <c r="C65" s="34">
        <v>5</v>
      </c>
      <c r="D65" s="35">
        <v>5</v>
      </c>
      <c r="E65" s="54">
        <f t="shared" si="1"/>
        <v>19122671.018697288</v>
      </c>
      <c r="F65" s="37">
        <f t="shared" si="2"/>
        <v>0</v>
      </c>
      <c r="G65" s="55">
        <f t="shared" si="3"/>
        <v>0</v>
      </c>
      <c r="H65" s="46"/>
      <c r="I65" s="47"/>
      <c r="J65" s="54">
        <f t="shared" si="4"/>
        <v>0</v>
      </c>
      <c r="K65" s="49"/>
      <c r="L65" s="56">
        <f t="shared" si="5"/>
        <v>0</v>
      </c>
      <c r="N65" s="53">
        <v>382453420.37394571</v>
      </c>
    </row>
    <row r="66" spans="1:14" x14ac:dyDescent="0.2">
      <c r="A66" s="5" t="s">
        <v>57</v>
      </c>
      <c r="B66" s="53">
        <f t="shared" si="0"/>
        <v>1000631.9715412109</v>
      </c>
      <c r="C66" s="34">
        <v>5</v>
      </c>
      <c r="D66" s="35">
        <v>5</v>
      </c>
      <c r="E66" s="54">
        <f t="shared" si="1"/>
        <v>5003159.8577060541</v>
      </c>
      <c r="F66" s="37">
        <f t="shared" si="2"/>
        <v>0</v>
      </c>
      <c r="G66" s="55">
        <f t="shared" si="3"/>
        <v>0</v>
      </c>
      <c r="H66" s="46"/>
      <c r="I66" s="47"/>
      <c r="J66" s="54">
        <f t="shared" si="4"/>
        <v>0</v>
      </c>
      <c r="K66" s="49"/>
      <c r="L66" s="56">
        <f t="shared" si="5"/>
        <v>0</v>
      </c>
      <c r="N66" s="53">
        <v>100063197.15412109</v>
      </c>
    </row>
    <row r="67" spans="1:14" x14ac:dyDescent="0.2">
      <c r="A67" s="5" t="s">
        <v>58</v>
      </c>
      <c r="B67" s="53">
        <f t="shared" si="0"/>
        <v>339384.73112672998</v>
      </c>
      <c r="C67" s="34">
        <v>5</v>
      </c>
      <c r="D67" s="35">
        <v>2</v>
      </c>
      <c r="E67" s="54">
        <f t="shared" si="1"/>
        <v>678769.46225345996</v>
      </c>
      <c r="F67" s="37">
        <f t="shared" si="2"/>
        <v>3</v>
      </c>
      <c r="G67" s="55">
        <f t="shared" si="3"/>
        <v>1018154.1933801899</v>
      </c>
      <c r="H67" s="46"/>
      <c r="I67" s="47"/>
      <c r="J67" s="54">
        <f t="shared" si="4"/>
        <v>0</v>
      </c>
      <c r="K67" s="49"/>
      <c r="L67" s="56">
        <f t="shared" si="5"/>
        <v>0</v>
      </c>
      <c r="N67" s="53">
        <v>33938473.112673</v>
      </c>
    </row>
    <row r="68" spans="1:14" x14ac:dyDescent="0.2">
      <c r="A68" s="5" t="s">
        <v>59</v>
      </c>
      <c r="B68" s="53">
        <f t="shared" si="0"/>
        <v>84287.678080950194</v>
      </c>
      <c r="C68" s="34">
        <v>5</v>
      </c>
      <c r="D68" s="35">
        <v>3</v>
      </c>
      <c r="E68" s="54">
        <f t="shared" si="1"/>
        <v>252863.03424285058</v>
      </c>
      <c r="F68" s="37">
        <f t="shared" si="2"/>
        <v>2</v>
      </c>
      <c r="G68" s="55">
        <f t="shared" si="3"/>
        <v>168575.35616190039</v>
      </c>
      <c r="H68" s="46"/>
      <c r="I68" s="47"/>
      <c r="J68" s="54">
        <f t="shared" si="4"/>
        <v>0</v>
      </c>
      <c r="K68" s="49"/>
      <c r="L68" s="56">
        <f t="shared" si="5"/>
        <v>0</v>
      </c>
      <c r="N68" s="53">
        <v>8428767.8080950193</v>
      </c>
    </row>
    <row r="69" spans="1:14" x14ac:dyDescent="0.2">
      <c r="A69" s="5" t="s">
        <v>60</v>
      </c>
      <c r="B69" s="53">
        <f t="shared" si="0"/>
        <v>79925.20005349975</v>
      </c>
      <c r="C69" s="34">
        <v>5</v>
      </c>
      <c r="D69" s="35">
        <v>5</v>
      </c>
      <c r="E69" s="54">
        <f t="shared" si="1"/>
        <v>399626.00026749878</v>
      </c>
      <c r="F69" s="37">
        <f>(C69-D69)</f>
        <v>0</v>
      </c>
      <c r="G69" s="55">
        <f t="shared" si="3"/>
        <v>0</v>
      </c>
      <c r="H69" s="46"/>
      <c r="I69" s="47"/>
      <c r="J69" s="54">
        <f t="shared" si="4"/>
        <v>0</v>
      </c>
      <c r="K69" s="49"/>
      <c r="L69" s="56">
        <f t="shared" si="5"/>
        <v>0</v>
      </c>
      <c r="N69" s="53">
        <v>7992520.0053499741</v>
      </c>
    </row>
    <row r="70" spans="1:14" x14ac:dyDescent="0.2">
      <c r="A70" s="5" t="s">
        <v>61</v>
      </c>
      <c r="B70" s="53">
        <f t="shared" si="0"/>
        <v>100.89506204193808</v>
      </c>
      <c r="C70" s="34">
        <v>4</v>
      </c>
      <c r="D70" s="35">
        <v>0</v>
      </c>
      <c r="E70" s="54">
        <f t="shared" si="1"/>
        <v>0</v>
      </c>
      <c r="F70" s="37">
        <f t="shared" si="2"/>
        <v>4</v>
      </c>
      <c r="G70" s="55">
        <f t="shared" si="3"/>
        <v>403.5802481677523</v>
      </c>
      <c r="H70" s="46"/>
      <c r="I70" s="47"/>
      <c r="J70" s="54">
        <f t="shared" si="4"/>
        <v>0</v>
      </c>
      <c r="K70" s="49"/>
      <c r="L70" s="56">
        <f t="shared" si="5"/>
        <v>0</v>
      </c>
      <c r="N70" s="53">
        <v>10089.506204193807</v>
      </c>
    </row>
    <row r="71" spans="1:14" x14ac:dyDescent="0.2">
      <c r="A71" s="5" t="s">
        <v>62</v>
      </c>
      <c r="B71" s="53">
        <f t="shared" si="0"/>
        <v>3557530.5379480487</v>
      </c>
      <c r="C71" s="34">
        <v>3</v>
      </c>
      <c r="D71" s="35">
        <v>3</v>
      </c>
      <c r="E71" s="54">
        <f t="shared" si="1"/>
        <v>10672591.613844145</v>
      </c>
      <c r="F71" s="37">
        <f t="shared" si="2"/>
        <v>0</v>
      </c>
      <c r="G71" s="55">
        <f t="shared" si="3"/>
        <v>0</v>
      </c>
      <c r="H71" s="38">
        <v>3</v>
      </c>
      <c r="I71" s="34">
        <v>3</v>
      </c>
      <c r="J71" s="54">
        <f t="shared" si="4"/>
        <v>10672591.613844145</v>
      </c>
      <c r="K71" s="35">
        <f>(H71-I71)</f>
        <v>0</v>
      </c>
      <c r="L71" s="56">
        <f t="shared" si="5"/>
        <v>0</v>
      </c>
      <c r="N71" s="53">
        <v>355753053.79480487</v>
      </c>
    </row>
    <row r="72" spans="1:14" x14ac:dyDescent="0.2">
      <c r="A72" s="5" t="s">
        <v>63</v>
      </c>
      <c r="B72" s="53">
        <f t="shared" si="0"/>
        <v>38310.136073447989</v>
      </c>
      <c r="C72" s="34">
        <v>5</v>
      </c>
      <c r="D72" s="35">
        <v>4</v>
      </c>
      <c r="E72" s="54">
        <f t="shared" si="1"/>
        <v>153240.54429379196</v>
      </c>
      <c r="F72" s="37">
        <f t="shared" si="2"/>
        <v>1</v>
      </c>
      <c r="G72" s="55">
        <f t="shared" si="3"/>
        <v>38310.136073447989</v>
      </c>
      <c r="H72" s="46"/>
      <c r="I72" s="47"/>
      <c r="J72" s="54">
        <f t="shared" si="4"/>
        <v>0</v>
      </c>
      <c r="K72" s="49"/>
      <c r="L72" s="56">
        <f t="shared" si="5"/>
        <v>0</v>
      </c>
      <c r="N72" s="53">
        <v>3831013.6073447987</v>
      </c>
    </row>
    <row r="73" spans="1:14" x14ac:dyDescent="0.2">
      <c r="A73" s="5" t="s">
        <v>64</v>
      </c>
      <c r="B73" s="53">
        <f t="shared" si="0"/>
        <v>5017297.6645810297</v>
      </c>
      <c r="C73" s="34">
        <v>6</v>
      </c>
      <c r="D73" s="35">
        <v>4</v>
      </c>
      <c r="E73" s="54">
        <f t="shared" si="1"/>
        <v>20069190.658324119</v>
      </c>
      <c r="F73" s="37">
        <f t="shared" si="2"/>
        <v>2</v>
      </c>
      <c r="G73" s="55">
        <f t="shared" si="3"/>
        <v>10034595.329162059</v>
      </c>
      <c r="H73" s="46"/>
      <c r="I73" s="47"/>
      <c r="J73" s="54">
        <f t="shared" si="4"/>
        <v>0</v>
      </c>
      <c r="K73" s="49"/>
      <c r="L73" s="56">
        <f t="shared" si="5"/>
        <v>0</v>
      </c>
      <c r="N73" s="53">
        <v>501729766.45810294</v>
      </c>
    </row>
    <row r="74" spans="1:14" x14ac:dyDescent="0.2">
      <c r="A74" s="5" t="s">
        <v>65</v>
      </c>
      <c r="B74" s="53">
        <f>(N74*0.01)</f>
        <v>28714.995441735402</v>
      </c>
      <c r="C74" s="34">
        <v>5</v>
      </c>
      <c r="D74" s="35">
        <v>3</v>
      </c>
      <c r="E74" s="54">
        <f>(B74*D74)</f>
        <v>86144.986325206206</v>
      </c>
      <c r="F74" s="37">
        <f>(C74-D74)</f>
        <v>2</v>
      </c>
      <c r="G74" s="55">
        <f>(B74*F74)</f>
        <v>57429.990883470804</v>
      </c>
      <c r="H74" s="46"/>
      <c r="I74" s="47"/>
      <c r="J74" s="54">
        <f>(B74*I74)</f>
        <v>0</v>
      </c>
      <c r="K74" s="49"/>
      <c r="L74" s="56">
        <f>(B74*K74)</f>
        <v>0</v>
      </c>
      <c r="N74" s="53">
        <v>2871499.5441735401</v>
      </c>
    </row>
    <row r="75" spans="1:14" x14ac:dyDescent="0.2">
      <c r="A75" s="5" t="s">
        <v>76</v>
      </c>
      <c r="B75" s="8">
        <f>SUM(B8:B74)</f>
        <v>180493514.89357087</v>
      </c>
      <c r="C75" s="9" t="s">
        <v>167</v>
      </c>
      <c r="D75" s="1" t="s">
        <v>167</v>
      </c>
      <c r="E75" s="40">
        <f>SUM(E8:E74)</f>
        <v>903708885.89623356</v>
      </c>
      <c r="F75" s="1" t="s">
        <v>167</v>
      </c>
      <c r="G75" s="40">
        <f>SUM(G8:G74)</f>
        <v>58777352.753256641</v>
      </c>
      <c r="H75" s="10"/>
      <c r="I75" s="1"/>
      <c r="J75" s="40">
        <f>SUM(J8:J74)</f>
        <v>80461632.652082309</v>
      </c>
      <c r="K75" s="1"/>
      <c r="L75" s="43">
        <f>SUM(L8:L74)</f>
        <v>0</v>
      </c>
      <c r="N75" s="8">
        <f>SUM(N8:N74)</f>
        <v>18049351489.35709</v>
      </c>
    </row>
    <row r="76" spans="1:14" x14ac:dyDescent="0.2">
      <c r="A76" s="2"/>
      <c r="B76" s="3"/>
      <c r="C76" s="3"/>
      <c r="D76" s="3"/>
      <c r="E76" s="3"/>
      <c r="F76" s="3"/>
      <c r="G76" s="3"/>
      <c r="H76" s="3"/>
      <c r="I76" s="3"/>
      <c r="J76" s="52"/>
      <c r="K76" s="3"/>
      <c r="L76" s="4"/>
    </row>
    <row r="77" spans="1:14" x14ac:dyDescent="0.2">
      <c r="A77" s="89" t="s">
        <v>67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8"/>
    </row>
    <row r="78" spans="1:14" x14ac:dyDescent="0.2">
      <c r="A78" s="89" t="s">
        <v>86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8"/>
    </row>
    <row r="79" spans="1:14" x14ac:dyDescent="0.2">
      <c r="A79" s="86" t="s">
        <v>150</v>
      </c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8"/>
    </row>
    <row r="80" spans="1:14" x14ac:dyDescent="0.2">
      <c r="A80" s="86" t="s">
        <v>148</v>
      </c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8"/>
    </row>
    <row r="81" spans="1:12" x14ac:dyDescent="0.2">
      <c r="A81" s="89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8"/>
    </row>
    <row r="82" spans="1:12" x14ac:dyDescent="0.2">
      <c r="A82" s="89" t="s">
        <v>72</v>
      </c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8"/>
    </row>
    <row r="83" spans="1:12" ht="12.75" customHeight="1" x14ac:dyDescent="0.2">
      <c r="A83" s="86" t="s">
        <v>151</v>
      </c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88"/>
    </row>
    <row r="84" spans="1:12" ht="13.5" customHeight="1" thickBot="1" x14ac:dyDescent="0.25">
      <c r="A84" s="91" t="s">
        <v>149</v>
      </c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3"/>
    </row>
  </sheetData>
  <mergeCells count="13">
    <mergeCell ref="A81:L81"/>
    <mergeCell ref="A82:L82"/>
    <mergeCell ref="A83:L83"/>
    <mergeCell ref="A84:L84"/>
    <mergeCell ref="A77:L77"/>
    <mergeCell ref="A78:L78"/>
    <mergeCell ref="A79:L79"/>
    <mergeCell ref="A1:L1"/>
    <mergeCell ref="A2:L2"/>
    <mergeCell ref="A3:L3"/>
    <mergeCell ref="C4:G4"/>
    <mergeCell ref="H4:L4"/>
    <mergeCell ref="A80:L80"/>
  </mergeCells>
  <printOptions horizontalCentered="1"/>
  <pageMargins left="0.5" right="0.5" top="0.5" bottom="0.5" header="0.3" footer="0.3"/>
  <pageSetup scale="82" fitToHeight="0" orientation="landscape" horizontalDpi="1200" verticalDpi="1200" r:id="rId1"/>
  <headerFooter>
    <oddHeader>&amp;C&amp;11Office of Economic and Demographic Research</oddHeader>
    <oddFooter>&amp;L&amp;11January 2018&amp;R&amp;11Page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4"/>
  <sheetViews>
    <sheetView topLeftCell="A40" workbookViewId="0">
      <selection activeCell="G75" sqref="G75"/>
    </sheetView>
  </sheetViews>
  <sheetFormatPr defaultRowHeight="12.75" x14ac:dyDescent="0.2"/>
  <cols>
    <col min="1" max="1" width="12.7109375" customWidth="1"/>
    <col min="2" max="2" width="14.7109375" customWidth="1"/>
    <col min="3" max="4" width="11.7109375" customWidth="1"/>
    <col min="5" max="5" width="14.7109375" customWidth="1"/>
    <col min="6" max="6" width="11.7109375" customWidth="1"/>
    <col min="7" max="7" width="14.7109375" customWidth="1"/>
    <col min="8" max="9" width="11.7109375" customWidth="1"/>
    <col min="10" max="10" width="14.7109375" customWidth="1"/>
    <col min="11" max="11" width="11.7109375" customWidth="1"/>
    <col min="12" max="12" width="14.7109375" customWidth="1"/>
    <col min="14" max="14" width="16" bestFit="1" customWidth="1"/>
  </cols>
  <sheetData>
    <row r="1" spans="1:14" ht="23.25" x14ac:dyDescent="0.35">
      <c r="A1" s="73" t="s">
        <v>80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5"/>
    </row>
    <row r="2" spans="1:14" ht="18.75" thickBot="1" x14ac:dyDescent="0.3">
      <c r="A2" s="76" t="s">
        <v>77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8"/>
    </row>
    <row r="3" spans="1:14" ht="16.5" thickBot="1" x14ac:dyDescent="0.3">
      <c r="A3" s="79" t="s">
        <v>140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1"/>
      <c r="N3" s="12" t="s">
        <v>102</v>
      </c>
    </row>
    <row r="4" spans="1:14" x14ac:dyDescent="0.2">
      <c r="A4" s="11"/>
      <c r="B4" s="12"/>
      <c r="C4" s="82" t="s">
        <v>81</v>
      </c>
      <c r="D4" s="83"/>
      <c r="E4" s="83"/>
      <c r="F4" s="83"/>
      <c r="G4" s="83"/>
      <c r="H4" s="84" t="s">
        <v>82</v>
      </c>
      <c r="I4" s="83"/>
      <c r="J4" s="83"/>
      <c r="K4" s="83"/>
      <c r="L4" s="85"/>
      <c r="N4" s="14" t="s">
        <v>78</v>
      </c>
    </row>
    <row r="5" spans="1:14" x14ac:dyDescent="0.2">
      <c r="A5" s="13"/>
      <c r="B5" s="14" t="s">
        <v>84</v>
      </c>
      <c r="C5" s="14" t="s">
        <v>73</v>
      </c>
      <c r="D5" s="15"/>
      <c r="E5" s="16" t="s">
        <v>1</v>
      </c>
      <c r="F5" s="30"/>
      <c r="G5" s="17" t="s">
        <v>1</v>
      </c>
      <c r="H5" s="18" t="s">
        <v>73</v>
      </c>
      <c r="I5" s="16"/>
      <c r="J5" s="16" t="s">
        <v>1</v>
      </c>
      <c r="K5" s="16"/>
      <c r="L5" s="19" t="s">
        <v>1</v>
      </c>
      <c r="N5" s="14" t="s">
        <v>83</v>
      </c>
    </row>
    <row r="6" spans="1:14" x14ac:dyDescent="0.2">
      <c r="A6" s="13"/>
      <c r="B6" s="14" t="s">
        <v>85</v>
      </c>
      <c r="C6" s="14" t="s">
        <v>74</v>
      </c>
      <c r="D6" s="20">
        <v>2017</v>
      </c>
      <c r="E6" s="14" t="s">
        <v>69</v>
      </c>
      <c r="F6" s="28" t="s">
        <v>71</v>
      </c>
      <c r="G6" s="20" t="s">
        <v>66</v>
      </c>
      <c r="H6" s="21" t="s">
        <v>74</v>
      </c>
      <c r="I6" s="14">
        <v>2017</v>
      </c>
      <c r="J6" s="14" t="s">
        <v>69</v>
      </c>
      <c r="K6" s="14" t="s">
        <v>71</v>
      </c>
      <c r="L6" s="22" t="s">
        <v>66</v>
      </c>
      <c r="N6" s="14" t="s">
        <v>79</v>
      </c>
    </row>
    <row r="7" spans="1:14" ht="13.5" thickBot="1" x14ac:dyDescent="0.25">
      <c r="A7" s="23" t="s">
        <v>0</v>
      </c>
      <c r="B7" s="24" t="s">
        <v>68</v>
      </c>
      <c r="C7" s="24" t="s">
        <v>70</v>
      </c>
      <c r="D7" s="25" t="s">
        <v>70</v>
      </c>
      <c r="E7" s="24" t="s">
        <v>75</v>
      </c>
      <c r="F7" s="29" t="s">
        <v>70</v>
      </c>
      <c r="G7" s="25" t="s">
        <v>75</v>
      </c>
      <c r="H7" s="26" t="s">
        <v>70</v>
      </c>
      <c r="I7" s="24" t="s">
        <v>70</v>
      </c>
      <c r="J7" s="24" t="s">
        <v>75</v>
      </c>
      <c r="K7" s="24" t="s">
        <v>70</v>
      </c>
      <c r="L7" s="27" t="s">
        <v>75</v>
      </c>
      <c r="N7" s="31" t="s">
        <v>141</v>
      </c>
    </row>
    <row r="8" spans="1:14" x14ac:dyDescent="0.2">
      <c r="A8" s="5" t="s">
        <v>2</v>
      </c>
      <c r="B8" s="6">
        <f>(N8*0.01)</f>
        <v>968763.18873011915</v>
      </c>
      <c r="C8" s="32">
        <v>5</v>
      </c>
      <c r="D8" s="33">
        <v>5</v>
      </c>
      <c r="E8" s="39">
        <f>(B8*D8)</f>
        <v>4843815.9436505958</v>
      </c>
      <c r="F8" s="36">
        <f>(C8-D8)</f>
        <v>0</v>
      </c>
      <c r="G8" s="41">
        <f>(B8*F8)</f>
        <v>0</v>
      </c>
      <c r="H8" s="44"/>
      <c r="I8" s="45"/>
      <c r="J8" s="39">
        <f>(B8*I8)</f>
        <v>0</v>
      </c>
      <c r="K8" s="48"/>
      <c r="L8" s="42">
        <f>(B8*K8)</f>
        <v>0</v>
      </c>
      <c r="N8" s="6">
        <v>96876318.873011917</v>
      </c>
    </row>
    <row r="9" spans="1:14" x14ac:dyDescent="0.2">
      <c r="A9" s="5" t="s">
        <v>3</v>
      </c>
      <c r="B9" s="53">
        <f>(N9*0.01)</f>
        <v>13135.592711005442</v>
      </c>
      <c r="C9" s="34">
        <v>5</v>
      </c>
      <c r="D9" s="35">
        <v>3</v>
      </c>
      <c r="E9" s="54">
        <f>(B9*D9)</f>
        <v>39406.778133016327</v>
      </c>
      <c r="F9" s="37">
        <f>(C9-D9)</f>
        <v>2</v>
      </c>
      <c r="G9" s="55">
        <f>(B9*F9)</f>
        <v>26271.185422010883</v>
      </c>
      <c r="H9" s="46"/>
      <c r="I9" s="47"/>
      <c r="J9" s="54">
        <f>(B9*I9)</f>
        <v>0</v>
      </c>
      <c r="K9" s="49"/>
      <c r="L9" s="56">
        <f>(B9*K9)</f>
        <v>0</v>
      </c>
      <c r="N9" s="53">
        <v>1313559.2711005441</v>
      </c>
    </row>
    <row r="10" spans="1:14" x14ac:dyDescent="0.2">
      <c r="A10" s="5" t="s">
        <v>4</v>
      </c>
      <c r="B10" s="53">
        <f t="shared" ref="B10:B73" si="0">(N10*0.01)</f>
        <v>3451462.8347661798</v>
      </c>
      <c r="C10" s="34">
        <v>5</v>
      </c>
      <c r="D10" s="35">
        <v>5</v>
      </c>
      <c r="E10" s="54">
        <f t="shared" ref="E10:E73" si="1">(B10*D10)</f>
        <v>17257314.1738309</v>
      </c>
      <c r="F10" s="37">
        <f t="shared" ref="F10:F73" si="2">(C10-D10)</f>
        <v>0</v>
      </c>
      <c r="G10" s="55">
        <f t="shared" ref="G10:G73" si="3">(B10*F10)</f>
        <v>0</v>
      </c>
      <c r="H10" s="46"/>
      <c r="I10" s="47"/>
      <c r="J10" s="54">
        <f t="shared" ref="J10:J73" si="4">(B10*I10)</f>
        <v>0</v>
      </c>
      <c r="K10" s="49"/>
      <c r="L10" s="56">
        <f t="shared" ref="L10:L73" si="5">(B10*K10)</f>
        <v>0</v>
      </c>
      <c r="N10" s="53">
        <v>345146283.47661799</v>
      </c>
    </row>
    <row r="11" spans="1:14" x14ac:dyDescent="0.2">
      <c r="A11" s="5" t="s">
        <v>5</v>
      </c>
      <c r="B11" s="53">
        <f t="shared" si="0"/>
        <v>30047.461435898938</v>
      </c>
      <c r="C11" s="34">
        <v>5</v>
      </c>
      <c r="D11" s="35">
        <v>4</v>
      </c>
      <c r="E11" s="54">
        <f t="shared" si="1"/>
        <v>120189.84574359575</v>
      </c>
      <c r="F11" s="37">
        <f t="shared" si="2"/>
        <v>1</v>
      </c>
      <c r="G11" s="55">
        <f t="shared" si="3"/>
        <v>30047.461435898938</v>
      </c>
      <c r="H11" s="46"/>
      <c r="I11" s="47"/>
      <c r="J11" s="54">
        <f t="shared" si="4"/>
        <v>0</v>
      </c>
      <c r="K11" s="49"/>
      <c r="L11" s="56">
        <f t="shared" si="5"/>
        <v>0</v>
      </c>
      <c r="N11" s="53">
        <v>3004746.1435898938</v>
      </c>
    </row>
    <row r="12" spans="1:14" x14ac:dyDescent="0.2">
      <c r="A12" s="5" t="s">
        <v>6</v>
      </c>
      <c r="B12" s="53">
        <f t="shared" si="0"/>
        <v>2432439.8870646744</v>
      </c>
      <c r="C12" s="34">
        <v>5</v>
      </c>
      <c r="D12" s="35">
        <v>5</v>
      </c>
      <c r="E12" s="54">
        <f t="shared" si="1"/>
        <v>12162199.435323372</v>
      </c>
      <c r="F12" s="37">
        <f t="shared" si="2"/>
        <v>0</v>
      </c>
      <c r="G12" s="55">
        <f t="shared" si="3"/>
        <v>0</v>
      </c>
      <c r="H12" s="46"/>
      <c r="I12" s="47"/>
      <c r="J12" s="54">
        <f t="shared" si="4"/>
        <v>0</v>
      </c>
      <c r="K12" s="49"/>
      <c r="L12" s="56">
        <f t="shared" si="5"/>
        <v>0</v>
      </c>
      <c r="N12" s="53">
        <v>243243988.70646745</v>
      </c>
    </row>
    <row r="13" spans="1:14" x14ac:dyDescent="0.2">
      <c r="A13" s="5" t="s">
        <v>7</v>
      </c>
      <c r="B13" s="53">
        <f t="shared" si="0"/>
        <v>13187565.305956019</v>
      </c>
      <c r="C13" s="34">
        <v>6</v>
      </c>
      <c r="D13" s="35">
        <v>5</v>
      </c>
      <c r="E13" s="54">
        <f t="shared" si="1"/>
        <v>65937826.529780097</v>
      </c>
      <c r="F13" s="37">
        <f t="shared" si="2"/>
        <v>1</v>
      </c>
      <c r="G13" s="55">
        <f t="shared" si="3"/>
        <v>13187565.305956019</v>
      </c>
      <c r="H13" s="46"/>
      <c r="I13" s="47"/>
      <c r="J13" s="54">
        <f t="shared" si="4"/>
        <v>0</v>
      </c>
      <c r="K13" s="49"/>
      <c r="L13" s="56">
        <f t="shared" si="5"/>
        <v>0</v>
      </c>
      <c r="N13" s="53">
        <v>1318756530.5956018</v>
      </c>
    </row>
    <row r="14" spans="1:14" x14ac:dyDescent="0.2">
      <c r="A14" s="5" t="s">
        <v>8</v>
      </c>
      <c r="B14" s="53">
        <f t="shared" si="0"/>
        <v>835.44695845794013</v>
      </c>
      <c r="C14" s="34">
        <v>4</v>
      </c>
      <c r="D14" s="35">
        <v>0</v>
      </c>
      <c r="E14" s="54">
        <f t="shared" si="1"/>
        <v>0</v>
      </c>
      <c r="F14" s="37">
        <f t="shared" si="2"/>
        <v>4</v>
      </c>
      <c r="G14" s="55">
        <f t="shared" si="3"/>
        <v>3341.7878338317605</v>
      </c>
      <c r="H14" s="46"/>
      <c r="I14" s="47"/>
      <c r="J14" s="54">
        <f t="shared" si="4"/>
        <v>0</v>
      </c>
      <c r="K14" s="49"/>
      <c r="L14" s="56">
        <f t="shared" si="5"/>
        <v>0</v>
      </c>
      <c r="N14" s="53">
        <v>83544.695845794005</v>
      </c>
    </row>
    <row r="15" spans="1:14" x14ac:dyDescent="0.2">
      <c r="A15" s="5" t="s">
        <v>9</v>
      </c>
      <c r="B15" s="53">
        <f t="shared" si="0"/>
        <v>831834.21165727114</v>
      </c>
      <c r="C15" s="34">
        <v>5</v>
      </c>
      <c r="D15" s="35">
        <v>5</v>
      </c>
      <c r="E15" s="54">
        <f t="shared" si="1"/>
        <v>4159171.0582863558</v>
      </c>
      <c r="F15" s="37">
        <f t="shared" si="2"/>
        <v>0</v>
      </c>
      <c r="G15" s="55">
        <f t="shared" si="3"/>
        <v>0</v>
      </c>
      <c r="H15" s="46"/>
      <c r="I15" s="47"/>
      <c r="J15" s="54">
        <f t="shared" si="4"/>
        <v>0</v>
      </c>
      <c r="K15" s="49"/>
      <c r="L15" s="56">
        <f t="shared" si="5"/>
        <v>0</v>
      </c>
      <c r="N15" s="53">
        <v>83183421.165727109</v>
      </c>
    </row>
    <row r="16" spans="1:14" x14ac:dyDescent="0.2">
      <c r="A16" s="5" t="s">
        <v>10</v>
      </c>
      <c r="B16" s="53">
        <f t="shared" si="0"/>
        <v>340440.39092162967</v>
      </c>
      <c r="C16" s="34">
        <v>5</v>
      </c>
      <c r="D16" s="35">
        <v>5</v>
      </c>
      <c r="E16" s="54">
        <f>(B16*3)+(B16*2*0.333)</f>
        <v>1248054.4731186943</v>
      </c>
      <c r="F16" s="37">
        <f t="shared" si="2"/>
        <v>0</v>
      </c>
      <c r="G16" s="55">
        <f>(B16*2*0.667)</f>
        <v>454147.48148945399</v>
      </c>
      <c r="H16" s="46"/>
      <c r="I16" s="47"/>
      <c r="J16" s="54">
        <f t="shared" si="4"/>
        <v>0</v>
      </c>
      <c r="K16" s="49"/>
      <c r="L16" s="56">
        <f t="shared" si="5"/>
        <v>0</v>
      </c>
      <c r="N16" s="53">
        <v>34044039.092162967</v>
      </c>
    </row>
    <row r="17" spans="1:14" x14ac:dyDescent="0.2">
      <c r="A17" s="5" t="s">
        <v>11</v>
      </c>
      <c r="B17" s="53">
        <f t="shared" si="0"/>
        <v>209073.96417399638</v>
      </c>
      <c r="C17" s="34">
        <v>5</v>
      </c>
      <c r="D17" s="35">
        <v>3</v>
      </c>
      <c r="E17" s="54">
        <f t="shared" si="1"/>
        <v>627221.89252198918</v>
      </c>
      <c r="F17" s="37">
        <f t="shared" si="2"/>
        <v>2</v>
      </c>
      <c r="G17" s="55">
        <f t="shared" si="3"/>
        <v>418147.92834799277</v>
      </c>
      <c r="H17" s="46"/>
      <c r="I17" s="47"/>
      <c r="J17" s="54">
        <f t="shared" si="4"/>
        <v>0</v>
      </c>
      <c r="K17" s="49"/>
      <c r="L17" s="56">
        <f t="shared" si="5"/>
        <v>0</v>
      </c>
      <c r="N17" s="53">
        <v>20907396.417399637</v>
      </c>
    </row>
    <row r="18" spans="1:14" x14ac:dyDescent="0.2">
      <c r="A18" s="5" t="s">
        <v>12</v>
      </c>
      <c r="B18" s="53">
        <f t="shared" si="0"/>
        <v>5941013.973757633</v>
      </c>
      <c r="C18" s="34">
        <v>5</v>
      </c>
      <c r="D18" s="35">
        <v>4</v>
      </c>
      <c r="E18" s="54">
        <f t="shared" si="1"/>
        <v>23764055.895030532</v>
      </c>
      <c r="F18" s="37">
        <f t="shared" si="2"/>
        <v>1</v>
      </c>
      <c r="G18" s="55">
        <f t="shared" si="3"/>
        <v>5941013.973757633</v>
      </c>
      <c r="H18" s="46"/>
      <c r="I18" s="47"/>
      <c r="J18" s="54">
        <f t="shared" si="4"/>
        <v>0</v>
      </c>
      <c r="K18" s="49"/>
      <c r="L18" s="56">
        <f t="shared" si="5"/>
        <v>0</v>
      </c>
      <c r="N18" s="53">
        <v>594101397.3757633</v>
      </c>
    </row>
    <row r="19" spans="1:14" x14ac:dyDescent="0.2">
      <c r="A19" s="5" t="s">
        <v>13</v>
      </c>
      <c r="B19" s="53">
        <f t="shared" si="0"/>
        <v>314733.32560471405</v>
      </c>
      <c r="C19" s="34">
        <v>5</v>
      </c>
      <c r="D19" s="35">
        <v>5</v>
      </c>
      <c r="E19" s="54">
        <f t="shared" si="1"/>
        <v>1573666.6280235702</v>
      </c>
      <c r="F19" s="37">
        <f t="shared" si="2"/>
        <v>0</v>
      </c>
      <c r="G19" s="55">
        <f t="shared" si="3"/>
        <v>0</v>
      </c>
      <c r="H19" s="46"/>
      <c r="I19" s="47"/>
      <c r="J19" s="54">
        <f t="shared" si="4"/>
        <v>0</v>
      </c>
      <c r="K19" s="49"/>
      <c r="L19" s="56">
        <f t="shared" si="5"/>
        <v>0</v>
      </c>
      <c r="N19" s="53">
        <v>31473332.560471404</v>
      </c>
    </row>
    <row r="20" spans="1:14" x14ac:dyDescent="0.2">
      <c r="A20" s="5" t="s">
        <v>90</v>
      </c>
      <c r="B20" s="53">
        <f t="shared" si="0"/>
        <v>26671.610165325674</v>
      </c>
      <c r="C20" s="34">
        <v>5</v>
      </c>
      <c r="D20" s="35">
        <v>3</v>
      </c>
      <c r="E20" s="54">
        <f t="shared" si="1"/>
        <v>80014.830495977018</v>
      </c>
      <c r="F20" s="37">
        <f t="shared" si="2"/>
        <v>2</v>
      </c>
      <c r="G20" s="55">
        <f t="shared" si="3"/>
        <v>53343.220330651347</v>
      </c>
      <c r="H20" s="46"/>
      <c r="I20" s="47"/>
      <c r="J20" s="54">
        <f t="shared" si="4"/>
        <v>0</v>
      </c>
      <c r="K20" s="49"/>
      <c r="L20" s="56">
        <f t="shared" si="5"/>
        <v>0</v>
      </c>
      <c r="N20" s="53">
        <v>2667161.0165325673</v>
      </c>
    </row>
    <row r="21" spans="1:14" x14ac:dyDescent="0.2">
      <c r="A21" s="5" t="s">
        <v>14</v>
      </c>
      <c r="B21" s="53">
        <f t="shared" si="0"/>
        <v>20323.827688482543</v>
      </c>
      <c r="C21" s="34">
        <v>5</v>
      </c>
      <c r="D21" s="35">
        <v>2</v>
      </c>
      <c r="E21" s="54">
        <f t="shared" si="1"/>
        <v>40647.655376965085</v>
      </c>
      <c r="F21" s="37">
        <f t="shared" si="2"/>
        <v>3</v>
      </c>
      <c r="G21" s="55">
        <f t="shared" si="3"/>
        <v>60971.483065447625</v>
      </c>
      <c r="H21" s="46"/>
      <c r="I21" s="47"/>
      <c r="J21" s="54">
        <f t="shared" si="4"/>
        <v>0</v>
      </c>
      <c r="K21" s="49"/>
      <c r="L21" s="56">
        <f t="shared" si="5"/>
        <v>0</v>
      </c>
      <c r="N21" s="53">
        <v>2032382.7688482541</v>
      </c>
    </row>
    <row r="22" spans="1:14" x14ac:dyDescent="0.2">
      <c r="A22" s="5" t="s">
        <v>15</v>
      </c>
      <c r="B22" s="53">
        <f t="shared" si="0"/>
        <v>3564314.085646004</v>
      </c>
      <c r="C22" s="34">
        <v>4</v>
      </c>
      <c r="D22" s="35">
        <v>4</v>
      </c>
      <c r="E22" s="54">
        <f t="shared" si="1"/>
        <v>14257256.342584016</v>
      </c>
      <c r="F22" s="37">
        <f t="shared" si="2"/>
        <v>0</v>
      </c>
      <c r="G22" s="55">
        <f t="shared" si="3"/>
        <v>0</v>
      </c>
      <c r="H22" s="38">
        <v>2</v>
      </c>
      <c r="I22" s="34">
        <v>2</v>
      </c>
      <c r="J22" s="54">
        <f t="shared" si="4"/>
        <v>7128628.1712920079</v>
      </c>
      <c r="K22" s="35">
        <f>(H22-I22)</f>
        <v>0</v>
      </c>
      <c r="L22" s="56">
        <f t="shared" si="5"/>
        <v>0</v>
      </c>
      <c r="N22" s="53">
        <v>356431408.56460041</v>
      </c>
    </row>
    <row r="23" spans="1:14" x14ac:dyDescent="0.2">
      <c r="A23" s="5" t="s">
        <v>16</v>
      </c>
      <c r="B23" s="53">
        <f t="shared" si="0"/>
        <v>2484222.3415962663</v>
      </c>
      <c r="C23" s="34">
        <v>5</v>
      </c>
      <c r="D23" s="35">
        <v>4</v>
      </c>
      <c r="E23" s="54">
        <f t="shared" si="1"/>
        <v>9936889.366385065</v>
      </c>
      <c r="F23" s="37">
        <f t="shared" si="2"/>
        <v>1</v>
      </c>
      <c r="G23" s="55">
        <f t="shared" si="3"/>
        <v>2484222.3415962663</v>
      </c>
      <c r="H23" s="46"/>
      <c r="I23" s="47"/>
      <c r="J23" s="54">
        <f t="shared" si="4"/>
        <v>0</v>
      </c>
      <c r="K23" s="49"/>
      <c r="L23" s="56">
        <f t="shared" si="5"/>
        <v>0</v>
      </c>
      <c r="N23" s="53">
        <v>248422234.15962663</v>
      </c>
    </row>
    <row r="24" spans="1:14" x14ac:dyDescent="0.2">
      <c r="A24" s="5" t="s">
        <v>17</v>
      </c>
      <c r="B24" s="53">
        <f t="shared" si="0"/>
        <v>548132.37932719034</v>
      </c>
      <c r="C24" s="34">
        <v>5</v>
      </c>
      <c r="D24" s="35">
        <v>4</v>
      </c>
      <c r="E24" s="54">
        <f t="shared" si="1"/>
        <v>2192529.5173087614</v>
      </c>
      <c r="F24" s="37">
        <f t="shared" si="2"/>
        <v>1</v>
      </c>
      <c r="G24" s="55">
        <f t="shared" si="3"/>
        <v>548132.37932719034</v>
      </c>
      <c r="H24" s="46"/>
      <c r="I24" s="47"/>
      <c r="J24" s="54">
        <f t="shared" si="4"/>
        <v>0</v>
      </c>
      <c r="K24" s="49"/>
      <c r="L24" s="56">
        <f t="shared" si="5"/>
        <v>0</v>
      </c>
      <c r="N24" s="53">
        <v>54813237.932719029</v>
      </c>
    </row>
    <row r="25" spans="1:14" x14ac:dyDescent="0.2">
      <c r="A25" s="5" t="s">
        <v>18</v>
      </c>
      <c r="B25" s="53">
        <f t="shared" si="0"/>
        <v>560678.39074170578</v>
      </c>
      <c r="C25" s="34">
        <v>5</v>
      </c>
      <c r="D25" s="35">
        <v>2</v>
      </c>
      <c r="E25" s="54">
        <f t="shared" si="1"/>
        <v>1121356.7814834116</v>
      </c>
      <c r="F25" s="37">
        <f t="shared" si="2"/>
        <v>3</v>
      </c>
      <c r="G25" s="55">
        <f t="shared" si="3"/>
        <v>1682035.1722251172</v>
      </c>
      <c r="H25" s="46"/>
      <c r="I25" s="47"/>
      <c r="J25" s="54">
        <f t="shared" si="4"/>
        <v>0</v>
      </c>
      <c r="K25" s="49"/>
      <c r="L25" s="56">
        <f t="shared" si="5"/>
        <v>0</v>
      </c>
      <c r="N25" s="53">
        <v>56067839.074170575</v>
      </c>
    </row>
    <row r="26" spans="1:14" x14ac:dyDescent="0.2">
      <c r="A26" s="5" t="s">
        <v>19</v>
      </c>
      <c r="B26" s="53">
        <f t="shared" si="0"/>
        <v>62968.454196191255</v>
      </c>
      <c r="C26" s="34">
        <v>5</v>
      </c>
      <c r="D26" s="35">
        <v>2</v>
      </c>
      <c r="E26" s="54">
        <f t="shared" si="1"/>
        <v>125936.90839238251</v>
      </c>
      <c r="F26" s="37">
        <f t="shared" si="2"/>
        <v>3</v>
      </c>
      <c r="G26" s="55">
        <f t="shared" si="3"/>
        <v>188905.36258857377</v>
      </c>
      <c r="H26" s="46"/>
      <c r="I26" s="47"/>
      <c r="J26" s="54">
        <f t="shared" si="4"/>
        <v>0</v>
      </c>
      <c r="K26" s="49"/>
      <c r="L26" s="56">
        <f t="shared" si="5"/>
        <v>0</v>
      </c>
      <c r="N26" s="53">
        <v>6296845.4196191253</v>
      </c>
    </row>
    <row r="27" spans="1:14" x14ac:dyDescent="0.2">
      <c r="A27" s="5" t="s">
        <v>20</v>
      </c>
      <c r="B27" s="53">
        <f t="shared" si="0"/>
        <v>17562.166265845342</v>
      </c>
      <c r="C27" s="34">
        <v>5</v>
      </c>
      <c r="D27" s="35">
        <v>2</v>
      </c>
      <c r="E27" s="54">
        <f t="shared" si="1"/>
        <v>35124.332531690685</v>
      </c>
      <c r="F27" s="37">
        <f t="shared" si="2"/>
        <v>3</v>
      </c>
      <c r="G27" s="55">
        <f t="shared" si="3"/>
        <v>52686.498797536027</v>
      </c>
      <c r="H27" s="46"/>
      <c r="I27" s="47"/>
      <c r="J27" s="54">
        <f t="shared" si="4"/>
        <v>0</v>
      </c>
      <c r="K27" s="49"/>
      <c r="L27" s="56">
        <f t="shared" si="5"/>
        <v>0</v>
      </c>
      <c r="N27" s="53">
        <v>1756216.6265845343</v>
      </c>
    </row>
    <row r="28" spans="1:14" x14ac:dyDescent="0.2">
      <c r="A28" s="5" t="s">
        <v>21</v>
      </c>
      <c r="B28" s="53">
        <f t="shared" si="0"/>
        <v>13354.200520044202</v>
      </c>
      <c r="C28" s="34">
        <v>5</v>
      </c>
      <c r="D28" s="35">
        <v>2</v>
      </c>
      <c r="E28" s="54">
        <f t="shared" si="1"/>
        <v>26708.401040088404</v>
      </c>
      <c r="F28" s="37">
        <f t="shared" si="2"/>
        <v>3</v>
      </c>
      <c r="G28" s="55">
        <f t="shared" si="3"/>
        <v>40062.601560132607</v>
      </c>
      <c r="H28" s="46"/>
      <c r="I28" s="47"/>
      <c r="J28" s="54">
        <f t="shared" si="4"/>
        <v>0</v>
      </c>
      <c r="K28" s="49"/>
      <c r="L28" s="56">
        <f t="shared" si="5"/>
        <v>0</v>
      </c>
      <c r="N28" s="53">
        <v>1335420.0520044202</v>
      </c>
    </row>
    <row r="29" spans="1:14" x14ac:dyDescent="0.2">
      <c r="A29" s="5" t="s">
        <v>22</v>
      </c>
      <c r="B29" s="53">
        <f t="shared" si="0"/>
        <v>321774.82671711984</v>
      </c>
      <c r="C29" s="34">
        <v>5</v>
      </c>
      <c r="D29" s="35">
        <v>5</v>
      </c>
      <c r="E29" s="54">
        <f t="shared" si="1"/>
        <v>1608874.1335855993</v>
      </c>
      <c r="F29" s="37">
        <f t="shared" si="2"/>
        <v>0</v>
      </c>
      <c r="G29" s="55">
        <f t="shared" si="3"/>
        <v>0</v>
      </c>
      <c r="H29" s="46"/>
      <c r="I29" s="47"/>
      <c r="J29" s="54">
        <f t="shared" si="4"/>
        <v>0</v>
      </c>
      <c r="K29" s="49"/>
      <c r="L29" s="56">
        <f t="shared" si="5"/>
        <v>0</v>
      </c>
      <c r="N29" s="53">
        <v>32177482.671711981</v>
      </c>
    </row>
    <row r="30" spans="1:14" x14ac:dyDescent="0.2">
      <c r="A30" s="5" t="s">
        <v>23</v>
      </c>
      <c r="B30" s="53">
        <f t="shared" si="0"/>
        <v>9178.4810545258078</v>
      </c>
      <c r="C30" s="34">
        <v>5</v>
      </c>
      <c r="D30" s="35">
        <v>3</v>
      </c>
      <c r="E30" s="54">
        <f t="shared" si="1"/>
        <v>27535.443163577424</v>
      </c>
      <c r="F30" s="37">
        <f t="shared" si="2"/>
        <v>2</v>
      </c>
      <c r="G30" s="55">
        <f t="shared" si="3"/>
        <v>18356.962109051616</v>
      </c>
      <c r="H30" s="46"/>
      <c r="I30" s="47"/>
      <c r="J30" s="54">
        <f t="shared" si="4"/>
        <v>0</v>
      </c>
      <c r="K30" s="49"/>
      <c r="L30" s="56">
        <f t="shared" si="5"/>
        <v>0</v>
      </c>
      <c r="N30" s="53">
        <v>917848.10545258073</v>
      </c>
    </row>
    <row r="31" spans="1:14" x14ac:dyDescent="0.2">
      <c r="A31" s="5" t="s">
        <v>24</v>
      </c>
      <c r="B31" s="53">
        <f t="shared" si="0"/>
        <v>19612.801275697529</v>
      </c>
      <c r="C31" s="34">
        <v>4</v>
      </c>
      <c r="D31" s="35">
        <v>2</v>
      </c>
      <c r="E31" s="54">
        <f t="shared" si="1"/>
        <v>39225.602551395059</v>
      </c>
      <c r="F31" s="37">
        <f t="shared" si="2"/>
        <v>2</v>
      </c>
      <c r="G31" s="55">
        <f t="shared" si="3"/>
        <v>39225.602551395059</v>
      </c>
      <c r="H31" s="46"/>
      <c r="I31" s="47"/>
      <c r="J31" s="54">
        <f t="shared" si="4"/>
        <v>0</v>
      </c>
      <c r="K31" s="49"/>
      <c r="L31" s="56">
        <f t="shared" si="5"/>
        <v>0</v>
      </c>
      <c r="N31" s="53">
        <v>1961280.127569753</v>
      </c>
    </row>
    <row r="32" spans="1:14" x14ac:dyDescent="0.2">
      <c r="A32" s="5" t="s">
        <v>25</v>
      </c>
      <c r="B32" s="53">
        <f t="shared" si="0"/>
        <v>74371.997292509652</v>
      </c>
      <c r="C32" s="34">
        <v>5</v>
      </c>
      <c r="D32" s="35">
        <v>3</v>
      </c>
      <c r="E32" s="54">
        <f t="shared" si="1"/>
        <v>223115.99187752896</v>
      </c>
      <c r="F32" s="37">
        <f t="shared" si="2"/>
        <v>2</v>
      </c>
      <c r="G32" s="55">
        <f t="shared" si="3"/>
        <v>148743.9945850193</v>
      </c>
      <c r="H32" s="46"/>
      <c r="I32" s="47"/>
      <c r="J32" s="54">
        <f t="shared" si="4"/>
        <v>0</v>
      </c>
      <c r="K32" s="49"/>
      <c r="L32" s="56">
        <f t="shared" si="5"/>
        <v>0</v>
      </c>
      <c r="N32" s="53">
        <v>7437199.7292509656</v>
      </c>
    </row>
    <row r="33" spans="1:14" x14ac:dyDescent="0.2">
      <c r="A33" s="5" t="s">
        <v>26</v>
      </c>
      <c r="B33" s="53">
        <f t="shared" si="0"/>
        <v>173374.00142164473</v>
      </c>
      <c r="C33" s="34">
        <v>5</v>
      </c>
      <c r="D33" s="35">
        <v>5</v>
      </c>
      <c r="E33" s="54">
        <f t="shared" si="1"/>
        <v>866870.00710822362</v>
      </c>
      <c r="F33" s="37">
        <f t="shared" si="2"/>
        <v>0</v>
      </c>
      <c r="G33" s="55">
        <f t="shared" si="3"/>
        <v>0</v>
      </c>
      <c r="H33" s="46"/>
      <c r="I33" s="47"/>
      <c r="J33" s="54">
        <f t="shared" si="4"/>
        <v>0</v>
      </c>
      <c r="K33" s="49"/>
      <c r="L33" s="56">
        <f t="shared" si="5"/>
        <v>0</v>
      </c>
      <c r="N33" s="53">
        <v>17337400.142164472</v>
      </c>
    </row>
    <row r="34" spans="1:14" x14ac:dyDescent="0.2">
      <c r="A34" s="5" t="s">
        <v>27</v>
      </c>
      <c r="B34" s="53">
        <f t="shared" si="0"/>
        <v>218073.46093436782</v>
      </c>
      <c r="C34" s="34">
        <v>5</v>
      </c>
      <c r="D34" s="35">
        <v>2</v>
      </c>
      <c r="E34" s="54">
        <f t="shared" si="1"/>
        <v>436146.92186873563</v>
      </c>
      <c r="F34" s="37">
        <f t="shared" si="2"/>
        <v>3</v>
      </c>
      <c r="G34" s="55">
        <f t="shared" si="3"/>
        <v>654220.38280310342</v>
      </c>
      <c r="H34" s="46"/>
      <c r="I34" s="47"/>
      <c r="J34" s="54">
        <f t="shared" si="4"/>
        <v>0</v>
      </c>
      <c r="K34" s="49"/>
      <c r="L34" s="56">
        <f t="shared" si="5"/>
        <v>0</v>
      </c>
      <c r="N34" s="53">
        <v>21807346.093436781</v>
      </c>
    </row>
    <row r="35" spans="1:14" x14ac:dyDescent="0.2">
      <c r="A35" s="5" t="s">
        <v>28</v>
      </c>
      <c r="B35" s="53">
        <f t="shared" si="0"/>
        <v>5930367.3465918936</v>
      </c>
      <c r="C35" s="34">
        <v>5</v>
      </c>
      <c r="D35" s="35">
        <v>5</v>
      </c>
      <c r="E35" s="54">
        <f t="shared" si="1"/>
        <v>29651836.732959468</v>
      </c>
      <c r="F35" s="37">
        <f t="shared" si="2"/>
        <v>0</v>
      </c>
      <c r="G35" s="55">
        <f t="shared" si="3"/>
        <v>0</v>
      </c>
      <c r="H35" s="46"/>
      <c r="I35" s="47"/>
      <c r="J35" s="54">
        <f t="shared" si="4"/>
        <v>0</v>
      </c>
      <c r="K35" s="49"/>
      <c r="L35" s="56">
        <f t="shared" si="5"/>
        <v>0</v>
      </c>
      <c r="N35" s="53">
        <v>593036734.65918934</v>
      </c>
    </row>
    <row r="36" spans="1:14" x14ac:dyDescent="0.2">
      <c r="A36" s="5" t="s">
        <v>29</v>
      </c>
      <c r="B36" s="53">
        <f t="shared" si="0"/>
        <v>20440.945266305869</v>
      </c>
      <c r="C36" s="34">
        <v>5</v>
      </c>
      <c r="D36" s="35">
        <v>2</v>
      </c>
      <c r="E36" s="54">
        <f t="shared" si="1"/>
        <v>40881.890532611738</v>
      </c>
      <c r="F36" s="37">
        <f t="shared" si="2"/>
        <v>3</v>
      </c>
      <c r="G36" s="55">
        <f t="shared" si="3"/>
        <v>61322.835798917607</v>
      </c>
      <c r="H36" s="46"/>
      <c r="I36" s="47"/>
      <c r="J36" s="54">
        <f t="shared" si="4"/>
        <v>0</v>
      </c>
      <c r="K36" s="49"/>
      <c r="L36" s="56">
        <f t="shared" si="5"/>
        <v>0</v>
      </c>
      <c r="N36" s="53">
        <v>2044094.5266305869</v>
      </c>
    </row>
    <row r="37" spans="1:14" x14ac:dyDescent="0.2">
      <c r="A37" s="5" t="s">
        <v>30</v>
      </c>
      <c r="B37" s="53">
        <f t="shared" si="0"/>
        <v>669377.82815157075</v>
      </c>
      <c r="C37" s="34">
        <v>5</v>
      </c>
      <c r="D37" s="35">
        <v>4</v>
      </c>
      <c r="E37" s="54">
        <f t="shared" si="1"/>
        <v>2677511.312606283</v>
      </c>
      <c r="F37" s="37">
        <f t="shared" si="2"/>
        <v>1</v>
      </c>
      <c r="G37" s="55">
        <f t="shared" si="3"/>
        <v>669377.82815157075</v>
      </c>
      <c r="H37" s="46"/>
      <c r="I37" s="47"/>
      <c r="J37" s="54">
        <f t="shared" si="4"/>
        <v>0</v>
      </c>
      <c r="K37" s="49"/>
      <c r="L37" s="56">
        <f t="shared" si="5"/>
        <v>0</v>
      </c>
      <c r="N37" s="53">
        <v>66937782.815157078</v>
      </c>
    </row>
    <row r="38" spans="1:14" x14ac:dyDescent="0.2">
      <c r="A38" s="5" t="s">
        <v>31</v>
      </c>
      <c r="B38" s="53">
        <f t="shared" si="0"/>
        <v>71949.456289499954</v>
      </c>
      <c r="C38" s="34">
        <v>5</v>
      </c>
      <c r="D38" s="35">
        <v>4</v>
      </c>
      <c r="E38" s="54">
        <f t="shared" si="1"/>
        <v>287797.82515799982</v>
      </c>
      <c r="F38" s="37">
        <f t="shared" si="2"/>
        <v>1</v>
      </c>
      <c r="G38" s="55">
        <f t="shared" si="3"/>
        <v>71949.456289499954</v>
      </c>
      <c r="H38" s="46"/>
      <c r="I38" s="47"/>
      <c r="J38" s="54">
        <f t="shared" si="4"/>
        <v>0</v>
      </c>
      <c r="K38" s="49"/>
      <c r="L38" s="56">
        <f t="shared" si="5"/>
        <v>0</v>
      </c>
      <c r="N38" s="53">
        <v>7194945.6289499952</v>
      </c>
    </row>
    <row r="39" spans="1:14" x14ac:dyDescent="0.2">
      <c r="A39" s="5" t="s">
        <v>32</v>
      </c>
      <c r="B39" s="53">
        <f t="shared" si="0"/>
        <v>16696.264010972951</v>
      </c>
      <c r="C39" s="34">
        <v>5</v>
      </c>
      <c r="D39" s="35">
        <v>2</v>
      </c>
      <c r="E39" s="54">
        <f t="shared" si="1"/>
        <v>33392.528021945902</v>
      </c>
      <c r="F39" s="37">
        <f t="shared" si="2"/>
        <v>3</v>
      </c>
      <c r="G39" s="55">
        <f t="shared" si="3"/>
        <v>50088.792032918849</v>
      </c>
      <c r="H39" s="46"/>
      <c r="I39" s="47"/>
      <c r="J39" s="54">
        <f t="shared" si="4"/>
        <v>0</v>
      </c>
      <c r="K39" s="49"/>
      <c r="L39" s="56">
        <f t="shared" si="5"/>
        <v>0</v>
      </c>
      <c r="N39" s="53">
        <v>1669626.4010972951</v>
      </c>
    </row>
    <row r="40" spans="1:14" x14ac:dyDescent="0.2">
      <c r="A40" s="5" t="s">
        <v>33</v>
      </c>
      <c r="B40" s="53">
        <f t="shared" si="0"/>
        <v>4488.7323769432205</v>
      </c>
      <c r="C40" s="34">
        <v>4</v>
      </c>
      <c r="D40" s="35">
        <v>0</v>
      </c>
      <c r="E40" s="54">
        <f t="shared" si="1"/>
        <v>0</v>
      </c>
      <c r="F40" s="37">
        <f t="shared" si="2"/>
        <v>4</v>
      </c>
      <c r="G40" s="55">
        <f t="shared" si="3"/>
        <v>17954.929507772882</v>
      </c>
      <c r="H40" s="46"/>
      <c r="I40" s="47"/>
      <c r="J40" s="54">
        <f t="shared" si="4"/>
        <v>0</v>
      </c>
      <c r="K40" s="49"/>
      <c r="L40" s="56">
        <f t="shared" si="5"/>
        <v>0</v>
      </c>
      <c r="N40" s="53">
        <v>448873.23769432202</v>
      </c>
    </row>
    <row r="41" spans="1:14" x14ac:dyDescent="0.2">
      <c r="A41" s="5" t="s">
        <v>34</v>
      </c>
      <c r="B41" s="53">
        <f t="shared" si="0"/>
        <v>667031.53860335506</v>
      </c>
      <c r="C41" s="34">
        <v>5</v>
      </c>
      <c r="D41" s="35">
        <v>4</v>
      </c>
      <c r="E41" s="54">
        <f t="shared" si="1"/>
        <v>2668126.1544134202</v>
      </c>
      <c r="F41" s="37">
        <f t="shared" si="2"/>
        <v>1</v>
      </c>
      <c r="G41" s="55">
        <f t="shared" si="3"/>
        <v>667031.53860335506</v>
      </c>
      <c r="H41" s="46"/>
      <c r="I41" s="47"/>
      <c r="J41" s="54">
        <f t="shared" si="4"/>
        <v>0</v>
      </c>
      <c r="K41" s="49"/>
      <c r="L41" s="56">
        <f t="shared" si="5"/>
        <v>0</v>
      </c>
      <c r="N41" s="53">
        <v>66703153.860335506</v>
      </c>
    </row>
    <row r="42" spans="1:14" x14ac:dyDescent="0.2">
      <c r="A42" s="5" t="s">
        <v>35</v>
      </c>
      <c r="B42" s="53">
        <f t="shared" si="0"/>
        <v>8496954.0500352699</v>
      </c>
      <c r="C42" s="34">
        <v>6</v>
      </c>
      <c r="D42" s="35">
        <v>5</v>
      </c>
      <c r="E42" s="54">
        <f t="shared" si="1"/>
        <v>42484770.250176348</v>
      </c>
      <c r="F42" s="37">
        <f t="shared" si="2"/>
        <v>1</v>
      </c>
      <c r="G42" s="55">
        <f t="shared" si="3"/>
        <v>8496954.0500352699</v>
      </c>
      <c r="H42" s="46"/>
      <c r="I42" s="47"/>
      <c r="J42" s="54">
        <f t="shared" si="4"/>
        <v>0</v>
      </c>
      <c r="K42" s="49"/>
      <c r="L42" s="56">
        <f t="shared" si="5"/>
        <v>0</v>
      </c>
      <c r="N42" s="53">
        <v>849695405.00352705</v>
      </c>
    </row>
    <row r="43" spans="1:14" x14ac:dyDescent="0.2">
      <c r="A43" s="5" t="s">
        <v>36</v>
      </c>
      <c r="B43" s="53">
        <f t="shared" si="0"/>
        <v>1086934.9016906957</v>
      </c>
      <c r="C43" s="34">
        <v>5</v>
      </c>
      <c r="D43" s="35">
        <v>5</v>
      </c>
      <c r="E43" s="54">
        <f t="shared" si="1"/>
        <v>5434674.5084534781</v>
      </c>
      <c r="F43" s="37">
        <f t="shared" si="2"/>
        <v>0</v>
      </c>
      <c r="G43" s="55">
        <f t="shared" si="3"/>
        <v>0</v>
      </c>
      <c r="H43" s="46"/>
      <c r="I43" s="47"/>
      <c r="J43" s="54">
        <f t="shared" si="4"/>
        <v>0</v>
      </c>
      <c r="K43" s="49"/>
      <c r="L43" s="56">
        <f t="shared" si="5"/>
        <v>0</v>
      </c>
      <c r="N43" s="53">
        <v>108693490.16906957</v>
      </c>
    </row>
    <row r="44" spans="1:14" x14ac:dyDescent="0.2">
      <c r="A44" s="5" t="s">
        <v>37</v>
      </c>
      <c r="B44" s="53">
        <f t="shared" si="0"/>
        <v>106439.7025007364</v>
      </c>
      <c r="C44" s="34">
        <v>5</v>
      </c>
      <c r="D44" s="35">
        <v>2</v>
      </c>
      <c r="E44" s="54">
        <f t="shared" si="1"/>
        <v>212879.4050014728</v>
      </c>
      <c r="F44" s="37">
        <f t="shared" si="2"/>
        <v>3</v>
      </c>
      <c r="G44" s="55">
        <f t="shared" si="3"/>
        <v>319319.1075022092</v>
      </c>
      <c r="H44" s="46"/>
      <c r="I44" s="47"/>
      <c r="J44" s="54">
        <f t="shared" si="4"/>
        <v>0</v>
      </c>
      <c r="K44" s="49"/>
      <c r="L44" s="56">
        <f t="shared" si="5"/>
        <v>0</v>
      </c>
      <c r="N44" s="53">
        <v>10643970.25007364</v>
      </c>
    </row>
    <row r="45" spans="1:14" x14ac:dyDescent="0.2">
      <c r="A45" s="5" t="s">
        <v>38</v>
      </c>
      <c r="B45" s="53">
        <f t="shared" si="0"/>
        <v>874.56898245518983</v>
      </c>
      <c r="C45" s="34">
        <v>4</v>
      </c>
      <c r="D45" s="35">
        <v>0</v>
      </c>
      <c r="E45" s="54">
        <f t="shared" si="1"/>
        <v>0</v>
      </c>
      <c r="F45" s="37">
        <f t="shared" si="2"/>
        <v>4</v>
      </c>
      <c r="G45" s="55">
        <f t="shared" si="3"/>
        <v>3498.2759298207593</v>
      </c>
      <c r="H45" s="46"/>
      <c r="I45" s="47"/>
      <c r="J45" s="54">
        <f t="shared" si="4"/>
        <v>0</v>
      </c>
      <c r="K45" s="49"/>
      <c r="L45" s="56">
        <f t="shared" si="5"/>
        <v>0</v>
      </c>
      <c r="N45" s="53">
        <v>87456.898245518983</v>
      </c>
    </row>
    <row r="46" spans="1:14" x14ac:dyDescent="0.2">
      <c r="A46" s="5" t="s">
        <v>39</v>
      </c>
      <c r="B46" s="53">
        <f t="shared" si="0"/>
        <v>34049.755444389993</v>
      </c>
      <c r="C46" s="34">
        <v>5</v>
      </c>
      <c r="D46" s="35">
        <v>3</v>
      </c>
      <c r="E46" s="54">
        <f t="shared" si="1"/>
        <v>102149.26633316997</v>
      </c>
      <c r="F46" s="37">
        <f t="shared" si="2"/>
        <v>2</v>
      </c>
      <c r="G46" s="55">
        <f t="shared" si="3"/>
        <v>68099.510888779987</v>
      </c>
      <c r="H46" s="46"/>
      <c r="I46" s="47"/>
      <c r="J46" s="54">
        <f t="shared" si="4"/>
        <v>0</v>
      </c>
      <c r="K46" s="49"/>
      <c r="L46" s="56">
        <f t="shared" si="5"/>
        <v>0</v>
      </c>
      <c r="N46" s="53">
        <v>3404975.5444389991</v>
      </c>
    </row>
    <row r="47" spans="1:14" x14ac:dyDescent="0.2">
      <c r="A47" s="5" t="s">
        <v>40</v>
      </c>
      <c r="B47" s="53">
        <f t="shared" si="0"/>
        <v>2639275.7613508292</v>
      </c>
      <c r="C47" s="34">
        <v>5</v>
      </c>
      <c r="D47" s="35">
        <v>5</v>
      </c>
      <c r="E47" s="54">
        <f t="shared" si="1"/>
        <v>13196378.806754146</v>
      </c>
      <c r="F47" s="37">
        <f t="shared" si="2"/>
        <v>0</v>
      </c>
      <c r="G47" s="55">
        <f t="shared" si="3"/>
        <v>0</v>
      </c>
      <c r="H47" s="46"/>
      <c r="I47" s="47"/>
      <c r="J47" s="54">
        <f t="shared" si="4"/>
        <v>0</v>
      </c>
      <c r="K47" s="49"/>
      <c r="L47" s="56">
        <f t="shared" si="5"/>
        <v>0</v>
      </c>
      <c r="N47" s="53">
        <v>263927576.13508293</v>
      </c>
    </row>
    <row r="48" spans="1:14" x14ac:dyDescent="0.2">
      <c r="A48" s="5" t="s">
        <v>41</v>
      </c>
      <c r="B48" s="53">
        <f t="shared" si="0"/>
        <v>661535.55880250013</v>
      </c>
      <c r="C48" s="34">
        <v>5</v>
      </c>
      <c r="D48" s="35">
        <v>4</v>
      </c>
      <c r="E48" s="54">
        <f t="shared" si="1"/>
        <v>2646142.2352100005</v>
      </c>
      <c r="F48" s="37">
        <f t="shared" si="2"/>
        <v>1</v>
      </c>
      <c r="G48" s="55">
        <f t="shared" si="3"/>
        <v>661535.55880250013</v>
      </c>
      <c r="H48" s="46"/>
      <c r="I48" s="47"/>
      <c r="J48" s="54">
        <f t="shared" si="4"/>
        <v>0</v>
      </c>
      <c r="K48" s="49"/>
      <c r="L48" s="56">
        <f t="shared" si="5"/>
        <v>0</v>
      </c>
      <c r="N48" s="53">
        <v>66153555.880250007</v>
      </c>
    </row>
    <row r="49" spans="1:14" x14ac:dyDescent="0.2">
      <c r="A49" s="5" t="s">
        <v>42</v>
      </c>
      <c r="B49" s="53">
        <f t="shared" si="0"/>
        <v>433396.16748695279</v>
      </c>
      <c r="C49" s="34">
        <v>5</v>
      </c>
      <c r="D49" s="35">
        <v>5</v>
      </c>
      <c r="E49" s="54">
        <f t="shared" si="1"/>
        <v>2166980.837434764</v>
      </c>
      <c r="F49" s="37">
        <f t="shared" si="2"/>
        <v>0</v>
      </c>
      <c r="G49" s="55">
        <f t="shared" si="3"/>
        <v>0</v>
      </c>
      <c r="H49" s="46"/>
      <c r="I49" s="47"/>
      <c r="J49" s="54">
        <f t="shared" si="4"/>
        <v>0</v>
      </c>
      <c r="K49" s="49"/>
      <c r="L49" s="56">
        <f t="shared" si="5"/>
        <v>0</v>
      </c>
      <c r="N49" s="53">
        <v>43339616.748695277</v>
      </c>
    </row>
    <row r="50" spans="1:14" x14ac:dyDescent="0.2">
      <c r="A50" s="5" t="s">
        <v>43</v>
      </c>
      <c r="B50" s="53">
        <f t="shared" si="0"/>
        <v>20729850.958426017</v>
      </c>
      <c r="C50" s="34">
        <v>3</v>
      </c>
      <c r="D50" s="35">
        <v>3</v>
      </c>
      <c r="E50" s="54">
        <f t="shared" si="1"/>
        <v>62189552.875278056</v>
      </c>
      <c r="F50" s="37">
        <f t="shared" si="2"/>
        <v>0</v>
      </c>
      <c r="G50" s="55">
        <f t="shared" si="3"/>
        <v>0</v>
      </c>
      <c r="H50" s="38">
        <v>3</v>
      </c>
      <c r="I50" s="34">
        <v>3</v>
      </c>
      <c r="J50" s="54">
        <f t="shared" si="4"/>
        <v>62189552.875278056</v>
      </c>
      <c r="K50" s="35">
        <f>(H50-I50)</f>
        <v>0</v>
      </c>
      <c r="L50" s="56">
        <f t="shared" si="5"/>
        <v>0</v>
      </c>
      <c r="N50" s="53">
        <v>2072985095.8426018</v>
      </c>
    </row>
    <row r="51" spans="1:14" x14ac:dyDescent="0.2">
      <c r="A51" s="5" t="s">
        <v>44</v>
      </c>
      <c r="B51" s="53">
        <f t="shared" si="0"/>
        <v>8347818.5917919949</v>
      </c>
      <c r="C51" s="34">
        <v>7</v>
      </c>
      <c r="D51" s="35">
        <v>5</v>
      </c>
      <c r="E51" s="54">
        <f t="shared" si="1"/>
        <v>41739092.958959974</v>
      </c>
      <c r="F51" s="37">
        <f t="shared" si="2"/>
        <v>2</v>
      </c>
      <c r="G51" s="55">
        <f t="shared" si="3"/>
        <v>16695637.18358399</v>
      </c>
      <c r="H51" s="46"/>
      <c r="I51" s="47"/>
      <c r="J51" s="54">
        <f t="shared" si="4"/>
        <v>0</v>
      </c>
      <c r="K51" s="49"/>
      <c r="L51" s="56">
        <f t="shared" si="5"/>
        <v>0</v>
      </c>
      <c r="N51" s="53">
        <v>834781859.17919946</v>
      </c>
    </row>
    <row r="52" spans="1:14" x14ac:dyDescent="0.2">
      <c r="A52" s="5" t="s">
        <v>45</v>
      </c>
      <c r="B52" s="53">
        <f t="shared" si="0"/>
        <v>1335422.138168639</v>
      </c>
      <c r="C52" s="34">
        <v>5</v>
      </c>
      <c r="D52" s="35">
        <v>4</v>
      </c>
      <c r="E52" s="54">
        <f t="shared" si="1"/>
        <v>5341688.5526745562</v>
      </c>
      <c r="F52" s="37">
        <f t="shared" si="2"/>
        <v>1</v>
      </c>
      <c r="G52" s="55">
        <f t="shared" si="3"/>
        <v>1335422.138168639</v>
      </c>
      <c r="H52" s="46"/>
      <c r="I52" s="47"/>
      <c r="J52" s="54">
        <f t="shared" si="4"/>
        <v>0</v>
      </c>
      <c r="K52" s="49"/>
      <c r="L52" s="56">
        <f t="shared" si="5"/>
        <v>0</v>
      </c>
      <c r="N52" s="53">
        <v>133542213.81686391</v>
      </c>
    </row>
    <row r="53" spans="1:14" x14ac:dyDescent="0.2">
      <c r="A53" s="5" t="s">
        <v>46</v>
      </c>
      <c r="B53" s="53">
        <f t="shared" si="0"/>
        <v>3045858.8079483085</v>
      </c>
      <c r="C53" s="34">
        <v>5</v>
      </c>
      <c r="D53" s="35">
        <v>5</v>
      </c>
      <c r="E53" s="54">
        <f t="shared" si="1"/>
        <v>15229294.039741542</v>
      </c>
      <c r="F53" s="37">
        <f t="shared" si="2"/>
        <v>0</v>
      </c>
      <c r="G53" s="55">
        <f t="shared" si="3"/>
        <v>0</v>
      </c>
      <c r="H53" s="46"/>
      <c r="I53" s="47"/>
      <c r="J53" s="54">
        <f t="shared" si="4"/>
        <v>0</v>
      </c>
      <c r="K53" s="49"/>
      <c r="L53" s="56">
        <f t="shared" si="5"/>
        <v>0</v>
      </c>
      <c r="N53" s="53">
        <v>304585880.79483086</v>
      </c>
    </row>
    <row r="54" spans="1:14" x14ac:dyDescent="0.2">
      <c r="A54" s="5" t="s">
        <v>47</v>
      </c>
      <c r="B54" s="53">
        <f t="shared" si="0"/>
        <v>92409.663923788452</v>
      </c>
      <c r="C54" s="34">
        <v>5</v>
      </c>
      <c r="D54" s="35">
        <v>3</v>
      </c>
      <c r="E54" s="54">
        <f t="shared" si="1"/>
        <v>277228.99177136534</v>
      </c>
      <c r="F54" s="37">
        <f t="shared" si="2"/>
        <v>2</v>
      </c>
      <c r="G54" s="55">
        <f t="shared" si="3"/>
        <v>184819.3278475769</v>
      </c>
      <c r="H54" s="46"/>
      <c r="I54" s="47"/>
      <c r="J54" s="54">
        <f t="shared" si="4"/>
        <v>0</v>
      </c>
      <c r="K54" s="49"/>
      <c r="L54" s="56">
        <f t="shared" si="5"/>
        <v>0</v>
      </c>
      <c r="N54" s="53">
        <v>9240966.3923788443</v>
      </c>
    </row>
    <row r="55" spans="1:14" x14ac:dyDescent="0.2">
      <c r="A55" s="5" t="s">
        <v>48</v>
      </c>
      <c r="B55" s="53">
        <f t="shared" si="0"/>
        <v>40948479.280060269</v>
      </c>
      <c r="C55" s="34">
        <v>6</v>
      </c>
      <c r="D55" s="35">
        <v>6</v>
      </c>
      <c r="E55" s="54">
        <f t="shared" si="1"/>
        <v>245690875.68036163</v>
      </c>
      <c r="F55" s="37">
        <f t="shared" si="2"/>
        <v>0</v>
      </c>
      <c r="G55" s="55">
        <f t="shared" si="3"/>
        <v>0</v>
      </c>
      <c r="H55" s="46"/>
      <c r="I55" s="47"/>
      <c r="J55" s="54">
        <f t="shared" si="4"/>
        <v>0</v>
      </c>
      <c r="K55" s="49"/>
      <c r="L55" s="56">
        <f t="shared" si="5"/>
        <v>0</v>
      </c>
      <c r="N55" s="53">
        <v>4094847928.0060267</v>
      </c>
    </row>
    <row r="56" spans="1:14" x14ac:dyDescent="0.2">
      <c r="A56" s="5" t="s">
        <v>49</v>
      </c>
      <c r="B56" s="53">
        <f t="shared" si="0"/>
        <v>8375377.574426488</v>
      </c>
      <c r="C56" s="34">
        <v>6</v>
      </c>
      <c r="D56" s="35">
        <v>6</v>
      </c>
      <c r="E56" s="54">
        <f t="shared" si="1"/>
        <v>50252265.44655893</v>
      </c>
      <c r="F56" s="37">
        <f t="shared" si="2"/>
        <v>0</v>
      </c>
      <c r="G56" s="55">
        <f t="shared" si="3"/>
        <v>0</v>
      </c>
      <c r="H56" s="46"/>
      <c r="I56" s="47"/>
      <c r="J56" s="54">
        <f t="shared" si="4"/>
        <v>0</v>
      </c>
      <c r="K56" s="49"/>
      <c r="L56" s="56">
        <f t="shared" si="5"/>
        <v>0</v>
      </c>
      <c r="N56" s="53">
        <v>837537757.44264877</v>
      </c>
    </row>
    <row r="57" spans="1:14" x14ac:dyDescent="0.2">
      <c r="A57" s="5" t="s">
        <v>50</v>
      </c>
      <c r="B57" s="53">
        <f t="shared" si="0"/>
        <v>8572173.8000056967</v>
      </c>
      <c r="C57" s="34">
        <v>6</v>
      </c>
      <c r="D57" s="35">
        <v>6</v>
      </c>
      <c r="E57" s="54">
        <f t="shared" si="1"/>
        <v>51433042.80003418</v>
      </c>
      <c r="F57" s="37">
        <f t="shared" si="2"/>
        <v>0</v>
      </c>
      <c r="G57" s="55">
        <f t="shared" si="3"/>
        <v>0</v>
      </c>
      <c r="H57" s="46"/>
      <c r="I57" s="47"/>
      <c r="J57" s="54">
        <f t="shared" si="4"/>
        <v>0</v>
      </c>
      <c r="K57" s="49"/>
      <c r="L57" s="56">
        <f t="shared" si="5"/>
        <v>0</v>
      </c>
      <c r="N57" s="53">
        <v>857217380.00056958</v>
      </c>
    </row>
    <row r="58" spans="1:14" x14ac:dyDescent="0.2">
      <c r="A58" s="5" t="s">
        <v>51</v>
      </c>
      <c r="B58" s="53">
        <f t="shared" si="0"/>
        <v>545133.24041002127</v>
      </c>
      <c r="C58" s="34">
        <v>5</v>
      </c>
      <c r="D58" s="35">
        <v>2</v>
      </c>
      <c r="E58" s="54">
        <f t="shared" si="1"/>
        <v>1090266.4808200425</v>
      </c>
      <c r="F58" s="37">
        <f t="shared" si="2"/>
        <v>3</v>
      </c>
      <c r="G58" s="55">
        <f t="shared" si="3"/>
        <v>1635399.7212300638</v>
      </c>
      <c r="H58" s="46"/>
      <c r="I58" s="47"/>
      <c r="J58" s="54">
        <f t="shared" si="4"/>
        <v>0</v>
      </c>
      <c r="K58" s="49"/>
      <c r="L58" s="56">
        <f t="shared" si="5"/>
        <v>0</v>
      </c>
      <c r="N58" s="53">
        <v>54513324.041002132</v>
      </c>
    </row>
    <row r="59" spans="1:14" x14ac:dyDescent="0.2">
      <c r="A59" s="5" t="s">
        <v>52</v>
      </c>
      <c r="B59" s="53">
        <f t="shared" si="0"/>
        <v>8395991.9760824386</v>
      </c>
      <c r="C59" s="34">
        <v>6</v>
      </c>
      <c r="D59" s="35">
        <v>6</v>
      </c>
      <c r="E59" s="54">
        <f t="shared" si="1"/>
        <v>50375951.856494635</v>
      </c>
      <c r="F59" s="37">
        <f t="shared" si="2"/>
        <v>0</v>
      </c>
      <c r="G59" s="55">
        <f t="shared" si="3"/>
        <v>0</v>
      </c>
      <c r="H59" s="46"/>
      <c r="I59" s="47"/>
      <c r="J59" s="54">
        <f t="shared" si="4"/>
        <v>0</v>
      </c>
      <c r="K59" s="49"/>
      <c r="L59" s="56">
        <f t="shared" si="5"/>
        <v>0</v>
      </c>
      <c r="N59" s="53">
        <v>839599197.60824382</v>
      </c>
    </row>
    <row r="60" spans="1:14" x14ac:dyDescent="0.2">
      <c r="A60" s="5" t="s">
        <v>53</v>
      </c>
      <c r="B60" s="53">
        <f t="shared" si="0"/>
        <v>2210599.034130381</v>
      </c>
      <c r="C60" s="34">
        <v>5</v>
      </c>
      <c r="D60" s="35">
        <v>5</v>
      </c>
      <c r="E60" s="54">
        <f t="shared" si="1"/>
        <v>11052995.170651905</v>
      </c>
      <c r="F60" s="37">
        <f t="shared" si="2"/>
        <v>0</v>
      </c>
      <c r="G60" s="55">
        <f t="shared" si="3"/>
        <v>0</v>
      </c>
      <c r="H60" s="46"/>
      <c r="I60" s="47"/>
      <c r="J60" s="54">
        <f t="shared" si="4"/>
        <v>0</v>
      </c>
      <c r="K60" s="49"/>
      <c r="L60" s="56">
        <f t="shared" si="5"/>
        <v>0</v>
      </c>
      <c r="N60" s="53">
        <v>221059903.41303807</v>
      </c>
    </row>
    <row r="61" spans="1:14" x14ac:dyDescent="0.2">
      <c r="A61" s="5" t="s">
        <v>54</v>
      </c>
      <c r="B61" s="53">
        <f t="shared" si="0"/>
        <v>71380.727207764299</v>
      </c>
      <c r="C61" s="34">
        <v>5</v>
      </c>
      <c r="D61" s="35">
        <v>4</v>
      </c>
      <c r="E61" s="54">
        <f t="shared" si="1"/>
        <v>285522.9088310572</v>
      </c>
      <c r="F61" s="37">
        <f t="shared" si="2"/>
        <v>1</v>
      </c>
      <c r="G61" s="55">
        <f t="shared" si="3"/>
        <v>71380.727207764299</v>
      </c>
      <c r="H61" s="46"/>
      <c r="I61" s="47"/>
      <c r="J61" s="54">
        <f t="shared" si="4"/>
        <v>0</v>
      </c>
      <c r="K61" s="49"/>
      <c r="L61" s="56">
        <f t="shared" si="5"/>
        <v>0</v>
      </c>
      <c r="N61" s="53">
        <v>7138072.7207764303</v>
      </c>
    </row>
    <row r="62" spans="1:14" x14ac:dyDescent="0.2">
      <c r="A62" s="5" t="s">
        <v>87</v>
      </c>
      <c r="B62" s="53">
        <f t="shared" si="0"/>
        <v>2516122.3142468678</v>
      </c>
      <c r="C62" s="34">
        <v>5</v>
      </c>
      <c r="D62" s="35">
        <v>4</v>
      </c>
      <c r="E62" s="54">
        <f t="shared" si="1"/>
        <v>10064489.256987471</v>
      </c>
      <c r="F62" s="37">
        <f t="shared" si="2"/>
        <v>1</v>
      </c>
      <c r="G62" s="55">
        <f t="shared" si="3"/>
        <v>2516122.3142468678</v>
      </c>
      <c r="H62" s="46"/>
      <c r="I62" s="47"/>
      <c r="J62" s="54">
        <f t="shared" si="4"/>
        <v>0</v>
      </c>
      <c r="K62" s="49"/>
      <c r="L62" s="56">
        <f t="shared" si="5"/>
        <v>0</v>
      </c>
      <c r="N62" s="53">
        <v>251612231.42468679</v>
      </c>
    </row>
    <row r="63" spans="1:14" x14ac:dyDescent="0.2">
      <c r="A63" s="5" t="s">
        <v>88</v>
      </c>
      <c r="B63" s="53">
        <f t="shared" si="0"/>
        <v>762872.3901017328</v>
      </c>
      <c r="C63" s="34">
        <v>5</v>
      </c>
      <c r="D63" s="35">
        <v>5</v>
      </c>
      <c r="E63" s="54">
        <f t="shared" si="1"/>
        <v>3814361.9505086639</v>
      </c>
      <c r="F63" s="37">
        <f t="shared" si="2"/>
        <v>0</v>
      </c>
      <c r="G63" s="55">
        <f t="shared" si="3"/>
        <v>0</v>
      </c>
      <c r="H63" s="46"/>
      <c r="I63" s="47"/>
      <c r="J63" s="54">
        <f t="shared" si="4"/>
        <v>0</v>
      </c>
      <c r="K63" s="49"/>
      <c r="L63" s="56">
        <f t="shared" si="5"/>
        <v>0</v>
      </c>
      <c r="N63" s="53">
        <v>76287239.010173276</v>
      </c>
    </row>
    <row r="64" spans="1:14" x14ac:dyDescent="0.2">
      <c r="A64" s="5" t="s">
        <v>55</v>
      </c>
      <c r="B64" s="53">
        <f t="shared" si="0"/>
        <v>416686.92152935872</v>
      </c>
      <c r="C64" s="34">
        <v>5</v>
      </c>
      <c r="D64" s="35">
        <v>5</v>
      </c>
      <c r="E64" s="54">
        <f t="shared" si="1"/>
        <v>2083434.6076467936</v>
      </c>
      <c r="F64" s="37">
        <f t="shared" si="2"/>
        <v>0</v>
      </c>
      <c r="G64" s="55">
        <f t="shared" si="3"/>
        <v>0</v>
      </c>
      <c r="H64" s="46"/>
      <c r="I64" s="47"/>
      <c r="J64" s="54">
        <f t="shared" si="4"/>
        <v>0</v>
      </c>
      <c r="K64" s="49"/>
      <c r="L64" s="56">
        <f t="shared" si="5"/>
        <v>0</v>
      </c>
      <c r="N64" s="53">
        <v>41668692.15293587</v>
      </c>
    </row>
    <row r="65" spans="1:14" x14ac:dyDescent="0.2">
      <c r="A65" s="5" t="s">
        <v>56</v>
      </c>
      <c r="B65" s="53">
        <f t="shared" si="0"/>
        <v>3842494.2095664549</v>
      </c>
      <c r="C65" s="34">
        <v>5</v>
      </c>
      <c r="D65" s="35">
        <v>5</v>
      </c>
      <c r="E65" s="54">
        <f t="shared" si="1"/>
        <v>19212471.047832273</v>
      </c>
      <c r="F65" s="37">
        <f t="shared" si="2"/>
        <v>0</v>
      </c>
      <c r="G65" s="55">
        <f t="shared" si="3"/>
        <v>0</v>
      </c>
      <c r="H65" s="46"/>
      <c r="I65" s="47"/>
      <c r="J65" s="54">
        <f t="shared" si="4"/>
        <v>0</v>
      </c>
      <c r="K65" s="49"/>
      <c r="L65" s="56">
        <f t="shared" si="5"/>
        <v>0</v>
      </c>
      <c r="N65" s="53">
        <v>384249420.95664549</v>
      </c>
    </row>
    <row r="66" spans="1:14" x14ac:dyDescent="0.2">
      <c r="A66" s="5" t="s">
        <v>57</v>
      </c>
      <c r="B66" s="53">
        <f t="shared" si="0"/>
        <v>1005463.046984077</v>
      </c>
      <c r="C66" s="34">
        <v>5</v>
      </c>
      <c r="D66" s="35">
        <v>5</v>
      </c>
      <c r="E66" s="54">
        <f t="shared" si="1"/>
        <v>5027315.2349203844</v>
      </c>
      <c r="F66" s="37">
        <f t="shared" si="2"/>
        <v>0</v>
      </c>
      <c r="G66" s="55">
        <f t="shared" si="3"/>
        <v>0</v>
      </c>
      <c r="H66" s="46"/>
      <c r="I66" s="47"/>
      <c r="J66" s="54">
        <f t="shared" si="4"/>
        <v>0</v>
      </c>
      <c r="K66" s="49"/>
      <c r="L66" s="56">
        <f t="shared" si="5"/>
        <v>0</v>
      </c>
      <c r="N66" s="53">
        <v>100546304.69840769</v>
      </c>
    </row>
    <row r="67" spans="1:14" x14ac:dyDescent="0.2">
      <c r="A67" s="5" t="s">
        <v>58</v>
      </c>
      <c r="B67" s="53">
        <f t="shared" si="0"/>
        <v>348598.51561004913</v>
      </c>
      <c r="C67" s="34">
        <v>5</v>
      </c>
      <c r="D67" s="35">
        <v>2</v>
      </c>
      <c r="E67" s="54">
        <f t="shared" si="1"/>
        <v>697197.03122009826</v>
      </c>
      <c r="F67" s="37">
        <f t="shared" si="2"/>
        <v>3</v>
      </c>
      <c r="G67" s="55">
        <f t="shared" si="3"/>
        <v>1045795.5468301474</v>
      </c>
      <c r="H67" s="46"/>
      <c r="I67" s="47"/>
      <c r="J67" s="54">
        <f t="shared" si="4"/>
        <v>0</v>
      </c>
      <c r="K67" s="49"/>
      <c r="L67" s="56">
        <f t="shared" si="5"/>
        <v>0</v>
      </c>
      <c r="N67" s="53">
        <v>34859851.561004914</v>
      </c>
    </row>
    <row r="68" spans="1:14" x14ac:dyDescent="0.2">
      <c r="A68" s="5" t="s">
        <v>59</v>
      </c>
      <c r="B68" s="53">
        <f t="shared" si="0"/>
        <v>75042.059772722045</v>
      </c>
      <c r="C68" s="34">
        <v>5</v>
      </c>
      <c r="D68" s="35">
        <v>3</v>
      </c>
      <c r="E68" s="54">
        <f t="shared" si="1"/>
        <v>225126.17931816613</v>
      </c>
      <c r="F68" s="37">
        <f t="shared" si="2"/>
        <v>2</v>
      </c>
      <c r="G68" s="55">
        <f t="shared" si="3"/>
        <v>150084.11954544409</v>
      </c>
      <c r="H68" s="46"/>
      <c r="I68" s="47"/>
      <c r="J68" s="54">
        <f t="shared" si="4"/>
        <v>0</v>
      </c>
      <c r="K68" s="49"/>
      <c r="L68" s="56">
        <f t="shared" si="5"/>
        <v>0</v>
      </c>
      <c r="N68" s="53">
        <v>7504205.9772722041</v>
      </c>
    </row>
    <row r="69" spans="1:14" x14ac:dyDescent="0.2">
      <c r="A69" s="5" t="s">
        <v>60</v>
      </c>
      <c r="B69" s="53">
        <f t="shared" si="0"/>
        <v>81529.672373321722</v>
      </c>
      <c r="C69" s="34">
        <v>5</v>
      </c>
      <c r="D69" s="35">
        <v>5</v>
      </c>
      <c r="E69" s="54">
        <f t="shared" si="1"/>
        <v>407648.36186660861</v>
      </c>
      <c r="F69" s="37">
        <f>(C69-D69)</f>
        <v>0</v>
      </c>
      <c r="G69" s="55">
        <f t="shared" si="3"/>
        <v>0</v>
      </c>
      <c r="H69" s="46"/>
      <c r="I69" s="47"/>
      <c r="J69" s="54">
        <f t="shared" si="4"/>
        <v>0</v>
      </c>
      <c r="K69" s="49"/>
      <c r="L69" s="56">
        <f t="shared" si="5"/>
        <v>0</v>
      </c>
      <c r="N69" s="53">
        <v>8152967.2373321718</v>
      </c>
    </row>
    <row r="70" spans="1:14" x14ac:dyDescent="0.2">
      <c r="A70" s="5" t="s">
        <v>61</v>
      </c>
      <c r="B70" s="53">
        <f t="shared" si="0"/>
        <v>100.88517133886565</v>
      </c>
      <c r="C70" s="34">
        <v>4</v>
      </c>
      <c r="D70" s="35">
        <v>0</v>
      </c>
      <c r="E70" s="54">
        <f t="shared" si="1"/>
        <v>0</v>
      </c>
      <c r="F70" s="37">
        <f t="shared" si="2"/>
        <v>4</v>
      </c>
      <c r="G70" s="55">
        <f t="shared" si="3"/>
        <v>403.54068535546259</v>
      </c>
      <c r="H70" s="46"/>
      <c r="I70" s="47"/>
      <c r="J70" s="54">
        <f t="shared" si="4"/>
        <v>0</v>
      </c>
      <c r="K70" s="49"/>
      <c r="L70" s="56">
        <f t="shared" si="5"/>
        <v>0</v>
      </c>
      <c r="N70" s="53">
        <v>10088.517133886564</v>
      </c>
    </row>
    <row r="71" spans="1:14" x14ac:dyDescent="0.2">
      <c r="A71" s="5" t="s">
        <v>62</v>
      </c>
      <c r="B71" s="53">
        <f t="shared" si="0"/>
        <v>3494698.3499671891</v>
      </c>
      <c r="C71" s="34">
        <v>3</v>
      </c>
      <c r="D71" s="35">
        <v>3</v>
      </c>
      <c r="E71" s="54">
        <f t="shared" si="1"/>
        <v>10484095.049901567</v>
      </c>
      <c r="F71" s="37">
        <f t="shared" si="2"/>
        <v>0</v>
      </c>
      <c r="G71" s="55">
        <f t="shared" si="3"/>
        <v>0</v>
      </c>
      <c r="H71" s="38">
        <v>3</v>
      </c>
      <c r="I71" s="34">
        <v>3</v>
      </c>
      <c r="J71" s="54">
        <f t="shared" si="4"/>
        <v>10484095.049901567</v>
      </c>
      <c r="K71" s="35">
        <f>(H71-I71)</f>
        <v>0</v>
      </c>
      <c r="L71" s="56">
        <f t="shared" si="5"/>
        <v>0</v>
      </c>
      <c r="N71" s="53">
        <v>349469834.99671888</v>
      </c>
    </row>
    <row r="72" spans="1:14" x14ac:dyDescent="0.2">
      <c r="A72" s="5" t="s">
        <v>63</v>
      </c>
      <c r="B72" s="53">
        <f t="shared" si="0"/>
        <v>37128.750041595398</v>
      </c>
      <c r="C72" s="34">
        <v>5</v>
      </c>
      <c r="D72" s="35">
        <v>4</v>
      </c>
      <c r="E72" s="54">
        <f t="shared" si="1"/>
        <v>148515.00016638159</v>
      </c>
      <c r="F72" s="37">
        <f t="shared" si="2"/>
        <v>1</v>
      </c>
      <c r="G72" s="55">
        <f t="shared" si="3"/>
        <v>37128.750041595398</v>
      </c>
      <c r="H72" s="46"/>
      <c r="I72" s="47"/>
      <c r="J72" s="54">
        <f t="shared" si="4"/>
        <v>0</v>
      </c>
      <c r="K72" s="49"/>
      <c r="L72" s="56">
        <f t="shared" si="5"/>
        <v>0</v>
      </c>
      <c r="N72" s="53">
        <v>3712875.0041595395</v>
      </c>
    </row>
    <row r="73" spans="1:14" x14ac:dyDescent="0.2">
      <c r="A73" s="5" t="s">
        <v>64</v>
      </c>
      <c r="B73" s="53">
        <f t="shared" si="0"/>
        <v>4113810.4554334935</v>
      </c>
      <c r="C73" s="34">
        <v>6</v>
      </c>
      <c r="D73" s="35">
        <v>4</v>
      </c>
      <c r="E73" s="54">
        <f t="shared" si="1"/>
        <v>16455241.821733974</v>
      </c>
      <c r="F73" s="37">
        <f t="shared" si="2"/>
        <v>2</v>
      </c>
      <c r="G73" s="55">
        <f t="shared" si="3"/>
        <v>8227620.910866987</v>
      </c>
      <c r="H73" s="46"/>
      <c r="I73" s="47"/>
      <c r="J73" s="54">
        <f t="shared" si="4"/>
        <v>0</v>
      </c>
      <c r="K73" s="49"/>
      <c r="L73" s="56">
        <f t="shared" si="5"/>
        <v>0</v>
      </c>
      <c r="N73" s="53">
        <v>411381045.54334933</v>
      </c>
    </row>
    <row r="74" spans="1:14" x14ac:dyDescent="0.2">
      <c r="A74" s="5" t="s">
        <v>65</v>
      </c>
      <c r="B74" s="53">
        <f>(N74*0.01)</f>
        <v>27793.736492585907</v>
      </c>
      <c r="C74" s="34">
        <v>5</v>
      </c>
      <c r="D74" s="35">
        <v>3</v>
      </c>
      <c r="E74" s="54">
        <f>(B74*D74)</f>
        <v>83381.209477757715</v>
      </c>
      <c r="F74" s="37">
        <f>(C74-D74)</f>
        <v>2</v>
      </c>
      <c r="G74" s="55">
        <f>(B74*F74)</f>
        <v>55587.472985171815</v>
      </c>
      <c r="H74" s="46"/>
      <c r="I74" s="47"/>
      <c r="J74" s="54">
        <f>(B74*I74)</f>
        <v>0</v>
      </c>
      <c r="K74" s="49"/>
      <c r="L74" s="56">
        <f>(B74*K74)</f>
        <v>0</v>
      </c>
      <c r="N74" s="53">
        <v>2779373.6492585908</v>
      </c>
    </row>
    <row r="75" spans="1:14" x14ac:dyDescent="0.2">
      <c r="A75" s="5" t="s">
        <v>76</v>
      </c>
      <c r="B75" s="8">
        <f>SUM(B8:B74)</f>
        <v>176068608.28603745</v>
      </c>
      <c r="C75" s="9" t="s">
        <v>167</v>
      </c>
      <c r="D75" s="1" t="s">
        <v>167</v>
      </c>
      <c r="E75" s="40">
        <f>SUM(E8:E74)</f>
        <v>868015731.15600932</v>
      </c>
      <c r="F75" s="1" t="s">
        <v>167</v>
      </c>
      <c r="G75" s="40">
        <f>SUM(G8:G74)</f>
        <v>69073974.76256457</v>
      </c>
      <c r="H75" s="10"/>
      <c r="I75" s="1"/>
      <c r="J75" s="40">
        <f>SUM(J8:J74)</f>
        <v>79802276.096471637</v>
      </c>
      <c r="K75" s="1"/>
      <c r="L75" s="43">
        <f>SUM(L8:L74)</f>
        <v>0</v>
      </c>
      <c r="N75" s="8">
        <f>SUM(N8:N74)</f>
        <v>17606860828.603745</v>
      </c>
    </row>
    <row r="76" spans="1:14" x14ac:dyDescent="0.2">
      <c r="A76" s="2"/>
      <c r="B76" s="3"/>
      <c r="C76" s="3"/>
      <c r="D76" s="3"/>
      <c r="E76" s="3"/>
      <c r="F76" s="3"/>
      <c r="G76" s="3"/>
      <c r="H76" s="3"/>
      <c r="I76" s="3"/>
      <c r="J76" s="52"/>
      <c r="K76" s="3"/>
      <c r="L76" s="4"/>
    </row>
    <row r="77" spans="1:14" x14ac:dyDescent="0.2">
      <c r="A77" s="89" t="s">
        <v>67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8"/>
    </row>
    <row r="78" spans="1:14" x14ac:dyDescent="0.2">
      <c r="A78" s="89" t="s">
        <v>86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8"/>
    </row>
    <row r="79" spans="1:14" x14ac:dyDescent="0.2">
      <c r="A79" s="86" t="s">
        <v>144</v>
      </c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8"/>
    </row>
    <row r="80" spans="1:14" x14ac:dyDescent="0.2">
      <c r="A80" s="86" t="s">
        <v>142</v>
      </c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8"/>
    </row>
    <row r="81" spans="1:12" x14ac:dyDescent="0.2">
      <c r="A81" s="89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8"/>
    </row>
    <row r="82" spans="1:12" x14ac:dyDescent="0.2">
      <c r="A82" s="89" t="s">
        <v>72</v>
      </c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8"/>
    </row>
    <row r="83" spans="1:12" ht="12.75" customHeight="1" x14ac:dyDescent="0.2">
      <c r="A83" s="86" t="s">
        <v>145</v>
      </c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88"/>
    </row>
    <row r="84" spans="1:12" ht="13.5" customHeight="1" thickBot="1" x14ac:dyDescent="0.25">
      <c r="A84" s="91" t="s">
        <v>143</v>
      </c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3"/>
    </row>
  </sheetData>
  <mergeCells count="13">
    <mergeCell ref="A1:L1"/>
    <mergeCell ref="A2:L2"/>
    <mergeCell ref="A3:L3"/>
    <mergeCell ref="C4:G4"/>
    <mergeCell ref="H4:L4"/>
    <mergeCell ref="A80:L80"/>
    <mergeCell ref="A81:L81"/>
    <mergeCell ref="A82:L82"/>
    <mergeCell ref="A83:L83"/>
    <mergeCell ref="A84:L84"/>
    <mergeCell ref="A77:L77"/>
    <mergeCell ref="A78:L78"/>
    <mergeCell ref="A79:L79"/>
  </mergeCells>
  <printOptions horizontalCentered="1"/>
  <pageMargins left="0.5" right="0.5" top="0.5" bottom="0.5" header="0.3" footer="0.3"/>
  <pageSetup scale="82" fitToHeight="0" orientation="landscape" horizontalDpi="1200" verticalDpi="1200" r:id="rId1"/>
  <headerFooter>
    <oddHeader>&amp;C&amp;11Office of Economic and Demographic Research</oddHeader>
    <oddFooter>&amp;L&amp;11March 2017&amp;R&amp;11Page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4"/>
  <sheetViews>
    <sheetView topLeftCell="A37" workbookViewId="0">
      <selection activeCell="G75" sqref="G75"/>
    </sheetView>
  </sheetViews>
  <sheetFormatPr defaultRowHeight="12.75" x14ac:dyDescent="0.2"/>
  <cols>
    <col min="1" max="1" width="12.7109375" customWidth="1"/>
    <col min="2" max="2" width="14.7109375" customWidth="1"/>
    <col min="3" max="4" width="11.7109375" customWidth="1"/>
    <col min="5" max="5" width="14.7109375" customWidth="1"/>
    <col min="6" max="6" width="11.7109375" customWidth="1"/>
    <col min="7" max="7" width="14.7109375" customWidth="1"/>
    <col min="8" max="9" width="11.7109375" customWidth="1"/>
    <col min="10" max="10" width="14.7109375" customWidth="1"/>
    <col min="11" max="11" width="11.7109375" customWidth="1"/>
    <col min="12" max="12" width="14.7109375" customWidth="1"/>
    <col min="14" max="14" width="16" bestFit="1" customWidth="1"/>
  </cols>
  <sheetData>
    <row r="1" spans="1:14" ht="23.25" x14ac:dyDescent="0.35">
      <c r="A1" s="73" t="s">
        <v>80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5"/>
    </row>
    <row r="2" spans="1:14" ht="18.75" thickBot="1" x14ac:dyDescent="0.3">
      <c r="A2" s="76" t="s">
        <v>77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8"/>
    </row>
    <row r="3" spans="1:14" ht="16.5" thickBot="1" x14ac:dyDescent="0.3">
      <c r="A3" s="79" t="s">
        <v>134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1"/>
      <c r="N3" s="12" t="s">
        <v>102</v>
      </c>
    </row>
    <row r="4" spans="1:14" x14ac:dyDescent="0.2">
      <c r="A4" s="11"/>
      <c r="B4" s="12"/>
      <c r="C4" s="82" t="s">
        <v>81</v>
      </c>
      <c r="D4" s="83"/>
      <c r="E4" s="83"/>
      <c r="F4" s="83"/>
      <c r="G4" s="83"/>
      <c r="H4" s="84" t="s">
        <v>82</v>
      </c>
      <c r="I4" s="83"/>
      <c r="J4" s="83"/>
      <c r="K4" s="83"/>
      <c r="L4" s="85"/>
      <c r="N4" s="14" t="s">
        <v>78</v>
      </c>
    </row>
    <row r="5" spans="1:14" x14ac:dyDescent="0.2">
      <c r="A5" s="13"/>
      <c r="B5" s="14" t="s">
        <v>84</v>
      </c>
      <c r="C5" s="14" t="s">
        <v>73</v>
      </c>
      <c r="D5" s="15"/>
      <c r="E5" s="16" t="s">
        <v>1</v>
      </c>
      <c r="F5" s="30"/>
      <c r="G5" s="17" t="s">
        <v>1</v>
      </c>
      <c r="H5" s="18" t="s">
        <v>73</v>
      </c>
      <c r="I5" s="16"/>
      <c r="J5" s="16" t="s">
        <v>1</v>
      </c>
      <c r="K5" s="16"/>
      <c r="L5" s="19" t="s">
        <v>1</v>
      </c>
      <c r="N5" s="14" t="s">
        <v>83</v>
      </c>
    </row>
    <row r="6" spans="1:14" x14ac:dyDescent="0.2">
      <c r="A6" s="13"/>
      <c r="B6" s="14" t="s">
        <v>85</v>
      </c>
      <c r="C6" s="14" t="s">
        <v>74</v>
      </c>
      <c r="D6" s="20">
        <v>2016</v>
      </c>
      <c r="E6" s="14" t="s">
        <v>69</v>
      </c>
      <c r="F6" s="28" t="s">
        <v>71</v>
      </c>
      <c r="G6" s="20" t="s">
        <v>66</v>
      </c>
      <c r="H6" s="21" t="s">
        <v>74</v>
      </c>
      <c r="I6" s="14">
        <v>2016</v>
      </c>
      <c r="J6" s="14" t="s">
        <v>69</v>
      </c>
      <c r="K6" s="14" t="s">
        <v>71</v>
      </c>
      <c r="L6" s="22" t="s">
        <v>66</v>
      </c>
      <c r="N6" s="14" t="s">
        <v>79</v>
      </c>
    </row>
    <row r="7" spans="1:14" ht="13.5" thickBot="1" x14ac:dyDescent="0.25">
      <c r="A7" s="23" t="s">
        <v>0</v>
      </c>
      <c r="B7" s="24" t="s">
        <v>68</v>
      </c>
      <c r="C7" s="24" t="s">
        <v>70</v>
      </c>
      <c r="D7" s="25" t="s">
        <v>70</v>
      </c>
      <c r="E7" s="24" t="s">
        <v>75</v>
      </c>
      <c r="F7" s="29" t="s">
        <v>70</v>
      </c>
      <c r="G7" s="25" t="s">
        <v>75</v>
      </c>
      <c r="H7" s="26" t="s">
        <v>70</v>
      </c>
      <c r="I7" s="24" t="s">
        <v>70</v>
      </c>
      <c r="J7" s="24" t="s">
        <v>75</v>
      </c>
      <c r="K7" s="24" t="s">
        <v>70</v>
      </c>
      <c r="L7" s="27" t="s">
        <v>75</v>
      </c>
      <c r="N7" s="31" t="s">
        <v>135</v>
      </c>
    </row>
    <row r="8" spans="1:14" x14ac:dyDescent="0.2">
      <c r="A8" s="5" t="s">
        <v>2</v>
      </c>
      <c r="B8" s="6">
        <f>(N8*0.01)</f>
        <v>846678.64728464489</v>
      </c>
      <c r="C8" s="32">
        <v>5</v>
      </c>
      <c r="D8" s="33">
        <v>5</v>
      </c>
      <c r="E8" s="39">
        <f>(B8*D8)</f>
        <v>4233393.2364232242</v>
      </c>
      <c r="F8" s="36">
        <f>(C8-D8)</f>
        <v>0</v>
      </c>
      <c r="G8" s="41">
        <f>(B8*F8)</f>
        <v>0</v>
      </c>
      <c r="H8" s="44"/>
      <c r="I8" s="45"/>
      <c r="J8" s="39">
        <f>(B8*I8)</f>
        <v>0</v>
      </c>
      <c r="K8" s="48"/>
      <c r="L8" s="42">
        <f>(B8*K8)</f>
        <v>0</v>
      </c>
      <c r="N8" s="6">
        <v>84667864.728464484</v>
      </c>
    </row>
    <row r="9" spans="1:14" x14ac:dyDescent="0.2">
      <c r="A9" s="5" t="s">
        <v>3</v>
      </c>
      <c r="B9" s="53">
        <f>(N9*0.01)</f>
        <v>10081.326923214749</v>
      </c>
      <c r="C9" s="34">
        <v>5</v>
      </c>
      <c r="D9" s="35">
        <v>3</v>
      </c>
      <c r="E9" s="54">
        <f>(B9*D9)</f>
        <v>30243.980769644244</v>
      </c>
      <c r="F9" s="37">
        <f>(C9-D9)</f>
        <v>2</v>
      </c>
      <c r="G9" s="55">
        <f>(B9*F9)</f>
        <v>20162.653846429497</v>
      </c>
      <c r="H9" s="46"/>
      <c r="I9" s="47"/>
      <c r="J9" s="54">
        <f>(B9*I9)</f>
        <v>0</v>
      </c>
      <c r="K9" s="49"/>
      <c r="L9" s="56">
        <f>(B9*K9)</f>
        <v>0</v>
      </c>
      <c r="N9" s="53">
        <v>1008132.6923214749</v>
      </c>
    </row>
    <row r="10" spans="1:14" x14ac:dyDescent="0.2">
      <c r="A10" s="5" t="s">
        <v>4</v>
      </c>
      <c r="B10" s="53">
        <f t="shared" ref="B10:B73" si="0">(N10*0.01)</f>
        <v>3697374.7978691054</v>
      </c>
      <c r="C10" s="34">
        <v>5</v>
      </c>
      <c r="D10" s="35">
        <v>5</v>
      </c>
      <c r="E10" s="54">
        <f t="shared" ref="E10:E73" si="1">(B10*D10)</f>
        <v>18486873.989345528</v>
      </c>
      <c r="F10" s="37">
        <f t="shared" ref="F10:F73" si="2">(C10-D10)</f>
        <v>0</v>
      </c>
      <c r="G10" s="55">
        <f t="shared" ref="G10:G73" si="3">(B10*F10)</f>
        <v>0</v>
      </c>
      <c r="H10" s="46"/>
      <c r="I10" s="47"/>
      <c r="J10" s="54">
        <f t="shared" ref="J10:J73" si="4">(B10*I10)</f>
        <v>0</v>
      </c>
      <c r="K10" s="49"/>
      <c r="L10" s="56">
        <f t="shared" ref="L10:L73" si="5">(B10*K10)</f>
        <v>0</v>
      </c>
      <c r="N10" s="53">
        <v>369737479.78691053</v>
      </c>
    </row>
    <row r="11" spans="1:14" x14ac:dyDescent="0.2">
      <c r="A11" s="5" t="s">
        <v>5</v>
      </c>
      <c r="B11" s="53">
        <f t="shared" si="0"/>
        <v>25141.647413052182</v>
      </c>
      <c r="C11" s="34">
        <v>5</v>
      </c>
      <c r="D11" s="35">
        <v>4</v>
      </c>
      <c r="E11" s="54">
        <f t="shared" si="1"/>
        <v>100566.58965220873</v>
      </c>
      <c r="F11" s="37">
        <f t="shared" si="2"/>
        <v>1</v>
      </c>
      <c r="G11" s="55">
        <f t="shared" si="3"/>
        <v>25141.647413052182</v>
      </c>
      <c r="H11" s="46"/>
      <c r="I11" s="47"/>
      <c r="J11" s="54">
        <f t="shared" si="4"/>
        <v>0</v>
      </c>
      <c r="K11" s="49"/>
      <c r="L11" s="56">
        <f t="shared" si="5"/>
        <v>0</v>
      </c>
      <c r="N11" s="53">
        <v>2514164.7413052181</v>
      </c>
    </row>
    <row r="12" spans="1:14" x14ac:dyDescent="0.2">
      <c r="A12" s="5" t="s">
        <v>6</v>
      </c>
      <c r="B12" s="53">
        <f t="shared" si="0"/>
        <v>2187937.8977820482</v>
      </c>
      <c r="C12" s="34">
        <v>5</v>
      </c>
      <c r="D12" s="35">
        <v>5</v>
      </c>
      <c r="E12" s="54">
        <f t="shared" si="1"/>
        <v>10939689.488910241</v>
      </c>
      <c r="F12" s="37">
        <f t="shared" si="2"/>
        <v>0</v>
      </c>
      <c r="G12" s="55">
        <f t="shared" si="3"/>
        <v>0</v>
      </c>
      <c r="H12" s="46"/>
      <c r="I12" s="47"/>
      <c r="J12" s="54">
        <f t="shared" si="4"/>
        <v>0</v>
      </c>
      <c r="K12" s="49"/>
      <c r="L12" s="56">
        <f t="shared" si="5"/>
        <v>0</v>
      </c>
      <c r="N12" s="53">
        <v>218793789.77820483</v>
      </c>
    </row>
    <row r="13" spans="1:14" x14ac:dyDescent="0.2">
      <c r="A13" s="5" t="s">
        <v>7</v>
      </c>
      <c r="B13" s="53">
        <f t="shared" si="0"/>
        <v>12288748.555690235</v>
      </c>
      <c r="C13" s="34">
        <v>6</v>
      </c>
      <c r="D13" s="35">
        <v>5</v>
      </c>
      <c r="E13" s="54">
        <f t="shared" si="1"/>
        <v>61443742.778451174</v>
      </c>
      <c r="F13" s="37">
        <f t="shared" si="2"/>
        <v>1</v>
      </c>
      <c r="G13" s="55">
        <f t="shared" si="3"/>
        <v>12288748.555690235</v>
      </c>
      <c r="H13" s="46"/>
      <c r="I13" s="47"/>
      <c r="J13" s="54">
        <f t="shared" si="4"/>
        <v>0</v>
      </c>
      <c r="K13" s="49"/>
      <c r="L13" s="56">
        <f t="shared" si="5"/>
        <v>0</v>
      </c>
      <c r="N13" s="53">
        <v>1228874855.5690234</v>
      </c>
    </row>
    <row r="14" spans="1:14" x14ac:dyDescent="0.2">
      <c r="A14" s="5" t="s">
        <v>8</v>
      </c>
      <c r="B14" s="53">
        <f t="shared" si="0"/>
        <v>807.07931902680014</v>
      </c>
      <c r="C14" s="34">
        <v>4</v>
      </c>
      <c r="D14" s="35">
        <v>0</v>
      </c>
      <c r="E14" s="54">
        <f t="shared" si="1"/>
        <v>0</v>
      </c>
      <c r="F14" s="37">
        <f t="shared" si="2"/>
        <v>4</v>
      </c>
      <c r="G14" s="55">
        <f t="shared" si="3"/>
        <v>3228.3172761072005</v>
      </c>
      <c r="H14" s="46"/>
      <c r="I14" s="47"/>
      <c r="J14" s="54">
        <f t="shared" si="4"/>
        <v>0</v>
      </c>
      <c r="K14" s="49"/>
      <c r="L14" s="56">
        <f t="shared" si="5"/>
        <v>0</v>
      </c>
      <c r="N14" s="53">
        <v>80707.931902680008</v>
      </c>
    </row>
    <row r="15" spans="1:14" x14ac:dyDescent="0.2">
      <c r="A15" s="5" t="s">
        <v>9</v>
      </c>
      <c r="B15" s="53">
        <f t="shared" si="0"/>
        <v>666012.0349131648</v>
      </c>
      <c r="C15" s="34">
        <v>5</v>
      </c>
      <c r="D15" s="35">
        <v>5</v>
      </c>
      <c r="E15" s="54">
        <f t="shared" si="1"/>
        <v>3330060.1745658237</v>
      </c>
      <c r="F15" s="37">
        <f t="shared" si="2"/>
        <v>0</v>
      </c>
      <c r="G15" s="55">
        <f t="shared" si="3"/>
        <v>0</v>
      </c>
      <c r="H15" s="46"/>
      <c r="I15" s="47"/>
      <c r="J15" s="54">
        <f t="shared" si="4"/>
        <v>0</v>
      </c>
      <c r="K15" s="49"/>
      <c r="L15" s="56">
        <f t="shared" si="5"/>
        <v>0</v>
      </c>
      <c r="N15" s="53">
        <v>66601203.491316482</v>
      </c>
    </row>
    <row r="16" spans="1:14" x14ac:dyDescent="0.2">
      <c r="A16" s="5" t="s">
        <v>10</v>
      </c>
      <c r="B16" s="53">
        <f t="shared" si="0"/>
        <v>279662.09906547965</v>
      </c>
      <c r="C16" s="34">
        <v>5</v>
      </c>
      <c r="D16" s="35">
        <v>3</v>
      </c>
      <c r="E16" s="54">
        <f t="shared" si="1"/>
        <v>838986.297196439</v>
      </c>
      <c r="F16" s="37">
        <f t="shared" si="2"/>
        <v>2</v>
      </c>
      <c r="G16" s="55">
        <f t="shared" si="3"/>
        <v>559324.1981309593</v>
      </c>
      <c r="H16" s="46"/>
      <c r="I16" s="47"/>
      <c r="J16" s="54">
        <f t="shared" si="4"/>
        <v>0</v>
      </c>
      <c r="K16" s="49"/>
      <c r="L16" s="56">
        <f t="shared" si="5"/>
        <v>0</v>
      </c>
      <c r="N16" s="53">
        <v>27966209.906547964</v>
      </c>
    </row>
    <row r="17" spans="1:14" x14ac:dyDescent="0.2">
      <c r="A17" s="5" t="s">
        <v>11</v>
      </c>
      <c r="B17" s="53">
        <f t="shared" si="0"/>
        <v>191332.83933480558</v>
      </c>
      <c r="C17" s="34">
        <v>5</v>
      </c>
      <c r="D17" s="35">
        <v>3</v>
      </c>
      <c r="E17" s="54">
        <f t="shared" si="1"/>
        <v>573998.51800441672</v>
      </c>
      <c r="F17" s="37">
        <f t="shared" si="2"/>
        <v>2</v>
      </c>
      <c r="G17" s="55">
        <f t="shared" si="3"/>
        <v>382665.67866961117</v>
      </c>
      <c r="H17" s="46"/>
      <c r="I17" s="47"/>
      <c r="J17" s="54">
        <f t="shared" si="4"/>
        <v>0</v>
      </c>
      <c r="K17" s="49"/>
      <c r="L17" s="56">
        <f t="shared" si="5"/>
        <v>0</v>
      </c>
      <c r="N17" s="53">
        <v>19133283.933480557</v>
      </c>
    </row>
    <row r="18" spans="1:14" x14ac:dyDescent="0.2">
      <c r="A18" s="5" t="s">
        <v>12</v>
      </c>
      <c r="B18" s="53">
        <f t="shared" si="0"/>
        <v>5594430.682548454</v>
      </c>
      <c r="C18" s="34">
        <v>5</v>
      </c>
      <c r="D18" s="35">
        <v>4</v>
      </c>
      <c r="E18" s="54">
        <f t="shared" si="1"/>
        <v>22377722.730193816</v>
      </c>
      <c r="F18" s="37">
        <f t="shared" si="2"/>
        <v>1</v>
      </c>
      <c r="G18" s="55">
        <f t="shared" si="3"/>
        <v>5594430.682548454</v>
      </c>
      <c r="H18" s="46"/>
      <c r="I18" s="47"/>
      <c r="J18" s="54">
        <f t="shared" si="4"/>
        <v>0</v>
      </c>
      <c r="K18" s="49"/>
      <c r="L18" s="56">
        <f t="shared" si="5"/>
        <v>0</v>
      </c>
      <c r="N18" s="53">
        <v>559443068.25484538</v>
      </c>
    </row>
    <row r="19" spans="1:14" x14ac:dyDescent="0.2">
      <c r="A19" s="5" t="s">
        <v>13</v>
      </c>
      <c r="B19" s="53">
        <f t="shared" si="0"/>
        <v>248091.4290055357</v>
      </c>
      <c r="C19" s="34">
        <v>5</v>
      </c>
      <c r="D19" s="35">
        <v>5</v>
      </c>
      <c r="E19" s="54">
        <f t="shared" si="1"/>
        <v>1240457.1450276785</v>
      </c>
      <c r="F19" s="37">
        <f t="shared" si="2"/>
        <v>0</v>
      </c>
      <c r="G19" s="55">
        <f t="shared" si="3"/>
        <v>0</v>
      </c>
      <c r="H19" s="46"/>
      <c r="I19" s="47"/>
      <c r="J19" s="54">
        <f t="shared" si="4"/>
        <v>0</v>
      </c>
      <c r="K19" s="49"/>
      <c r="L19" s="56">
        <f t="shared" si="5"/>
        <v>0</v>
      </c>
      <c r="N19" s="53">
        <v>24809142.900553569</v>
      </c>
    </row>
    <row r="20" spans="1:14" x14ac:dyDescent="0.2">
      <c r="A20" s="5" t="s">
        <v>90</v>
      </c>
      <c r="B20" s="53">
        <f t="shared" si="0"/>
        <v>22687.281771674803</v>
      </c>
      <c r="C20" s="34">
        <v>5</v>
      </c>
      <c r="D20" s="35">
        <v>3</v>
      </c>
      <c r="E20" s="54">
        <f t="shared" si="1"/>
        <v>68061.845315024402</v>
      </c>
      <c r="F20" s="37">
        <f t="shared" si="2"/>
        <v>2</v>
      </c>
      <c r="G20" s="55">
        <f t="shared" si="3"/>
        <v>45374.563543349606</v>
      </c>
      <c r="H20" s="46"/>
      <c r="I20" s="47"/>
      <c r="J20" s="54">
        <f t="shared" si="4"/>
        <v>0</v>
      </c>
      <c r="K20" s="49"/>
      <c r="L20" s="56">
        <f t="shared" si="5"/>
        <v>0</v>
      </c>
      <c r="N20" s="53">
        <v>2268728.1771674803</v>
      </c>
    </row>
    <row r="21" spans="1:14" x14ac:dyDescent="0.2">
      <c r="A21" s="5" t="s">
        <v>14</v>
      </c>
      <c r="B21" s="53">
        <f t="shared" si="0"/>
        <v>13308.190106543438</v>
      </c>
      <c r="C21" s="34">
        <v>5</v>
      </c>
      <c r="D21" s="35">
        <v>2</v>
      </c>
      <c r="E21" s="54">
        <f t="shared" si="1"/>
        <v>26616.380213086875</v>
      </c>
      <c r="F21" s="37">
        <f t="shared" si="2"/>
        <v>3</v>
      </c>
      <c r="G21" s="55">
        <f t="shared" si="3"/>
        <v>39924.570319630315</v>
      </c>
      <c r="H21" s="46"/>
      <c r="I21" s="47"/>
      <c r="J21" s="54">
        <f t="shared" si="4"/>
        <v>0</v>
      </c>
      <c r="K21" s="49"/>
      <c r="L21" s="56">
        <f t="shared" si="5"/>
        <v>0</v>
      </c>
      <c r="N21" s="53">
        <v>1330819.0106543438</v>
      </c>
    </row>
    <row r="22" spans="1:14" x14ac:dyDescent="0.2">
      <c r="A22" s="5" t="s">
        <v>15</v>
      </c>
      <c r="B22" s="53">
        <f t="shared" si="0"/>
        <v>3264536.0454915632</v>
      </c>
      <c r="C22" s="34">
        <v>4</v>
      </c>
      <c r="D22" s="35">
        <v>4</v>
      </c>
      <c r="E22" s="54">
        <f t="shared" si="1"/>
        <v>13058144.181966253</v>
      </c>
      <c r="F22" s="37">
        <f t="shared" si="2"/>
        <v>0</v>
      </c>
      <c r="G22" s="55">
        <f t="shared" si="3"/>
        <v>0</v>
      </c>
      <c r="H22" s="38">
        <v>2</v>
      </c>
      <c r="I22" s="34">
        <v>2</v>
      </c>
      <c r="J22" s="54">
        <f t="shared" si="4"/>
        <v>6529072.0909831263</v>
      </c>
      <c r="K22" s="35">
        <f>(H22-I22)</f>
        <v>0</v>
      </c>
      <c r="L22" s="56">
        <f t="shared" si="5"/>
        <v>0</v>
      </c>
      <c r="N22" s="53">
        <v>326453604.54915631</v>
      </c>
    </row>
    <row r="23" spans="1:14" x14ac:dyDescent="0.2">
      <c r="A23" s="5" t="s">
        <v>16</v>
      </c>
      <c r="B23" s="53">
        <f t="shared" si="0"/>
        <v>2274301.6998915602</v>
      </c>
      <c r="C23" s="34">
        <v>5</v>
      </c>
      <c r="D23" s="35">
        <v>4</v>
      </c>
      <c r="E23" s="54">
        <f t="shared" si="1"/>
        <v>9097206.799566241</v>
      </c>
      <c r="F23" s="37">
        <f t="shared" si="2"/>
        <v>1</v>
      </c>
      <c r="G23" s="55">
        <f t="shared" si="3"/>
        <v>2274301.6998915602</v>
      </c>
      <c r="H23" s="46"/>
      <c r="I23" s="47"/>
      <c r="J23" s="54">
        <f t="shared" si="4"/>
        <v>0</v>
      </c>
      <c r="K23" s="49"/>
      <c r="L23" s="56">
        <f t="shared" si="5"/>
        <v>0</v>
      </c>
      <c r="N23" s="53">
        <v>227430169.98915601</v>
      </c>
    </row>
    <row r="24" spans="1:14" x14ac:dyDescent="0.2">
      <c r="A24" s="5" t="s">
        <v>17</v>
      </c>
      <c r="B24" s="53">
        <f t="shared" si="0"/>
        <v>515159.22215214738</v>
      </c>
      <c r="C24" s="34">
        <v>5</v>
      </c>
      <c r="D24" s="35">
        <v>4</v>
      </c>
      <c r="E24" s="54">
        <f t="shared" si="1"/>
        <v>2060636.8886085895</v>
      </c>
      <c r="F24" s="37">
        <f t="shared" si="2"/>
        <v>1</v>
      </c>
      <c r="G24" s="55">
        <f t="shared" si="3"/>
        <v>515159.22215214738</v>
      </c>
      <c r="H24" s="46"/>
      <c r="I24" s="47"/>
      <c r="J24" s="54">
        <f t="shared" si="4"/>
        <v>0</v>
      </c>
      <c r="K24" s="49"/>
      <c r="L24" s="56">
        <f t="shared" si="5"/>
        <v>0</v>
      </c>
      <c r="N24" s="53">
        <v>51515922.215214737</v>
      </c>
    </row>
    <row r="25" spans="1:14" x14ac:dyDescent="0.2">
      <c r="A25" s="5" t="s">
        <v>18</v>
      </c>
      <c r="B25" s="53">
        <f t="shared" si="0"/>
        <v>544994.26669112151</v>
      </c>
      <c r="C25" s="34">
        <v>5</v>
      </c>
      <c r="D25" s="35">
        <v>2</v>
      </c>
      <c r="E25" s="54">
        <f t="shared" si="1"/>
        <v>1089988.533382243</v>
      </c>
      <c r="F25" s="37">
        <f t="shared" si="2"/>
        <v>3</v>
      </c>
      <c r="G25" s="55">
        <f t="shared" si="3"/>
        <v>1634982.8000733645</v>
      </c>
      <c r="H25" s="46"/>
      <c r="I25" s="47"/>
      <c r="J25" s="54">
        <f t="shared" si="4"/>
        <v>0</v>
      </c>
      <c r="K25" s="49"/>
      <c r="L25" s="56">
        <f t="shared" si="5"/>
        <v>0</v>
      </c>
      <c r="N25" s="53">
        <v>54499426.669112146</v>
      </c>
    </row>
    <row r="26" spans="1:14" x14ac:dyDescent="0.2">
      <c r="A26" s="5" t="s">
        <v>19</v>
      </c>
      <c r="B26" s="53">
        <f t="shared" si="0"/>
        <v>60770.37133675786</v>
      </c>
      <c r="C26" s="34">
        <v>5</v>
      </c>
      <c r="D26" s="35">
        <v>2</v>
      </c>
      <c r="E26" s="54">
        <f t="shared" si="1"/>
        <v>121540.74267351572</v>
      </c>
      <c r="F26" s="37">
        <f t="shared" si="2"/>
        <v>3</v>
      </c>
      <c r="G26" s="55">
        <f t="shared" si="3"/>
        <v>182311.1140102736</v>
      </c>
      <c r="H26" s="46"/>
      <c r="I26" s="47"/>
      <c r="J26" s="54">
        <f t="shared" si="4"/>
        <v>0</v>
      </c>
      <c r="K26" s="49"/>
      <c r="L26" s="56">
        <f t="shared" si="5"/>
        <v>0</v>
      </c>
      <c r="N26" s="53">
        <v>6077037.1336757857</v>
      </c>
    </row>
    <row r="27" spans="1:14" x14ac:dyDescent="0.2">
      <c r="A27" s="5" t="s">
        <v>20</v>
      </c>
      <c r="B27" s="53">
        <f t="shared" si="0"/>
        <v>20572.487853497059</v>
      </c>
      <c r="C27" s="34">
        <v>5</v>
      </c>
      <c r="D27" s="35">
        <v>2</v>
      </c>
      <c r="E27" s="54">
        <f t="shared" si="1"/>
        <v>41144.975706994119</v>
      </c>
      <c r="F27" s="37">
        <f t="shared" si="2"/>
        <v>3</v>
      </c>
      <c r="G27" s="55">
        <f t="shared" si="3"/>
        <v>61717.463560491175</v>
      </c>
      <c r="H27" s="46"/>
      <c r="I27" s="47"/>
      <c r="J27" s="54">
        <f t="shared" si="4"/>
        <v>0</v>
      </c>
      <c r="K27" s="49"/>
      <c r="L27" s="56">
        <f t="shared" si="5"/>
        <v>0</v>
      </c>
      <c r="N27" s="53">
        <v>2057248.7853497057</v>
      </c>
    </row>
    <row r="28" spans="1:14" x14ac:dyDescent="0.2">
      <c r="A28" s="5" t="s">
        <v>21</v>
      </c>
      <c r="B28" s="53">
        <f t="shared" si="0"/>
        <v>11266.536070612981</v>
      </c>
      <c r="C28" s="34">
        <v>5</v>
      </c>
      <c r="D28" s="35">
        <v>2</v>
      </c>
      <c r="E28" s="54">
        <f t="shared" si="1"/>
        <v>22533.072141225963</v>
      </c>
      <c r="F28" s="37">
        <f t="shared" si="2"/>
        <v>3</v>
      </c>
      <c r="G28" s="55">
        <f t="shared" si="3"/>
        <v>33799.608211838946</v>
      </c>
      <c r="H28" s="46"/>
      <c r="I28" s="47"/>
      <c r="J28" s="54">
        <f t="shared" si="4"/>
        <v>0</v>
      </c>
      <c r="K28" s="49"/>
      <c r="L28" s="56">
        <f t="shared" si="5"/>
        <v>0</v>
      </c>
      <c r="N28" s="53">
        <v>1126653.6070612981</v>
      </c>
    </row>
    <row r="29" spans="1:14" x14ac:dyDescent="0.2">
      <c r="A29" s="5" t="s">
        <v>22</v>
      </c>
      <c r="B29" s="53">
        <f t="shared" si="0"/>
        <v>341500.57854754245</v>
      </c>
      <c r="C29" s="34">
        <v>5</v>
      </c>
      <c r="D29" s="35">
        <v>5</v>
      </c>
      <c r="E29" s="54">
        <f t="shared" si="1"/>
        <v>1707502.8927377122</v>
      </c>
      <c r="F29" s="37">
        <f t="shared" si="2"/>
        <v>0</v>
      </c>
      <c r="G29" s="55">
        <f t="shared" si="3"/>
        <v>0</v>
      </c>
      <c r="H29" s="46"/>
      <c r="I29" s="47"/>
      <c r="J29" s="54">
        <f t="shared" si="4"/>
        <v>0</v>
      </c>
      <c r="K29" s="49"/>
      <c r="L29" s="56">
        <f t="shared" si="5"/>
        <v>0</v>
      </c>
      <c r="N29" s="53">
        <v>34150057.854754247</v>
      </c>
    </row>
    <row r="30" spans="1:14" x14ac:dyDescent="0.2">
      <c r="A30" s="5" t="s">
        <v>23</v>
      </c>
      <c r="B30" s="53">
        <f t="shared" si="0"/>
        <v>9183.8087999999971</v>
      </c>
      <c r="C30" s="34">
        <v>5</v>
      </c>
      <c r="D30" s="35">
        <v>3</v>
      </c>
      <c r="E30" s="54">
        <f t="shared" si="1"/>
        <v>27551.426399999989</v>
      </c>
      <c r="F30" s="37">
        <f t="shared" si="2"/>
        <v>2</v>
      </c>
      <c r="G30" s="55">
        <f t="shared" si="3"/>
        <v>18367.617599999994</v>
      </c>
      <c r="H30" s="46"/>
      <c r="I30" s="47"/>
      <c r="J30" s="54">
        <f t="shared" si="4"/>
        <v>0</v>
      </c>
      <c r="K30" s="49"/>
      <c r="L30" s="56">
        <f t="shared" si="5"/>
        <v>0</v>
      </c>
      <c r="N30" s="53">
        <v>918380.87999999977</v>
      </c>
    </row>
    <row r="31" spans="1:14" x14ac:dyDescent="0.2">
      <c r="A31" s="5" t="s">
        <v>24</v>
      </c>
      <c r="B31" s="53">
        <f t="shared" si="0"/>
        <v>18946.847717316603</v>
      </c>
      <c r="C31" s="34">
        <v>4</v>
      </c>
      <c r="D31" s="35">
        <v>0</v>
      </c>
      <c r="E31" s="54">
        <f t="shared" si="1"/>
        <v>0</v>
      </c>
      <c r="F31" s="37">
        <f t="shared" si="2"/>
        <v>4</v>
      </c>
      <c r="G31" s="55">
        <f t="shared" si="3"/>
        <v>75787.390869266412</v>
      </c>
      <c r="H31" s="46"/>
      <c r="I31" s="47"/>
      <c r="J31" s="54">
        <f t="shared" si="4"/>
        <v>0</v>
      </c>
      <c r="K31" s="49"/>
      <c r="L31" s="56">
        <f t="shared" si="5"/>
        <v>0</v>
      </c>
      <c r="N31" s="53">
        <v>1894684.7717316602</v>
      </c>
    </row>
    <row r="32" spans="1:14" x14ac:dyDescent="0.2">
      <c r="A32" s="5" t="s">
        <v>25</v>
      </c>
      <c r="B32" s="53">
        <f t="shared" si="0"/>
        <v>70207.316967964609</v>
      </c>
      <c r="C32" s="34">
        <v>5</v>
      </c>
      <c r="D32" s="35">
        <v>3</v>
      </c>
      <c r="E32" s="54">
        <f t="shared" si="1"/>
        <v>210621.95090389383</v>
      </c>
      <c r="F32" s="37">
        <f t="shared" si="2"/>
        <v>2</v>
      </c>
      <c r="G32" s="55">
        <f t="shared" si="3"/>
        <v>140414.63393592922</v>
      </c>
      <c r="H32" s="46"/>
      <c r="I32" s="47"/>
      <c r="J32" s="54">
        <f t="shared" si="4"/>
        <v>0</v>
      </c>
      <c r="K32" s="49"/>
      <c r="L32" s="56">
        <f t="shared" si="5"/>
        <v>0</v>
      </c>
      <c r="N32" s="53">
        <v>7020731.6967964601</v>
      </c>
    </row>
    <row r="33" spans="1:14" x14ac:dyDescent="0.2">
      <c r="A33" s="5" t="s">
        <v>26</v>
      </c>
      <c r="B33" s="53">
        <f t="shared" si="0"/>
        <v>131641.28966196059</v>
      </c>
      <c r="C33" s="34">
        <v>5</v>
      </c>
      <c r="D33" s="35">
        <v>5</v>
      </c>
      <c r="E33" s="54">
        <f t="shared" si="1"/>
        <v>658206.44830980292</v>
      </c>
      <c r="F33" s="37">
        <f t="shared" si="2"/>
        <v>0</v>
      </c>
      <c r="G33" s="55">
        <f t="shared" si="3"/>
        <v>0</v>
      </c>
      <c r="H33" s="46"/>
      <c r="I33" s="47"/>
      <c r="J33" s="54">
        <f t="shared" si="4"/>
        <v>0</v>
      </c>
      <c r="K33" s="49"/>
      <c r="L33" s="56">
        <f t="shared" si="5"/>
        <v>0</v>
      </c>
      <c r="N33" s="53">
        <v>13164128.966196058</v>
      </c>
    </row>
    <row r="34" spans="1:14" x14ac:dyDescent="0.2">
      <c r="A34" s="5" t="s">
        <v>27</v>
      </c>
      <c r="B34" s="53">
        <f t="shared" si="0"/>
        <v>207987.37070732206</v>
      </c>
      <c r="C34" s="34">
        <v>5</v>
      </c>
      <c r="D34" s="35">
        <v>2</v>
      </c>
      <c r="E34" s="54">
        <f t="shared" si="1"/>
        <v>415974.74141464412</v>
      </c>
      <c r="F34" s="37">
        <f t="shared" si="2"/>
        <v>3</v>
      </c>
      <c r="G34" s="55">
        <f t="shared" si="3"/>
        <v>623962.1121219662</v>
      </c>
      <c r="H34" s="46"/>
      <c r="I34" s="47"/>
      <c r="J34" s="54">
        <f t="shared" si="4"/>
        <v>0</v>
      </c>
      <c r="K34" s="49"/>
      <c r="L34" s="56">
        <f t="shared" si="5"/>
        <v>0</v>
      </c>
      <c r="N34" s="53">
        <v>20798737.070732206</v>
      </c>
    </row>
    <row r="35" spans="1:14" x14ac:dyDescent="0.2">
      <c r="A35" s="5" t="s">
        <v>28</v>
      </c>
      <c r="B35" s="53">
        <f t="shared" si="0"/>
        <v>5339324.3248439049</v>
      </c>
      <c r="C35" s="34">
        <v>5</v>
      </c>
      <c r="D35" s="35">
        <v>5</v>
      </c>
      <c r="E35" s="54">
        <f t="shared" si="1"/>
        <v>26696621.624219526</v>
      </c>
      <c r="F35" s="37">
        <f t="shared" si="2"/>
        <v>0</v>
      </c>
      <c r="G35" s="55">
        <f t="shared" si="3"/>
        <v>0</v>
      </c>
      <c r="H35" s="46"/>
      <c r="I35" s="47"/>
      <c r="J35" s="54">
        <f t="shared" si="4"/>
        <v>0</v>
      </c>
      <c r="K35" s="49"/>
      <c r="L35" s="56">
        <f t="shared" si="5"/>
        <v>0</v>
      </c>
      <c r="N35" s="53">
        <v>533932432.48439044</v>
      </c>
    </row>
    <row r="36" spans="1:14" x14ac:dyDescent="0.2">
      <c r="A36" s="5" t="s">
        <v>29</v>
      </c>
      <c r="B36" s="53">
        <f t="shared" si="0"/>
        <v>17452.5573736593</v>
      </c>
      <c r="C36" s="34">
        <v>5</v>
      </c>
      <c r="D36" s="35">
        <v>2</v>
      </c>
      <c r="E36" s="54">
        <f t="shared" si="1"/>
        <v>34905.114747318599</v>
      </c>
      <c r="F36" s="37">
        <f t="shared" si="2"/>
        <v>3</v>
      </c>
      <c r="G36" s="55">
        <f t="shared" si="3"/>
        <v>52357.672120977899</v>
      </c>
      <c r="H36" s="46"/>
      <c r="I36" s="47"/>
      <c r="J36" s="54">
        <f t="shared" si="4"/>
        <v>0</v>
      </c>
      <c r="K36" s="49"/>
      <c r="L36" s="56">
        <f t="shared" si="5"/>
        <v>0</v>
      </c>
      <c r="N36" s="53">
        <v>1745255.7373659299</v>
      </c>
    </row>
    <row r="37" spans="1:14" x14ac:dyDescent="0.2">
      <c r="A37" s="5" t="s">
        <v>30</v>
      </c>
      <c r="B37" s="53">
        <f t="shared" si="0"/>
        <v>555328.98611185281</v>
      </c>
      <c r="C37" s="34">
        <v>5</v>
      </c>
      <c r="D37" s="35">
        <v>4</v>
      </c>
      <c r="E37" s="54">
        <f t="shared" si="1"/>
        <v>2221315.9444474112</v>
      </c>
      <c r="F37" s="37">
        <f t="shared" si="2"/>
        <v>1</v>
      </c>
      <c r="G37" s="55">
        <f t="shared" si="3"/>
        <v>555328.98611185281</v>
      </c>
      <c r="H37" s="46"/>
      <c r="I37" s="47"/>
      <c r="J37" s="54">
        <f t="shared" si="4"/>
        <v>0</v>
      </c>
      <c r="K37" s="49"/>
      <c r="L37" s="56">
        <f t="shared" si="5"/>
        <v>0</v>
      </c>
      <c r="N37" s="53">
        <v>55532898.611185275</v>
      </c>
    </row>
    <row r="38" spans="1:14" x14ac:dyDescent="0.2">
      <c r="A38" s="5" t="s">
        <v>31</v>
      </c>
      <c r="B38" s="53">
        <f t="shared" si="0"/>
        <v>71102.056697292137</v>
      </c>
      <c r="C38" s="34">
        <v>5</v>
      </c>
      <c r="D38" s="35">
        <v>4</v>
      </c>
      <c r="E38" s="54">
        <f t="shared" si="1"/>
        <v>284408.22678916855</v>
      </c>
      <c r="F38" s="37">
        <f t="shared" si="2"/>
        <v>1</v>
      </c>
      <c r="G38" s="55">
        <f t="shared" si="3"/>
        <v>71102.056697292137</v>
      </c>
      <c r="H38" s="46"/>
      <c r="I38" s="47"/>
      <c r="J38" s="54">
        <f t="shared" si="4"/>
        <v>0</v>
      </c>
      <c r="K38" s="49"/>
      <c r="L38" s="56">
        <f t="shared" si="5"/>
        <v>0</v>
      </c>
      <c r="N38" s="53">
        <v>7110205.6697292132</v>
      </c>
    </row>
    <row r="39" spans="1:14" x14ac:dyDescent="0.2">
      <c r="A39" s="5" t="s">
        <v>32</v>
      </c>
      <c r="B39" s="53">
        <f t="shared" si="0"/>
        <v>16008.410248384054</v>
      </c>
      <c r="C39" s="34">
        <v>5</v>
      </c>
      <c r="D39" s="35">
        <v>2</v>
      </c>
      <c r="E39" s="54">
        <f t="shared" si="1"/>
        <v>32016.820496768109</v>
      </c>
      <c r="F39" s="37">
        <f t="shared" si="2"/>
        <v>3</v>
      </c>
      <c r="G39" s="55">
        <f t="shared" si="3"/>
        <v>48025.230745152163</v>
      </c>
      <c r="H39" s="46"/>
      <c r="I39" s="47"/>
      <c r="J39" s="54">
        <f t="shared" si="4"/>
        <v>0</v>
      </c>
      <c r="K39" s="49"/>
      <c r="L39" s="56">
        <f t="shared" si="5"/>
        <v>0</v>
      </c>
      <c r="N39" s="53">
        <v>1600841.0248384054</v>
      </c>
    </row>
    <row r="40" spans="1:14" x14ac:dyDescent="0.2">
      <c r="A40" s="5" t="s">
        <v>33</v>
      </c>
      <c r="B40" s="53">
        <f t="shared" si="0"/>
        <v>4357.7841823026001</v>
      </c>
      <c r="C40" s="34">
        <v>4</v>
      </c>
      <c r="D40" s="35">
        <v>0</v>
      </c>
      <c r="E40" s="54">
        <f t="shared" si="1"/>
        <v>0</v>
      </c>
      <c r="F40" s="37">
        <f t="shared" si="2"/>
        <v>4</v>
      </c>
      <c r="G40" s="55">
        <f t="shared" si="3"/>
        <v>17431.136729210401</v>
      </c>
      <c r="H40" s="46"/>
      <c r="I40" s="47"/>
      <c r="J40" s="54">
        <f t="shared" si="4"/>
        <v>0</v>
      </c>
      <c r="K40" s="49"/>
      <c r="L40" s="56">
        <f t="shared" si="5"/>
        <v>0</v>
      </c>
      <c r="N40" s="53">
        <v>435778.41823026002</v>
      </c>
    </row>
    <row r="41" spans="1:14" x14ac:dyDescent="0.2">
      <c r="A41" s="5" t="s">
        <v>34</v>
      </c>
      <c r="B41" s="53">
        <f t="shared" si="0"/>
        <v>641556.78411484812</v>
      </c>
      <c r="C41" s="34">
        <v>5</v>
      </c>
      <c r="D41" s="35">
        <v>4</v>
      </c>
      <c r="E41" s="54">
        <f t="shared" si="1"/>
        <v>2566227.1364593925</v>
      </c>
      <c r="F41" s="37">
        <f t="shared" si="2"/>
        <v>1</v>
      </c>
      <c r="G41" s="55">
        <f t="shared" si="3"/>
        <v>641556.78411484812</v>
      </c>
      <c r="H41" s="46"/>
      <c r="I41" s="47"/>
      <c r="J41" s="54">
        <f t="shared" si="4"/>
        <v>0</v>
      </c>
      <c r="K41" s="49"/>
      <c r="L41" s="56">
        <f t="shared" si="5"/>
        <v>0</v>
      </c>
      <c r="N41" s="53">
        <v>64155678.411484815</v>
      </c>
    </row>
    <row r="42" spans="1:14" x14ac:dyDescent="0.2">
      <c r="A42" s="5" t="s">
        <v>35</v>
      </c>
      <c r="B42" s="53">
        <f t="shared" si="0"/>
        <v>7602538.9813372325</v>
      </c>
      <c r="C42" s="34">
        <v>5</v>
      </c>
      <c r="D42" s="35">
        <v>5</v>
      </c>
      <c r="E42" s="54">
        <f t="shared" si="1"/>
        <v>38012694.906686164</v>
      </c>
      <c r="F42" s="37">
        <f t="shared" si="2"/>
        <v>0</v>
      </c>
      <c r="G42" s="55">
        <f t="shared" si="3"/>
        <v>0</v>
      </c>
      <c r="H42" s="46"/>
      <c r="I42" s="47"/>
      <c r="J42" s="54">
        <f t="shared" si="4"/>
        <v>0</v>
      </c>
      <c r="K42" s="49"/>
      <c r="L42" s="56">
        <f t="shared" si="5"/>
        <v>0</v>
      </c>
      <c r="N42" s="53">
        <v>760253898.13372326</v>
      </c>
    </row>
    <row r="43" spans="1:14" x14ac:dyDescent="0.2">
      <c r="A43" s="5" t="s">
        <v>36</v>
      </c>
      <c r="B43" s="53">
        <f t="shared" si="0"/>
        <v>986006.89482087584</v>
      </c>
      <c r="C43" s="34">
        <v>5</v>
      </c>
      <c r="D43" s="35">
        <v>5</v>
      </c>
      <c r="E43" s="54">
        <f t="shared" si="1"/>
        <v>4930034.4741043793</v>
      </c>
      <c r="F43" s="37">
        <f t="shared" si="2"/>
        <v>0</v>
      </c>
      <c r="G43" s="55">
        <f t="shared" si="3"/>
        <v>0</v>
      </c>
      <c r="H43" s="46"/>
      <c r="I43" s="47"/>
      <c r="J43" s="54">
        <f t="shared" si="4"/>
        <v>0</v>
      </c>
      <c r="K43" s="49"/>
      <c r="L43" s="56">
        <f t="shared" si="5"/>
        <v>0</v>
      </c>
      <c r="N43" s="53">
        <v>98600689.482087582</v>
      </c>
    </row>
    <row r="44" spans="1:14" x14ac:dyDescent="0.2">
      <c r="A44" s="5" t="s">
        <v>37</v>
      </c>
      <c r="B44" s="53">
        <f t="shared" si="0"/>
        <v>92010.960720630552</v>
      </c>
      <c r="C44" s="34">
        <v>5</v>
      </c>
      <c r="D44" s="35">
        <v>2</v>
      </c>
      <c r="E44" s="54">
        <f t="shared" si="1"/>
        <v>184021.9214412611</v>
      </c>
      <c r="F44" s="37">
        <f t="shared" si="2"/>
        <v>3</v>
      </c>
      <c r="G44" s="55">
        <f t="shared" si="3"/>
        <v>276032.88216189167</v>
      </c>
      <c r="H44" s="46"/>
      <c r="I44" s="47"/>
      <c r="J44" s="54">
        <f t="shared" si="4"/>
        <v>0</v>
      </c>
      <c r="K44" s="49"/>
      <c r="L44" s="56">
        <f t="shared" si="5"/>
        <v>0</v>
      </c>
      <c r="N44" s="53">
        <v>9201096.0720630549</v>
      </c>
    </row>
    <row r="45" spans="1:14" x14ac:dyDescent="0.2">
      <c r="A45" s="5" t="s">
        <v>38</v>
      </c>
      <c r="B45" s="53">
        <f t="shared" si="0"/>
        <v>849.0554922926998</v>
      </c>
      <c r="C45" s="34">
        <v>4</v>
      </c>
      <c r="D45" s="35">
        <v>0</v>
      </c>
      <c r="E45" s="54">
        <f t="shared" si="1"/>
        <v>0</v>
      </c>
      <c r="F45" s="37">
        <f t="shared" si="2"/>
        <v>4</v>
      </c>
      <c r="G45" s="55">
        <f t="shared" si="3"/>
        <v>3396.2219691707992</v>
      </c>
      <c r="H45" s="46"/>
      <c r="I45" s="47"/>
      <c r="J45" s="54">
        <f t="shared" si="4"/>
        <v>0</v>
      </c>
      <c r="K45" s="49"/>
      <c r="L45" s="56">
        <f t="shared" si="5"/>
        <v>0</v>
      </c>
      <c r="N45" s="53">
        <v>84905.549229269978</v>
      </c>
    </row>
    <row r="46" spans="1:14" x14ac:dyDescent="0.2">
      <c r="A46" s="5" t="s">
        <v>39</v>
      </c>
      <c r="B46" s="53">
        <f t="shared" si="0"/>
        <v>38913.684667300207</v>
      </c>
      <c r="C46" s="34">
        <v>5</v>
      </c>
      <c r="D46" s="35">
        <v>3</v>
      </c>
      <c r="E46" s="54">
        <f t="shared" si="1"/>
        <v>116741.05400190063</v>
      </c>
      <c r="F46" s="37">
        <f t="shared" si="2"/>
        <v>2</v>
      </c>
      <c r="G46" s="55">
        <f t="shared" si="3"/>
        <v>77827.369334600415</v>
      </c>
      <c r="H46" s="46"/>
      <c r="I46" s="47"/>
      <c r="J46" s="54">
        <f t="shared" si="4"/>
        <v>0</v>
      </c>
      <c r="K46" s="49"/>
      <c r="L46" s="56">
        <f t="shared" si="5"/>
        <v>0</v>
      </c>
      <c r="N46" s="53">
        <v>3891368.4667300205</v>
      </c>
    </row>
    <row r="47" spans="1:14" x14ac:dyDescent="0.2">
      <c r="A47" s="5" t="s">
        <v>40</v>
      </c>
      <c r="B47" s="53">
        <f t="shared" si="0"/>
        <v>2313280.7713421811</v>
      </c>
      <c r="C47" s="34">
        <v>5</v>
      </c>
      <c r="D47" s="35">
        <v>5</v>
      </c>
      <c r="E47" s="54">
        <f t="shared" si="1"/>
        <v>11566403.856710905</v>
      </c>
      <c r="F47" s="37">
        <f t="shared" si="2"/>
        <v>0</v>
      </c>
      <c r="G47" s="55">
        <f t="shared" si="3"/>
        <v>0</v>
      </c>
      <c r="H47" s="46"/>
      <c r="I47" s="47"/>
      <c r="J47" s="54">
        <f t="shared" si="4"/>
        <v>0</v>
      </c>
      <c r="K47" s="49"/>
      <c r="L47" s="56">
        <f t="shared" si="5"/>
        <v>0</v>
      </c>
      <c r="N47" s="53">
        <v>231328077.1342181</v>
      </c>
    </row>
    <row r="48" spans="1:14" x14ac:dyDescent="0.2">
      <c r="A48" s="5" t="s">
        <v>41</v>
      </c>
      <c r="B48" s="53">
        <f t="shared" si="0"/>
        <v>605412.92727086134</v>
      </c>
      <c r="C48" s="34">
        <v>5</v>
      </c>
      <c r="D48" s="35">
        <v>4</v>
      </c>
      <c r="E48" s="54">
        <f t="shared" si="1"/>
        <v>2421651.7090834454</v>
      </c>
      <c r="F48" s="37">
        <f t="shared" si="2"/>
        <v>1</v>
      </c>
      <c r="G48" s="55">
        <f t="shared" si="3"/>
        <v>605412.92727086134</v>
      </c>
      <c r="H48" s="46"/>
      <c r="I48" s="47"/>
      <c r="J48" s="54">
        <f t="shared" si="4"/>
        <v>0</v>
      </c>
      <c r="K48" s="49"/>
      <c r="L48" s="56">
        <f t="shared" si="5"/>
        <v>0</v>
      </c>
      <c r="N48" s="53">
        <v>60541292.727086134</v>
      </c>
    </row>
    <row r="49" spans="1:14" x14ac:dyDescent="0.2">
      <c r="A49" s="5" t="s">
        <v>42</v>
      </c>
      <c r="B49" s="53">
        <f t="shared" si="0"/>
        <v>381548.01624895091</v>
      </c>
      <c r="C49" s="34">
        <v>5</v>
      </c>
      <c r="D49" s="35">
        <v>5</v>
      </c>
      <c r="E49" s="54">
        <f t="shared" si="1"/>
        <v>1907740.0812447546</v>
      </c>
      <c r="F49" s="37">
        <f t="shared" si="2"/>
        <v>0</v>
      </c>
      <c r="G49" s="55">
        <f t="shared" si="3"/>
        <v>0</v>
      </c>
      <c r="H49" s="46"/>
      <c r="I49" s="47"/>
      <c r="J49" s="54">
        <f t="shared" si="4"/>
        <v>0</v>
      </c>
      <c r="K49" s="49"/>
      <c r="L49" s="56">
        <f t="shared" si="5"/>
        <v>0</v>
      </c>
      <c r="N49" s="53">
        <v>38154801.624895088</v>
      </c>
    </row>
    <row r="50" spans="1:14" x14ac:dyDescent="0.2">
      <c r="A50" s="5" t="s">
        <v>43</v>
      </c>
      <c r="B50" s="53">
        <f t="shared" si="0"/>
        <v>19671216.323643632</v>
      </c>
      <c r="C50" s="34">
        <v>3</v>
      </c>
      <c r="D50" s="35">
        <v>3</v>
      </c>
      <c r="E50" s="54">
        <f t="shared" si="1"/>
        <v>59013648.970930897</v>
      </c>
      <c r="F50" s="37">
        <f t="shared" si="2"/>
        <v>0</v>
      </c>
      <c r="G50" s="55">
        <f t="shared" si="3"/>
        <v>0</v>
      </c>
      <c r="H50" s="38">
        <v>3</v>
      </c>
      <c r="I50" s="34">
        <v>3</v>
      </c>
      <c r="J50" s="54">
        <f t="shared" si="4"/>
        <v>59013648.970930897</v>
      </c>
      <c r="K50" s="35">
        <f>(H50-I50)</f>
        <v>0</v>
      </c>
      <c r="L50" s="56">
        <f t="shared" si="5"/>
        <v>0</v>
      </c>
      <c r="N50" s="53">
        <v>1967121632.3643632</v>
      </c>
    </row>
    <row r="51" spans="1:14" x14ac:dyDescent="0.2">
      <c r="A51" s="5" t="s">
        <v>44</v>
      </c>
      <c r="B51" s="53">
        <f t="shared" si="0"/>
        <v>8663333.4233598989</v>
      </c>
      <c r="C51" s="34">
        <v>7</v>
      </c>
      <c r="D51" s="35">
        <v>5</v>
      </c>
      <c r="E51" s="54">
        <f t="shared" si="1"/>
        <v>43316667.116799496</v>
      </c>
      <c r="F51" s="37">
        <f t="shared" si="2"/>
        <v>2</v>
      </c>
      <c r="G51" s="55">
        <f t="shared" si="3"/>
        <v>17326666.846719798</v>
      </c>
      <c r="H51" s="46"/>
      <c r="I51" s="47"/>
      <c r="J51" s="54">
        <f t="shared" si="4"/>
        <v>0</v>
      </c>
      <c r="K51" s="49"/>
      <c r="L51" s="56">
        <f t="shared" si="5"/>
        <v>0</v>
      </c>
      <c r="N51" s="53">
        <v>866333342.33598983</v>
      </c>
    </row>
    <row r="52" spans="1:14" x14ac:dyDescent="0.2">
      <c r="A52" s="5" t="s">
        <v>45</v>
      </c>
      <c r="B52" s="53">
        <f t="shared" si="0"/>
        <v>1236780.8127511588</v>
      </c>
      <c r="C52" s="34">
        <v>5</v>
      </c>
      <c r="D52" s="35">
        <v>4</v>
      </c>
      <c r="E52" s="54">
        <f t="shared" si="1"/>
        <v>4947123.2510046354</v>
      </c>
      <c r="F52" s="37">
        <f t="shared" si="2"/>
        <v>1</v>
      </c>
      <c r="G52" s="55">
        <f t="shared" si="3"/>
        <v>1236780.8127511588</v>
      </c>
      <c r="H52" s="46"/>
      <c r="I52" s="47"/>
      <c r="J52" s="54">
        <f t="shared" si="4"/>
        <v>0</v>
      </c>
      <c r="K52" s="49"/>
      <c r="L52" s="56">
        <f t="shared" si="5"/>
        <v>0</v>
      </c>
      <c r="N52" s="53">
        <v>123678081.27511589</v>
      </c>
    </row>
    <row r="53" spans="1:14" x14ac:dyDescent="0.2">
      <c r="A53" s="5" t="s">
        <v>46</v>
      </c>
      <c r="B53" s="53">
        <f t="shared" si="0"/>
        <v>3158218.2971583745</v>
      </c>
      <c r="C53" s="34">
        <v>5</v>
      </c>
      <c r="D53" s="35">
        <v>5</v>
      </c>
      <c r="E53" s="54">
        <f t="shared" si="1"/>
        <v>15791091.485791873</v>
      </c>
      <c r="F53" s="37">
        <f t="shared" si="2"/>
        <v>0</v>
      </c>
      <c r="G53" s="55">
        <f t="shared" si="3"/>
        <v>0</v>
      </c>
      <c r="H53" s="46"/>
      <c r="I53" s="47"/>
      <c r="J53" s="54">
        <f t="shared" si="4"/>
        <v>0</v>
      </c>
      <c r="K53" s="49"/>
      <c r="L53" s="56">
        <f t="shared" si="5"/>
        <v>0</v>
      </c>
      <c r="N53" s="53">
        <v>315821829.71583742</v>
      </c>
    </row>
    <row r="54" spans="1:14" x14ac:dyDescent="0.2">
      <c r="A54" s="5" t="s">
        <v>47</v>
      </c>
      <c r="B54" s="53">
        <f t="shared" si="0"/>
        <v>81982.78538581125</v>
      </c>
      <c r="C54" s="34">
        <v>5</v>
      </c>
      <c r="D54" s="35">
        <v>3</v>
      </c>
      <c r="E54" s="54">
        <f t="shared" si="1"/>
        <v>245948.35615743377</v>
      </c>
      <c r="F54" s="37">
        <f t="shared" si="2"/>
        <v>2</v>
      </c>
      <c r="G54" s="55">
        <f t="shared" si="3"/>
        <v>163965.5707716225</v>
      </c>
      <c r="H54" s="46"/>
      <c r="I54" s="47"/>
      <c r="J54" s="54">
        <f t="shared" si="4"/>
        <v>0</v>
      </c>
      <c r="K54" s="49"/>
      <c r="L54" s="56">
        <f t="shared" si="5"/>
        <v>0</v>
      </c>
      <c r="N54" s="53">
        <v>8198278.5385811254</v>
      </c>
    </row>
    <row r="55" spans="1:14" x14ac:dyDescent="0.2">
      <c r="A55" s="5" t="s">
        <v>48</v>
      </c>
      <c r="B55" s="53">
        <f t="shared" si="0"/>
        <v>36871390.722314686</v>
      </c>
      <c r="C55" s="34">
        <v>6</v>
      </c>
      <c r="D55" s="35">
        <v>6</v>
      </c>
      <c r="E55" s="54">
        <f t="shared" si="1"/>
        <v>221228344.33388811</v>
      </c>
      <c r="F55" s="37">
        <f t="shared" si="2"/>
        <v>0</v>
      </c>
      <c r="G55" s="55">
        <f t="shared" si="3"/>
        <v>0</v>
      </c>
      <c r="H55" s="46"/>
      <c r="I55" s="47"/>
      <c r="J55" s="54">
        <f t="shared" si="4"/>
        <v>0</v>
      </c>
      <c r="K55" s="49"/>
      <c r="L55" s="56">
        <f t="shared" si="5"/>
        <v>0</v>
      </c>
      <c r="N55" s="53">
        <v>3687139072.2314682</v>
      </c>
    </row>
    <row r="56" spans="1:14" x14ac:dyDescent="0.2">
      <c r="A56" s="5" t="s">
        <v>49</v>
      </c>
      <c r="B56" s="53">
        <f t="shared" si="0"/>
        <v>7363305.6603460815</v>
      </c>
      <c r="C56" s="34">
        <v>6</v>
      </c>
      <c r="D56" s="35">
        <v>6</v>
      </c>
      <c r="E56" s="54">
        <f t="shared" si="1"/>
        <v>44179833.962076485</v>
      </c>
      <c r="F56" s="37">
        <f t="shared" si="2"/>
        <v>0</v>
      </c>
      <c r="G56" s="55">
        <f t="shared" si="3"/>
        <v>0</v>
      </c>
      <c r="H56" s="46"/>
      <c r="I56" s="47"/>
      <c r="J56" s="54">
        <f t="shared" si="4"/>
        <v>0</v>
      </c>
      <c r="K56" s="49"/>
      <c r="L56" s="56">
        <f t="shared" si="5"/>
        <v>0</v>
      </c>
      <c r="N56" s="53">
        <v>736330566.03460813</v>
      </c>
    </row>
    <row r="57" spans="1:14" x14ac:dyDescent="0.2">
      <c r="A57" s="5" t="s">
        <v>50</v>
      </c>
      <c r="B57" s="53">
        <f t="shared" si="0"/>
        <v>6801188.6436889628</v>
      </c>
      <c r="C57" s="34">
        <v>6</v>
      </c>
      <c r="D57" s="35">
        <v>6</v>
      </c>
      <c r="E57" s="54">
        <f t="shared" si="1"/>
        <v>40807131.862133779</v>
      </c>
      <c r="F57" s="37">
        <f t="shared" si="2"/>
        <v>0</v>
      </c>
      <c r="G57" s="55">
        <f t="shared" si="3"/>
        <v>0</v>
      </c>
      <c r="H57" s="46"/>
      <c r="I57" s="47"/>
      <c r="J57" s="54">
        <f t="shared" si="4"/>
        <v>0</v>
      </c>
      <c r="K57" s="49"/>
      <c r="L57" s="56">
        <f t="shared" si="5"/>
        <v>0</v>
      </c>
      <c r="N57" s="53">
        <v>680118864.36889625</v>
      </c>
    </row>
    <row r="58" spans="1:14" x14ac:dyDescent="0.2">
      <c r="A58" s="5" t="s">
        <v>51</v>
      </c>
      <c r="B58" s="53">
        <f t="shared" si="0"/>
        <v>455982.15674489381</v>
      </c>
      <c r="C58" s="34">
        <v>5</v>
      </c>
      <c r="D58" s="35">
        <v>2</v>
      </c>
      <c r="E58" s="54">
        <f t="shared" si="1"/>
        <v>911964.31348978763</v>
      </c>
      <c r="F58" s="37">
        <f t="shared" si="2"/>
        <v>3</v>
      </c>
      <c r="G58" s="55">
        <f t="shared" si="3"/>
        <v>1367946.4702346814</v>
      </c>
      <c r="H58" s="46"/>
      <c r="I58" s="47"/>
      <c r="J58" s="54">
        <f t="shared" si="4"/>
        <v>0</v>
      </c>
      <c r="K58" s="49"/>
      <c r="L58" s="56">
        <f t="shared" si="5"/>
        <v>0</v>
      </c>
      <c r="N58" s="53">
        <v>45598215.674489379</v>
      </c>
    </row>
    <row r="59" spans="1:14" x14ac:dyDescent="0.2">
      <c r="A59" s="5" t="s">
        <v>52</v>
      </c>
      <c r="B59" s="53">
        <f t="shared" si="0"/>
        <v>7664021.1540801646</v>
      </c>
      <c r="C59" s="34">
        <v>6</v>
      </c>
      <c r="D59" s="35">
        <v>5</v>
      </c>
      <c r="E59" s="54">
        <f t="shared" si="1"/>
        <v>38320105.770400822</v>
      </c>
      <c r="F59" s="37">
        <f t="shared" si="2"/>
        <v>1</v>
      </c>
      <c r="G59" s="55">
        <f t="shared" si="3"/>
        <v>7664021.1540801646</v>
      </c>
      <c r="H59" s="46"/>
      <c r="I59" s="47"/>
      <c r="J59" s="54">
        <f t="shared" si="4"/>
        <v>0</v>
      </c>
      <c r="K59" s="49"/>
      <c r="L59" s="56">
        <f t="shared" si="5"/>
        <v>0</v>
      </c>
      <c r="N59" s="53">
        <v>766402115.40801644</v>
      </c>
    </row>
    <row r="60" spans="1:14" x14ac:dyDescent="0.2">
      <c r="A60" s="5" t="s">
        <v>53</v>
      </c>
      <c r="B60" s="53">
        <f t="shared" si="0"/>
        <v>1735454.1987206286</v>
      </c>
      <c r="C60" s="34">
        <v>5</v>
      </c>
      <c r="D60" s="35">
        <v>5</v>
      </c>
      <c r="E60" s="54">
        <f t="shared" si="1"/>
        <v>8677270.9936031438</v>
      </c>
      <c r="F60" s="37">
        <f t="shared" si="2"/>
        <v>0</v>
      </c>
      <c r="G60" s="55">
        <f t="shared" si="3"/>
        <v>0</v>
      </c>
      <c r="H60" s="46"/>
      <c r="I60" s="47"/>
      <c r="J60" s="54">
        <f t="shared" si="4"/>
        <v>0</v>
      </c>
      <c r="K60" s="49"/>
      <c r="L60" s="56">
        <f t="shared" si="5"/>
        <v>0</v>
      </c>
      <c r="N60" s="53">
        <v>173545419.87206286</v>
      </c>
    </row>
    <row r="61" spans="1:14" x14ac:dyDescent="0.2">
      <c r="A61" s="5" t="s">
        <v>54</v>
      </c>
      <c r="B61" s="53">
        <f t="shared" si="0"/>
        <v>74391.527517273265</v>
      </c>
      <c r="C61" s="34">
        <v>5</v>
      </c>
      <c r="D61" s="35">
        <v>4</v>
      </c>
      <c r="E61" s="54">
        <f t="shared" si="1"/>
        <v>297566.11006909306</v>
      </c>
      <c r="F61" s="37">
        <f t="shared" si="2"/>
        <v>1</v>
      </c>
      <c r="G61" s="55">
        <f t="shared" si="3"/>
        <v>74391.527517273265</v>
      </c>
      <c r="H61" s="46"/>
      <c r="I61" s="47"/>
      <c r="J61" s="54">
        <f t="shared" si="4"/>
        <v>0</v>
      </c>
      <c r="K61" s="49"/>
      <c r="L61" s="56">
        <f t="shared" si="5"/>
        <v>0</v>
      </c>
      <c r="N61" s="53">
        <v>7439152.7517273268</v>
      </c>
    </row>
    <row r="62" spans="1:14" x14ac:dyDescent="0.2">
      <c r="A62" s="5" t="s">
        <v>87</v>
      </c>
      <c r="B62" s="53">
        <f t="shared" si="0"/>
        <v>2263358.6623800411</v>
      </c>
      <c r="C62" s="34">
        <v>5</v>
      </c>
      <c r="D62" s="35">
        <v>4</v>
      </c>
      <c r="E62" s="54">
        <f t="shared" si="1"/>
        <v>9053434.6495201644</v>
      </c>
      <c r="F62" s="37">
        <f t="shared" si="2"/>
        <v>1</v>
      </c>
      <c r="G62" s="55">
        <f t="shared" si="3"/>
        <v>2263358.6623800411</v>
      </c>
      <c r="H62" s="46"/>
      <c r="I62" s="47"/>
      <c r="J62" s="54">
        <f t="shared" si="4"/>
        <v>0</v>
      </c>
      <c r="K62" s="49"/>
      <c r="L62" s="56">
        <f t="shared" si="5"/>
        <v>0</v>
      </c>
      <c r="N62" s="53">
        <v>226335866.23800409</v>
      </c>
    </row>
    <row r="63" spans="1:14" x14ac:dyDescent="0.2">
      <c r="A63" s="5" t="s">
        <v>88</v>
      </c>
      <c r="B63" s="53">
        <f t="shared" si="0"/>
        <v>666418.844027802</v>
      </c>
      <c r="C63" s="34">
        <v>5</v>
      </c>
      <c r="D63" s="35">
        <v>5</v>
      </c>
      <c r="E63" s="54">
        <f t="shared" si="1"/>
        <v>3332094.2201390099</v>
      </c>
      <c r="F63" s="37">
        <f t="shared" si="2"/>
        <v>0</v>
      </c>
      <c r="G63" s="55">
        <f t="shared" si="3"/>
        <v>0</v>
      </c>
      <c r="H63" s="46"/>
      <c r="I63" s="47"/>
      <c r="J63" s="54">
        <f t="shared" si="4"/>
        <v>0</v>
      </c>
      <c r="K63" s="49"/>
      <c r="L63" s="56">
        <f t="shared" si="5"/>
        <v>0</v>
      </c>
      <c r="N63" s="53">
        <v>66641884.402780198</v>
      </c>
    </row>
    <row r="64" spans="1:14" x14ac:dyDescent="0.2">
      <c r="A64" s="5" t="s">
        <v>55</v>
      </c>
      <c r="B64" s="53">
        <f t="shared" si="0"/>
        <v>465535.42700743309</v>
      </c>
      <c r="C64" s="34">
        <v>5</v>
      </c>
      <c r="D64" s="35">
        <v>5</v>
      </c>
      <c r="E64" s="54">
        <f t="shared" si="1"/>
        <v>2327677.1350371656</v>
      </c>
      <c r="F64" s="37">
        <f t="shared" si="2"/>
        <v>0</v>
      </c>
      <c r="G64" s="55">
        <f t="shared" si="3"/>
        <v>0</v>
      </c>
      <c r="H64" s="46"/>
      <c r="I64" s="47"/>
      <c r="J64" s="54">
        <f t="shared" si="4"/>
        <v>0</v>
      </c>
      <c r="K64" s="49"/>
      <c r="L64" s="56">
        <f t="shared" si="5"/>
        <v>0</v>
      </c>
      <c r="N64" s="53">
        <v>46553542.70074331</v>
      </c>
    </row>
    <row r="65" spans="1:14" x14ac:dyDescent="0.2">
      <c r="A65" s="5" t="s">
        <v>56</v>
      </c>
      <c r="B65" s="53">
        <f t="shared" si="0"/>
        <v>3855786.4838649398</v>
      </c>
      <c r="C65" s="34">
        <v>5</v>
      </c>
      <c r="D65" s="35">
        <v>5</v>
      </c>
      <c r="E65" s="54">
        <f t="shared" si="1"/>
        <v>19278932.4193247</v>
      </c>
      <c r="F65" s="37">
        <f t="shared" si="2"/>
        <v>0</v>
      </c>
      <c r="G65" s="55">
        <f t="shared" si="3"/>
        <v>0</v>
      </c>
      <c r="H65" s="46"/>
      <c r="I65" s="47"/>
      <c r="J65" s="54">
        <f t="shared" si="4"/>
        <v>0</v>
      </c>
      <c r="K65" s="49"/>
      <c r="L65" s="56">
        <f t="shared" si="5"/>
        <v>0</v>
      </c>
      <c r="N65" s="53">
        <v>385578648.38649398</v>
      </c>
    </row>
    <row r="66" spans="1:14" x14ac:dyDescent="0.2">
      <c r="A66" s="5" t="s">
        <v>57</v>
      </c>
      <c r="B66" s="53">
        <f t="shared" si="0"/>
        <v>899663.30095245934</v>
      </c>
      <c r="C66" s="34">
        <v>5</v>
      </c>
      <c r="D66" s="35">
        <v>5</v>
      </c>
      <c r="E66" s="54">
        <f t="shared" si="1"/>
        <v>4498316.5047622966</v>
      </c>
      <c r="F66" s="37">
        <f t="shared" si="2"/>
        <v>0</v>
      </c>
      <c r="G66" s="55">
        <f t="shared" si="3"/>
        <v>0</v>
      </c>
      <c r="H66" s="46"/>
      <c r="I66" s="47"/>
      <c r="J66" s="54">
        <f t="shared" si="4"/>
        <v>0</v>
      </c>
      <c r="K66" s="49"/>
      <c r="L66" s="56">
        <f t="shared" si="5"/>
        <v>0</v>
      </c>
      <c r="N66" s="53">
        <v>89966330.095245928</v>
      </c>
    </row>
    <row r="67" spans="1:14" x14ac:dyDescent="0.2">
      <c r="A67" s="5" t="s">
        <v>58</v>
      </c>
      <c r="B67" s="53">
        <f t="shared" si="0"/>
        <v>307951.5714939328</v>
      </c>
      <c r="C67" s="34">
        <v>5</v>
      </c>
      <c r="D67" s="35">
        <v>2</v>
      </c>
      <c r="E67" s="54">
        <f t="shared" si="1"/>
        <v>615903.14298786561</v>
      </c>
      <c r="F67" s="37">
        <f t="shared" si="2"/>
        <v>3</v>
      </c>
      <c r="G67" s="55">
        <f t="shared" si="3"/>
        <v>923854.71448179847</v>
      </c>
      <c r="H67" s="46"/>
      <c r="I67" s="47"/>
      <c r="J67" s="54">
        <f t="shared" si="4"/>
        <v>0</v>
      </c>
      <c r="K67" s="49"/>
      <c r="L67" s="56">
        <f t="shared" si="5"/>
        <v>0</v>
      </c>
      <c r="N67" s="53">
        <v>30795157.149393279</v>
      </c>
    </row>
    <row r="68" spans="1:14" x14ac:dyDescent="0.2">
      <c r="A68" s="5" t="s">
        <v>59</v>
      </c>
      <c r="B68" s="53">
        <f t="shared" si="0"/>
        <v>71828.794433774339</v>
      </c>
      <c r="C68" s="34">
        <v>5</v>
      </c>
      <c r="D68" s="35">
        <v>3</v>
      </c>
      <c r="E68" s="54">
        <f t="shared" si="1"/>
        <v>215486.38330132302</v>
      </c>
      <c r="F68" s="37">
        <f t="shared" si="2"/>
        <v>2</v>
      </c>
      <c r="G68" s="55">
        <f t="shared" si="3"/>
        <v>143657.58886754868</v>
      </c>
      <c r="H68" s="46"/>
      <c r="I68" s="47"/>
      <c r="J68" s="54">
        <f t="shared" si="4"/>
        <v>0</v>
      </c>
      <c r="K68" s="49"/>
      <c r="L68" s="56">
        <f t="shared" si="5"/>
        <v>0</v>
      </c>
      <c r="N68" s="53">
        <v>7182879.4433774333</v>
      </c>
    </row>
    <row r="69" spans="1:14" x14ac:dyDescent="0.2">
      <c r="A69" s="5" t="s">
        <v>60</v>
      </c>
      <c r="B69" s="53">
        <f t="shared" si="0"/>
        <v>78439.898110749185</v>
      </c>
      <c r="C69" s="34">
        <v>5</v>
      </c>
      <c r="D69" s="35">
        <v>3</v>
      </c>
      <c r="E69" s="54">
        <f t="shared" si="1"/>
        <v>235319.69433224754</v>
      </c>
      <c r="F69" s="37">
        <f>(C69-D69)</f>
        <v>2</v>
      </c>
      <c r="G69" s="55">
        <f t="shared" si="3"/>
        <v>156879.79622149837</v>
      </c>
      <c r="H69" s="46"/>
      <c r="I69" s="47"/>
      <c r="J69" s="54">
        <f t="shared" si="4"/>
        <v>0</v>
      </c>
      <c r="K69" s="49"/>
      <c r="L69" s="56">
        <f t="shared" si="5"/>
        <v>0</v>
      </c>
      <c r="N69" s="53">
        <v>7843989.8110749181</v>
      </c>
    </row>
    <row r="70" spans="1:14" x14ac:dyDescent="0.2">
      <c r="A70" s="5" t="s">
        <v>61</v>
      </c>
      <c r="B70" s="53">
        <f t="shared" si="0"/>
        <v>96.977137441951186</v>
      </c>
      <c r="C70" s="34">
        <v>4</v>
      </c>
      <c r="D70" s="35">
        <v>0</v>
      </c>
      <c r="E70" s="54">
        <f t="shared" si="1"/>
        <v>0</v>
      </c>
      <c r="F70" s="37">
        <f t="shared" si="2"/>
        <v>4</v>
      </c>
      <c r="G70" s="55">
        <f t="shared" si="3"/>
        <v>387.90854976780474</v>
      </c>
      <c r="H70" s="46"/>
      <c r="I70" s="47"/>
      <c r="J70" s="54">
        <f t="shared" si="4"/>
        <v>0</v>
      </c>
      <c r="K70" s="49"/>
      <c r="L70" s="56">
        <f t="shared" si="5"/>
        <v>0</v>
      </c>
      <c r="N70" s="53">
        <v>9697.7137441951181</v>
      </c>
    </row>
    <row r="71" spans="1:14" x14ac:dyDescent="0.2">
      <c r="A71" s="5" t="s">
        <v>62</v>
      </c>
      <c r="B71" s="53">
        <f t="shared" si="0"/>
        <v>3071088.0017663608</v>
      </c>
      <c r="C71" s="34">
        <v>3</v>
      </c>
      <c r="D71" s="35">
        <v>3</v>
      </c>
      <c r="E71" s="54">
        <f t="shared" si="1"/>
        <v>9213264.005299082</v>
      </c>
      <c r="F71" s="37">
        <f t="shared" si="2"/>
        <v>0</v>
      </c>
      <c r="G71" s="55">
        <f t="shared" si="3"/>
        <v>0</v>
      </c>
      <c r="H71" s="38">
        <v>3</v>
      </c>
      <c r="I71" s="34">
        <v>3</v>
      </c>
      <c r="J71" s="54">
        <f t="shared" si="4"/>
        <v>9213264.005299082</v>
      </c>
      <c r="K71" s="35">
        <f>(H71-I71)</f>
        <v>0</v>
      </c>
      <c r="L71" s="56">
        <f t="shared" si="5"/>
        <v>0</v>
      </c>
      <c r="N71" s="53">
        <v>307108800.1766361</v>
      </c>
    </row>
    <row r="72" spans="1:14" x14ac:dyDescent="0.2">
      <c r="A72" s="5" t="s">
        <v>63</v>
      </c>
      <c r="B72" s="53">
        <f t="shared" si="0"/>
        <v>35496.906297460584</v>
      </c>
      <c r="C72" s="34">
        <v>5</v>
      </c>
      <c r="D72" s="35">
        <v>4</v>
      </c>
      <c r="E72" s="54">
        <f t="shared" si="1"/>
        <v>141987.62518984234</v>
      </c>
      <c r="F72" s="37">
        <f t="shared" si="2"/>
        <v>1</v>
      </c>
      <c r="G72" s="55">
        <f t="shared" si="3"/>
        <v>35496.906297460584</v>
      </c>
      <c r="H72" s="46"/>
      <c r="I72" s="47"/>
      <c r="J72" s="54">
        <f t="shared" si="4"/>
        <v>0</v>
      </c>
      <c r="K72" s="49"/>
      <c r="L72" s="56">
        <f t="shared" si="5"/>
        <v>0</v>
      </c>
      <c r="N72" s="53">
        <v>3549690.629746058</v>
      </c>
    </row>
    <row r="73" spans="1:14" x14ac:dyDescent="0.2">
      <c r="A73" s="5" t="s">
        <v>64</v>
      </c>
      <c r="B73" s="53">
        <f t="shared" si="0"/>
        <v>4536955.9317262387</v>
      </c>
      <c r="C73" s="34">
        <v>6</v>
      </c>
      <c r="D73" s="35">
        <v>4</v>
      </c>
      <c r="E73" s="54">
        <f t="shared" si="1"/>
        <v>18147823.726904955</v>
      </c>
      <c r="F73" s="37">
        <f t="shared" si="2"/>
        <v>2</v>
      </c>
      <c r="G73" s="55">
        <f t="shared" si="3"/>
        <v>9073911.8634524774</v>
      </c>
      <c r="H73" s="46"/>
      <c r="I73" s="47"/>
      <c r="J73" s="54">
        <f t="shared" si="4"/>
        <v>0</v>
      </c>
      <c r="K73" s="49"/>
      <c r="L73" s="56">
        <f t="shared" si="5"/>
        <v>0</v>
      </c>
      <c r="N73" s="53">
        <v>453695593.17262381</v>
      </c>
    </row>
    <row r="74" spans="1:14" x14ac:dyDescent="0.2">
      <c r="A74" s="5" t="s">
        <v>65</v>
      </c>
      <c r="B74" s="53">
        <f>(N74*0.01)</f>
        <v>26731.742947399514</v>
      </c>
      <c r="C74" s="34">
        <v>5</v>
      </c>
      <c r="D74" s="35">
        <v>3</v>
      </c>
      <c r="E74" s="54">
        <f>(B74*D74)</f>
        <v>80195.228842198543</v>
      </c>
      <c r="F74" s="37">
        <f>(C74-D74)</f>
        <v>2</v>
      </c>
      <c r="G74" s="55">
        <f>(B74*F74)</f>
        <v>53463.485894799029</v>
      </c>
      <c r="H74" s="46"/>
      <c r="I74" s="47"/>
      <c r="J74" s="54">
        <f>(B74*I74)</f>
        <v>0</v>
      </c>
      <c r="K74" s="49"/>
      <c r="L74" s="56">
        <f>(B74*K74)</f>
        <v>0</v>
      </c>
      <c r="N74" s="53">
        <v>2673174.2947399514</v>
      </c>
    </row>
    <row r="75" spans="1:14" x14ac:dyDescent="0.2">
      <c r="A75" s="5" t="s">
        <v>76</v>
      </c>
      <c r="B75" s="8">
        <f>SUM(B8:B74)</f>
        <v>162265672.79424646</v>
      </c>
      <c r="C75" s="9" t="s">
        <v>167</v>
      </c>
      <c r="D75" s="1" t="s">
        <v>167</v>
      </c>
      <c r="E75" s="40">
        <f>SUM(E8:E74)</f>
        <v>788053379.9402982</v>
      </c>
      <c r="F75" s="1" t="s">
        <v>167</v>
      </c>
      <c r="G75" s="40">
        <f>SUM(G8:G74)</f>
        <v>67353059.105340615</v>
      </c>
      <c r="H75" s="10"/>
      <c r="I75" s="1"/>
      <c r="J75" s="40">
        <f>SUM(J8:J74)</f>
        <v>74755985.067213103</v>
      </c>
      <c r="K75" s="1"/>
      <c r="L75" s="43">
        <f>SUM(L8:L74)</f>
        <v>0</v>
      </c>
      <c r="N75" s="8">
        <f>SUM(N8:N74)</f>
        <v>16226567279.424654</v>
      </c>
    </row>
    <row r="76" spans="1:14" x14ac:dyDescent="0.2">
      <c r="A76" s="2"/>
      <c r="B76" s="3"/>
      <c r="C76" s="3"/>
      <c r="D76" s="3"/>
      <c r="E76" s="3"/>
      <c r="F76" s="3"/>
      <c r="G76" s="3"/>
      <c r="H76" s="3"/>
      <c r="I76" s="3"/>
      <c r="J76" s="52"/>
      <c r="K76" s="3"/>
      <c r="L76" s="4"/>
    </row>
    <row r="77" spans="1:14" x14ac:dyDescent="0.2">
      <c r="A77" s="89" t="s">
        <v>67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8"/>
    </row>
    <row r="78" spans="1:14" x14ac:dyDescent="0.2">
      <c r="A78" s="89" t="s">
        <v>86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8"/>
    </row>
    <row r="79" spans="1:14" x14ac:dyDescent="0.2">
      <c r="A79" s="86" t="s">
        <v>139</v>
      </c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8"/>
    </row>
    <row r="80" spans="1:14" x14ac:dyDescent="0.2">
      <c r="A80" s="86" t="s">
        <v>136</v>
      </c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8"/>
    </row>
    <row r="81" spans="1:12" x14ac:dyDescent="0.2">
      <c r="A81" s="89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8"/>
    </row>
    <row r="82" spans="1:12" x14ac:dyDescent="0.2">
      <c r="A82" s="89" t="s">
        <v>72</v>
      </c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8"/>
    </row>
    <row r="83" spans="1:12" ht="25.5" customHeight="1" x14ac:dyDescent="0.2">
      <c r="A83" s="86" t="s">
        <v>137</v>
      </c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88"/>
    </row>
    <row r="84" spans="1:12" ht="13.5" customHeight="1" thickBot="1" x14ac:dyDescent="0.25">
      <c r="A84" s="91" t="s">
        <v>138</v>
      </c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3"/>
    </row>
  </sheetData>
  <mergeCells count="13">
    <mergeCell ref="A81:L81"/>
    <mergeCell ref="A82:L82"/>
    <mergeCell ref="A83:L83"/>
    <mergeCell ref="A84:L84"/>
    <mergeCell ref="A77:L77"/>
    <mergeCell ref="A78:L78"/>
    <mergeCell ref="A79:L79"/>
    <mergeCell ref="A1:L1"/>
    <mergeCell ref="A2:L2"/>
    <mergeCell ref="A3:L3"/>
    <mergeCell ref="C4:G4"/>
    <mergeCell ref="H4:L4"/>
    <mergeCell ref="A80:L80"/>
  </mergeCells>
  <printOptions horizontalCentered="1"/>
  <pageMargins left="0.5" right="0.5" top="0.5" bottom="0.5" header="0.3" footer="0.3"/>
  <pageSetup scale="83" fitToHeight="0" orientation="landscape" r:id="rId1"/>
  <headerFooter>
    <oddHeader>&amp;C&amp;11Office of Economic and Demographic Research</oddHeader>
    <oddFooter>&amp;L&amp;11December 2015&amp;R&amp;11Page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4"/>
  <sheetViews>
    <sheetView topLeftCell="A40" workbookViewId="0">
      <selection activeCell="G75" sqref="G75"/>
    </sheetView>
  </sheetViews>
  <sheetFormatPr defaultRowHeight="12.75" x14ac:dyDescent="0.2"/>
  <cols>
    <col min="1" max="1" width="12.7109375" customWidth="1"/>
    <col min="2" max="2" width="14.7109375" customWidth="1"/>
    <col min="3" max="4" width="11.7109375" customWidth="1"/>
    <col min="5" max="5" width="14.7109375" customWidth="1"/>
    <col min="6" max="6" width="11.7109375" customWidth="1"/>
    <col min="7" max="7" width="14.7109375" customWidth="1"/>
    <col min="8" max="9" width="11.7109375" customWidth="1"/>
    <col min="10" max="10" width="14.7109375" customWidth="1"/>
    <col min="11" max="11" width="11.7109375" customWidth="1"/>
    <col min="12" max="12" width="14.7109375" customWidth="1"/>
    <col min="14" max="14" width="16" bestFit="1" customWidth="1"/>
  </cols>
  <sheetData>
    <row r="1" spans="1:14" ht="23.25" x14ac:dyDescent="0.35">
      <c r="A1" s="73" t="s">
        <v>80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5"/>
    </row>
    <row r="2" spans="1:14" ht="18.75" thickBot="1" x14ac:dyDescent="0.3">
      <c r="A2" s="76" t="s">
        <v>77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8"/>
    </row>
    <row r="3" spans="1:14" ht="16.5" thickBot="1" x14ac:dyDescent="0.3">
      <c r="A3" s="79" t="s">
        <v>127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1"/>
      <c r="N3" s="12" t="s">
        <v>102</v>
      </c>
    </row>
    <row r="4" spans="1:14" x14ac:dyDescent="0.2">
      <c r="A4" s="11"/>
      <c r="B4" s="12"/>
      <c r="C4" s="82" t="s">
        <v>81</v>
      </c>
      <c r="D4" s="83"/>
      <c r="E4" s="83"/>
      <c r="F4" s="83"/>
      <c r="G4" s="83"/>
      <c r="H4" s="84" t="s">
        <v>82</v>
      </c>
      <c r="I4" s="83"/>
      <c r="J4" s="83"/>
      <c r="K4" s="83"/>
      <c r="L4" s="85"/>
      <c r="N4" s="14" t="s">
        <v>78</v>
      </c>
    </row>
    <row r="5" spans="1:14" x14ac:dyDescent="0.2">
      <c r="A5" s="13"/>
      <c r="B5" s="14" t="s">
        <v>84</v>
      </c>
      <c r="C5" s="14" t="s">
        <v>73</v>
      </c>
      <c r="D5" s="15"/>
      <c r="E5" s="16" t="s">
        <v>1</v>
      </c>
      <c r="F5" s="30"/>
      <c r="G5" s="17" t="s">
        <v>1</v>
      </c>
      <c r="H5" s="18" t="s">
        <v>73</v>
      </c>
      <c r="I5" s="16"/>
      <c r="J5" s="16" t="s">
        <v>1</v>
      </c>
      <c r="K5" s="16"/>
      <c r="L5" s="19" t="s">
        <v>1</v>
      </c>
      <c r="N5" s="14" t="s">
        <v>83</v>
      </c>
    </row>
    <row r="6" spans="1:14" x14ac:dyDescent="0.2">
      <c r="A6" s="13"/>
      <c r="B6" s="14" t="s">
        <v>85</v>
      </c>
      <c r="C6" s="14" t="s">
        <v>74</v>
      </c>
      <c r="D6" s="20">
        <v>2015</v>
      </c>
      <c r="E6" s="14" t="s">
        <v>69</v>
      </c>
      <c r="F6" s="28" t="s">
        <v>71</v>
      </c>
      <c r="G6" s="20" t="s">
        <v>66</v>
      </c>
      <c r="H6" s="21" t="s">
        <v>74</v>
      </c>
      <c r="I6" s="14">
        <v>2015</v>
      </c>
      <c r="J6" s="14" t="s">
        <v>69</v>
      </c>
      <c r="K6" s="14" t="s">
        <v>71</v>
      </c>
      <c r="L6" s="22" t="s">
        <v>66</v>
      </c>
      <c r="N6" s="14" t="s">
        <v>79</v>
      </c>
    </row>
    <row r="7" spans="1:14" ht="13.5" thickBot="1" x14ac:dyDescent="0.25">
      <c r="A7" s="23" t="s">
        <v>0</v>
      </c>
      <c r="B7" s="24" t="s">
        <v>68</v>
      </c>
      <c r="C7" s="24" t="s">
        <v>70</v>
      </c>
      <c r="D7" s="25" t="s">
        <v>70</v>
      </c>
      <c r="E7" s="24" t="s">
        <v>75</v>
      </c>
      <c r="F7" s="29" t="s">
        <v>70</v>
      </c>
      <c r="G7" s="25" t="s">
        <v>75</v>
      </c>
      <c r="H7" s="26" t="s">
        <v>70</v>
      </c>
      <c r="I7" s="24" t="s">
        <v>70</v>
      </c>
      <c r="J7" s="24" t="s">
        <v>75</v>
      </c>
      <c r="K7" s="24" t="s">
        <v>70</v>
      </c>
      <c r="L7" s="27" t="s">
        <v>75</v>
      </c>
      <c r="N7" s="24" t="s">
        <v>118</v>
      </c>
    </row>
    <row r="8" spans="1:14" x14ac:dyDescent="0.2">
      <c r="A8" s="5" t="s">
        <v>2</v>
      </c>
      <c r="B8" s="6">
        <f>(N8*0.01)</f>
        <v>780941.28416655643</v>
      </c>
      <c r="C8" s="32">
        <v>5</v>
      </c>
      <c r="D8" s="33">
        <v>5</v>
      </c>
      <c r="E8" s="39">
        <f>(B8*D8)</f>
        <v>3904706.4208327821</v>
      </c>
      <c r="F8" s="36">
        <f>(C8-D8)</f>
        <v>0</v>
      </c>
      <c r="G8" s="41">
        <f>(B8*F8)</f>
        <v>0</v>
      </c>
      <c r="H8" s="44"/>
      <c r="I8" s="45"/>
      <c r="J8" s="39">
        <f>(B8*I8)</f>
        <v>0</v>
      </c>
      <c r="K8" s="48"/>
      <c r="L8" s="42">
        <f>(B8*K8)</f>
        <v>0</v>
      </c>
      <c r="N8" s="6">
        <v>78094128.416655645</v>
      </c>
    </row>
    <row r="9" spans="1:14" x14ac:dyDescent="0.2">
      <c r="A9" s="5" t="s">
        <v>3</v>
      </c>
      <c r="B9" s="53">
        <f>(N9*0.01)</f>
        <v>10276.207553195905</v>
      </c>
      <c r="C9" s="34">
        <v>5</v>
      </c>
      <c r="D9" s="35">
        <v>3</v>
      </c>
      <c r="E9" s="54">
        <f>(B9*D9)</f>
        <v>30828.622659587716</v>
      </c>
      <c r="F9" s="37">
        <f>(C9-D9)</f>
        <v>2</v>
      </c>
      <c r="G9" s="55">
        <f>(B9*F9)</f>
        <v>20552.415106391811</v>
      </c>
      <c r="H9" s="46"/>
      <c r="I9" s="47"/>
      <c r="J9" s="54">
        <f>(B9*I9)</f>
        <v>0</v>
      </c>
      <c r="K9" s="49"/>
      <c r="L9" s="56">
        <f>(B9*K9)</f>
        <v>0</v>
      </c>
      <c r="N9" s="53">
        <v>1027620.7553195904</v>
      </c>
    </row>
    <row r="10" spans="1:14" x14ac:dyDescent="0.2">
      <c r="A10" s="5" t="s">
        <v>4</v>
      </c>
      <c r="B10" s="53">
        <f t="shared" ref="B10:B73" si="0">(N10*0.01)</f>
        <v>3374282.0496664485</v>
      </c>
      <c r="C10" s="34">
        <v>5</v>
      </c>
      <c r="D10" s="35">
        <v>5</v>
      </c>
      <c r="E10" s="54">
        <f t="shared" ref="E10:E73" si="1">(B10*D10)</f>
        <v>16871410.248332243</v>
      </c>
      <c r="F10" s="37">
        <f t="shared" ref="F10:F73" si="2">(C10-D10)</f>
        <v>0</v>
      </c>
      <c r="G10" s="55">
        <f t="shared" ref="G10:G73" si="3">(B10*F10)</f>
        <v>0</v>
      </c>
      <c r="H10" s="46"/>
      <c r="I10" s="47"/>
      <c r="J10" s="54">
        <f t="shared" ref="J10:J73" si="4">(B10*I10)</f>
        <v>0</v>
      </c>
      <c r="K10" s="49"/>
      <c r="L10" s="56">
        <f t="shared" ref="L10:L73" si="5">(B10*K10)</f>
        <v>0</v>
      </c>
      <c r="N10" s="53">
        <v>337428204.96664482</v>
      </c>
    </row>
    <row r="11" spans="1:14" x14ac:dyDescent="0.2">
      <c r="A11" s="5" t="s">
        <v>5</v>
      </c>
      <c r="B11" s="53">
        <f t="shared" si="0"/>
        <v>22368.027528353312</v>
      </c>
      <c r="C11" s="34">
        <v>5</v>
      </c>
      <c r="D11" s="35">
        <v>4</v>
      </c>
      <c r="E11" s="54">
        <f t="shared" si="1"/>
        <v>89472.110113413248</v>
      </c>
      <c r="F11" s="37">
        <f t="shared" si="2"/>
        <v>1</v>
      </c>
      <c r="G11" s="55">
        <f t="shared" si="3"/>
        <v>22368.027528353312</v>
      </c>
      <c r="H11" s="46"/>
      <c r="I11" s="47"/>
      <c r="J11" s="54">
        <f t="shared" si="4"/>
        <v>0</v>
      </c>
      <c r="K11" s="49"/>
      <c r="L11" s="56">
        <f t="shared" si="5"/>
        <v>0</v>
      </c>
      <c r="N11" s="53">
        <v>2236802.752835331</v>
      </c>
    </row>
    <row r="12" spans="1:14" x14ac:dyDescent="0.2">
      <c r="A12" s="5" t="s">
        <v>6</v>
      </c>
      <c r="B12" s="53">
        <f t="shared" si="0"/>
        <v>1935359.0305383138</v>
      </c>
      <c r="C12" s="34">
        <v>5</v>
      </c>
      <c r="D12" s="35">
        <v>5</v>
      </c>
      <c r="E12" s="54">
        <f t="shared" si="1"/>
        <v>9676795.1526915692</v>
      </c>
      <c r="F12" s="37">
        <f t="shared" si="2"/>
        <v>0</v>
      </c>
      <c r="G12" s="55">
        <f t="shared" si="3"/>
        <v>0</v>
      </c>
      <c r="H12" s="46"/>
      <c r="I12" s="47"/>
      <c r="J12" s="54">
        <f t="shared" si="4"/>
        <v>0</v>
      </c>
      <c r="K12" s="49"/>
      <c r="L12" s="56">
        <f t="shared" si="5"/>
        <v>0</v>
      </c>
      <c r="N12" s="53">
        <v>193535903.05383137</v>
      </c>
    </row>
    <row r="13" spans="1:14" x14ac:dyDescent="0.2">
      <c r="A13" s="5" t="s">
        <v>7</v>
      </c>
      <c r="B13" s="53">
        <f t="shared" si="0"/>
        <v>10347144.291201461</v>
      </c>
      <c r="C13" s="34">
        <v>6</v>
      </c>
      <c r="D13" s="35">
        <v>5</v>
      </c>
      <c r="E13" s="54">
        <f t="shared" si="1"/>
        <v>51735721.456007302</v>
      </c>
      <c r="F13" s="37">
        <f t="shared" si="2"/>
        <v>1</v>
      </c>
      <c r="G13" s="55">
        <f t="shared" si="3"/>
        <v>10347144.291201461</v>
      </c>
      <c r="H13" s="46"/>
      <c r="I13" s="47"/>
      <c r="J13" s="54">
        <f t="shared" si="4"/>
        <v>0</v>
      </c>
      <c r="K13" s="49"/>
      <c r="L13" s="56">
        <f t="shared" si="5"/>
        <v>0</v>
      </c>
      <c r="N13" s="53">
        <v>1034714429.120146</v>
      </c>
    </row>
    <row r="14" spans="1:14" x14ac:dyDescent="0.2">
      <c r="A14" s="5" t="s">
        <v>8</v>
      </c>
      <c r="B14" s="53">
        <f t="shared" si="0"/>
        <v>789.53071026520001</v>
      </c>
      <c r="C14" s="34">
        <v>4</v>
      </c>
      <c r="D14" s="35">
        <v>0</v>
      </c>
      <c r="E14" s="54">
        <f t="shared" si="1"/>
        <v>0</v>
      </c>
      <c r="F14" s="37">
        <f t="shared" si="2"/>
        <v>4</v>
      </c>
      <c r="G14" s="55">
        <f t="shared" si="3"/>
        <v>3158.1228410608001</v>
      </c>
      <c r="H14" s="46"/>
      <c r="I14" s="47"/>
      <c r="J14" s="54">
        <f t="shared" si="4"/>
        <v>0</v>
      </c>
      <c r="K14" s="49"/>
      <c r="L14" s="56">
        <f t="shared" si="5"/>
        <v>0</v>
      </c>
      <c r="N14" s="53">
        <v>78953.071026520003</v>
      </c>
    </row>
    <row r="15" spans="1:14" x14ac:dyDescent="0.2">
      <c r="A15" s="5" t="s">
        <v>9</v>
      </c>
      <c r="B15" s="53">
        <f t="shared" si="0"/>
        <v>574455.24764122302</v>
      </c>
      <c r="C15" s="34">
        <v>5</v>
      </c>
      <c r="D15" s="35">
        <v>5</v>
      </c>
      <c r="E15" s="54">
        <f t="shared" si="1"/>
        <v>2872276.2382061151</v>
      </c>
      <c r="F15" s="37">
        <f t="shared" si="2"/>
        <v>0</v>
      </c>
      <c r="G15" s="55">
        <f t="shared" si="3"/>
        <v>0</v>
      </c>
      <c r="H15" s="46"/>
      <c r="I15" s="47"/>
      <c r="J15" s="54">
        <f t="shared" si="4"/>
        <v>0</v>
      </c>
      <c r="K15" s="49"/>
      <c r="L15" s="56">
        <f t="shared" si="5"/>
        <v>0</v>
      </c>
      <c r="N15" s="53">
        <v>57445524.7641223</v>
      </c>
    </row>
    <row r="16" spans="1:14" x14ac:dyDescent="0.2">
      <c r="A16" s="5" t="s">
        <v>10</v>
      </c>
      <c r="B16" s="53">
        <f t="shared" si="0"/>
        <v>234820.57993144551</v>
      </c>
      <c r="C16" s="34">
        <v>5</v>
      </c>
      <c r="D16" s="35">
        <v>3</v>
      </c>
      <c r="E16" s="54">
        <f t="shared" si="1"/>
        <v>704461.73979433649</v>
      </c>
      <c r="F16" s="37">
        <f t="shared" si="2"/>
        <v>2</v>
      </c>
      <c r="G16" s="55">
        <f t="shared" si="3"/>
        <v>469641.15986289101</v>
      </c>
      <c r="H16" s="46"/>
      <c r="I16" s="47"/>
      <c r="J16" s="54">
        <f t="shared" si="4"/>
        <v>0</v>
      </c>
      <c r="K16" s="49"/>
      <c r="L16" s="56">
        <f t="shared" si="5"/>
        <v>0</v>
      </c>
      <c r="N16" s="53">
        <v>23482057.993144549</v>
      </c>
    </row>
    <row r="17" spans="1:14" x14ac:dyDescent="0.2">
      <c r="A17" s="5" t="s">
        <v>11</v>
      </c>
      <c r="B17" s="53">
        <f t="shared" si="0"/>
        <v>176628.80836106263</v>
      </c>
      <c r="C17" s="34">
        <v>5</v>
      </c>
      <c r="D17" s="35">
        <v>3</v>
      </c>
      <c r="E17" s="54">
        <f t="shared" si="1"/>
        <v>529886.42508318787</v>
      </c>
      <c r="F17" s="37">
        <f t="shared" si="2"/>
        <v>2</v>
      </c>
      <c r="G17" s="55">
        <f t="shared" si="3"/>
        <v>353257.61672212527</v>
      </c>
      <c r="H17" s="46"/>
      <c r="I17" s="47"/>
      <c r="J17" s="54">
        <f t="shared" si="4"/>
        <v>0</v>
      </c>
      <c r="K17" s="49"/>
      <c r="L17" s="56">
        <f t="shared" si="5"/>
        <v>0</v>
      </c>
      <c r="N17" s="53">
        <v>17662880.836106263</v>
      </c>
    </row>
    <row r="18" spans="1:14" x14ac:dyDescent="0.2">
      <c r="A18" s="5" t="s">
        <v>12</v>
      </c>
      <c r="B18" s="53">
        <f t="shared" si="0"/>
        <v>4775506.1802188447</v>
      </c>
      <c r="C18" s="34">
        <v>5</v>
      </c>
      <c r="D18" s="35">
        <v>4</v>
      </c>
      <c r="E18" s="54">
        <f t="shared" si="1"/>
        <v>19102024.720875379</v>
      </c>
      <c r="F18" s="37">
        <f t="shared" si="2"/>
        <v>1</v>
      </c>
      <c r="G18" s="55">
        <f t="shared" si="3"/>
        <v>4775506.1802188447</v>
      </c>
      <c r="H18" s="46"/>
      <c r="I18" s="47"/>
      <c r="J18" s="54">
        <f t="shared" si="4"/>
        <v>0</v>
      </c>
      <c r="K18" s="49"/>
      <c r="L18" s="56">
        <f t="shared" si="5"/>
        <v>0</v>
      </c>
      <c r="N18" s="53">
        <v>477550618.0218845</v>
      </c>
    </row>
    <row r="19" spans="1:14" x14ac:dyDescent="0.2">
      <c r="A19" s="5" t="s">
        <v>13</v>
      </c>
      <c r="B19" s="53">
        <f t="shared" si="0"/>
        <v>231167.16452118554</v>
      </c>
      <c r="C19" s="34">
        <v>5</v>
      </c>
      <c r="D19" s="35">
        <v>4</v>
      </c>
      <c r="E19" s="54">
        <f t="shared" si="1"/>
        <v>924668.65808474214</v>
      </c>
      <c r="F19" s="37">
        <f t="shared" si="2"/>
        <v>1</v>
      </c>
      <c r="G19" s="55">
        <f t="shared" si="3"/>
        <v>231167.16452118554</v>
      </c>
      <c r="H19" s="46"/>
      <c r="I19" s="47"/>
      <c r="J19" s="54">
        <f t="shared" si="4"/>
        <v>0</v>
      </c>
      <c r="K19" s="49"/>
      <c r="L19" s="56">
        <f t="shared" si="5"/>
        <v>0</v>
      </c>
      <c r="N19" s="53">
        <v>23116716.452118553</v>
      </c>
    </row>
    <row r="20" spans="1:14" x14ac:dyDescent="0.2">
      <c r="A20" s="5" t="s">
        <v>90</v>
      </c>
      <c r="B20" s="53">
        <f t="shared" si="0"/>
        <v>20692.713171903237</v>
      </c>
      <c r="C20" s="34">
        <v>5</v>
      </c>
      <c r="D20" s="35">
        <v>2</v>
      </c>
      <c r="E20" s="54">
        <f t="shared" si="1"/>
        <v>41385.426343806474</v>
      </c>
      <c r="F20" s="37">
        <f t="shared" si="2"/>
        <v>3</v>
      </c>
      <c r="G20" s="55">
        <f t="shared" si="3"/>
        <v>62078.139515709714</v>
      </c>
      <c r="H20" s="46"/>
      <c r="I20" s="47"/>
      <c r="J20" s="54">
        <f t="shared" si="4"/>
        <v>0</v>
      </c>
      <c r="K20" s="49"/>
      <c r="L20" s="56">
        <f t="shared" si="5"/>
        <v>0</v>
      </c>
      <c r="N20" s="53">
        <v>2069271.3171903235</v>
      </c>
    </row>
    <row r="21" spans="1:14" x14ac:dyDescent="0.2">
      <c r="A21" s="5" t="s">
        <v>14</v>
      </c>
      <c r="B21" s="53">
        <f t="shared" si="0"/>
        <v>11577.683696287044</v>
      </c>
      <c r="C21" s="34">
        <v>5</v>
      </c>
      <c r="D21" s="35">
        <v>2</v>
      </c>
      <c r="E21" s="54">
        <f t="shared" si="1"/>
        <v>23155.367392574088</v>
      </c>
      <c r="F21" s="37">
        <f t="shared" si="2"/>
        <v>3</v>
      </c>
      <c r="G21" s="55">
        <f t="shared" si="3"/>
        <v>34733.051088861132</v>
      </c>
      <c r="H21" s="46"/>
      <c r="I21" s="47"/>
      <c r="J21" s="54">
        <f t="shared" si="4"/>
        <v>0</v>
      </c>
      <c r="K21" s="49"/>
      <c r="L21" s="56">
        <f t="shared" si="5"/>
        <v>0</v>
      </c>
      <c r="N21" s="53">
        <v>1157768.3696287044</v>
      </c>
    </row>
    <row r="22" spans="1:14" x14ac:dyDescent="0.2">
      <c r="A22" s="5" t="s">
        <v>15</v>
      </c>
      <c r="B22" s="53">
        <f t="shared" si="0"/>
        <v>2859273.7178321141</v>
      </c>
      <c r="C22" s="34">
        <v>4</v>
      </c>
      <c r="D22" s="35">
        <v>4</v>
      </c>
      <c r="E22" s="54">
        <f t="shared" si="1"/>
        <v>11437094.871328456</v>
      </c>
      <c r="F22" s="37">
        <f t="shared" si="2"/>
        <v>0</v>
      </c>
      <c r="G22" s="55">
        <f t="shared" si="3"/>
        <v>0</v>
      </c>
      <c r="H22" s="38">
        <v>2</v>
      </c>
      <c r="I22" s="34">
        <v>2</v>
      </c>
      <c r="J22" s="54">
        <f t="shared" si="4"/>
        <v>5718547.4356642282</v>
      </c>
      <c r="K22" s="35">
        <f>(H22-I22)</f>
        <v>0</v>
      </c>
      <c r="L22" s="56">
        <f t="shared" si="5"/>
        <v>0</v>
      </c>
      <c r="N22" s="53">
        <v>285927371.78321141</v>
      </c>
    </row>
    <row r="23" spans="1:14" x14ac:dyDescent="0.2">
      <c r="A23" s="5" t="s">
        <v>16</v>
      </c>
      <c r="B23" s="53">
        <f t="shared" si="0"/>
        <v>2042224.7533681639</v>
      </c>
      <c r="C23" s="34">
        <v>5</v>
      </c>
      <c r="D23" s="35">
        <v>4</v>
      </c>
      <c r="E23" s="54">
        <f t="shared" si="1"/>
        <v>8168899.0134726558</v>
      </c>
      <c r="F23" s="37">
        <f t="shared" si="2"/>
        <v>1</v>
      </c>
      <c r="G23" s="55">
        <f t="shared" si="3"/>
        <v>2042224.7533681639</v>
      </c>
      <c r="H23" s="46"/>
      <c r="I23" s="47"/>
      <c r="J23" s="54">
        <f t="shared" si="4"/>
        <v>0</v>
      </c>
      <c r="K23" s="49"/>
      <c r="L23" s="56">
        <f t="shared" si="5"/>
        <v>0</v>
      </c>
      <c r="N23" s="53">
        <v>204222475.3368164</v>
      </c>
    </row>
    <row r="24" spans="1:14" x14ac:dyDescent="0.2">
      <c r="A24" s="5" t="s">
        <v>17</v>
      </c>
      <c r="B24" s="53">
        <f t="shared" si="0"/>
        <v>433741.49378912436</v>
      </c>
      <c r="C24" s="34">
        <v>5</v>
      </c>
      <c r="D24" s="35">
        <v>4</v>
      </c>
      <c r="E24" s="54">
        <f t="shared" si="1"/>
        <v>1734965.9751564974</v>
      </c>
      <c r="F24" s="37">
        <f t="shared" si="2"/>
        <v>1</v>
      </c>
      <c r="G24" s="55">
        <f t="shared" si="3"/>
        <v>433741.49378912436</v>
      </c>
      <c r="H24" s="46"/>
      <c r="I24" s="47"/>
      <c r="J24" s="54">
        <f t="shared" si="4"/>
        <v>0</v>
      </c>
      <c r="K24" s="49"/>
      <c r="L24" s="56">
        <f t="shared" si="5"/>
        <v>0</v>
      </c>
      <c r="N24" s="53">
        <v>43374149.378912434</v>
      </c>
    </row>
    <row r="25" spans="1:14" x14ac:dyDescent="0.2">
      <c r="A25" s="5" t="s">
        <v>18</v>
      </c>
      <c r="B25" s="53">
        <f t="shared" si="0"/>
        <v>469493.74149101181</v>
      </c>
      <c r="C25" s="34">
        <v>5</v>
      </c>
      <c r="D25" s="35">
        <v>2</v>
      </c>
      <c r="E25" s="54">
        <f t="shared" si="1"/>
        <v>938987.48298202362</v>
      </c>
      <c r="F25" s="37">
        <f t="shared" si="2"/>
        <v>3</v>
      </c>
      <c r="G25" s="55">
        <f t="shared" si="3"/>
        <v>1408481.2244730354</v>
      </c>
      <c r="H25" s="46"/>
      <c r="I25" s="47"/>
      <c r="J25" s="54">
        <f t="shared" si="4"/>
        <v>0</v>
      </c>
      <c r="K25" s="49"/>
      <c r="L25" s="56">
        <f t="shared" si="5"/>
        <v>0</v>
      </c>
      <c r="N25" s="53">
        <v>46949374.149101183</v>
      </c>
    </row>
    <row r="26" spans="1:14" x14ac:dyDescent="0.2">
      <c r="A26" s="5" t="s">
        <v>19</v>
      </c>
      <c r="B26" s="53">
        <f t="shared" si="0"/>
        <v>57997.343198523879</v>
      </c>
      <c r="C26" s="34">
        <v>5</v>
      </c>
      <c r="D26" s="35">
        <v>2</v>
      </c>
      <c r="E26" s="54">
        <f t="shared" si="1"/>
        <v>115994.68639704776</v>
      </c>
      <c r="F26" s="37">
        <f t="shared" si="2"/>
        <v>3</v>
      </c>
      <c r="G26" s="55">
        <f t="shared" si="3"/>
        <v>173992.02959557163</v>
      </c>
      <c r="H26" s="46"/>
      <c r="I26" s="47"/>
      <c r="J26" s="54">
        <f t="shared" si="4"/>
        <v>0</v>
      </c>
      <c r="K26" s="49"/>
      <c r="L26" s="56">
        <f t="shared" si="5"/>
        <v>0</v>
      </c>
      <c r="N26" s="53">
        <v>5799734.3198523875</v>
      </c>
    </row>
    <row r="27" spans="1:14" x14ac:dyDescent="0.2">
      <c r="A27" s="5" t="s">
        <v>20</v>
      </c>
      <c r="B27" s="53">
        <f t="shared" si="0"/>
        <v>13682.09216328687</v>
      </c>
      <c r="C27" s="34">
        <v>5</v>
      </c>
      <c r="D27" s="35">
        <v>2</v>
      </c>
      <c r="E27" s="54">
        <f t="shared" si="1"/>
        <v>27364.184326573741</v>
      </c>
      <c r="F27" s="37">
        <f t="shared" si="2"/>
        <v>3</v>
      </c>
      <c r="G27" s="55">
        <f t="shared" si="3"/>
        <v>41046.276489860611</v>
      </c>
      <c r="H27" s="46"/>
      <c r="I27" s="47"/>
      <c r="J27" s="54">
        <f t="shared" si="4"/>
        <v>0</v>
      </c>
      <c r="K27" s="49"/>
      <c r="L27" s="56">
        <f t="shared" si="5"/>
        <v>0</v>
      </c>
      <c r="N27" s="53">
        <v>1368209.216328687</v>
      </c>
    </row>
    <row r="28" spans="1:14" x14ac:dyDescent="0.2">
      <c r="A28" s="5" t="s">
        <v>21</v>
      </c>
      <c r="B28" s="53">
        <f t="shared" si="0"/>
        <v>11879.543589712543</v>
      </c>
      <c r="C28" s="34">
        <v>5</v>
      </c>
      <c r="D28" s="35">
        <v>2</v>
      </c>
      <c r="E28" s="54">
        <f t="shared" si="1"/>
        <v>23759.087179425085</v>
      </c>
      <c r="F28" s="37">
        <f t="shared" si="2"/>
        <v>3</v>
      </c>
      <c r="G28" s="55">
        <f t="shared" si="3"/>
        <v>35638.630769137628</v>
      </c>
      <c r="H28" s="46"/>
      <c r="I28" s="47"/>
      <c r="J28" s="54">
        <f t="shared" si="4"/>
        <v>0</v>
      </c>
      <c r="K28" s="49"/>
      <c r="L28" s="56">
        <f t="shared" si="5"/>
        <v>0</v>
      </c>
      <c r="N28" s="53">
        <v>1187954.3589712542</v>
      </c>
    </row>
    <row r="29" spans="1:14" x14ac:dyDescent="0.2">
      <c r="A29" s="5" t="s">
        <v>22</v>
      </c>
      <c r="B29" s="53">
        <f t="shared" si="0"/>
        <v>286344.7519769494</v>
      </c>
      <c r="C29" s="34">
        <v>5</v>
      </c>
      <c r="D29" s="35">
        <v>4</v>
      </c>
      <c r="E29" s="54">
        <f t="shared" si="1"/>
        <v>1145379.0079077976</v>
      </c>
      <c r="F29" s="37">
        <f t="shared" si="2"/>
        <v>1</v>
      </c>
      <c r="G29" s="55">
        <f t="shared" si="3"/>
        <v>286344.7519769494</v>
      </c>
      <c r="H29" s="46"/>
      <c r="I29" s="47"/>
      <c r="J29" s="54">
        <f t="shared" si="4"/>
        <v>0</v>
      </c>
      <c r="K29" s="49"/>
      <c r="L29" s="56">
        <f t="shared" si="5"/>
        <v>0</v>
      </c>
      <c r="N29" s="53">
        <v>28634475.197694939</v>
      </c>
    </row>
    <row r="30" spans="1:14" x14ac:dyDescent="0.2">
      <c r="A30" s="5" t="s">
        <v>23</v>
      </c>
      <c r="B30" s="53">
        <f t="shared" si="0"/>
        <v>9329.7337432864042</v>
      </c>
      <c r="C30" s="34">
        <v>5</v>
      </c>
      <c r="D30" s="35">
        <v>3</v>
      </c>
      <c r="E30" s="54">
        <f t="shared" si="1"/>
        <v>27989.201229859213</v>
      </c>
      <c r="F30" s="37">
        <f t="shared" si="2"/>
        <v>2</v>
      </c>
      <c r="G30" s="55">
        <f t="shared" si="3"/>
        <v>18659.467486572808</v>
      </c>
      <c r="H30" s="46"/>
      <c r="I30" s="47"/>
      <c r="J30" s="54">
        <f t="shared" si="4"/>
        <v>0</v>
      </c>
      <c r="K30" s="49"/>
      <c r="L30" s="56">
        <f t="shared" si="5"/>
        <v>0</v>
      </c>
      <c r="N30" s="53">
        <v>932973.37432864041</v>
      </c>
    </row>
    <row r="31" spans="1:14" x14ac:dyDescent="0.2">
      <c r="A31" s="5" t="s">
        <v>24</v>
      </c>
      <c r="B31" s="53">
        <f t="shared" si="0"/>
        <v>18534.879760737404</v>
      </c>
      <c r="C31" s="34">
        <v>4</v>
      </c>
      <c r="D31" s="35">
        <v>0</v>
      </c>
      <c r="E31" s="54">
        <f t="shared" si="1"/>
        <v>0</v>
      </c>
      <c r="F31" s="37">
        <f t="shared" si="2"/>
        <v>4</v>
      </c>
      <c r="G31" s="55">
        <f t="shared" si="3"/>
        <v>74139.519042949614</v>
      </c>
      <c r="H31" s="46"/>
      <c r="I31" s="47"/>
      <c r="J31" s="54">
        <f t="shared" si="4"/>
        <v>0</v>
      </c>
      <c r="K31" s="49"/>
      <c r="L31" s="56">
        <f t="shared" si="5"/>
        <v>0</v>
      </c>
      <c r="N31" s="53">
        <v>1853487.9760737403</v>
      </c>
    </row>
    <row r="32" spans="1:14" x14ac:dyDescent="0.2">
      <c r="A32" s="5" t="s">
        <v>25</v>
      </c>
      <c r="B32" s="53">
        <f t="shared" si="0"/>
        <v>65590.405774410799</v>
      </c>
      <c r="C32" s="34">
        <v>5</v>
      </c>
      <c r="D32" s="35">
        <v>3</v>
      </c>
      <c r="E32" s="54">
        <f t="shared" si="1"/>
        <v>196771.21732323238</v>
      </c>
      <c r="F32" s="37">
        <f t="shared" si="2"/>
        <v>2</v>
      </c>
      <c r="G32" s="55">
        <f t="shared" si="3"/>
        <v>131180.8115488216</v>
      </c>
      <c r="H32" s="46"/>
      <c r="I32" s="47"/>
      <c r="J32" s="54">
        <f t="shared" si="4"/>
        <v>0</v>
      </c>
      <c r="K32" s="49"/>
      <c r="L32" s="56">
        <f t="shared" si="5"/>
        <v>0</v>
      </c>
      <c r="N32" s="53">
        <v>6559040.5774410805</v>
      </c>
    </row>
    <row r="33" spans="1:14" x14ac:dyDescent="0.2">
      <c r="A33" s="5" t="s">
        <v>26</v>
      </c>
      <c r="B33" s="53">
        <f t="shared" si="0"/>
        <v>136033.66111508696</v>
      </c>
      <c r="C33" s="34">
        <v>5</v>
      </c>
      <c r="D33" s="35">
        <v>5</v>
      </c>
      <c r="E33" s="54">
        <f t="shared" si="1"/>
        <v>680168.30557543482</v>
      </c>
      <c r="F33" s="37">
        <f t="shared" si="2"/>
        <v>0</v>
      </c>
      <c r="G33" s="55">
        <f t="shared" si="3"/>
        <v>0</v>
      </c>
      <c r="H33" s="46"/>
      <c r="I33" s="47"/>
      <c r="J33" s="54">
        <f t="shared" si="4"/>
        <v>0</v>
      </c>
      <c r="K33" s="49"/>
      <c r="L33" s="56">
        <f t="shared" si="5"/>
        <v>0</v>
      </c>
      <c r="N33" s="53">
        <v>13603366.111508695</v>
      </c>
    </row>
    <row r="34" spans="1:14" x14ac:dyDescent="0.2">
      <c r="A34" s="5" t="s">
        <v>27</v>
      </c>
      <c r="B34" s="53">
        <f t="shared" si="0"/>
        <v>160197.99158138738</v>
      </c>
      <c r="C34" s="34">
        <v>5</v>
      </c>
      <c r="D34" s="35">
        <v>2</v>
      </c>
      <c r="E34" s="54">
        <f t="shared" si="1"/>
        <v>320395.98316277476</v>
      </c>
      <c r="F34" s="37">
        <f t="shared" si="2"/>
        <v>3</v>
      </c>
      <c r="G34" s="55">
        <f t="shared" si="3"/>
        <v>480593.97474416217</v>
      </c>
      <c r="H34" s="46"/>
      <c r="I34" s="47"/>
      <c r="J34" s="54">
        <f t="shared" si="4"/>
        <v>0</v>
      </c>
      <c r="K34" s="49"/>
      <c r="L34" s="56">
        <f t="shared" si="5"/>
        <v>0</v>
      </c>
      <c r="N34" s="53">
        <v>16019799.158138737</v>
      </c>
    </row>
    <row r="35" spans="1:14" x14ac:dyDescent="0.2">
      <c r="A35" s="5" t="s">
        <v>28</v>
      </c>
      <c r="B35" s="53">
        <f t="shared" si="0"/>
        <v>4707206.1951641878</v>
      </c>
      <c r="C35" s="34">
        <v>5</v>
      </c>
      <c r="D35" s="35">
        <v>5</v>
      </c>
      <c r="E35" s="54">
        <f t="shared" si="1"/>
        <v>23536030.97582094</v>
      </c>
      <c r="F35" s="37">
        <f t="shared" si="2"/>
        <v>0</v>
      </c>
      <c r="G35" s="55">
        <f t="shared" si="3"/>
        <v>0</v>
      </c>
      <c r="H35" s="46"/>
      <c r="I35" s="47"/>
      <c r="J35" s="54">
        <f t="shared" si="4"/>
        <v>0</v>
      </c>
      <c r="K35" s="49"/>
      <c r="L35" s="56">
        <f t="shared" si="5"/>
        <v>0</v>
      </c>
      <c r="N35" s="53">
        <v>470720619.51641876</v>
      </c>
    </row>
    <row r="36" spans="1:14" x14ac:dyDescent="0.2">
      <c r="A36" s="5" t="s">
        <v>29</v>
      </c>
      <c r="B36" s="53">
        <f t="shared" si="0"/>
        <v>12480.036936467452</v>
      </c>
      <c r="C36" s="34">
        <v>5</v>
      </c>
      <c r="D36" s="35">
        <v>2</v>
      </c>
      <c r="E36" s="54">
        <f t="shared" si="1"/>
        <v>24960.073872934903</v>
      </c>
      <c r="F36" s="37">
        <f t="shared" si="2"/>
        <v>3</v>
      </c>
      <c r="G36" s="55">
        <f t="shared" si="3"/>
        <v>37440.110809402351</v>
      </c>
      <c r="H36" s="46"/>
      <c r="I36" s="47"/>
      <c r="J36" s="54">
        <f t="shared" si="4"/>
        <v>0</v>
      </c>
      <c r="K36" s="49"/>
      <c r="L36" s="56">
        <f t="shared" si="5"/>
        <v>0</v>
      </c>
      <c r="N36" s="53">
        <v>1248003.6936467451</v>
      </c>
    </row>
    <row r="37" spans="1:14" x14ac:dyDescent="0.2">
      <c r="A37" s="5" t="s">
        <v>30</v>
      </c>
      <c r="B37" s="53">
        <f t="shared" si="0"/>
        <v>498287.13942778908</v>
      </c>
      <c r="C37" s="34">
        <v>5</v>
      </c>
      <c r="D37" s="35">
        <v>4</v>
      </c>
      <c r="E37" s="54">
        <f t="shared" si="1"/>
        <v>1993148.5577111563</v>
      </c>
      <c r="F37" s="37">
        <f t="shared" si="2"/>
        <v>1</v>
      </c>
      <c r="G37" s="55">
        <f t="shared" si="3"/>
        <v>498287.13942778908</v>
      </c>
      <c r="H37" s="46"/>
      <c r="I37" s="47"/>
      <c r="J37" s="54">
        <f t="shared" si="4"/>
        <v>0</v>
      </c>
      <c r="K37" s="49"/>
      <c r="L37" s="56">
        <f t="shared" si="5"/>
        <v>0</v>
      </c>
      <c r="N37" s="53">
        <v>49828713.942778908</v>
      </c>
    </row>
    <row r="38" spans="1:14" x14ac:dyDescent="0.2">
      <c r="A38" s="5" t="s">
        <v>31</v>
      </c>
      <c r="B38" s="53">
        <f t="shared" si="0"/>
        <v>74171.74709389839</v>
      </c>
      <c r="C38" s="34">
        <v>5</v>
      </c>
      <c r="D38" s="35">
        <v>4</v>
      </c>
      <c r="E38" s="54">
        <f t="shared" si="1"/>
        <v>296686.98837559356</v>
      </c>
      <c r="F38" s="37">
        <f t="shared" si="2"/>
        <v>1</v>
      </c>
      <c r="G38" s="55">
        <f t="shared" si="3"/>
        <v>74171.74709389839</v>
      </c>
      <c r="H38" s="46"/>
      <c r="I38" s="47"/>
      <c r="J38" s="54">
        <f t="shared" si="4"/>
        <v>0</v>
      </c>
      <c r="K38" s="49"/>
      <c r="L38" s="56">
        <f t="shared" si="5"/>
        <v>0</v>
      </c>
      <c r="N38" s="53">
        <v>7417174.7093898393</v>
      </c>
    </row>
    <row r="39" spans="1:14" x14ac:dyDescent="0.2">
      <c r="A39" s="5" t="s">
        <v>32</v>
      </c>
      <c r="B39" s="53">
        <f t="shared" si="0"/>
        <v>15094.858404106202</v>
      </c>
      <c r="C39" s="34">
        <v>5</v>
      </c>
      <c r="D39" s="35">
        <v>2</v>
      </c>
      <c r="E39" s="54">
        <f t="shared" si="1"/>
        <v>30189.716808212404</v>
      </c>
      <c r="F39" s="37">
        <f t="shared" si="2"/>
        <v>3</v>
      </c>
      <c r="G39" s="55">
        <f t="shared" si="3"/>
        <v>45284.57521231861</v>
      </c>
      <c r="H39" s="46"/>
      <c r="I39" s="47"/>
      <c r="J39" s="54">
        <f t="shared" si="4"/>
        <v>0</v>
      </c>
      <c r="K39" s="49"/>
      <c r="L39" s="56">
        <f t="shared" si="5"/>
        <v>0</v>
      </c>
      <c r="N39" s="53">
        <v>1509485.8404106202</v>
      </c>
    </row>
    <row r="40" spans="1:14" x14ac:dyDescent="0.2">
      <c r="A40" s="5" t="s">
        <v>33</v>
      </c>
      <c r="B40" s="53">
        <f t="shared" si="0"/>
        <v>4272.3374336300003</v>
      </c>
      <c r="C40" s="34">
        <v>4</v>
      </c>
      <c r="D40" s="35">
        <v>0</v>
      </c>
      <c r="E40" s="54">
        <f t="shared" si="1"/>
        <v>0</v>
      </c>
      <c r="F40" s="37">
        <f t="shared" si="2"/>
        <v>4</v>
      </c>
      <c r="G40" s="55">
        <f t="shared" si="3"/>
        <v>17089.349734520001</v>
      </c>
      <c r="H40" s="46"/>
      <c r="I40" s="47"/>
      <c r="J40" s="54">
        <f t="shared" si="4"/>
        <v>0</v>
      </c>
      <c r="K40" s="49"/>
      <c r="L40" s="56">
        <f t="shared" si="5"/>
        <v>0</v>
      </c>
      <c r="N40" s="53">
        <v>427233.74336299999</v>
      </c>
    </row>
    <row r="41" spans="1:14" x14ac:dyDescent="0.2">
      <c r="A41" s="5" t="s">
        <v>34</v>
      </c>
      <c r="B41" s="53">
        <f t="shared" si="0"/>
        <v>588902.83363357838</v>
      </c>
      <c r="C41" s="34">
        <v>5</v>
      </c>
      <c r="D41" s="35">
        <v>4</v>
      </c>
      <c r="E41" s="54">
        <f t="shared" si="1"/>
        <v>2355611.3345343135</v>
      </c>
      <c r="F41" s="37">
        <f t="shared" si="2"/>
        <v>1</v>
      </c>
      <c r="G41" s="55">
        <f t="shared" si="3"/>
        <v>588902.83363357838</v>
      </c>
      <c r="H41" s="46"/>
      <c r="I41" s="47"/>
      <c r="J41" s="54">
        <f t="shared" si="4"/>
        <v>0</v>
      </c>
      <c r="K41" s="49"/>
      <c r="L41" s="56">
        <f t="shared" si="5"/>
        <v>0</v>
      </c>
      <c r="N41" s="53">
        <v>58890283.363357842</v>
      </c>
    </row>
    <row r="42" spans="1:14" x14ac:dyDescent="0.2">
      <c r="A42" s="5" t="s">
        <v>35</v>
      </c>
      <c r="B42" s="53">
        <f t="shared" si="0"/>
        <v>6569333.6153546199</v>
      </c>
      <c r="C42" s="34">
        <v>5</v>
      </c>
      <c r="D42" s="35">
        <v>5</v>
      </c>
      <c r="E42" s="54">
        <f t="shared" si="1"/>
        <v>32846668.0767731</v>
      </c>
      <c r="F42" s="37">
        <f t="shared" si="2"/>
        <v>0</v>
      </c>
      <c r="G42" s="55">
        <f t="shared" si="3"/>
        <v>0</v>
      </c>
      <c r="H42" s="46"/>
      <c r="I42" s="47"/>
      <c r="J42" s="54">
        <f t="shared" si="4"/>
        <v>0</v>
      </c>
      <c r="K42" s="49"/>
      <c r="L42" s="56">
        <f t="shared" si="5"/>
        <v>0</v>
      </c>
      <c r="N42" s="53">
        <v>656933361.53546202</v>
      </c>
    </row>
    <row r="43" spans="1:14" x14ac:dyDescent="0.2">
      <c r="A43" s="5" t="s">
        <v>36</v>
      </c>
      <c r="B43" s="53">
        <f t="shared" si="0"/>
        <v>933172.56800941995</v>
      </c>
      <c r="C43" s="34">
        <v>5</v>
      </c>
      <c r="D43" s="35">
        <v>5</v>
      </c>
      <c r="E43" s="54">
        <f t="shared" si="1"/>
        <v>4665862.8400470996</v>
      </c>
      <c r="F43" s="37">
        <f t="shared" si="2"/>
        <v>0</v>
      </c>
      <c r="G43" s="55">
        <f t="shared" si="3"/>
        <v>0</v>
      </c>
      <c r="H43" s="46"/>
      <c r="I43" s="47"/>
      <c r="J43" s="54">
        <f t="shared" si="4"/>
        <v>0</v>
      </c>
      <c r="K43" s="49"/>
      <c r="L43" s="56">
        <f t="shared" si="5"/>
        <v>0</v>
      </c>
      <c r="N43" s="53">
        <v>93317256.800941989</v>
      </c>
    </row>
    <row r="44" spans="1:14" x14ac:dyDescent="0.2">
      <c r="A44" s="5" t="s">
        <v>37</v>
      </c>
      <c r="B44" s="53">
        <f t="shared" si="0"/>
        <v>83356.196606275684</v>
      </c>
      <c r="C44" s="34">
        <v>5</v>
      </c>
      <c r="D44" s="35">
        <v>2</v>
      </c>
      <c r="E44" s="54">
        <f t="shared" si="1"/>
        <v>166712.39321255137</v>
      </c>
      <c r="F44" s="37">
        <f t="shared" si="2"/>
        <v>3</v>
      </c>
      <c r="G44" s="55">
        <f t="shared" si="3"/>
        <v>250068.58981882705</v>
      </c>
      <c r="H44" s="46"/>
      <c r="I44" s="47"/>
      <c r="J44" s="54">
        <f t="shared" si="4"/>
        <v>0</v>
      </c>
      <c r="K44" s="49"/>
      <c r="L44" s="56">
        <f t="shared" si="5"/>
        <v>0</v>
      </c>
      <c r="N44" s="53">
        <v>8335619.6606275681</v>
      </c>
    </row>
    <row r="45" spans="1:14" x14ac:dyDescent="0.2">
      <c r="A45" s="5" t="s">
        <v>38</v>
      </c>
      <c r="B45" s="53">
        <f t="shared" si="0"/>
        <v>832.40734538499999</v>
      </c>
      <c r="C45" s="34">
        <v>4</v>
      </c>
      <c r="D45" s="35">
        <v>0</v>
      </c>
      <c r="E45" s="54">
        <f t="shared" si="1"/>
        <v>0</v>
      </c>
      <c r="F45" s="37">
        <f t="shared" si="2"/>
        <v>4</v>
      </c>
      <c r="G45" s="55">
        <f t="shared" si="3"/>
        <v>3329.6293815399999</v>
      </c>
      <c r="H45" s="46"/>
      <c r="I45" s="47"/>
      <c r="J45" s="54">
        <f t="shared" si="4"/>
        <v>0</v>
      </c>
      <c r="K45" s="49"/>
      <c r="L45" s="56">
        <f t="shared" si="5"/>
        <v>0</v>
      </c>
      <c r="N45" s="53">
        <v>83240.734538499994</v>
      </c>
    </row>
    <row r="46" spans="1:14" x14ac:dyDescent="0.2">
      <c r="A46" s="5" t="s">
        <v>39</v>
      </c>
      <c r="B46" s="53">
        <f t="shared" si="0"/>
        <v>33235.245136637386</v>
      </c>
      <c r="C46" s="34">
        <v>5</v>
      </c>
      <c r="D46" s="35">
        <v>3</v>
      </c>
      <c r="E46" s="54">
        <f t="shared" si="1"/>
        <v>99705.735409912159</v>
      </c>
      <c r="F46" s="37">
        <f t="shared" si="2"/>
        <v>2</v>
      </c>
      <c r="G46" s="55">
        <f t="shared" si="3"/>
        <v>66470.490273274772</v>
      </c>
      <c r="H46" s="46"/>
      <c r="I46" s="47"/>
      <c r="J46" s="54">
        <f t="shared" si="4"/>
        <v>0</v>
      </c>
      <c r="K46" s="49"/>
      <c r="L46" s="56">
        <f t="shared" si="5"/>
        <v>0</v>
      </c>
      <c r="N46" s="53">
        <v>3323524.5136637385</v>
      </c>
    </row>
    <row r="47" spans="1:14" x14ac:dyDescent="0.2">
      <c r="A47" s="5" t="s">
        <v>40</v>
      </c>
      <c r="B47" s="53">
        <f t="shared" si="0"/>
        <v>2053414.2252074063</v>
      </c>
      <c r="C47" s="34">
        <v>5</v>
      </c>
      <c r="D47" s="35">
        <v>5</v>
      </c>
      <c r="E47" s="54">
        <f t="shared" si="1"/>
        <v>10267071.126037031</v>
      </c>
      <c r="F47" s="37">
        <f t="shared" si="2"/>
        <v>0</v>
      </c>
      <c r="G47" s="55">
        <f t="shared" si="3"/>
        <v>0</v>
      </c>
      <c r="H47" s="46"/>
      <c r="I47" s="47"/>
      <c r="J47" s="54">
        <f t="shared" si="4"/>
        <v>0</v>
      </c>
      <c r="K47" s="49"/>
      <c r="L47" s="56">
        <f t="shared" si="5"/>
        <v>0</v>
      </c>
      <c r="N47" s="53">
        <v>205341422.52074063</v>
      </c>
    </row>
    <row r="48" spans="1:14" x14ac:dyDescent="0.2">
      <c r="A48" s="5" t="s">
        <v>41</v>
      </c>
      <c r="B48" s="53">
        <f t="shared" si="0"/>
        <v>529854.59030037327</v>
      </c>
      <c r="C48" s="34">
        <v>5</v>
      </c>
      <c r="D48" s="35">
        <v>2</v>
      </c>
      <c r="E48" s="54">
        <f t="shared" si="1"/>
        <v>1059709.1806007465</v>
      </c>
      <c r="F48" s="37">
        <f t="shared" si="2"/>
        <v>3</v>
      </c>
      <c r="G48" s="55">
        <f t="shared" si="3"/>
        <v>1589563.7709011198</v>
      </c>
      <c r="H48" s="46"/>
      <c r="I48" s="47"/>
      <c r="J48" s="54">
        <f t="shared" si="4"/>
        <v>0</v>
      </c>
      <c r="K48" s="49"/>
      <c r="L48" s="56">
        <f t="shared" si="5"/>
        <v>0</v>
      </c>
      <c r="N48" s="53">
        <v>52985459.030037321</v>
      </c>
    </row>
    <row r="49" spans="1:14" x14ac:dyDescent="0.2">
      <c r="A49" s="5" t="s">
        <v>42</v>
      </c>
      <c r="B49" s="53">
        <f t="shared" si="0"/>
        <v>349867.49544656771</v>
      </c>
      <c r="C49" s="34">
        <v>5</v>
      </c>
      <c r="D49" s="35">
        <v>4</v>
      </c>
      <c r="E49" s="54">
        <f t="shared" si="1"/>
        <v>1399469.9817862709</v>
      </c>
      <c r="F49" s="37">
        <f t="shared" si="2"/>
        <v>1</v>
      </c>
      <c r="G49" s="55">
        <f t="shared" si="3"/>
        <v>349867.49544656771</v>
      </c>
      <c r="H49" s="46"/>
      <c r="I49" s="47"/>
      <c r="J49" s="54">
        <f t="shared" si="4"/>
        <v>0</v>
      </c>
      <c r="K49" s="49"/>
      <c r="L49" s="56">
        <f t="shared" si="5"/>
        <v>0</v>
      </c>
      <c r="N49" s="53">
        <v>34986749.544656768</v>
      </c>
    </row>
    <row r="50" spans="1:14" x14ac:dyDescent="0.2">
      <c r="A50" s="5" t="s">
        <v>43</v>
      </c>
      <c r="B50" s="53">
        <f t="shared" si="0"/>
        <v>18141300.136185877</v>
      </c>
      <c r="C50" s="34">
        <v>3</v>
      </c>
      <c r="D50" s="35">
        <v>3</v>
      </c>
      <c r="E50" s="54">
        <f t="shared" si="1"/>
        <v>54423900.408557631</v>
      </c>
      <c r="F50" s="37">
        <f t="shared" si="2"/>
        <v>0</v>
      </c>
      <c r="G50" s="55">
        <f t="shared" si="3"/>
        <v>0</v>
      </c>
      <c r="H50" s="38">
        <v>3</v>
      </c>
      <c r="I50" s="34">
        <v>3</v>
      </c>
      <c r="J50" s="54">
        <f t="shared" si="4"/>
        <v>54423900.408557631</v>
      </c>
      <c r="K50" s="35">
        <f>(H50-I50)</f>
        <v>0</v>
      </c>
      <c r="L50" s="56">
        <f t="shared" si="5"/>
        <v>0</v>
      </c>
      <c r="N50" s="53">
        <v>1814130013.6185875</v>
      </c>
    </row>
    <row r="51" spans="1:14" x14ac:dyDescent="0.2">
      <c r="A51" s="5" t="s">
        <v>44</v>
      </c>
      <c r="B51" s="53">
        <f t="shared" si="0"/>
        <v>7652162.1211751103</v>
      </c>
      <c r="C51" s="34">
        <v>7</v>
      </c>
      <c r="D51" s="35">
        <v>5</v>
      </c>
      <c r="E51" s="54">
        <f t="shared" si="1"/>
        <v>38260810.605875552</v>
      </c>
      <c r="F51" s="37">
        <f t="shared" si="2"/>
        <v>2</v>
      </c>
      <c r="G51" s="55">
        <f t="shared" si="3"/>
        <v>15304324.242350221</v>
      </c>
      <c r="H51" s="46"/>
      <c r="I51" s="47"/>
      <c r="J51" s="54">
        <f t="shared" si="4"/>
        <v>0</v>
      </c>
      <c r="K51" s="49"/>
      <c r="L51" s="56">
        <f t="shared" si="5"/>
        <v>0</v>
      </c>
      <c r="N51" s="53">
        <v>765216212.11751103</v>
      </c>
    </row>
    <row r="52" spans="1:14" x14ac:dyDescent="0.2">
      <c r="A52" s="5" t="s">
        <v>45</v>
      </c>
      <c r="B52" s="53">
        <f t="shared" si="0"/>
        <v>1048082.2194394284</v>
      </c>
      <c r="C52" s="34">
        <v>5</v>
      </c>
      <c r="D52" s="35">
        <v>4</v>
      </c>
      <c r="E52" s="54">
        <f t="shared" si="1"/>
        <v>4192328.8777577137</v>
      </c>
      <c r="F52" s="37">
        <f t="shared" si="2"/>
        <v>1</v>
      </c>
      <c r="G52" s="55">
        <f t="shared" si="3"/>
        <v>1048082.2194394284</v>
      </c>
      <c r="H52" s="46"/>
      <c r="I52" s="47"/>
      <c r="J52" s="54">
        <f t="shared" si="4"/>
        <v>0</v>
      </c>
      <c r="K52" s="49"/>
      <c r="L52" s="56">
        <f t="shared" si="5"/>
        <v>0</v>
      </c>
      <c r="N52" s="53">
        <v>104808221.94394284</v>
      </c>
    </row>
    <row r="53" spans="1:14" x14ac:dyDescent="0.2">
      <c r="A53" s="5" t="s">
        <v>46</v>
      </c>
      <c r="B53" s="53">
        <f t="shared" si="0"/>
        <v>2780800.2051921706</v>
      </c>
      <c r="C53" s="34">
        <v>5</v>
      </c>
      <c r="D53" s="35">
        <v>5</v>
      </c>
      <c r="E53" s="54">
        <f t="shared" si="1"/>
        <v>13904001.025960853</v>
      </c>
      <c r="F53" s="37">
        <f t="shared" si="2"/>
        <v>0</v>
      </c>
      <c r="G53" s="55">
        <f t="shared" si="3"/>
        <v>0</v>
      </c>
      <c r="H53" s="46"/>
      <c r="I53" s="47"/>
      <c r="J53" s="54">
        <f t="shared" si="4"/>
        <v>0</v>
      </c>
      <c r="K53" s="49"/>
      <c r="L53" s="56">
        <f t="shared" si="5"/>
        <v>0</v>
      </c>
      <c r="N53" s="53">
        <v>278080020.51921707</v>
      </c>
    </row>
    <row r="54" spans="1:14" x14ac:dyDescent="0.2">
      <c r="A54" s="5" t="s">
        <v>47</v>
      </c>
      <c r="B54" s="53">
        <f t="shared" si="0"/>
        <v>82745.807810707294</v>
      </c>
      <c r="C54" s="34">
        <v>5</v>
      </c>
      <c r="D54" s="35">
        <v>3</v>
      </c>
      <c r="E54" s="54">
        <f t="shared" si="1"/>
        <v>248237.42343212187</v>
      </c>
      <c r="F54" s="37">
        <f t="shared" si="2"/>
        <v>2</v>
      </c>
      <c r="G54" s="55">
        <f t="shared" si="3"/>
        <v>165491.61562141459</v>
      </c>
      <c r="H54" s="46"/>
      <c r="I54" s="47"/>
      <c r="J54" s="54">
        <f t="shared" si="4"/>
        <v>0</v>
      </c>
      <c r="K54" s="49"/>
      <c r="L54" s="56">
        <f t="shared" si="5"/>
        <v>0</v>
      </c>
      <c r="N54" s="53">
        <v>8274580.7810707297</v>
      </c>
    </row>
    <row r="55" spans="1:14" x14ac:dyDescent="0.2">
      <c r="A55" s="5" t="s">
        <v>48</v>
      </c>
      <c r="B55" s="53">
        <f t="shared" si="0"/>
        <v>33844754.082876503</v>
      </c>
      <c r="C55" s="34">
        <v>6</v>
      </c>
      <c r="D55" s="35">
        <v>6</v>
      </c>
      <c r="E55" s="54">
        <f t="shared" si="1"/>
        <v>203068524.49725902</v>
      </c>
      <c r="F55" s="37">
        <f t="shared" si="2"/>
        <v>0</v>
      </c>
      <c r="G55" s="55">
        <f t="shared" si="3"/>
        <v>0</v>
      </c>
      <c r="H55" s="46"/>
      <c r="I55" s="47"/>
      <c r="J55" s="54">
        <f t="shared" si="4"/>
        <v>0</v>
      </c>
      <c r="K55" s="49"/>
      <c r="L55" s="56">
        <f t="shared" si="5"/>
        <v>0</v>
      </c>
      <c r="N55" s="53">
        <v>3384475408.2876501</v>
      </c>
    </row>
    <row r="56" spans="1:14" x14ac:dyDescent="0.2">
      <c r="A56" s="5" t="s">
        <v>49</v>
      </c>
      <c r="B56" s="53">
        <f t="shared" si="0"/>
        <v>6813512.35101966</v>
      </c>
      <c r="C56" s="34">
        <v>6</v>
      </c>
      <c r="D56" s="35">
        <v>6</v>
      </c>
      <c r="E56" s="54">
        <f t="shared" si="1"/>
        <v>40881074.106117964</v>
      </c>
      <c r="F56" s="37">
        <f t="shared" si="2"/>
        <v>0</v>
      </c>
      <c r="G56" s="55">
        <f t="shared" si="3"/>
        <v>0</v>
      </c>
      <c r="H56" s="46"/>
      <c r="I56" s="47"/>
      <c r="J56" s="54">
        <f t="shared" si="4"/>
        <v>0</v>
      </c>
      <c r="K56" s="49"/>
      <c r="L56" s="56">
        <f t="shared" si="5"/>
        <v>0</v>
      </c>
      <c r="N56" s="53">
        <v>681351235.10196602</v>
      </c>
    </row>
    <row r="57" spans="1:14" x14ac:dyDescent="0.2">
      <c r="A57" s="5" t="s">
        <v>50</v>
      </c>
      <c r="B57" s="53">
        <f t="shared" si="0"/>
        <v>6854196.5901993001</v>
      </c>
      <c r="C57" s="34">
        <v>6</v>
      </c>
      <c r="D57" s="35">
        <v>5</v>
      </c>
      <c r="E57" s="54">
        <f t="shared" si="1"/>
        <v>34270982.950996503</v>
      </c>
      <c r="F57" s="37">
        <f t="shared" si="2"/>
        <v>1</v>
      </c>
      <c r="G57" s="55">
        <f t="shared" si="3"/>
        <v>6854196.5901993001</v>
      </c>
      <c r="H57" s="46"/>
      <c r="I57" s="47"/>
      <c r="J57" s="54">
        <f t="shared" si="4"/>
        <v>0</v>
      </c>
      <c r="K57" s="49"/>
      <c r="L57" s="56">
        <f t="shared" si="5"/>
        <v>0</v>
      </c>
      <c r="N57" s="53">
        <v>685419659.01993001</v>
      </c>
    </row>
    <row r="58" spans="1:14" x14ac:dyDescent="0.2">
      <c r="A58" s="5" t="s">
        <v>51</v>
      </c>
      <c r="B58" s="53">
        <f t="shared" si="0"/>
        <v>393358.36377651594</v>
      </c>
      <c r="C58" s="34">
        <v>5</v>
      </c>
      <c r="D58" s="35">
        <v>2</v>
      </c>
      <c r="E58" s="54">
        <f t="shared" si="1"/>
        <v>786716.72755303187</v>
      </c>
      <c r="F58" s="37">
        <f t="shared" si="2"/>
        <v>3</v>
      </c>
      <c r="G58" s="55">
        <f t="shared" si="3"/>
        <v>1180075.0913295478</v>
      </c>
      <c r="H58" s="46"/>
      <c r="I58" s="47"/>
      <c r="J58" s="54">
        <f t="shared" si="4"/>
        <v>0</v>
      </c>
      <c r="K58" s="49"/>
      <c r="L58" s="56">
        <f t="shared" si="5"/>
        <v>0</v>
      </c>
      <c r="N58" s="53">
        <v>39335836.377651595</v>
      </c>
    </row>
    <row r="59" spans="1:14" x14ac:dyDescent="0.2">
      <c r="A59" s="5" t="s">
        <v>52</v>
      </c>
      <c r="B59" s="53">
        <f t="shared" si="0"/>
        <v>6725581.2967325058</v>
      </c>
      <c r="C59" s="34">
        <v>6</v>
      </c>
      <c r="D59" s="35">
        <v>5</v>
      </c>
      <c r="E59" s="54">
        <f t="shared" si="1"/>
        <v>33627906.483662531</v>
      </c>
      <c r="F59" s="37">
        <f t="shared" si="2"/>
        <v>1</v>
      </c>
      <c r="G59" s="55">
        <f t="shared" si="3"/>
        <v>6725581.2967325058</v>
      </c>
      <c r="H59" s="46"/>
      <c r="I59" s="47"/>
      <c r="J59" s="54">
        <f t="shared" si="4"/>
        <v>0</v>
      </c>
      <c r="K59" s="49"/>
      <c r="L59" s="56">
        <f t="shared" si="5"/>
        <v>0</v>
      </c>
      <c r="N59" s="53">
        <v>672558129.67325056</v>
      </c>
    </row>
    <row r="60" spans="1:14" x14ac:dyDescent="0.2">
      <c r="A60" s="5" t="s">
        <v>53</v>
      </c>
      <c r="B60" s="53">
        <f t="shared" si="0"/>
        <v>1813304.1991881523</v>
      </c>
      <c r="C60" s="34">
        <v>5</v>
      </c>
      <c r="D60" s="35">
        <v>5</v>
      </c>
      <c r="E60" s="54">
        <f t="shared" si="1"/>
        <v>9066520.9959407616</v>
      </c>
      <c r="F60" s="37">
        <f t="shared" si="2"/>
        <v>0</v>
      </c>
      <c r="G60" s="55">
        <f t="shared" si="3"/>
        <v>0</v>
      </c>
      <c r="H60" s="46"/>
      <c r="I60" s="47"/>
      <c r="J60" s="54">
        <f t="shared" si="4"/>
        <v>0</v>
      </c>
      <c r="K60" s="49"/>
      <c r="L60" s="56">
        <f t="shared" si="5"/>
        <v>0</v>
      </c>
      <c r="N60" s="53">
        <v>181330419.91881523</v>
      </c>
    </row>
    <row r="61" spans="1:14" x14ac:dyDescent="0.2">
      <c r="A61" s="5" t="s">
        <v>54</v>
      </c>
      <c r="B61" s="53">
        <f t="shared" si="0"/>
        <v>71209.904302232637</v>
      </c>
      <c r="C61" s="34">
        <v>5</v>
      </c>
      <c r="D61" s="35">
        <v>4</v>
      </c>
      <c r="E61" s="54">
        <f t="shared" si="1"/>
        <v>284839.61720893055</v>
      </c>
      <c r="F61" s="37">
        <f t="shared" si="2"/>
        <v>1</v>
      </c>
      <c r="G61" s="55">
        <f t="shared" si="3"/>
        <v>71209.904302232637</v>
      </c>
      <c r="H61" s="46"/>
      <c r="I61" s="47"/>
      <c r="J61" s="54">
        <f t="shared" si="4"/>
        <v>0</v>
      </c>
      <c r="K61" s="49"/>
      <c r="L61" s="56">
        <f t="shared" si="5"/>
        <v>0</v>
      </c>
      <c r="N61" s="53">
        <v>7120990.4302232629</v>
      </c>
    </row>
    <row r="62" spans="1:14" x14ac:dyDescent="0.2">
      <c r="A62" s="5" t="s">
        <v>87</v>
      </c>
      <c r="B62" s="53">
        <f t="shared" si="0"/>
        <v>2033049.7338173264</v>
      </c>
      <c r="C62" s="34">
        <v>5</v>
      </c>
      <c r="D62" s="35">
        <v>4</v>
      </c>
      <c r="E62" s="54">
        <f t="shared" si="1"/>
        <v>8132198.9352693055</v>
      </c>
      <c r="F62" s="37">
        <f t="shared" si="2"/>
        <v>1</v>
      </c>
      <c r="G62" s="55">
        <f t="shared" si="3"/>
        <v>2033049.7338173264</v>
      </c>
      <c r="H62" s="46"/>
      <c r="I62" s="47"/>
      <c r="J62" s="54">
        <f t="shared" si="4"/>
        <v>0</v>
      </c>
      <c r="K62" s="49"/>
      <c r="L62" s="56">
        <f t="shared" si="5"/>
        <v>0</v>
      </c>
      <c r="N62" s="53">
        <v>203304973.38173264</v>
      </c>
    </row>
    <row r="63" spans="1:14" x14ac:dyDescent="0.2">
      <c r="A63" s="5" t="s">
        <v>88</v>
      </c>
      <c r="B63" s="53">
        <f t="shared" si="0"/>
        <v>601602.50290126551</v>
      </c>
      <c r="C63" s="34">
        <v>5</v>
      </c>
      <c r="D63" s="35">
        <v>5</v>
      </c>
      <c r="E63" s="54">
        <f t="shared" si="1"/>
        <v>3008012.5145063275</v>
      </c>
      <c r="F63" s="37">
        <f t="shared" si="2"/>
        <v>0</v>
      </c>
      <c r="G63" s="55">
        <f t="shared" si="3"/>
        <v>0</v>
      </c>
      <c r="H63" s="46"/>
      <c r="I63" s="47"/>
      <c r="J63" s="54">
        <f t="shared" si="4"/>
        <v>0</v>
      </c>
      <c r="K63" s="49"/>
      <c r="L63" s="56">
        <f t="shared" si="5"/>
        <v>0</v>
      </c>
      <c r="N63" s="53">
        <v>60160250.290126547</v>
      </c>
    </row>
    <row r="64" spans="1:14" x14ac:dyDescent="0.2">
      <c r="A64" s="5" t="s">
        <v>55</v>
      </c>
      <c r="B64" s="53">
        <f t="shared" si="0"/>
        <v>351121.85379992164</v>
      </c>
      <c r="C64" s="34">
        <v>5</v>
      </c>
      <c r="D64" s="35">
        <v>5</v>
      </c>
      <c r="E64" s="54">
        <f t="shared" si="1"/>
        <v>1755609.2689996082</v>
      </c>
      <c r="F64" s="37">
        <f t="shared" si="2"/>
        <v>0</v>
      </c>
      <c r="G64" s="55">
        <f t="shared" si="3"/>
        <v>0</v>
      </c>
      <c r="H64" s="46"/>
      <c r="I64" s="47"/>
      <c r="J64" s="54">
        <f t="shared" si="4"/>
        <v>0</v>
      </c>
      <c r="K64" s="49"/>
      <c r="L64" s="56">
        <f t="shared" si="5"/>
        <v>0</v>
      </c>
      <c r="N64" s="53">
        <v>35112185.379992165</v>
      </c>
    </row>
    <row r="65" spans="1:14" x14ac:dyDescent="0.2">
      <c r="A65" s="5" t="s">
        <v>56</v>
      </c>
      <c r="B65" s="53">
        <f t="shared" si="0"/>
        <v>3358977.5974352267</v>
      </c>
      <c r="C65" s="34">
        <v>5</v>
      </c>
      <c r="D65" s="35">
        <v>5</v>
      </c>
      <c r="E65" s="54">
        <f t="shared" si="1"/>
        <v>16794887.987176135</v>
      </c>
      <c r="F65" s="37">
        <f t="shared" si="2"/>
        <v>0</v>
      </c>
      <c r="G65" s="55">
        <f t="shared" si="3"/>
        <v>0</v>
      </c>
      <c r="H65" s="46"/>
      <c r="I65" s="47"/>
      <c r="J65" s="54">
        <f t="shared" si="4"/>
        <v>0</v>
      </c>
      <c r="K65" s="49"/>
      <c r="L65" s="56">
        <f t="shared" si="5"/>
        <v>0</v>
      </c>
      <c r="N65" s="53">
        <v>335897759.74352264</v>
      </c>
    </row>
    <row r="66" spans="1:14" x14ac:dyDescent="0.2">
      <c r="A66" s="5" t="s">
        <v>57</v>
      </c>
      <c r="B66" s="53">
        <f t="shared" si="0"/>
        <v>833392.65693520964</v>
      </c>
      <c r="C66" s="34">
        <v>5</v>
      </c>
      <c r="D66" s="35">
        <v>5</v>
      </c>
      <c r="E66" s="54">
        <f t="shared" si="1"/>
        <v>4166963.284676048</v>
      </c>
      <c r="F66" s="37">
        <f t="shared" si="2"/>
        <v>0</v>
      </c>
      <c r="G66" s="55">
        <f t="shared" si="3"/>
        <v>0</v>
      </c>
      <c r="H66" s="46"/>
      <c r="I66" s="47"/>
      <c r="J66" s="54">
        <f t="shared" si="4"/>
        <v>0</v>
      </c>
      <c r="K66" s="49"/>
      <c r="L66" s="56">
        <f t="shared" si="5"/>
        <v>0</v>
      </c>
      <c r="N66" s="53">
        <v>83339265.693520963</v>
      </c>
    </row>
    <row r="67" spans="1:14" x14ac:dyDescent="0.2">
      <c r="A67" s="5" t="s">
        <v>58</v>
      </c>
      <c r="B67" s="53">
        <f t="shared" si="0"/>
        <v>261392.0607985213</v>
      </c>
      <c r="C67" s="34">
        <v>5</v>
      </c>
      <c r="D67" s="35">
        <v>2</v>
      </c>
      <c r="E67" s="54">
        <f t="shared" si="1"/>
        <v>522784.1215970426</v>
      </c>
      <c r="F67" s="37">
        <f t="shared" si="2"/>
        <v>3</v>
      </c>
      <c r="G67" s="55">
        <f t="shared" si="3"/>
        <v>784176.18239556393</v>
      </c>
      <c r="H67" s="46"/>
      <c r="I67" s="47"/>
      <c r="J67" s="54">
        <f t="shared" si="4"/>
        <v>0</v>
      </c>
      <c r="K67" s="49"/>
      <c r="L67" s="56">
        <f t="shared" si="5"/>
        <v>0</v>
      </c>
      <c r="N67" s="53">
        <v>26139206.07985213</v>
      </c>
    </row>
    <row r="68" spans="1:14" x14ac:dyDescent="0.2">
      <c r="A68" s="5" t="s">
        <v>59</v>
      </c>
      <c r="B68" s="53">
        <f t="shared" si="0"/>
        <v>63513.596126448247</v>
      </c>
      <c r="C68" s="34">
        <v>5</v>
      </c>
      <c r="D68" s="35">
        <v>3</v>
      </c>
      <c r="E68" s="54">
        <f t="shared" si="1"/>
        <v>190540.78837934474</v>
      </c>
      <c r="F68" s="37">
        <f t="shared" si="2"/>
        <v>2</v>
      </c>
      <c r="G68" s="55">
        <f t="shared" si="3"/>
        <v>127027.19225289649</v>
      </c>
      <c r="H68" s="46"/>
      <c r="I68" s="47"/>
      <c r="J68" s="54">
        <f t="shared" si="4"/>
        <v>0</v>
      </c>
      <c r="K68" s="49"/>
      <c r="L68" s="56">
        <f t="shared" si="5"/>
        <v>0</v>
      </c>
      <c r="N68" s="53">
        <v>6351359.6126448242</v>
      </c>
    </row>
    <row r="69" spans="1:14" x14ac:dyDescent="0.2">
      <c r="A69" s="5" t="s">
        <v>60</v>
      </c>
      <c r="B69" s="53">
        <f t="shared" si="0"/>
        <v>76895.794887424927</v>
      </c>
      <c r="C69" s="34">
        <v>5</v>
      </c>
      <c r="D69" s="35">
        <v>3</v>
      </c>
      <c r="E69" s="54">
        <f t="shared" si="1"/>
        <v>230687.3846622748</v>
      </c>
      <c r="F69" s="37">
        <f>(C69-D69)</f>
        <v>2</v>
      </c>
      <c r="G69" s="55">
        <f t="shared" si="3"/>
        <v>153791.58977484985</v>
      </c>
      <c r="H69" s="46"/>
      <c r="I69" s="47"/>
      <c r="J69" s="54">
        <f t="shared" si="4"/>
        <v>0</v>
      </c>
      <c r="K69" s="49"/>
      <c r="L69" s="56">
        <f t="shared" si="5"/>
        <v>0</v>
      </c>
      <c r="N69" s="53">
        <v>7689579.4887424931</v>
      </c>
    </row>
    <row r="70" spans="1:14" x14ac:dyDescent="0.2">
      <c r="A70" s="5" t="s">
        <v>61</v>
      </c>
      <c r="B70" s="53">
        <f t="shared" si="0"/>
        <v>95.075624943089409</v>
      </c>
      <c r="C70" s="34">
        <v>4</v>
      </c>
      <c r="D70" s="35">
        <v>0</v>
      </c>
      <c r="E70" s="54">
        <f t="shared" si="1"/>
        <v>0</v>
      </c>
      <c r="F70" s="37">
        <f t="shared" si="2"/>
        <v>4</v>
      </c>
      <c r="G70" s="55">
        <f t="shared" si="3"/>
        <v>380.30249977235763</v>
      </c>
      <c r="H70" s="46"/>
      <c r="I70" s="47"/>
      <c r="J70" s="54">
        <f t="shared" si="4"/>
        <v>0</v>
      </c>
      <c r="K70" s="49"/>
      <c r="L70" s="56">
        <f t="shared" si="5"/>
        <v>0</v>
      </c>
      <c r="N70" s="53">
        <v>9507.5624943089406</v>
      </c>
    </row>
    <row r="71" spans="1:14" x14ac:dyDescent="0.2">
      <c r="A71" s="5" t="s">
        <v>62</v>
      </c>
      <c r="B71" s="53">
        <f t="shared" si="0"/>
        <v>2833027.2781101675</v>
      </c>
      <c r="C71" s="34">
        <v>3</v>
      </c>
      <c r="D71" s="35">
        <v>3</v>
      </c>
      <c r="E71" s="54">
        <f t="shared" si="1"/>
        <v>8499081.8343305029</v>
      </c>
      <c r="F71" s="37">
        <f t="shared" si="2"/>
        <v>0</v>
      </c>
      <c r="G71" s="55">
        <f t="shared" si="3"/>
        <v>0</v>
      </c>
      <c r="H71" s="38">
        <v>3</v>
      </c>
      <c r="I71" s="34">
        <v>3</v>
      </c>
      <c r="J71" s="54">
        <f t="shared" si="4"/>
        <v>8499081.8343305029</v>
      </c>
      <c r="K71" s="35">
        <f>(H71-I71)</f>
        <v>0</v>
      </c>
      <c r="L71" s="56">
        <f t="shared" si="5"/>
        <v>0</v>
      </c>
      <c r="N71" s="53">
        <v>283302727.81101674</v>
      </c>
    </row>
    <row r="72" spans="1:14" x14ac:dyDescent="0.2">
      <c r="A72" s="5" t="s">
        <v>63</v>
      </c>
      <c r="B72" s="53">
        <f t="shared" si="0"/>
        <v>27880.463411624187</v>
      </c>
      <c r="C72" s="34">
        <v>5</v>
      </c>
      <c r="D72" s="35">
        <v>4</v>
      </c>
      <c r="E72" s="54">
        <f t="shared" si="1"/>
        <v>111521.85364649675</v>
      </c>
      <c r="F72" s="37">
        <f t="shared" si="2"/>
        <v>1</v>
      </c>
      <c r="G72" s="55">
        <f t="shared" si="3"/>
        <v>27880.463411624187</v>
      </c>
      <c r="H72" s="46"/>
      <c r="I72" s="47"/>
      <c r="J72" s="54">
        <f t="shared" si="4"/>
        <v>0</v>
      </c>
      <c r="K72" s="49"/>
      <c r="L72" s="56">
        <f t="shared" si="5"/>
        <v>0</v>
      </c>
      <c r="N72" s="53">
        <v>2788046.3411624185</v>
      </c>
    </row>
    <row r="73" spans="1:14" x14ac:dyDescent="0.2">
      <c r="A73" s="5" t="s">
        <v>64</v>
      </c>
      <c r="B73" s="53">
        <f t="shared" si="0"/>
        <v>4274380.3440907029</v>
      </c>
      <c r="C73" s="34">
        <v>6</v>
      </c>
      <c r="D73" s="35">
        <v>4</v>
      </c>
      <c r="E73" s="54">
        <f t="shared" si="1"/>
        <v>17097521.376362812</v>
      </c>
      <c r="F73" s="37">
        <f t="shared" si="2"/>
        <v>2</v>
      </c>
      <c r="G73" s="55">
        <f t="shared" si="3"/>
        <v>8548760.6881814059</v>
      </c>
      <c r="H73" s="46"/>
      <c r="I73" s="47"/>
      <c r="J73" s="54">
        <f t="shared" si="4"/>
        <v>0</v>
      </c>
      <c r="K73" s="49"/>
      <c r="L73" s="56">
        <f t="shared" si="5"/>
        <v>0</v>
      </c>
      <c r="N73" s="53">
        <v>427438034.40907025</v>
      </c>
    </row>
    <row r="74" spans="1:14" x14ac:dyDescent="0.2">
      <c r="A74" s="5" t="s">
        <v>65</v>
      </c>
      <c r="B74" s="53">
        <f>(N74*0.01)</f>
        <v>23561.128844457831</v>
      </c>
      <c r="C74" s="34">
        <v>5</v>
      </c>
      <c r="D74" s="35">
        <v>3</v>
      </c>
      <c r="E74" s="54">
        <f>(B74*D74)</f>
        <v>70683.386533373501</v>
      </c>
      <c r="F74" s="37">
        <f>(C74-D74)</f>
        <v>2</v>
      </c>
      <c r="G74" s="55">
        <f>(B74*F74)</f>
        <v>47122.257688915663</v>
      </c>
      <c r="H74" s="46"/>
      <c r="I74" s="47"/>
      <c r="J74" s="54">
        <f>(B74*I74)</f>
        <v>0</v>
      </c>
      <c r="K74" s="49"/>
      <c r="L74" s="56">
        <f>(B74*K74)</f>
        <v>0</v>
      </c>
      <c r="N74" s="53">
        <v>2356112.8844457832</v>
      </c>
    </row>
    <row r="75" spans="1:14" x14ac:dyDescent="0.2">
      <c r="A75" s="5" t="s">
        <v>76</v>
      </c>
      <c r="B75" s="8">
        <f>SUM(B8:B74)</f>
        <v>146473711.76447213</v>
      </c>
      <c r="C75" s="9" t="s">
        <v>167</v>
      </c>
      <c r="D75" s="1" t="s">
        <v>167</v>
      </c>
      <c r="E75" s="40">
        <f>SUM(E8:E74)</f>
        <v>703662725.03991067</v>
      </c>
      <c r="F75" s="1" t="s">
        <v>167</v>
      </c>
      <c r="G75" s="40">
        <f>SUM(G8:G74)</f>
        <v>68037274.20362106</v>
      </c>
      <c r="H75" s="10"/>
      <c r="I75" s="1"/>
      <c r="J75" s="40">
        <f>SUM(J8:J74)</f>
        <v>68641529.678552359</v>
      </c>
      <c r="K75" s="1"/>
      <c r="L75" s="43">
        <f>SUM(L8:L74)</f>
        <v>0</v>
      </c>
      <c r="N75" s="8">
        <f>SUM(N8:N74)</f>
        <v>14647371176.447208</v>
      </c>
    </row>
    <row r="76" spans="1:14" x14ac:dyDescent="0.2">
      <c r="A76" s="2"/>
      <c r="B76" s="3"/>
      <c r="C76" s="3"/>
      <c r="D76" s="3"/>
      <c r="E76" s="3"/>
      <c r="F76" s="3"/>
      <c r="G76" s="3"/>
      <c r="H76" s="3"/>
      <c r="I76" s="3"/>
      <c r="J76" s="52"/>
      <c r="K76" s="3"/>
      <c r="L76" s="4"/>
    </row>
    <row r="77" spans="1:14" x14ac:dyDescent="0.2">
      <c r="A77" s="89" t="s">
        <v>67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8"/>
    </row>
    <row r="78" spans="1:14" x14ac:dyDescent="0.2">
      <c r="A78" s="89" t="s">
        <v>86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8"/>
    </row>
    <row r="79" spans="1:14" x14ac:dyDescent="0.2">
      <c r="A79" s="86" t="s">
        <v>119</v>
      </c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8"/>
    </row>
    <row r="80" spans="1:14" x14ac:dyDescent="0.2">
      <c r="A80" s="86" t="s">
        <v>128</v>
      </c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8"/>
    </row>
    <row r="81" spans="1:12" x14ac:dyDescent="0.2">
      <c r="A81" s="89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8"/>
    </row>
    <row r="82" spans="1:12" x14ac:dyDescent="0.2">
      <c r="A82" s="89" t="s">
        <v>72</v>
      </c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8"/>
    </row>
    <row r="83" spans="1:12" ht="25.5" customHeight="1" x14ac:dyDescent="0.2">
      <c r="A83" s="86" t="s">
        <v>120</v>
      </c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88"/>
    </row>
    <row r="84" spans="1:12" ht="13.5" customHeight="1" thickBot="1" x14ac:dyDescent="0.25">
      <c r="A84" s="91" t="s">
        <v>121</v>
      </c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3"/>
    </row>
  </sheetData>
  <mergeCells count="13">
    <mergeCell ref="A81:L81"/>
    <mergeCell ref="A82:L82"/>
    <mergeCell ref="A83:L83"/>
    <mergeCell ref="A84:L84"/>
    <mergeCell ref="A77:L77"/>
    <mergeCell ref="A78:L78"/>
    <mergeCell ref="A79:L79"/>
    <mergeCell ref="A1:L1"/>
    <mergeCell ref="A2:L2"/>
    <mergeCell ref="A3:L3"/>
    <mergeCell ref="C4:G4"/>
    <mergeCell ref="H4:L4"/>
    <mergeCell ref="A80:L80"/>
  </mergeCells>
  <printOptions horizontalCentered="1"/>
  <pageMargins left="0.5" right="0.5" top="0.5" bottom="0.5" header="0.3" footer="0.3"/>
  <pageSetup scale="83" fitToHeight="0" orientation="landscape" r:id="rId1"/>
  <headerFooter>
    <oddHeader>&amp;C&amp;11Office of Economic and Demographic Research</oddHeader>
    <oddFooter>&amp;L&amp;11December 2014&amp;R&amp;11Page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4"/>
  <sheetViews>
    <sheetView topLeftCell="A43" workbookViewId="0">
      <selection activeCell="G75" sqref="G75"/>
    </sheetView>
  </sheetViews>
  <sheetFormatPr defaultRowHeight="12.75" x14ac:dyDescent="0.2"/>
  <cols>
    <col min="1" max="1" width="12.7109375" customWidth="1"/>
    <col min="2" max="2" width="14.7109375" customWidth="1"/>
    <col min="3" max="4" width="11.7109375" customWidth="1"/>
    <col min="5" max="5" width="14.7109375" customWidth="1"/>
    <col min="6" max="6" width="11.7109375" customWidth="1"/>
    <col min="7" max="7" width="14.7109375" customWidth="1"/>
    <col min="8" max="9" width="11.7109375" customWidth="1"/>
    <col min="10" max="10" width="14.7109375" customWidth="1"/>
    <col min="11" max="11" width="11.7109375" customWidth="1"/>
    <col min="12" max="12" width="14.7109375" customWidth="1"/>
    <col min="14" max="14" width="16" bestFit="1" customWidth="1"/>
  </cols>
  <sheetData>
    <row r="1" spans="1:14" ht="23.25" x14ac:dyDescent="0.35">
      <c r="A1" s="73" t="s">
        <v>80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5"/>
    </row>
    <row r="2" spans="1:14" ht="18" x14ac:dyDescent="0.25">
      <c r="A2" s="76" t="s">
        <v>77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8"/>
    </row>
    <row r="3" spans="1:14" ht="16.5" thickBot="1" x14ac:dyDescent="0.3">
      <c r="A3" s="79" t="s">
        <v>126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1:14" x14ac:dyDescent="0.2">
      <c r="A4" s="11"/>
      <c r="B4" s="12"/>
      <c r="C4" s="82" t="s">
        <v>81</v>
      </c>
      <c r="D4" s="83"/>
      <c r="E4" s="83"/>
      <c r="F4" s="83"/>
      <c r="G4" s="83"/>
      <c r="H4" s="84" t="s">
        <v>82</v>
      </c>
      <c r="I4" s="83"/>
      <c r="J4" s="83"/>
      <c r="K4" s="83"/>
      <c r="L4" s="85"/>
      <c r="N4" s="12" t="s">
        <v>78</v>
      </c>
    </row>
    <row r="5" spans="1:14" x14ac:dyDescent="0.2">
      <c r="A5" s="13"/>
      <c r="B5" s="14" t="s">
        <v>84</v>
      </c>
      <c r="C5" s="14" t="s">
        <v>73</v>
      </c>
      <c r="D5" s="15"/>
      <c r="E5" s="16" t="s">
        <v>1</v>
      </c>
      <c r="F5" s="30"/>
      <c r="G5" s="17" t="s">
        <v>1</v>
      </c>
      <c r="H5" s="18" t="s">
        <v>73</v>
      </c>
      <c r="I5" s="16"/>
      <c r="J5" s="16" t="s">
        <v>1</v>
      </c>
      <c r="K5" s="16"/>
      <c r="L5" s="19" t="s">
        <v>1</v>
      </c>
      <c r="N5" s="14" t="s">
        <v>83</v>
      </c>
    </row>
    <row r="6" spans="1:14" x14ac:dyDescent="0.2">
      <c r="A6" s="13"/>
      <c r="B6" s="14" t="s">
        <v>85</v>
      </c>
      <c r="C6" s="14" t="s">
        <v>74</v>
      </c>
      <c r="D6" s="20">
        <v>2013</v>
      </c>
      <c r="E6" s="14" t="s">
        <v>69</v>
      </c>
      <c r="F6" s="28" t="s">
        <v>71</v>
      </c>
      <c r="G6" s="20" t="s">
        <v>66</v>
      </c>
      <c r="H6" s="21" t="s">
        <v>74</v>
      </c>
      <c r="I6" s="14">
        <v>2013</v>
      </c>
      <c r="J6" s="14" t="s">
        <v>69</v>
      </c>
      <c r="K6" s="14" t="s">
        <v>71</v>
      </c>
      <c r="L6" s="22" t="s">
        <v>66</v>
      </c>
      <c r="N6" s="14" t="s">
        <v>79</v>
      </c>
    </row>
    <row r="7" spans="1:14" ht="13.5" thickBot="1" x14ac:dyDescent="0.25">
      <c r="A7" s="23" t="s">
        <v>0</v>
      </c>
      <c r="B7" s="24" t="s">
        <v>68</v>
      </c>
      <c r="C7" s="24" t="s">
        <v>70</v>
      </c>
      <c r="D7" s="25" t="s">
        <v>70</v>
      </c>
      <c r="E7" s="24" t="s">
        <v>75</v>
      </c>
      <c r="F7" s="29" t="s">
        <v>70</v>
      </c>
      <c r="G7" s="25" t="s">
        <v>75</v>
      </c>
      <c r="H7" s="26" t="s">
        <v>70</v>
      </c>
      <c r="I7" s="24" t="s">
        <v>70</v>
      </c>
      <c r="J7" s="24" t="s">
        <v>75</v>
      </c>
      <c r="K7" s="24" t="s">
        <v>70</v>
      </c>
      <c r="L7" s="27" t="s">
        <v>75</v>
      </c>
      <c r="N7" s="24" t="s">
        <v>114</v>
      </c>
    </row>
    <row r="8" spans="1:14" x14ac:dyDescent="0.2">
      <c r="A8" s="5" t="s">
        <v>2</v>
      </c>
      <c r="B8" s="6">
        <f>(N8*0.01)</f>
        <v>711770.93059252459</v>
      </c>
      <c r="C8" s="32">
        <v>5</v>
      </c>
      <c r="D8" s="33">
        <v>5</v>
      </c>
      <c r="E8" s="39">
        <f>(B8*D8)</f>
        <v>3558854.6529626232</v>
      </c>
      <c r="F8" s="36">
        <f>(C8-D8)</f>
        <v>0</v>
      </c>
      <c r="G8" s="41">
        <f>(B8*F8)</f>
        <v>0</v>
      </c>
      <c r="H8" s="44"/>
      <c r="I8" s="45"/>
      <c r="J8" s="39">
        <f>(B8*I8)</f>
        <v>0</v>
      </c>
      <c r="K8" s="48"/>
      <c r="L8" s="42">
        <f>(B8*K8)</f>
        <v>0</v>
      </c>
      <c r="N8" s="6">
        <v>71177093.059252456</v>
      </c>
    </row>
    <row r="9" spans="1:14" x14ac:dyDescent="0.2">
      <c r="A9" s="5" t="s">
        <v>3</v>
      </c>
      <c r="B9" s="53">
        <f>(N9*0.01)</f>
        <v>10498.082654422222</v>
      </c>
      <c r="C9" s="34">
        <v>5</v>
      </c>
      <c r="D9" s="35">
        <v>3</v>
      </c>
      <c r="E9" s="54">
        <f>(B9*D9)</f>
        <v>31494.247963266665</v>
      </c>
      <c r="F9" s="37">
        <f>(C9-D9)</f>
        <v>2</v>
      </c>
      <c r="G9" s="55">
        <f>(B9*F9)</f>
        <v>20996.165308844444</v>
      </c>
      <c r="H9" s="46"/>
      <c r="I9" s="47"/>
      <c r="J9" s="54">
        <f>(B9*I9)</f>
        <v>0</v>
      </c>
      <c r="K9" s="49"/>
      <c r="L9" s="56">
        <f>(B9*K9)</f>
        <v>0</v>
      </c>
      <c r="N9" s="53">
        <v>1049808.2654422221</v>
      </c>
    </row>
    <row r="10" spans="1:14" x14ac:dyDescent="0.2">
      <c r="A10" s="5" t="s">
        <v>4</v>
      </c>
      <c r="B10" s="53">
        <f t="shared" ref="B10:B73" si="0">(N10*0.01)</f>
        <v>3218378.5487871799</v>
      </c>
      <c r="C10" s="34">
        <v>5</v>
      </c>
      <c r="D10" s="35">
        <v>5</v>
      </c>
      <c r="E10" s="54">
        <f t="shared" ref="E10:E73" si="1">(B10*D10)</f>
        <v>16091892.7439359</v>
      </c>
      <c r="F10" s="37">
        <f t="shared" ref="F10:F73" si="2">(C10-D10)</f>
        <v>0</v>
      </c>
      <c r="G10" s="55">
        <f t="shared" ref="G10:G73" si="3">(B10*F10)</f>
        <v>0</v>
      </c>
      <c r="H10" s="46"/>
      <c r="I10" s="47"/>
      <c r="J10" s="54">
        <f t="shared" ref="J10:J73" si="4">(B10*I10)</f>
        <v>0</v>
      </c>
      <c r="K10" s="49"/>
      <c r="L10" s="56">
        <f t="shared" ref="L10:L73" si="5">(B10*K10)</f>
        <v>0</v>
      </c>
      <c r="N10" s="53">
        <v>321837854.87871796</v>
      </c>
    </row>
    <row r="11" spans="1:14" x14ac:dyDescent="0.2">
      <c r="A11" s="5" t="s">
        <v>5</v>
      </c>
      <c r="B11" s="53">
        <f t="shared" si="0"/>
        <v>20170.517344174936</v>
      </c>
      <c r="C11" s="34">
        <v>5</v>
      </c>
      <c r="D11" s="35">
        <v>4</v>
      </c>
      <c r="E11" s="54">
        <f t="shared" si="1"/>
        <v>80682.069376699743</v>
      </c>
      <c r="F11" s="37">
        <f t="shared" si="2"/>
        <v>1</v>
      </c>
      <c r="G11" s="55">
        <f t="shared" si="3"/>
        <v>20170.517344174936</v>
      </c>
      <c r="H11" s="46"/>
      <c r="I11" s="47"/>
      <c r="J11" s="54">
        <f t="shared" si="4"/>
        <v>0</v>
      </c>
      <c r="K11" s="49"/>
      <c r="L11" s="56">
        <f t="shared" si="5"/>
        <v>0</v>
      </c>
      <c r="N11" s="53">
        <v>2017051.7344174937</v>
      </c>
    </row>
    <row r="12" spans="1:14" x14ac:dyDescent="0.2">
      <c r="A12" s="5" t="s">
        <v>6</v>
      </c>
      <c r="B12" s="53">
        <f t="shared" si="0"/>
        <v>1758504.2038532889</v>
      </c>
      <c r="C12" s="34">
        <v>5</v>
      </c>
      <c r="D12" s="35">
        <v>5</v>
      </c>
      <c r="E12" s="54">
        <f t="shared" si="1"/>
        <v>8792521.0192664452</v>
      </c>
      <c r="F12" s="37">
        <f t="shared" si="2"/>
        <v>0</v>
      </c>
      <c r="G12" s="55">
        <f t="shared" si="3"/>
        <v>0</v>
      </c>
      <c r="H12" s="46"/>
      <c r="I12" s="47"/>
      <c r="J12" s="54">
        <f t="shared" si="4"/>
        <v>0</v>
      </c>
      <c r="K12" s="49"/>
      <c r="L12" s="56">
        <f t="shared" si="5"/>
        <v>0</v>
      </c>
      <c r="N12" s="53">
        <v>175850420.38532889</v>
      </c>
    </row>
    <row r="13" spans="1:14" x14ac:dyDescent="0.2">
      <c r="A13" s="5" t="s">
        <v>7</v>
      </c>
      <c r="B13" s="53">
        <f t="shared" si="0"/>
        <v>9441694.937570015</v>
      </c>
      <c r="C13" s="34">
        <v>6</v>
      </c>
      <c r="D13" s="35">
        <v>5</v>
      </c>
      <c r="E13" s="54">
        <f t="shared" si="1"/>
        <v>47208474.687850073</v>
      </c>
      <c r="F13" s="37">
        <f t="shared" si="2"/>
        <v>1</v>
      </c>
      <c r="G13" s="55">
        <f t="shared" si="3"/>
        <v>9441694.937570015</v>
      </c>
      <c r="H13" s="46"/>
      <c r="I13" s="47"/>
      <c r="J13" s="54">
        <f t="shared" si="4"/>
        <v>0</v>
      </c>
      <c r="K13" s="49"/>
      <c r="L13" s="56">
        <f t="shared" si="5"/>
        <v>0</v>
      </c>
      <c r="N13" s="53">
        <v>944169493.75700152</v>
      </c>
    </row>
    <row r="14" spans="1:14" x14ac:dyDescent="0.2">
      <c r="A14" s="5" t="s">
        <v>8</v>
      </c>
      <c r="B14" s="53">
        <f t="shared" si="0"/>
        <v>1000.4497158286098</v>
      </c>
      <c r="C14" s="34">
        <v>4</v>
      </c>
      <c r="D14" s="35">
        <v>0</v>
      </c>
      <c r="E14" s="54">
        <f t="shared" si="1"/>
        <v>0</v>
      </c>
      <c r="F14" s="37">
        <f t="shared" si="2"/>
        <v>4</v>
      </c>
      <c r="G14" s="55">
        <f t="shared" si="3"/>
        <v>4001.7988633144391</v>
      </c>
      <c r="H14" s="46"/>
      <c r="I14" s="47"/>
      <c r="J14" s="54">
        <f t="shared" si="4"/>
        <v>0</v>
      </c>
      <c r="K14" s="49"/>
      <c r="L14" s="56">
        <f t="shared" si="5"/>
        <v>0</v>
      </c>
      <c r="N14" s="53">
        <v>100044.97158286098</v>
      </c>
    </row>
    <row r="15" spans="1:14" x14ac:dyDescent="0.2">
      <c r="A15" s="5" t="s">
        <v>9</v>
      </c>
      <c r="B15" s="53">
        <f t="shared" si="0"/>
        <v>516931.67638585152</v>
      </c>
      <c r="C15" s="34">
        <v>5</v>
      </c>
      <c r="D15" s="35">
        <v>5</v>
      </c>
      <c r="E15" s="54">
        <f t="shared" si="1"/>
        <v>2584658.3819292574</v>
      </c>
      <c r="F15" s="37">
        <f t="shared" si="2"/>
        <v>0</v>
      </c>
      <c r="G15" s="55">
        <f t="shared" si="3"/>
        <v>0</v>
      </c>
      <c r="H15" s="46"/>
      <c r="I15" s="47"/>
      <c r="J15" s="54">
        <f t="shared" si="4"/>
        <v>0</v>
      </c>
      <c r="K15" s="49"/>
      <c r="L15" s="56">
        <f t="shared" si="5"/>
        <v>0</v>
      </c>
      <c r="N15" s="53">
        <v>51693167.63858515</v>
      </c>
    </row>
    <row r="16" spans="1:14" x14ac:dyDescent="0.2">
      <c r="A16" s="5" t="s">
        <v>10</v>
      </c>
      <c r="B16" s="53">
        <f t="shared" si="0"/>
        <v>209530.54299260513</v>
      </c>
      <c r="C16" s="34">
        <v>5</v>
      </c>
      <c r="D16" s="35">
        <v>3</v>
      </c>
      <c r="E16" s="54">
        <f t="shared" si="1"/>
        <v>628591.62897781539</v>
      </c>
      <c r="F16" s="37">
        <f t="shared" si="2"/>
        <v>2</v>
      </c>
      <c r="G16" s="55">
        <f t="shared" si="3"/>
        <v>419061.08598521026</v>
      </c>
      <c r="H16" s="46"/>
      <c r="I16" s="47"/>
      <c r="J16" s="54">
        <f t="shared" si="4"/>
        <v>0</v>
      </c>
      <c r="K16" s="49"/>
      <c r="L16" s="56">
        <f t="shared" si="5"/>
        <v>0</v>
      </c>
      <c r="N16" s="53">
        <v>20953054.299260512</v>
      </c>
    </row>
    <row r="17" spans="1:14" x14ac:dyDescent="0.2">
      <c r="A17" s="5" t="s">
        <v>11</v>
      </c>
      <c r="B17" s="53">
        <f t="shared" si="0"/>
        <v>160243.61943935079</v>
      </c>
      <c r="C17" s="34">
        <v>5</v>
      </c>
      <c r="D17" s="35">
        <v>3</v>
      </c>
      <c r="E17" s="54">
        <f t="shared" si="1"/>
        <v>480730.85831805237</v>
      </c>
      <c r="F17" s="37">
        <f t="shared" si="2"/>
        <v>2</v>
      </c>
      <c r="G17" s="55">
        <f t="shared" si="3"/>
        <v>320487.23887870158</v>
      </c>
      <c r="H17" s="46"/>
      <c r="I17" s="47"/>
      <c r="J17" s="54">
        <f t="shared" si="4"/>
        <v>0</v>
      </c>
      <c r="K17" s="49"/>
      <c r="L17" s="56">
        <f t="shared" si="5"/>
        <v>0</v>
      </c>
      <c r="N17" s="53">
        <v>16024361.943935078</v>
      </c>
    </row>
    <row r="18" spans="1:14" x14ac:dyDescent="0.2">
      <c r="A18" s="5" t="s">
        <v>12</v>
      </c>
      <c r="B18" s="53">
        <f t="shared" si="0"/>
        <v>4022554.6591844894</v>
      </c>
      <c r="C18" s="34">
        <v>5</v>
      </c>
      <c r="D18" s="35">
        <v>4</v>
      </c>
      <c r="E18" s="54">
        <f t="shared" si="1"/>
        <v>16090218.636737958</v>
      </c>
      <c r="F18" s="37">
        <f t="shared" si="2"/>
        <v>1</v>
      </c>
      <c r="G18" s="55">
        <f t="shared" si="3"/>
        <v>4022554.6591844894</v>
      </c>
      <c r="H18" s="46"/>
      <c r="I18" s="47"/>
      <c r="J18" s="54">
        <f t="shared" si="4"/>
        <v>0</v>
      </c>
      <c r="K18" s="49"/>
      <c r="L18" s="56">
        <f t="shared" si="5"/>
        <v>0</v>
      </c>
      <c r="N18" s="53">
        <v>402255465.91844893</v>
      </c>
    </row>
    <row r="19" spans="1:14" x14ac:dyDescent="0.2">
      <c r="A19" s="5" t="s">
        <v>13</v>
      </c>
      <c r="B19" s="53">
        <f t="shared" si="0"/>
        <v>214643.83913097341</v>
      </c>
      <c r="C19" s="34">
        <v>5</v>
      </c>
      <c r="D19" s="35">
        <v>4</v>
      </c>
      <c r="E19" s="54">
        <f t="shared" si="1"/>
        <v>858575.35652389366</v>
      </c>
      <c r="F19" s="37">
        <f t="shared" si="2"/>
        <v>1</v>
      </c>
      <c r="G19" s="55">
        <f t="shared" si="3"/>
        <v>214643.83913097341</v>
      </c>
      <c r="H19" s="46"/>
      <c r="I19" s="47"/>
      <c r="J19" s="54">
        <f t="shared" si="4"/>
        <v>0</v>
      </c>
      <c r="K19" s="49"/>
      <c r="L19" s="56">
        <f t="shared" si="5"/>
        <v>0</v>
      </c>
      <c r="N19" s="53">
        <v>21464383.913097341</v>
      </c>
    </row>
    <row r="20" spans="1:14" x14ac:dyDescent="0.2">
      <c r="A20" s="5" t="s">
        <v>90</v>
      </c>
      <c r="B20" s="53">
        <f t="shared" si="0"/>
        <v>15722.160225442462</v>
      </c>
      <c r="C20" s="34">
        <v>4</v>
      </c>
      <c r="D20" s="35">
        <v>2</v>
      </c>
      <c r="E20" s="54">
        <f t="shared" si="1"/>
        <v>31444.320450884923</v>
      </c>
      <c r="F20" s="37">
        <f t="shared" si="2"/>
        <v>2</v>
      </c>
      <c r="G20" s="55">
        <f t="shared" si="3"/>
        <v>31444.320450884923</v>
      </c>
      <c r="H20" s="46"/>
      <c r="I20" s="47"/>
      <c r="J20" s="54">
        <f t="shared" si="4"/>
        <v>0</v>
      </c>
      <c r="K20" s="49"/>
      <c r="L20" s="56">
        <f t="shared" si="5"/>
        <v>0</v>
      </c>
      <c r="N20" s="53">
        <v>1572216.0225442462</v>
      </c>
    </row>
    <row r="21" spans="1:14" x14ac:dyDescent="0.2">
      <c r="A21" s="5" t="s">
        <v>14</v>
      </c>
      <c r="B21" s="53">
        <f t="shared" si="0"/>
        <v>12043.277471343423</v>
      </c>
      <c r="C21" s="34">
        <v>4</v>
      </c>
      <c r="D21" s="35">
        <v>2</v>
      </c>
      <c r="E21" s="54">
        <f t="shared" si="1"/>
        <v>24086.554942686846</v>
      </c>
      <c r="F21" s="37">
        <f t="shared" si="2"/>
        <v>2</v>
      </c>
      <c r="G21" s="55">
        <f t="shared" si="3"/>
        <v>24086.554942686846</v>
      </c>
      <c r="H21" s="46"/>
      <c r="I21" s="47"/>
      <c r="J21" s="54">
        <f t="shared" si="4"/>
        <v>0</v>
      </c>
      <c r="K21" s="49"/>
      <c r="L21" s="56">
        <f t="shared" si="5"/>
        <v>0</v>
      </c>
      <c r="N21" s="53">
        <v>1204327.7471343423</v>
      </c>
    </row>
    <row r="22" spans="1:14" x14ac:dyDescent="0.2">
      <c r="A22" s="5" t="s">
        <v>15</v>
      </c>
      <c r="B22" s="53">
        <f t="shared" si="0"/>
        <v>2685792.8226225479</v>
      </c>
      <c r="C22" s="34">
        <v>4</v>
      </c>
      <c r="D22" s="35">
        <v>4</v>
      </c>
      <c r="E22" s="54">
        <f t="shared" si="1"/>
        <v>10743171.290490191</v>
      </c>
      <c r="F22" s="37">
        <f t="shared" si="2"/>
        <v>0</v>
      </c>
      <c r="G22" s="55">
        <f t="shared" si="3"/>
        <v>0</v>
      </c>
      <c r="H22" s="38">
        <v>2</v>
      </c>
      <c r="I22" s="34">
        <v>2</v>
      </c>
      <c r="J22" s="54">
        <f t="shared" si="4"/>
        <v>5371585.6452450957</v>
      </c>
      <c r="K22" s="35">
        <f>(H22-I22)</f>
        <v>0</v>
      </c>
      <c r="L22" s="56">
        <f t="shared" si="5"/>
        <v>0</v>
      </c>
      <c r="N22" s="53">
        <v>268579282.26225477</v>
      </c>
    </row>
    <row r="23" spans="1:14" x14ac:dyDescent="0.2">
      <c r="A23" s="5" t="s">
        <v>16</v>
      </c>
      <c r="B23" s="53">
        <f t="shared" si="0"/>
        <v>1908073.2865268881</v>
      </c>
      <c r="C23" s="34">
        <v>5</v>
      </c>
      <c r="D23" s="35">
        <v>4</v>
      </c>
      <c r="E23" s="54">
        <f t="shared" si="1"/>
        <v>7632293.1461075526</v>
      </c>
      <c r="F23" s="37">
        <f t="shared" si="2"/>
        <v>1</v>
      </c>
      <c r="G23" s="55">
        <f t="shared" si="3"/>
        <v>1908073.2865268881</v>
      </c>
      <c r="H23" s="46"/>
      <c r="I23" s="47"/>
      <c r="J23" s="54">
        <f t="shared" si="4"/>
        <v>0</v>
      </c>
      <c r="K23" s="49"/>
      <c r="L23" s="56">
        <f t="shared" si="5"/>
        <v>0</v>
      </c>
      <c r="N23" s="53">
        <v>190807328.6526888</v>
      </c>
    </row>
    <row r="24" spans="1:14" x14ac:dyDescent="0.2">
      <c r="A24" s="5" t="s">
        <v>17</v>
      </c>
      <c r="B24" s="53">
        <f t="shared" si="0"/>
        <v>415699.1283559681</v>
      </c>
      <c r="C24" s="34">
        <v>5</v>
      </c>
      <c r="D24" s="35">
        <v>4</v>
      </c>
      <c r="E24" s="54">
        <f t="shared" si="1"/>
        <v>1662796.5134238724</v>
      </c>
      <c r="F24" s="37">
        <f t="shared" si="2"/>
        <v>1</v>
      </c>
      <c r="G24" s="55">
        <f t="shared" si="3"/>
        <v>415699.1283559681</v>
      </c>
      <c r="H24" s="46"/>
      <c r="I24" s="47"/>
      <c r="J24" s="54">
        <f t="shared" si="4"/>
        <v>0</v>
      </c>
      <c r="K24" s="49"/>
      <c r="L24" s="56">
        <f t="shared" si="5"/>
        <v>0</v>
      </c>
      <c r="N24" s="53">
        <v>41569912.835596807</v>
      </c>
    </row>
    <row r="25" spans="1:14" x14ac:dyDescent="0.2">
      <c r="A25" s="5" t="s">
        <v>18</v>
      </c>
      <c r="B25" s="53">
        <f t="shared" si="0"/>
        <v>482288.84471450641</v>
      </c>
      <c r="C25" s="34">
        <v>5</v>
      </c>
      <c r="D25" s="35">
        <v>2</v>
      </c>
      <c r="E25" s="54">
        <f t="shared" si="1"/>
        <v>964577.68942901283</v>
      </c>
      <c r="F25" s="37">
        <f t="shared" si="2"/>
        <v>3</v>
      </c>
      <c r="G25" s="55">
        <f t="shared" si="3"/>
        <v>1446866.5341435191</v>
      </c>
      <c r="H25" s="46"/>
      <c r="I25" s="47"/>
      <c r="J25" s="54">
        <f t="shared" si="4"/>
        <v>0</v>
      </c>
      <c r="K25" s="49"/>
      <c r="L25" s="56">
        <f t="shared" si="5"/>
        <v>0</v>
      </c>
      <c r="N25" s="53">
        <v>48228884.471450642</v>
      </c>
    </row>
    <row r="26" spans="1:14" x14ac:dyDescent="0.2">
      <c r="A26" s="5" t="s">
        <v>19</v>
      </c>
      <c r="B26" s="53">
        <f t="shared" si="0"/>
        <v>51487.959224849626</v>
      </c>
      <c r="C26" s="34">
        <v>5</v>
      </c>
      <c r="D26" s="35">
        <v>2</v>
      </c>
      <c r="E26" s="54">
        <f t="shared" si="1"/>
        <v>102975.91844969925</v>
      </c>
      <c r="F26" s="37">
        <f t="shared" si="2"/>
        <v>3</v>
      </c>
      <c r="G26" s="55">
        <f t="shared" si="3"/>
        <v>154463.87767454889</v>
      </c>
      <c r="H26" s="46"/>
      <c r="I26" s="47"/>
      <c r="J26" s="54">
        <f t="shared" si="4"/>
        <v>0</v>
      </c>
      <c r="K26" s="49"/>
      <c r="L26" s="56">
        <f t="shared" si="5"/>
        <v>0</v>
      </c>
      <c r="N26" s="53">
        <v>5148795.9224849623</v>
      </c>
    </row>
    <row r="27" spans="1:14" x14ac:dyDescent="0.2">
      <c r="A27" s="5" t="s">
        <v>20</v>
      </c>
      <c r="B27" s="53">
        <f t="shared" si="0"/>
        <v>12004.58952084719</v>
      </c>
      <c r="C27" s="34">
        <v>5</v>
      </c>
      <c r="D27" s="35">
        <v>2</v>
      </c>
      <c r="E27" s="54">
        <f t="shared" si="1"/>
        <v>24009.17904169438</v>
      </c>
      <c r="F27" s="37">
        <f t="shared" si="2"/>
        <v>3</v>
      </c>
      <c r="G27" s="55">
        <f t="shared" si="3"/>
        <v>36013.768562541569</v>
      </c>
      <c r="H27" s="46"/>
      <c r="I27" s="47"/>
      <c r="J27" s="54">
        <f t="shared" si="4"/>
        <v>0</v>
      </c>
      <c r="K27" s="49"/>
      <c r="L27" s="56">
        <f t="shared" si="5"/>
        <v>0</v>
      </c>
      <c r="N27" s="53">
        <v>1200458.952084719</v>
      </c>
    </row>
    <row r="28" spans="1:14" x14ac:dyDescent="0.2">
      <c r="A28" s="5" t="s">
        <v>21</v>
      </c>
      <c r="B28" s="53">
        <f t="shared" si="0"/>
        <v>6889.3346912651887</v>
      </c>
      <c r="C28" s="34">
        <v>5</v>
      </c>
      <c r="D28" s="35">
        <v>2</v>
      </c>
      <c r="E28" s="54">
        <f t="shared" si="1"/>
        <v>13778.669382530377</v>
      </c>
      <c r="F28" s="37">
        <f t="shared" si="2"/>
        <v>3</v>
      </c>
      <c r="G28" s="55">
        <f t="shared" si="3"/>
        <v>20668.004073795564</v>
      </c>
      <c r="H28" s="46"/>
      <c r="I28" s="47"/>
      <c r="J28" s="54">
        <f t="shared" si="4"/>
        <v>0</v>
      </c>
      <c r="K28" s="49"/>
      <c r="L28" s="56">
        <f t="shared" si="5"/>
        <v>0</v>
      </c>
      <c r="N28" s="53">
        <v>688933.46912651882</v>
      </c>
    </row>
    <row r="29" spans="1:14" x14ac:dyDescent="0.2">
      <c r="A29" s="5" t="s">
        <v>22</v>
      </c>
      <c r="B29" s="53">
        <f t="shared" si="0"/>
        <v>254043.21229926572</v>
      </c>
      <c r="C29" s="34">
        <v>5</v>
      </c>
      <c r="D29" s="35">
        <v>4</v>
      </c>
      <c r="E29" s="54">
        <f t="shared" si="1"/>
        <v>1016172.8491970629</v>
      </c>
      <c r="F29" s="37">
        <f t="shared" si="2"/>
        <v>1</v>
      </c>
      <c r="G29" s="55">
        <f t="shared" si="3"/>
        <v>254043.21229926572</v>
      </c>
      <c r="H29" s="46"/>
      <c r="I29" s="47"/>
      <c r="J29" s="54">
        <f t="shared" si="4"/>
        <v>0</v>
      </c>
      <c r="K29" s="49"/>
      <c r="L29" s="56">
        <f t="shared" si="5"/>
        <v>0</v>
      </c>
      <c r="N29" s="53">
        <v>25404321.229926571</v>
      </c>
    </row>
    <row r="30" spans="1:14" x14ac:dyDescent="0.2">
      <c r="A30" s="5" t="s">
        <v>23</v>
      </c>
      <c r="B30" s="53">
        <f t="shared" si="0"/>
        <v>9339.2364345094575</v>
      </c>
      <c r="C30" s="34">
        <v>5</v>
      </c>
      <c r="D30" s="35">
        <v>3</v>
      </c>
      <c r="E30" s="54">
        <f t="shared" si="1"/>
        <v>28017.709303528372</v>
      </c>
      <c r="F30" s="37">
        <f t="shared" si="2"/>
        <v>2</v>
      </c>
      <c r="G30" s="55">
        <f t="shared" si="3"/>
        <v>18678.472869018915</v>
      </c>
      <c r="H30" s="46"/>
      <c r="I30" s="47"/>
      <c r="J30" s="54">
        <f t="shared" si="4"/>
        <v>0</v>
      </c>
      <c r="K30" s="49"/>
      <c r="L30" s="56">
        <f t="shared" si="5"/>
        <v>0</v>
      </c>
      <c r="N30" s="53">
        <v>933923.64345094573</v>
      </c>
    </row>
    <row r="31" spans="1:14" x14ac:dyDescent="0.2">
      <c r="A31" s="5" t="s">
        <v>24</v>
      </c>
      <c r="B31" s="53">
        <f t="shared" si="0"/>
        <v>18107.532642064078</v>
      </c>
      <c r="C31" s="34">
        <v>4</v>
      </c>
      <c r="D31" s="35">
        <v>0</v>
      </c>
      <c r="E31" s="54">
        <f t="shared" si="1"/>
        <v>0</v>
      </c>
      <c r="F31" s="37">
        <f t="shared" si="2"/>
        <v>4</v>
      </c>
      <c r="G31" s="55">
        <f t="shared" si="3"/>
        <v>72430.130568256311</v>
      </c>
      <c r="H31" s="46"/>
      <c r="I31" s="47"/>
      <c r="J31" s="54">
        <f t="shared" si="4"/>
        <v>0</v>
      </c>
      <c r="K31" s="49"/>
      <c r="L31" s="56">
        <f t="shared" si="5"/>
        <v>0</v>
      </c>
      <c r="N31" s="53">
        <v>1810753.2642064078</v>
      </c>
    </row>
    <row r="32" spans="1:14" x14ac:dyDescent="0.2">
      <c r="A32" s="5" t="s">
        <v>25</v>
      </c>
      <c r="B32" s="53">
        <f t="shared" si="0"/>
        <v>55098.382595928553</v>
      </c>
      <c r="C32" s="34">
        <v>5</v>
      </c>
      <c r="D32" s="35">
        <v>3</v>
      </c>
      <c r="E32" s="54">
        <f t="shared" si="1"/>
        <v>165295.14778778565</v>
      </c>
      <c r="F32" s="37">
        <f t="shared" si="2"/>
        <v>2</v>
      </c>
      <c r="G32" s="55">
        <f t="shared" si="3"/>
        <v>110196.76519185711</v>
      </c>
      <c r="H32" s="46"/>
      <c r="I32" s="47"/>
      <c r="J32" s="54">
        <f t="shared" si="4"/>
        <v>0</v>
      </c>
      <c r="K32" s="49"/>
      <c r="L32" s="56">
        <f t="shared" si="5"/>
        <v>0</v>
      </c>
      <c r="N32" s="53">
        <v>5509838.2595928553</v>
      </c>
    </row>
    <row r="33" spans="1:14" x14ac:dyDescent="0.2">
      <c r="A33" s="5" t="s">
        <v>26</v>
      </c>
      <c r="B33" s="53">
        <f t="shared" si="0"/>
        <v>120509.23744987005</v>
      </c>
      <c r="C33" s="34">
        <v>5</v>
      </c>
      <c r="D33" s="35">
        <v>3</v>
      </c>
      <c r="E33" s="54">
        <f t="shared" si="1"/>
        <v>361527.71234961017</v>
      </c>
      <c r="F33" s="37">
        <f t="shared" si="2"/>
        <v>2</v>
      </c>
      <c r="G33" s="55">
        <f t="shared" si="3"/>
        <v>241018.4748997401</v>
      </c>
      <c r="H33" s="46"/>
      <c r="I33" s="47"/>
      <c r="J33" s="54">
        <f t="shared" si="4"/>
        <v>0</v>
      </c>
      <c r="K33" s="49"/>
      <c r="L33" s="56">
        <f t="shared" si="5"/>
        <v>0</v>
      </c>
      <c r="N33" s="53">
        <v>12050923.744987005</v>
      </c>
    </row>
    <row r="34" spans="1:14" x14ac:dyDescent="0.2">
      <c r="A34" s="5" t="s">
        <v>27</v>
      </c>
      <c r="B34" s="53">
        <f t="shared" si="0"/>
        <v>159432.0638551788</v>
      </c>
      <c r="C34" s="34">
        <v>5</v>
      </c>
      <c r="D34" s="35">
        <v>2</v>
      </c>
      <c r="E34" s="54">
        <f t="shared" si="1"/>
        <v>318864.1277103576</v>
      </c>
      <c r="F34" s="37">
        <f t="shared" si="2"/>
        <v>3</v>
      </c>
      <c r="G34" s="55">
        <f t="shared" si="3"/>
        <v>478296.19156553643</v>
      </c>
      <c r="H34" s="46"/>
      <c r="I34" s="47"/>
      <c r="J34" s="54">
        <f t="shared" si="4"/>
        <v>0</v>
      </c>
      <c r="K34" s="49"/>
      <c r="L34" s="56">
        <f t="shared" si="5"/>
        <v>0</v>
      </c>
      <c r="N34" s="53">
        <v>15943206.38551788</v>
      </c>
    </row>
    <row r="35" spans="1:14" x14ac:dyDescent="0.2">
      <c r="A35" s="5" t="s">
        <v>28</v>
      </c>
      <c r="B35" s="53">
        <f t="shared" si="0"/>
        <v>4503880.1834529843</v>
      </c>
      <c r="C35" s="34">
        <v>5</v>
      </c>
      <c r="D35" s="35">
        <v>5</v>
      </c>
      <c r="E35" s="54">
        <f t="shared" si="1"/>
        <v>22519400.917264923</v>
      </c>
      <c r="F35" s="37">
        <f t="shared" si="2"/>
        <v>0</v>
      </c>
      <c r="G35" s="55">
        <f t="shared" si="3"/>
        <v>0</v>
      </c>
      <c r="H35" s="46"/>
      <c r="I35" s="47"/>
      <c r="J35" s="54">
        <f t="shared" si="4"/>
        <v>0</v>
      </c>
      <c r="K35" s="49"/>
      <c r="L35" s="56">
        <f t="shared" si="5"/>
        <v>0</v>
      </c>
      <c r="N35" s="53">
        <v>450388018.34529841</v>
      </c>
    </row>
    <row r="36" spans="1:14" x14ac:dyDescent="0.2">
      <c r="A36" s="5" t="s">
        <v>29</v>
      </c>
      <c r="B36" s="53">
        <f t="shared" si="0"/>
        <v>7103.7530409130486</v>
      </c>
      <c r="C36" s="34">
        <v>5</v>
      </c>
      <c r="D36" s="35">
        <v>2</v>
      </c>
      <c r="E36" s="54">
        <f t="shared" si="1"/>
        <v>14207.506081826097</v>
      </c>
      <c r="F36" s="37">
        <f t="shared" si="2"/>
        <v>3</v>
      </c>
      <c r="G36" s="55">
        <f t="shared" si="3"/>
        <v>21311.259122739146</v>
      </c>
      <c r="H36" s="46"/>
      <c r="I36" s="47"/>
      <c r="J36" s="54">
        <f t="shared" si="4"/>
        <v>0</v>
      </c>
      <c r="K36" s="49"/>
      <c r="L36" s="56">
        <f t="shared" si="5"/>
        <v>0</v>
      </c>
      <c r="N36" s="53">
        <v>710375.30409130489</v>
      </c>
    </row>
    <row r="37" spans="1:14" x14ac:dyDescent="0.2">
      <c r="A37" s="5" t="s">
        <v>30</v>
      </c>
      <c r="B37" s="53">
        <f t="shared" si="0"/>
        <v>434219.19275467086</v>
      </c>
      <c r="C37" s="34">
        <v>5</v>
      </c>
      <c r="D37" s="35">
        <v>4</v>
      </c>
      <c r="E37" s="54">
        <f t="shared" si="1"/>
        <v>1736876.7710186834</v>
      </c>
      <c r="F37" s="37">
        <f t="shared" si="2"/>
        <v>1</v>
      </c>
      <c r="G37" s="55">
        <f t="shared" si="3"/>
        <v>434219.19275467086</v>
      </c>
      <c r="H37" s="46"/>
      <c r="I37" s="47"/>
      <c r="J37" s="54">
        <f t="shared" si="4"/>
        <v>0</v>
      </c>
      <c r="K37" s="49"/>
      <c r="L37" s="56">
        <f t="shared" si="5"/>
        <v>0</v>
      </c>
      <c r="N37" s="53">
        <v>43421919.275467083</v>
      </c>
    </row>
    <row r="38" spans="1:14" x14ac:dyDescent="0.2">
      <c r="A38" s="5" t="s">
        <v>31</v>
      </c>
      <c r="B38" s="53">
        <f t="shared" si="0"/>
        <v>71936.860634189405</v>
      </c>
      <c r="C38" s="34">
        <v>5</v>
      </c>
      <c r="D38" s="35">
        <v>4</v>
      </c>
      <c r="E38" s="54">
        <f t="shared" si="1"/>
        <v>287747.44253675762</v>
      </c>
      <c r="F38" s="37">
        <f t="shared" si="2"/>
        <v>1</v>
      </c>
      <c r="G38" s="55">
        <f t="shared" si="3"/>
        <v>71936.860634189405</v>
      </c>
      <c r="H38" s="46"/>
      <c r="I38" s="47"/>
      <c r="J38" s="54">
        <f t="shared" si="4"/>
        <v>0</v>
      </c>
      <c r="K38" s="49"/>
      <c r="L38" s="56">
        <f t="shared" si="5"/>
        <v>0</v>
      </c>
      <c r="N38" s="53">
        <v>7193686.0634189397</v>
      </c>
    </row>
    <row r="39" spans="1:14" x14ac:dyDescent="0.2">
      <c r="A39" s="5" t="s">
        <v>32</v>
      </c>
      <c r="B39" s="53">
        <f t="shared" si="0"/>
        <v>12045.84537850048</v>
      </c>
      <c r="C39" s="34">
        <v>5</v>
      </c>
      <c r="D39" s="35">
        <v>2</v>
      </c>
      <c r="E39" s="54">
        <f t="shared" si="1"/>
        <v>24091.690757000961</v>
      </c>
      <c r="F39" s="37">
        <f t="shared" si="2"/>
        <v>3</v>
      </c>
      <c r="G39" s="55">
        <f t="shared" si="3"/>
        <v>36137.536135501439</v>
      </c>
      <c r="H39" s="46"/>
      <c r="I39" s="47"/>
      <c r="J39" s="54">
        <f t="shared" si="4"/>
        <v>0</v>
      </c>
      <c r="K39" s="49"/>
      <c r="L39" s="56">
        <f t="shared" si="5"/>
        <v>0</v>
      </c>
      <c r="N39" s="53">
        <v>1204584.5378500479</v>
      </c>
    </row>
    <row r="40" spans="1:14" x14ac:dyDescent="0.2">
      <c r="A40" s="5" t="s">
        <v>33</v>
      </c>
      <c r="B40" s="53">
        <f t="shared" si="0"/>
        <v>1614.4402787603478</v>
      </c>
      <c r="C40" s="34">
        <v>4</v>
      </c>
      <c r="D40" s="35">
        <v>0</v>
      </c>
      <c r="E40" s="54">
        <f t="shared" si="1"/>
        <v>0</v>
      </c>
      <c r="F40" s="37">
        <f t="shared" si="2"/>
        <v>4</v>
      </c>
      <c r="G40" s="55">
        <f t="shared" si="3"/>
        <v>6457.7611150413913</v>
      </c>
      <c r="H40" s="46"/>
      <c r="I40" s="47"/>
      <c r="J40" s="54">
        <f t="shared" si="4"/>
        <v>0</v>
      </c>
      <c r="K40" s="49"/>
      <c r="L40" s="56">
        <f t="shared" si="5"/>
        <v>0</v>
      </c>
      <c r="N40" s="53">
        <v>161444.02787603479</v>
      </c>
    </row>
    <row r="41" spans="1:14" x14ac:dyDescent="0.2">
      <c r="A41" s="5" t="s">
        <v>34</v>
      </c>
      <c r="B41" s="53">
        <f t="shared" si="0"/>
        <v>539942.88815424719</v>
      </c>
      <c r="C41" s="34">
        <v>5</v>
      </c>
      <c r="D41" s="35">
        <v>4</v>
      </c>
      <c r="E41" s="54">
        <f t="shared" si="1"/>
        <v>2159771.5526169888</v>
      </c>
      <c r="F41" s="37">
        <f t="shared" si="2"/>
        <v>1</v>
      </c>
      <c r="G41" s="55">
        <f t="shared" si="3"/>
        <v>539942.88815424719</v>
      </c>
      <c r="H41" s="46"/>
      <c r="I41" s="47"/>
      <c r="J41" s="54">
        <f t="shared" si="4"/>
        <v>0</v>
      </c>
      <c r="K41" s="49"/>
      <c r="L41" s="56">
        <f t="shared" si="5"/>
        <v>0</v>
      </c>
      <c r="N41" s="53">
        <v>53994288.815424718</v>
      </c>
    </row>
    <row r="42" spans="1:14" x14ac:dyDescent="0.2">
      <c r="A42" s="5" t="s">
        <v>35</v>
      </c>
      <c r="B42" s="53">
        <f t="shared" si="0"/>
        <v>5726332.0645192871</v>
      </c>
      <c r="C42" s="34">
        <v>5</v>
      </c>
      <c r="D42" s="35">
        <v>5</v>
      </c>
      <c r="E42" s="54">
        <f t="shared" si="1"/>
        <v>28631660.322596435</v>
      </c>
      <c r="F42" s="37">
        <f t="shared" si="2"/>
        <v>0</v>
      </c>
      <c r="G42" s="55">
        <f t="shared" si="3"/>
        <v>0</v>
      </c>
      <c r="H42" s="46"/>
      <c r="I42" s="47"/>
      <c r="J42" s="54">
        <f t="shared" si="4"/>
        <v>0</v>
      </c>
      <c r="K42" s="49"/>
      <c r="L42" s="56">
        <f t="shared" si="5"/>
        <v>0</v>
      </c>
      <c r="N42" s="53">
        <v>572633206.45192873</v>
      </c>
    </row>
    <row r="43" spans="1:14" x14ac:dyDescent="0.2">
      <c r="A43" s="5" t="s">
        <v>36</v>
      </c>
      <c r="B43" s="53">
        <f t="shared" si="0"/>
        <v>850944.1118899131</v>
      </c>
      <c r="C43" s="34">
        <v>5</v>
      </c>
      <c r="D43" s="35">
        <v>5</v>
      </c>
      <c r="E43" s="54">
        <f t="shared" si="1"/>
        <v>4254720.5594495656</v>
      </c>
      <c r="F43" s="37">
        <f t="shared" si="2"/>
        <v>0</v>
      </c>
      <c r="G43" s="55">
        <f t="shared" si="3"/>
        <v>0</v>
      </c>
      <c r="H43" s="46"/>
      <c r="I43" s="47"/>
      <c r="J43" s="54">
        <f t="shared" si="4"/>
        <v>0</v>
      </c>
      <c r="K43" s="49"/>
      <c r="L43" s="56">
        <f t="shared" si="5"/>
        <v>0</v>
      </c>
      <c r="N43" s="53">
        <v>85094411.188991308</v>
      </c>
    </row>
    <row r="44" spans="1:14" x14ac:dyDescent="0.2">
      <c r="A44" s="5" t="s">
        <v>37</v>
      </c>
      <c r="B44" s="53">
        <f t="shared" si="0"/>
        <v>82441.2008940956</v>
      </c>
      <c r="C44" s="34">
        <v>5</v>
      </c>
      <c r="D44" s="35">
        <v>2</v>
      </c>
      <c r="E44" s="54">
        <f t="shared" si="1"/>
        <v>164882.4017881912</v>
      </c>
      <c r="F44" s="37">
        <f t="shared" si="2"/>
        <v>3</v>
      </c>
      <c r="G44" s="55">
        <f t="shared" si="3"/>
        <v>247323.60268228682</v>
      </c>
      <c r="H44" s="46"/>
      <c r="I44" s="47"/>
      <c r="J44" s="54">
        <f t="shared" si="4"/>
        <v>0</v>
      </c>
      <c r="K44" s="49"/>
      <c r="L44" s="56">
        <f t="shared" si="5"/>
        <v>0</v>
      </c>
      <c r="N44" s="53">
        <v>8244120.08940956</v>
      </c>
    </row>
    <row r="45" spans="1:14" x14ac:dyDescent="0.2">
      <c r="A45" s="5" t="s">
        <v>38</v>
      </c>
      <c r="B45" s="53">
        <f t="shared" si="0"/>
        <v>1153.0477099194811</v>
      </c>
      <c r="C45" s="34">
        <v>4</v>
      </c>
      <c r="D45" s="35">
        <v>0</v>
      </c>
      <c r="E45" s="54">
        <f t="shared" si="1"/>
        <v>0</v>
      </c>
      <c r="F45" s="37">
        <f t="shared" si="2"/>
        <v>4</v>
      </c>
      <c r="G45" s="55">
        <f t="shared" si="3"/>
        <v>4612.1908396779245</v>
      </c>
      <c r="H45" s="46"/>
      <c r="I45" s="47"/>
      <c r="J45" s="54">
        <f t="shared" si="4"/>
        <v>0</v>
      </c>
      <c r="K45" s="49"/>
      <c r="L45" s="56">
        <f t="shared" si="5"/>
        <v>0</v>
      </c>
      <c r="N45" s="53">
        <v>115304.77099194811</v>
      </c>
    </row>
    <row r="46" spans="1:14" x14ac:dyDescent="0.2">
      <c r="A46" s="5" t="s">
        <v>39</v>
      </c>
      <c r="B46" s="53">
        <f t="shared" si="0"/>
        <v>29262.588016959558</v>
      </c>
      <c r="C46" s="34">
        <v>5</v>
      </c>
      <c r="D46" s="35">
        <v>3</v>
      </c>
      <c r="E46" s="54">
        <f t="shared" si="1"/>
        <v>87787.764050878672</v>
      </c>
      <c r="F46" s="37">
        <f t="shared" si="2"/>
        <v>2</v>
      </c>
      <c r="G46" s="55">
        <f t="shared" si="3"/>
        <v>58525.176033919117</v>
      </c>
      <c r="H46" s="46"/>
      <c r="I46" s="47"/>
      <c r="J46" s="54">
        <f t="shared" si="4"/>
        <v>0</v>
      </c>
      <c r="K46" s="49"/>
      <c r="L46" s="56">
        <f t="shared" si="5"/>
        <v>0</v>
      </c>
      <c r="N46" s="53">
        <v>2926258.8016959559</v>
      </c>
    </row>
    <row r="47" spans="1:14" x14ac:dyDescent="0.2">
      <c r="A47" s="5" t="s">
        <v>40</v>
      </c>
      <c r="B47" s="53">
        <f t="shared" si="0"/>
        <v>1760271.0601602278</v>
      </c>
      <c r="C47" s="34">
        <v>5</v>
      </c>
      <c r="D47" s="35">
        <v>5</v>
      </c>
      <c r="E47" s="54">
        <f t="shared" si="1"/>
        <v>8801355.3008011393</v>
      </c>
      <c r="F47" s="37">
        <f t="shared" si="2"/>
        <v>0</v>
      </c>
      <c r="G47" s="55">
        <f t="shared" si="3"/>
        <v>0</v>
      </c>
      <c r="H47" s="46"/>
      <c r="I47" s="47"/>
      <c r="J47" s="54">
        <f t="shared" si="4"/>
        <v>0</v>
      </c>
      <c r="K47" s="49"/>
      <c r="L47" s="56">
        <f t="shared" si="5"/>
        <v>0</v>
      </c>
      <c r="N47" s="53">
        <v>176027106.01602277</v>
      </c>
    </row>
    <row r="48" spans="1:14" x14ac:dyDescent="0.2">
      <c r="A48" s="5" t="s">
        <v>41</v>
      </c>
      <c r="B48" s="53">
        <f t="shared" si="0"/>
        <v>497391.90152253152</v>
      </c>
      <c r="C48" s="34">
        <v>5</v>
      </c>
      <c r="D48" s="35">
        <v>2</v>
      </c>
      <c r="E48" s="54">
        <f t="shared" si="1"/>
        <v>994783.80304506305</v>
      </c>
      <c r="F48" s="37">
        <f t="shared" si="2"/>
        <v>3</v>
      </c>
      <c r="G48" s="55">
        <f t="shared" si="3"/>
        <v>1492175.7045675945</v>
      </c>
      <c r="H48" s="46"/>
      <c r="I48" s="47"/>
      <c r="J48" s="54">
        <f t="shared" si="4"/>
        <v>0</v>
      </c>
      <c r="K48" s="49"/>
      <c r="L48" s="56">
        <f t="shared" si="5"/>
        <v>0</v>
      </c>
      <c r="N48" s="53">
        <v>49739190.152253151</v>
      </c>
    </row>
    <row r="49" spans="1:14" x14ac:dyDescent="0.2">
      <c r="A49" s="5" t="s">
        <v>42</v>
      </c>
      <c r="B49" s="53">
        <f t="shared" si="0"/>
        <v>310282.16304637794</v>
      </c>
      <c r="C49" s="34">
        <v>5</v>
      </c>
      <c r="D49" s="35">
        <v>4</v>
      </c>
      <c r="E49" s="54">
        <f t="shared" si="1"/>
        <v>1241128.6521855118</v>
      </c>
      <c r="F49" s="37">
        <f t="shared" si="2"/>
        <v>1</v>
      </c>
      <c r="G49" s="55">
        <f t="shared" si="3"/>
        <v>310282.16304637794</v>
      </c>
      <c r="H49" s="46"/>
      <c r="I49" s="47"/>
      <c r="J49" s="54">
        <f t="shared" si="4"/>
        <v>0</v>
      </c>
      <c r="K49" s="49"/>
      <c r="L49" s="56">
        <f t="shared" si="5"/>
        <v>0</v>
      </c>
      <c r="N49" s="53">
        <v>31028216.304637793</v>
      </c>
    </row>
    <row r="50" spans="1:14" x14ac:dyDescent="0.2">
      <c r="A50" s="5" t="s">
        <v>43</v>
      </c>
      <c r="B50" s="53">
        <f t="shared" si="0"/>
        <v>16940840.61884544</v>
      </c>
      <c r="C50" s="34">
        <v>3</v>
      </c>
      <c r="D50" s="35">
        <v>3</v>
      </c>
      <c r="E50" s="54">
        <f t="shared" si="1"/>
        <v>50822521.856536321</v>
      </c>
      <c r="F50" s="37">
        <f t="shared" si="2"/>
        <v>0</v>
      </c>
      <c r="G50" s="55">
        <f t="shared" si="3"/>
        <v>0</v>
      </c>
      <c r="H50" s="38">
        <v>3</v>
      </c>
      <c r="I50" s="34">
        <v>3</v>
      </c>
      <c r="J50" s="54">
        <f t="shared" si="4"/>
        <v>50822521.856536321</v>
      </c>
      <c r="K50" s="35">
        <f>(H50-I50)</f>
        <v>0</v>
      </c>
      <c r="L50" s="56">
        <f t="shared" si="5"/>
        <v>0</v>
      </c>
      <c r="N50" s="53">
        <v>1694084061.8845439</v>
      </c>
    </row>
    <row r="51" spans="1:14" x14ac:dyDescent="0.2">
      <c r="A51" s="5" t="s">
        <v>44</v>
      </c>
      <c r="B51" s="53">
        <f t="shared" si="0"/>
        <v>6843589.6645832146</v>
      </c>
      <c r="C51" s="34">
        <v>7</v>
      </c>
      <c r="D51" s="35">
        <v>5</v>
      </c>
      <c r="E51" s="54">
        <f t="shared" si="1"/>
        <v>34217948.322916076</v>
      </c>
      <c r="F51" s="37">
        <f t="shared" si="2"/>
        <v>2</v>
      </c>
      <c r="G51" s="55">
        <f t="shared" si="3"/>
        <v>13687179.329166429</v>
      </c>
      <c r="H51" s="46"/>
      <c r="I51" s="47"/>
      <c r="J51" s="54">
        <f t="shared" si="4"/>
        <v>0</v>
      </c>
      <c r="K51" s="49"/>
      <c r="L51" s="56">
        <f t="shared" si="5"/>
        <v>0</v>
      </c>
      <c r="N51" s="53">
        <v>684358966.45832145</v>
      </c>
    </row>
    <row r="52" spans="1:14" x14ac:dyDescent="0.2">
      <c r="A52" s="5" t="s">
        <v>45</v>
      </c>
      <c r="B52" s="53">
        <f t="shared" si="0"/>
        <v>848376.58252821839</v>
      </c>
      <c r="C52" s="34">
        <v>5</v>
      </c>
      <c r="D52" s="35">
        <v>4</v>
      </c>
      <c r="E52" s="54">
        <f t="shared" si="1"/>
        <v>3393506.3301128736</v>
      </c>
      <c r="F52" s="37">
        <f t="shared" si="2"/>
        <v>1</v>
      </c>
      <c r="G52" s="55">
        <f t="shared" si="3"/>
        <v>848376.58252821839</v>
      </c>
      <c r="H52" s="46"/>
      <c r="I52" s="47"/>
      <c r="J52" s="54">
        <f t="shared" si="4"/>
        <v>0</v>
      </c>
      <c r="K52" s="49"/>
      <c r="L52" s="56">
        <f t="shared" si="5"/>
        <v>0</v>
      </c>
      <c r="N52" s="53">
        <v>84837658.252821833</v>
      </c>
    </row>
    <row r="53" spans="1:14" x14ac:dyDescent="0.2">
      <c r="A53" s="5" t="s">
        <v>46</v>
      </c>
      <c r="B53" s="53">
        <f t="shared" si="0"/>
        <v>2679555.0303427367</v>
      </c>
      <c r="C53" s="34">
        <v>5</v>
      </c>
      <c r="D53" s="35">
        <v>5</v>
      </c>
      <c r="E53" s="54">
        <f t="shared" si="1"/>
        <v>13397775.151713684</v>
      </c>
      <c r="F53" s="37">
        <f t="shared" si="2"/>
        <v>0</v>
      </c>
      <c r="G53" s="55">
        <f t="shared" si="3"/>
        <v>0</v>
      </c>
      <c r="H53" s="46"/>
      <c r="I53" s="47"/>
      <c r="J53" s="54">
        <f t="shared" si="4"/>
        <v>0</v>
      </c>
      <c r="K53" s="49"/>
      <c r="L53" s="56">
        <f t="shared" si="5"/>
        <v>0</v>
      </c>
      <c r="N53" s="53">
        <v>267955503.03427368</v>
      </c>
    </row>
    <row r="54" spans="1:14" x14ac:dyDescent="0.2">
      <c r="A54" s="5" t="s">
        <v>47</v>
      </c>
      <c r="B54" s="53">
        <f t="shared" si="0"/>
        <v>63660.94551753009</v>
      </c>
      <c r="C54" s="34">
        <v>5</v>
      </c>
      <c r="D54" s="35">
        <v>3</v>
      </c>
      <c r="E54" s="54">
        <f t="shared" si="1"/>
        <v>190982.83655259028</v>
      </c>
      <c r="F54" s="37">
        <f t="shared" si="2"/>
        <v>2</v>
      </c>
      <c r="G54" s="55">
        <f t="shared" si="3"/>
        <v>127321.89103506018</v>
      </c>
      <c r="H54" s="46"/>
      <c r="I54" s="47"/>
      <c r="J54" s="54">
        <f t="shared" si="4"/>
        <v>0</v>
      </c>
      <c r="K54" s="49"/>
      <c r="L54" s="56">
        <f t="shared" si="5"/>
        <v>0</v>
      </c>
      <c r="N54" s="53">
        <v>6366094.5517530087</v>
      </c>
    </row>
    <row r="55" spans="1:14" x14ac:dyDescent="0.2">
      <c r="A55" s="5" t="s">
        <v>48</v>
      </c>
      <c r="B55" s="53">
        <f t="shared" si="0"/>
        <v>31568391.876049608</v>
      </c>
      <c r="C55" s="34">
        <v>6</v>
      </c>
      <c r="D55" s="35">
        <v>6</v>
      </c>
      <c r="E55" s="54">
        <f t="shared" si="1"/>
        <v>189410351.25629765</v>
      </c>
      <c r="F55" s="37">
        <f t="shared" si="2"/>
        <v>0</v>
      </c>
      <c r="G55" s="55">
        <f t="shared" si="3"/>
        <v>0</v>
      </c>
      <c r="H55" s="46"/>
      <c r="I55" s="47"/>
      <c r="J55" s="54">
        <f t="shared" si="4"/>
        <v>0</v>
      </c>
      <c r="K55" s="49"/>
      <c r="L55" s="56">
        <f t="shared" si="5"/>
        <v>0</v>
      </c>
      <c r="N55" s="53">
        <v>3156839187.6049609</v>
      </c>
    </row>
    <row r="56" spans="1:14" x14ac:dyDescent="0.2">
      <c r="A56" s="5" t="s">
        <v>49</v>
      </c>
      <c r="B56" s="53">
        <f t="shared" si="0"/>
        <v>6246895.482185985</v>
      </c>
      <c r="C56" s="34">
        <v>6</v>
      </c>
      <c r="D56" s="35">
        <v>6</v>
      </c>
      <c r="E56" s="54">
        <f t="shared" si="1"/>
        <v>37481372.893115908</v>
      </c>
      <c r="F56" s="37">
        <f t="shared" si="2"/>
        <v>0</v>
      </c>
      <c r="G56" s="55">
        <f t="shared" si="3"/>
        <v>0</v>
      </c>
      <c r="H56" s="46"/>
      <c r="I56" s="47"/>
      <c r="J56" s="54">
        <f t="shared" si="4"/>
        <v>0</v>
      </c>
      <c r="K56" s="49"/>
      <c r="L56" s="56">
        <f t="shared" si="5"/>
        <v>0</v>
      </c>
      <c r="N56" s="53">
        <v>624689548.21859848</v>
      </c>
    </row>
    <row r="57" spans="1:14" x14ac:dyDescent="0.2">
      <c r="A57" s="5" t="s">
        <v>50</v>
      </c>
      <c r="B57" s="53">
        <f t="shared" si="0"/>
        <v>6168266.117375263</v>
      </c>
      <c r="C57" s="34">
        <v>5</v>
      </c>
      <c r="D57" s="35">
        <v>5</v>
      </c>
      <c r="E57" s="54">
        <f t="shared" si="1"/>
        <v>30841330.586876314</v>
      </c>
      <c r="F57" s="37">
        <f t="shared" si="2"/>
        <v>0</v>
      </c>
      <c r="G57" s="55">
        <f t="shared" si="3"/>
        <v>0</v>
      </c>
      <c r="H57" s="46"/>
      <c r="I57" s="47"/>
      <c r="J57" s="54">
        <f t="shared" si="4"/>
        <v>0</v>
      </c>
      <c r="K57" s="49"/>
      <c r="L57" s="56">
        <f t="shared" si="5"/>
        <v>0</v>
      </c>
      <c r="N57" s="53">
        <v>616826611.7375263</v>
      </c>
    </row>
    <row r="58" spans="1:14" x14ac:dyDescent="0.2">
      <c r="A58" s="5" t="s">
        <v>51</v>
      </c>
      <c r="B58" s="53">
        <f t="shared" si="0"/>
        <v>406739.79910227272</v>
      </c>
      <c r="C58" s="34">
        <v>5</v>
      </c>
      <c r="D58" s="35">
        <v>2</v>
      </c>
      <c r="E58" s="54">
        <f t="shared" si="1"/>
        <v>813479.59820454544</v>
      </c>
      <c r="F58" s="37">
        <f t="shared" si="2"/>
        <v>3</v>
      </c>
      <c r="G58" s="55">
        <f t="shared" si="3"/>
        <v>1220219.397306818</v>
      </c>
      <c r="H58" s="46"/>
      <c r="I58" s="47"/>
      <c r="J58" s="54">
        <f t="shared" si="4"/>
        <v>0</v>
      </c>
      <c r="K58" s="49"/>
      <c r="L58" s="56">
        <f t="shared" si="5"/>
        <v>0</v>
      </c>
      <c r="N58" s="53">
        <v>40673979.910227269</v>
      </c>
    </row>
    <row r="59" spans="1:14" x14ac:dyDescent="0.2">
      <c r="A59" s="5" t="s">
        <v>52</v>
      </c>
      <c r="B59" s="53">
        <f t="shared" si="0"/>
        <v>6150209.7113750959</v>
      </c>
      <c r="C59" s="34">
        <v>5</v>
      </c>
      <c r="D59" s="35">
        <v>5</v>
      </c>
      <c r="E59" s="54">
        <f t="shared" si="1"/>
        <v>30751048.556875478</v>
      </c>
      <c r="F59" s="37">
        <f t="shared" si="2"/>
        <v>0</v>
      </c>
      <c r="G59" s="55">
        <f t="shared" si="3"/>
        <v>0</v>
      </c>
      <c r="H59" s="46"/>
      <c r="I59" s="47"/>
      <c r="J59" s="54">
        <f t="shared" si="4"/>
        <v>0</v>
      </c>
      <c r="K59" s="49"/>
      <c r="L59" s="56">
        <f t="shared" si="5"/>
        <v>0</v>
      </c>
      <c r="N59" s="53">
        <v>615020971.13750958</v>
      </c>
    </row>
    <row r="60" spans="1:14" x14ac:dyDescent="0.2">
      <c r="A60" s="5" t="s">
        <v>53</v>
      </c>
      <c r="B60" s="53">
        <f t="shared" si="0"/>
        <v>1454329.516056044</v>
      </c>
      <c r="C60" s="34">
        <v>5</v>
      </c>
      <c r="D60" s="35">
        <v>5</v>
      </c>
      <c r="E60" s="54">
        <f t="shared" si="1"/>
        <v>7271647.5802802201</v>
      </c>
      <c r="F60" s="37">
        <f t="shared" si="2"/>
        <v>0</v>
      </c>
      <c r="G60" s="55">
        <f t="shared" si="3"/>
        <v>0</v>
      </c>
      <c r="H60" s="46"/>
      <c r="I60" s="47"/>
      <c r="J60" s="54">
        <f t="shared" si="4"/>
        <v>0</v>
      </c>
      <c r="K60" s="49"/>
      <c r="L60" s="56">
        <f t="shared" si="5"/>
        <v>0</v>
      </c>
      <c r="N60" s="53">
        <v>145432951.60560441</v>
      </c>
    </row>
    <row r="61" spans="1:14" x14ac:dyDescent="0.2">
      <c r="A61" s="5" t="s">
        <v>54</v>
      </c>
      <c r="B61" s="53">
        <f t="shared" si="0"/>
        <v>67082.879865172159</v>
      </c>
      <c r="C61" s="34">
        <v>5</v>
      </c>
      <c r="D61" s="35">
        <v>4</v>
      </c>
      <c r="E61" s="54">
        <f t="shared" si="1"/>
        <v>268331.51946068864</v>
      </c>
      <c r="F61" s="37">
        <f t="shared" si="2"/>
        <v>1</v>
      </c>
      <c r="G61" s="55">
        <f t="shared" si="3"/>
        <v>67082.879865172159</v>
      </c>
      <c r="H61" s="46"/>
      <c r="I61" s="47"/>
      <c r="J61" s="54">
        <f t="shared" si="4"/>
        <v>0</v>
      </c>
      <c r="K61" s="49"/>
      <c r="L61" s="56">
        <f t="shared" si="5"/>
        <v>0</v>
      </c>
      <c r="N61" s="53">
        <v>6708287.9865172151</v>
      </c>
    </row>
    <row r="62" spans="1:14" x14ac:dyDescent="0.2">
      <c r="A62" s="5" t="s">
        <v>87</v>
      </c>
      <c r="B62" s="53">
        <f t="shared" si="0"/>
        <v>1866970.1159441052</v>
      </c>
      <c r="C62" s="34">
        <v>5</v>
      </c>
      <c r="D62" s="35">
        <v>4</v>
      </c>
      <c r="E62" s="54">
        <f t="shared" si="1"/>
        <v>7467880.4637764208</v>
      </c>
      <c r="F62" s="37">
        <f t="shared" si="2"/>
        <v>1</v>
      </c>
      <c r="G62" s="55">
        <f t="shared" si="3"/>
        <v>1866970.1159441052</v>
      </c>
      <c r="H62" s="46"/>
      <c r="I62" s="47"/>
      <c r="J62" s="54">
        <f t="shared" si="4"/>
        <v>0</v>
      </c>
      <c r="K62" s="49"/>
      <c r="L62" s="56">
        <f t="shared" si="5"/>
        <v>0</v>
      </c>
      <c r="N62" s="53">
        <v>186697011.59441051</v>
      </c>
    </row>
    <row r="63" spans="1:14" x14ac:dyDescent="0.2">
      <c r="A63" s="5" t="s">
        <v>88</v>
      </c>
      <c r="B63" s="53">
        <f t="shared" si="0"/>
        <v>528813.16724514205</v>
      </c>
      <c r="C63" s="34">
        <v>5</v>
      </c>
      <c r="D63" s="35">
        <v>5</v>
      </c>
      <c r="E63" s="54">
        <f t="shared" si="1"/>
        <v>2644065.8362257103</v>
      </c>
      <c r="F63" s="37">
        <f t="shared" si="2"/>
        <v>0</v>
      </c>
      <c r="G63" s="55">
        <f t="shared" si="3"/>
        <v>0</v>
      </c>
      <c r="H63" s="46"/>
      <c r="I63" s="47"/>
      <c r="J63" s="54">
        <f t="shared" si="4"/>
        <v>0</v>
      </c>
      <c r="K63" s="49"/>
      <c r="L63" s="56">
        <f t="shared" si="5"/>
        <v>0</v>
      </c>
      <c r="N63" s="53">
        <v>52881316.724514209</v>
      </c>
    </row>
    <row r="64" spans="1:14" x14ac:dyDescent="0.2">
      <c r="A64" s="5" t="s">
        <v>55</v>
      </c>
      <c r="B64" s="53">
        <f t="shared" si="0"/>
        <v>310013.11466771259</v>
      </c>
      <c r="C64" s="34">
        <v>5</v>
      </c>
      <c r="D64" s="35">
        <v>4</v>
      </c>
      <c r="E64" s="54">
        <f t="shared" si="1"/>
        <v>1240052.4586708504</v>
      </c>
      <c r="F64" s="37">
        <f t="shared" si="2"/>
        <v>1</v>
      </c>
      <c r="G64" s="55">
        <f t="shared" si="3"/>
        <v>310013.11466771259</v>
      </c>
      <c r="H64" s="46"/>
      <c r="I64" s="47"/>
      <c r="J64" s="54">
        <f t="shared" si="4"/>
        <v>0</v>
      </c>
      <c r="K64" s="49"/>
      <c r="L64" s="56">
        <f t="shared" si="5"/>
        <v>0</v>
      </c>
      <c r="N64" s="53">
        <v>31001311.46677126</v>
      </c>
    </row>
    <row r="65" spans="1:14" x14ac:dyDescent="0.2">
      <c r="A65" s="5" t="s">
        <v>56</v>
      </c>
      <c r="B65" s="53">
        <f t="shared" si="0"/>
        <v>2918474.2306231959</v>
      </c>
      <c r="C65" s="34">
        <v>5</v>
      </c>
      <c r="D65" s="35">
        <v>5</v>
      </c>
      <c r="E65" s="54">
        <f t="shared" si="1"/>
        <v>14592371.15311598</v>
      </c>
      <c r="F65" s="37">
        <f t="shared" si="2"/>
        <v>0</v>
      </c>
      <c r="G65" s="55">
        <f t="shared" si="3"/>
        <v>0</v>
      </c>
      <c r="H65" s="46"/>
      <c r="I65" s="47"/>
      <c r="J65" s="54">
        <f t="shared" si="4"/>
        <v>0</v>
      </c>
      <c r="K65" s="49"/>
      <c r="L65" s="56">
        <f t="shared" si="5"/>
        <v>0</v>
      </c>
      <c r="N65" s="53">
        <v>291847423.06231958</v>
      </c>
    </row>
    <row r="66" spans="1:14" x14ac:dyDescent="0.2">
      <c r="A66" s="5" t="s">
        <v>57</v>
      </c>
      <c r="B66" s="53">
        <f t="shared" si="0"/>
        <v>710828.45790752431</v>
      </c>
      <c r="C66" s="34">
        <v>5</v>
      </c>
      <c r="D66" s="35">
        <v>5</v>
      </c>
      <c r="E66" s="54">
        <f t="shared" si="1"/>
        <v>3554142.2895376217</v>
      </c>
      <c r="F66" s="37">
        <f t="shared" si="2"/>
        <v>0</v>
      </c>
      <c r="G66" s="55">
        <f t="shared" si="3"/>
        <v>0</v>
      </c>
      <c r="H66" s="46"/>
      <c r="I66" s="47"/>
      <c r="J66" s="54">
        <f t="shared" si="4"/>
        <v>0</v>
      </c>
      <c r="K66" s="49"/>
      <c r="L66" s="56">
        <f t="shared" si="5"/>
        <v>0</v>
      </c>
      <c r="N66" s="53">
        <v>71082845.790752426</v>
      </c>
    </row>
    <row r="67" spans="1:14" x14ac:dyDescent="0.2">
      <c r="A67" s="5" t="s">
        <v>58</v>
      </c>
      <c r="B67" s="53">
        <f t="shared" si="0"/>
        <v>204458.1888986041</v>
      </c>
      <c r="C67" s="34">
        <v>5</v>
      </c>
      <c r="D67" s="35">
        <v>2</v>
      </c>
      <c r="E67" s="54">
        <f t="shared" si="1"/>
        <v>408916.3777972082</v>
      </c>
      <c r="F67" s="37">
        <f t="shared" si="2"/>
        <v>3</v>
      </c>
      <c r="G67" s="55">
        <f t="shared" si="3"/>
        <v>613374.56669581227</v>
      </c>
      <c r="H67" s="46"/>
      <c r="I67" s="47"/>
      <c r="J67" s="54">
        <f t="shared" si="4"/>
        <v>0</v>
      </c>
      <c r="K67" s="49"/>
      <c r="L67" s="56">
        <f t="shared" si="5"/>
        <v>0</v>
      </c>
      <c r="N67" s="53">
        <v>20445818.88986041</v>
      </c>
    </row>
    <row r="68" spans="1:14" x14ac:dyDescent="0.2">
      <c r="A68" s="5" t="s">
        <v>59</v>
      </c>
      <c r="B68" s="53">
        <f t="shared" si="0"/>
        <v>82059.158489468551</v>
      </c>
      <c r="C68" s="34">
        <v>5</v>
      </c>
      <c r="D68" s="35">
        <v>2</v>
      </c>
      <c r="E68" s="54">
        <f t="shared" si="1"/>
        <v>164118.3169789371</v>
      </c>
      <c r="F68" s="37">
        <f t="shared" si="2"/>
        <v>3</v>
      </c>
      <c r="G68" s="55">
        <f t="shared" si="3"/>
        <v>246177.47546840564</v>
      </c>
      <c r="H68" s="46"/>
      <c r="I68" s="47"/>
      <c r="J68" s="54">
        <f t="shared" si="4"/>
        <v>0</v>
      </c>
      <c r="K68" s="49"/>
      <c r="L68" s="56">
        <f t="shared" si="5"/>
        <v>0</v>
      </c>
      <c r="N68" s="53">
        <v>8205915.8489468554</v>
      </c>
    </row>
    <row r="69" spans="1:14" x14ac:dyDescent="0.2">
      <c r="A69" s="5" t="s">
        <v>60</v>
      </c>
      <c r="B69" s="53">
        <f t="shared" si="0"/>
        <v>68055.373942106438</v>
      </c>
      <c r="C69" s="34">
        <v>5</v>
      </c>
      <c r="D69" s="35">
        <v>3</v>
      </c>
      <c r="E69" s="54">
        <f t="shared" si="1"/>
        <v>204166.12182631932</v>
      </c>
      <c r="F69" s="37">
        <f t="shared" si="2"/>
        <v>2</v>
      </c>
      <c r="G69" s="55">
        <f t="shared" si="3"/>
        <v>136110.74788421288</v>
      </c>
      <c r="H69" s="46"/>
      <c r="I69" s="47"/>
      <c r="J69" s="54">
        <f t="shared" si="4"/>
        <v>0</v>
      </c>
      <c r="K69" s="49"/>
      <c r="L69" s="56">
        <f t="shared" si="5"/>
        <v>0</v>
      </c>
      <c r="N69" s="53">
        <v>6805537.3942106431</v>
      </c>
    </row>
    <row r="70" spans="1:14" x14ac:dyDescent="0.2">
      <c r="A70" s="5" t="s">
        <v>61</v>
      </c>
      <c r="B70" s="53">
        <f t="shared" si="0"/>
        <v>167.60132994499992</v>
      </c>
      <c r="C70" s="34">
        <v>4</v>
      </c>
      <c r="D70" s="35">
        <v>0</v>
      </c>
      <c r="E70" s="54">
        <f t="shared" si="1"/>
        <v>0</v>
      </c>
      <c r="F70" s="37">
        <f t="shared" si="2"/>
        <v>4</v>
      </c>
      <c r="G70" s="55">
        <f t="shared" si="3"/>
        <v>670.40531977999967</v>
      </c>
      <c r="H70" s="46"/>
      <c r="I70" s="47"/>
      <c r="J70" s="54">
        <f t="shared" si="4"/>
        <v>0</v>
      </c>
      <c r="K70" s="49"/>
      <c r="L70" s="56">
        <f t="shared" si="5"/>
        <v>0</v>
      </c>
      <c r="N70" s="53">
        <v>16760.132994499992</v>
      </c>
    </row>
    <row r="71" spans="1:14" x14ac:dyDescent="0.2">
      <c r="A71" s="5" t="s">
        <v>62</v>
      </c>
      <c r="B71" s="53">
        <f t="shared" si="0"/>
        <v>2533424.6425883551</v>
      </c>
      <c r="C71" s="34">
        <v>3</v>
      </c>
      <c r="D71" s="35">
        <v>3</v>
      </c>
      <c r="E71" s="54">
        <f t="shared" si="1"/>
        <v>7600273.9277650658</v>
      </c>
      <c r="F71" s="37">
        <f t="shared" si="2"/>
        <v>0</v>
      </c>
      <c r="G71" s="55">
        <f t="shared" si="3"/>
        <v>0</v>
      </c>
      <c r="H71" s="38">
        <v>3</v>
      </c>
      <c r="I71" s="34">
        <v>3</v>
      </c>
      <c r="J71" s="54">
        <f t="shared" si="4"/>
        <v>7600273.9277650658</v>
      </c>
      <c r="K71" s="35">
        <f>(H71-I71)</f>
        <v>0</v>
      </c>
      <c r="L71" s="56">
        <f t="shared" si="5"/>
        <v>0</v>
      </c>
      <c r="N71" s="53">
        <v>253342464.25883549</v>
      </c>
    </row>
    <row r="72" spans="1:14" x14ac:dyDescent="0.2">
      <c r="A72" s="5" t="s">
        <v>63</v>
      </c>
      <c r="B72" s="53">
        <f t="shared" si="0"/>
        <v>25387.005178812491</v>
      </c>
      <c r="C72" s="34">
        <v>5</v>
      </c>
      <c r="D72" s="35">
        <v>4</v>
      </c>
      <c r="E72" s="54">
        <f t="shared" si="1"/>
        <v>101548.02071524996</v>
      </c>
      <c r="F72" s="37">
        <f t="shared" si="2"/>
        <v>1</v>
      </c>
      <c r="G72" s="55">
        <f t="shared" si="3"/>
        <v>25387.005178812491</v>
      </c>
      <c r="H72" s="46"/>
      <c r="I72" s="47"/>
      <c r="J72" s="54">
        <f t="shared" si="4"/>
        <v>0</v>
      </c>
      <c r="K72" s="49"/>
      <c r="L72" s="56">
        <f t="shared" si="5"/>
        <v>0</v>
      </c>
      <c r="N72" s="53">
        <v>2538700.5178812491</v>
      </c>
    </row>
    <row r="73" spans="1:14" x14ac:dyDescent="0.2">
      <c r="A73" s="5" t="s">
        <v>64</v>
      </c>
      <c r="B73" s="53">
        <f t="shared" si="0"/>
        <v>3919110.3290489311</v>
      </c>
      <c r="C73" s="34">
        <v>6</v>
      </c>
      <c r="D73" s="50">
        <v>4.5</v>
      </c>
      <c r="E73" s="54">
        <f t="shared" si="1"/>
        <v>17635996.480720188</v>
      </c>
      <c r="F73" s="51">
        <f t="shared" si="2"/>
        <v>1.5</v>
      </c>
      <c r="G73" s="55">
        <f t="shared" si="3"/>
        <v>5878665.4935733965</v>
      </c>
      <c r="H73" s="46"/>
      <c r="I73" s="47"/>
      <c r="J73" s="54">
        <f t="shared" si="4"/>
        <v>0</v>
      </c>
      <c r="K73" s="49"/>
      <c r="L73" s="56">
        <f t="shared" si="5"/>
        <v>0</v>
      </c>
      <c r="N73" s="53">
        <v>391911032.9048931</v>
      </c>
    </row>
    <row r="74" spans="1:14" x14ac:dyDescent="0.2">
      <c r="A74" s="5" t="s">
        <v>65</v>
      </c>
      <c r="B74" s="53">
        <f>(N74*0.01)</f>
        <v>21795.388510241261</v>
      </c>
      <c r="C74" s="34">
        <v>5</v>
      </c>
      <c r="D74" s="35">
        <v>3</v>
      </c>
      <c r="E74" s="54">
        <f>(B74*D74)</f>
        <v>65386.165530723782</v>
      </c>
      <c r="F74" s="37">
        <f>(C74-D74)</f>
        <v>2</v>
      </c>
      <c r="G74" s="55">
        <f>(B74*F74)</f>
        <v>43590.777020482521</v>
      </c>
      <c r="H74" s="46"/>
      <c r="I74" s="47"/>
      <c r="J74" s="54">
        <f>(B74*I74)</f>
        <v>0</v>
      </c>
      <c r="K74" s="49"/>
      <c r="L74" s="56">
        <f>(B74*K74)</f>
        <v>0</v>
      </c>
      <c r="N74" s="53">
        <v>2179538.8510241262</v>
      </c>
    </row>
    <row r="75" spans="1:14" x14ac:dyDescent="0.2">
      <c r="A75" s="5" t="s">
        <v>76</v>
      </c>
      <c r="B75" s="8">
        <f>SUM(B8:B74)</f>
        <v>133948769.37593549</v>
      </c>
      <c r="C75" s="9" t="s">
        <v>167</v>
      </c>
      <c r="D75" s="1" t="s">
        <v>167</v>
      </c>
      <c r="E75" s="40">
        <f>SUM(E8:E74)</f>
        <v>644953333.89770389</v>
      </c>
      <c r="F75" s="1" t="s">
        <v>167</v>
      </c>
      <c r="G75" s="40">
        <f>SUM(G8:G74)</f>
        <v>47969653.081130877</v>
      </c>
      <c r="H75" s="10"/>
      <c r="I75" s="1"/>
      <c r="J75" s="40">
        <f>SUM(J8:J74)</f>
        <v>63794381.429546483</v>
      </c>
      <c r="K75" s="1"/>
      <c r="L75" s="43">
        <f>SUM(L8:L74)</f>
        <v>0</v>
      </c>
      <c r="N75" s="8">
        <f>SUM(N8:N74)</f>
        <v>13394876937.59355</v>
      </c>
    </row>
    <row r="76" spans="1:14" x14ac:dyDescent="0.2">
      <c r="A76" s="2"/>
      <c r="B76" s="3"/>
      <c r="C76" s="3"/>
      <c r="D76" s="3"/>
      <c r="E76" s="3"/>
      <c r="F76" s="3"/>
      <c r="G76" s="3"/>
      <c r="H76" s="3"/>
      <c r="I76" s="3"/>
      <c r="J76" s="52"/>
      <c r="K76" s="3"/>
      <c r="L76" s="4"/>
    </row>
    <row r="77" spans="1:14" x14ac:dyDescent="0.2">
      <c r="A77" s="89" t="s">
        <v>67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8"/>
    </row>
    <row r="78" spans="1:14" x14ac:dyDescent="0.2">
      <c r="A78" s="89" t="s">
        <v>86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8"/>
    </row>
    <row r="79" spans="1:14" x14ac:dyDescent="0.2">
      <c r="A79" s="86" t="s">
        <v>115</v>
      </c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8"/>
    </row>
    <row r="80" spans="1:14" x14ac:dyDescent="0.2">
      <c r="A80" s="86" t="s">
        <v>129</v>
      </c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8"/>
    </row>
    <row r="81" spans="1:12" x14ac:dyDescent="0.2">
      <c r="A81" s="89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8"/>
    </row>
    <row r="82" spans="1:12" x14ac:dyDescent="0.2">
      <c r="A82" s="89" t="s">
        <v>72</v>
      </c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8"/>
    </row>
    <row r="83" spans="1:12" ht="25.5" customHeight="1" x14ac:dyDescent="0.2">
      <c r="A83" s="86" t="s">
        <v>116</v>
      </c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88"/>
    </row>
    <row r="84" spans="1:12" ht="25.5" customHeight="1" thickBot="1" x14ac:dyDescent="0.25">
      <c r="A84" s="91" t="s">
        <v>117</v>
      </c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3"/>
    </row>
  </sheetData>
  <mergeCells count="13">
    <mergeCell ref="A81:L81"/>
    <mergeCell ref="A82:L82"/>
    <mergeCell ref="A83:L83"/>
    <mergeCell ref="A84:L84"/>
    <mergeCell ref="A77:L77"/>
    <mergeCell ref="A78:L78"/>
    <mergeCell ref="A79:L79"/>
    <mergeCell ref="A1:L1"/>
    <mergeCell ref="A2:L2"/>
    <mergeCell ref="A3:L3"/>
    <mergeCell ref="C4:G4"/>
    <mergeCell ref="H4:L4"/>
    <mergeCell ref="A80:L80"/>
  </mergeCells>
  <printOptions horizontalCentered="1"/>
  <pageMargins left="0.5" right="0.5" top="0.5" bottom="0.5" header="0.3" footer="0.3"/>
  <pageSetup scale="83" fitToHeight="0" orientation="landscape" r:id="rId1"/>
  <headerFooter>
    <oddHeader>&amp;C&amp;11Office of Economic and Demographic Research</oddHeader>
    <oddFooter>&amp;L&amp;11July 2013&amp;R&amp;11Page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4"/>
  <sheetViews>
    <sheetView workbookViewId="0">
      <selection activeCell="G75" sqref="G75"/>
    </sheetView>
  </sheetViews>
  <sheetFormatPr defaultRowHeight="12.75" x14ac:dyDescent="0.2"/>
  <cols>
    <col min="1" max="1" width="12.7109375" customWidth="1"/>
    <col min="2" max="2" width="14.7109375" customWidth="1"/>
    <col min="3" max="4" width="11.7109375" customWidth="1"/>
    <col min="5" max="5" width="14.7109375" customWidth="1"/>
    <col min="6" max="6" width="11.7109375" customWidth="1"/>
    <col min="7" max="7" width="14.7109375" customWidth="1"/>
    <col min="8" max="9" width="11.7109375" customWidth="1"/>
    <col min="10" max="10" width="14.7109375" customWidth="1"/>
    <col min="11" max="11" width="11.7109375" customWidth="1"/>
    <col min="12" max="12" width="14.7109375" customWidth="1"/>
    <col min="14" max="14" width="16" bestFit="1" customWidth="1"/>
  </cols>
  <sheetData>
    <row r="1" spans="1:14" ht="23.25" x14ac:dyDescent="0.35">
      <c r="A1" s="73" t="s">
        <v>80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5"/>
    </row>
    <row r="2" spans="1:14" ht="18" x14ac:dyDescent="0.25">
      <c r="A2" s="76" t="s">
        <v>77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8"/>
    </row>
    <row r="3" spans="1:14" ht="16.5" thickBot="1" x14ac:dyDescent="0.3">
      <c r="A3" s="79" t="s">
        <v>125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1:14" x14ac:dyDescent="0.2">
      <c r="A4" s="11"/>
      <c r="B4" s="12"/>
      <c r="C4" s="82" t="s">
        <v>81</v>
      </c>
      <c r="D4" s="83"/>
      <c r="E4" s="83"/>
      <c r="F4" s="83"/>
      <c r="G4" s="83"/>
      <c r="H4" s="84" t="s">
        <v>82</v>
      </c>
      <c r="I4" s="83"/>
      <c r="J4" s="83"/>
      <c r="K4" s="83"/>
      <c r="L4" s="85"/>
      <c r="N4" s="12" t="s">
        <v>78</v>
      </c>
    </row>
    <row r="5" spans="1:14" x14ac:dyDescent="0.2">
      <c r="A5" s="13"/>
      <c r="B5" s="14" t="s">
        <v>84</v>
      </c>
      <c r="C5" s="14" t="s">
        <v>73</v>
      </c>
      <c r="D5" s="15"/>
      <c r="E5" s="16" t="s">
        <v>1</v>
      </c>
      <c r="F5" s="30"/>
      <c r="G5" s="17" t="s">
        <v>1</v>
      </c>
      <c r="H5" s="18" t="s">
        <v>73</v>
      </c>
      <c r="I5" s="16"/>
      <c r="J5" s="16" t="s">
        <v>1</v>
      </c>
      <c r="K5" s="16"/>
      <c r="L5" s="19" t="s">
        <v>1</v>
      </c>
      <c r="N5" s="14" t="s">
        <v>83</v>
      </c>
    </row>
    <row r="6" spans="1:14" x14ac:dyDescent="0.2">
      <c r="A6" s="13"/>
      <c r="B6" s="14" t="s">
        <v>85</v>
      </c>
      <c r="C6" s="14" t="s">
        <v>74</v>
      </c>
      <c r="D6" s="20">
        <v>2012</v>
      </c>
      <c r="E6" s="14" t="s">
        <v>69</v>
      </c>
      <c r="F6" s="28" t="s">
        <v>71</v>
      </c>
      <c r="G6" s="20" t="s">
        <v>66</v>
      </c>
      <c r="H6" s="21" t="s">
        <v>74</v>
      </c>
      <c r="I6" s="14">
        <v>2012</v>
      </c>
      <c r="J6" s="14" t="s">
        <v>69</v>
      </c>
      <c r="K6" s="14" t="s">
        <v>71</v>
      </c>
      <c r="L6" s="22" t="s">
        <v>66</v>
      </c>
      <c r="N6" s="14" t="s">
        <v>79</v>
      </c>
    </row>
    <row r="7" spans="1:14" ht="13.5" thickBot="1" x14ac:dyDescent="0.25">
      <c r="A7" s="23" t="s">
        <v>0</v>
      </c>
      <c r="B7" s="24" t="s">
        <v>68</v>
      </c>
      <c r="C7" s="24" t="s">
        <v>70</v>
      </c>
      <c r="D7" s="25" t="s">
        <v>70</v>
      </c>
      <c r="E7" s="24" t="s">
        <v>75</v>
      </c>
      <c r="F7" s="29" t="s">
        <v>70</v>
      </c>
      <c r="G7" s="25" t="s">
        <v>75</v>
      </c>
      <c r="H7" s="26" t="s">
        <v>70</v>
      </c>
      <c r="I7" s="24" t="s">
        <v>70</v>
      </c>
      <c r="J7" s="24" t="s">
        <v>75</v>
      </c>
      <c r="K7" s="24" t="s">
        <v>70</v>
      </c>
      <c r="L7" s="27" t="s">
        <v>75</v>
      </c>
      <c r="N7" s="24" t="s">
        <v>95</v>
      </c>
    </row>
    <row r="8" spans="1:14" x14ac:dyDescent="0.2">
      <c r="A8" s="5" t="s">
        <v>2</v>
      </c>
      <c r="B8" s="6">
        <f>(N8*0.01)</f>
        <v>705462.86387222959</v>
      </c>
      <c r="C8" s="32">
        <v>5</v>
      </c>
      <c r="D8" s="33">
        <v>5</v>
      </c>
      <c r="E8" s="39">
        <f>(B8*D8)</f>
        <v>3527314.3193611479</v>
      </c>
      <c r="F8" s="36">
        <f>(C8-D8)</f>
        <v>0</v>
      </c>
      <c r="G8" s="41">
        <f>(B8*F8)</f>
        <v>0</v>
      </c>
      <c r="H8" s="44"/>
      <c r="I8" s="45"/>
      <c r="J8" s="39">
        <f>(B8*I8)</f>
        <v>0</v>
      </c>
      <c r="K8" s="48"/>
      <c r="L8" s="42">
        <f>(B8*K8)</f>
        <v>0</v>
      </c>
      <c r="N8" s="6">
        <v>70546286.387222961</v>
      </c>
    </row>
    <row r="9" spans="1:14" x14ac:dyDescent="0.2">
      <c r="A9" s="5" t="s">
        <v>3</v>
      </c>
      <c r="B9" s="53">
        <f>(N9*0.01)</f>
        <v>8698.0708774451177</v>
      </c>
      <c r="C9" s="34">
        <v>5</v>
      </c>
      <c r="D9" s="35">
        <v>3</v>
      </c>
      <c r="E9" s="54">
        <f>(B9*D9)</f>
        <v>26094.212632335351</v>
      </c>
      <c r="F9" s="37">
        <f>(C9-D9)</f>
        <v>2</v>
      </c>
      <c r="G9" s="55">
        <f>(B9*F9)</f>
        <v>17396.141754890235</v>
      </c>
      <c r="H9" s="46"/>
      <c r="I9" s="47"/>
      <c r="J9" s="54">
        <f>(B9*I9)</f>
        <v>0</v>
      </c>
      <c r="K9" s="49"/>
      <c r="L9" s="56">
        <f>(B9*K9)</f>
        <v>0</v>
      </c>
      <c r="N9" s="53">
        <v>869807.08774451178</v>
      </c>
    </row>
    <row r="10" spans="1:14" x14ac:dyDescent="0.2">
      <c r="A10" s="5" t="s">
        <v>4</v>
      </c>
      <c r="B10" s="53">
        <f t="shared" ref="B10:B73" si="0">(N10*0.01)</f>
        <v>2891152.9297511466</v>
      </c>
      <c r="C10" s="34">
        <v>5</v>
      </c>
      <c r="D10" s="35">
        <v>5</v>
      </c>
      <c r="E10" s="54">
        <f t="shared" ref="E10:E73" si="1">(B10*D10)</f>
        <v>14455764.648755733</v>
      </c>
      <c r="F10" s="37">
        <f t="shared" ref="F10:F73" si="2">(C10-D10)</f>
        <v>0</v>
      </c>
      <c r="G10" s="55">
        <f t="shared" ref="G10:G73" si="3">(B10*F10)</f>
        <v>0</v>
      </c>
      <c r="H10" s="46"/>
      <c r="I10" s="47"/>
      <c r="J10" s="54">
        <f t="shared" ref="J10:J73" si="4">(B10*I10)</f>
        <v>0</v>
      </c>
      <c r="K10" s="49"/>
      <c r="L10" s="56">
        <f t="shared" ref="L10:L73" si="5">(B10*K10)</f>
        <v>0</v>
      </c>
      <c r="N10" s="53">
        <v>289115292.97511464</v>
      </c>
    </row>
    <row r="11" spans="1:14" x14ac:dyDescent="0.2">
      <c r="A11" s="5" t="s">
        <v>5</v>
      </c>
      <c r="B11" s="53">
        <f t="shared" si="0"/>
        <v>21759.241701422874</v>
      </c>
      <c r="C11" s="34">
        <v>5</v>
      </c>
      <c r="D11" s="35">
        <v>4</v>
      </c>
      <c r="E11" s="54">
        <f t="shared" si="1"/>
        <v>87036.966805691496</v>
      </c>
      <c r="F11" s="37">
        <f t="shared" si="2"/>
        <v>1</v>
      </c>
      <c r="G11" s="55">
        <f t="shared" si="3"/>
        <v>21759.241701422874</v>
      </c>
      <c r="H11" s="46"/>
      <c r="I11" s="47"/>
      <c r="J11" s="54">
        <f t="shared" si="4"/>
        <v>0</v>
      </c>
      <c r="K11" s="49"/>
      <c r="L11" s="56">
        <f t="shared" si="5"/>
        <v>0</v>
      </c>
      <c r="N11" s="53">
        <v>2175924.1701422874</v>
      </c>
    </row>
    <row r="12" spans="1:14" x14ac:dyDescent="0.2">
      <c r="A12" s="5" t="s">
        <v>6</v>
      </c>
      <c r="B12" s="53">
        <f t="shared" si="0"/>
        <v>1673364.9498259395</v>
      </c>
      <c r="C12" s="34">
        <v>5</v>
      </c>
      <c r="D12" s="35">
        <v>5</v>
      </c>
      <c r="E12" s="54">
        <f t="shared" si="1"/>
        <v>8366824.7491296977</v>
      </c>
      <c r="F12" s="37">
        <f t="shared" si="2"/>
        <v>0</v>
      </c>
      <c r="G12" s="55">
        <f t="shared" si="3"/>
        <v>0</v>
      </c>
      <c r="H12" s="46"/>
      <c r="I12" s="47"/>
      <c r="J12" s="54">
        <f t="shared" si="4"/>
        <v>0</v>
      </c>
      <c r="K12" s="49"/>
      <c r="L12" s="56">
        <f t="shared" si="5"/>
        <v>0</v>
      </c>
      <c r="N12" s="53">
        <v>167336494.98259395</v>
      </c>
    </row>
    <row r="13" spans="1:14" x14ac:dyDescent="0.2">
      <c r="A13" s="5" t="s">
        <v>7</v>
      </c>
      <c r="B13" s="53">
        <f t="shared" si="0"/>
        <v>8706503.0929335169</v>
      </c>
      <c r="C13" s="34">
        <v>6</v>
      </c>
      <c r="D13" s="35">
        <v>5</v>
      </c>
      <c r="E13" s="54">
        <f t="shared" si="1"/>
        <v>43532515.464667588</v>
      </c>
      <c r="F13" s="37">
        <f t="shared" si="2"/>
        <v>1</v>
      </c>
      <c r="G13" s="55">
        <f t="shared" si="3"/>
        <v>8706503.0929335169</v>
      </c>
      <c r="H13" s="46"/>
      <c r="I13" s="47"/>
      <c r="J13" s="54">
        <f t="shared" si="4"/>
        <v>0</v>
      </c>
      <c r="K13" s="49"/>
      <c r="L13" s="56">
        <f t="shared" si="5"/>
        <v>0</v>
      </c>
      <c r="N13" s="53">
        <v>870650309.29335165</v>
      </c>
    </row>
    <row r="14" spans="1:14" x14ac:dyDescent="0.2">
      <c r="A14" s="5" t="s">
        <v>8</v>
      </c>
      <c r="B14" s="53">
        <f t="shared" si="0"/>
        <v>974.60721820197841</v>
      </c>
      <c r="C14" s="34">
        <v>4</v>
      </c>
      <c r="D14" s="35">
        <v>0</v>
      </c>
      <c r="E14" s="54">
        <f t="shared" si="1"/>
        <v>0</v>
      </c>
      <c r="F14" s="37">
        <f t="shared" si="2"/>
        <v>4</v>
      </c>
      <c r="G14" s="55">
        <f t="shared" si="3"/>
        <v>3898.4288728079136</v>
      </c>
      <c r="H14" s="46"/>
      <c r="I14" s="47"/>
      <c r="J14" s="54">
        <f t="shared" si="4"/>
        <v>0</v>
      </c>
      <c r="K14" s="49"/>
      <c r="L14" s="56">
        <f t="shared" si="5"/>
        <v>0</v>
      </c>
      <c r="N14" s="53">
        <v>97460.721820197839</v>
      </c>
    </row>
    <row r="15" spans="1:14" x14ac:dyDescent="0.2">
      <c r="A15" s="5" t="s">
        <v>9</v>
      </c>
      <c r="B15" s="53">
        <f t="shared" si="0"/>
        <v>475360.91016605753</v>
      </c>
      <c r="C15" s="34">
        <v>5</v>
      </c>
      <c r="D15" s="35">
        <v>5</v>
      </c>
      <c r="E15" s="54">
        <f t="shared" si="1"/>
        <v>2376804.5508302879</v>
      </c>
      <c r="F15" s="37">
        <f t="shared" si="2"/>
        <v>0</v>
      </c>
      <c r="G15" s="55">
        <f t="shared" si="3"/>
        <v>0</v>
      </c>
      <c r="H15" s="46"/>
      <c r="I15" s="47"/>
      <c r="J15" s="54">
        <f t="shared" si="4"/>
        <v>0</v>
      </c>
      <c r="K15" s="49"/>
      <c r="L15" s="56">
        <f t="shared" si="5"/>
        <v>0</v>
      </c>
      <c r="N15" s="53">
        <v>47536091.01660575</v>
      </c>
    </row>
    <row r="16" spans="1:14" x14ac:dyDescent="0.2">
      <c r="A16" s="5" t="s">
        <v>10</v>
      </c>
      <c r="B16" s="53">
        <f t="shared" si="0"/>
        <v>196192.86997473182</v>
      </c>
      <c r="C16" s="34">
        <v>5</v>
      </c>
      <c r="D16" s="35">
        <v>3</v>
      </c>
      <c r="E16" s="54">
        <f t="shared" si="1"/>
        <v>588578.60992419545</v>
      </c>
      <c r="F16" s="37">
        <f t="shared" si="2"/>
        <v>2</v>
      </c>
      <c r="G16" s="55">
        <f t="shared" si="3"/>
        <v>392385.73994946363</v>
      </c>
      <c r="H16" s="46"/>
      <c r="I16" s="47"/>
      <c r="J16" s="54">
        <f t="shared" si="4"/>
        <v>0</v>
      </c>
      <c r="K16" s="49"/>
      <c r="L16" s="56">
        <f t="shared" si="5"/>
        <v>0</v>
      </c>
      <c r="N16" s="53">
        <v>19619286.99747318</v>
      </c>
    </row>
    <row r="17" spans="1:14" x14ac:dyDescent="0.2">
      <c r="A17" s="5" t="s">
        <v>11</v>
      </c>
      <c r="B17" s="53">
        <f t="shared" si="0"/>
        <v>154125.57294101315</v>
      </c>
      <c r="C17" s="34">
        <v>5</v>
      </c>
      <c r="D17" s="35">
        <v>3</v>
      </c>
      <c r="E17" s="54">
        <f t="shared" si="1"/>
        <v>462376.71882303944</v>
      </c>
      <c r="F17" s="37">
        <f t="shared" si="2"/>
        <v>2</v>
      </c>
      <c r="G17" s="55">
        <f t="shared" si="3"/>
        <v>308251.14588202629</v>
      </c>
      <c r="H17" s="46"/>
      <c r="I17" s="47"/>
      <c r="J17" s="54">
        <f t="shared" si="4"/>
        <v>0</v>
      </c>
      <c r="K17" s="49"/>
      <c r="L17" s="56">
        <f t="shared" si="5"/>
        <v>0</v>
      </c>
      <c r="N17" s="53">
        <v>15412557.294101315</v>
      </c>
    </row>
    <row r="18" spans="1:14" x14ac:dyDescent="0.2">
      <c r="A18" s="5" t="s">
        <v>12</v>
      </c>
      <c r="B18" s="53">
        <f t="shared" si="0"/>
        <v>3474837.0559929288</v>
      </c>
      <c r="C18" s="34">
        <v>5</v>
      </c>
      <c r="D18" s="35">
        <v>4</v>
      </c>
      <c r="E18" s="54">
        <f t="shared" si="1"/>
        <v>13899348.223971715</v>
      </c>
      <c r="F18" s="37">
        <f t="shared" si="2"/>
        <v>1</v>
      </c>
      <c r="G18" s="55">
        <f t="shared" si="3"/>
        <v>3474837.0559929288</v>
      </c>
      <c r="H18" s="46"/>
      <c r="I18" s="47"/>
      <c r="J18" s="54">
        <f t="shared" si="4"/>
        <v>0</v>
      </c>
      <c r="K18" s="49"/>
      <c r="L18" s="56">
        <f t="shared" si="5"/>
        <v>0</v>
      </c>
      <c r="N18" s="53">
        <v>347483705.59929287</v>
      </c>
    </row>
    <row r="19" spans="1:14" x14ac:dyDescent="0.2">
      <c r="A19" s="5" t="s">
        <v>13</v>
      </c>
      <c r="B19" s="53">
        <f t="shared" si="0"/>
        <v>213840.21780333333</v>
      </c>
      <c r="C19" s="34">
        <v>5</v>
      </c>
      <c r="D19" s="35">
        <v>3</v>
      </c>
      <c r="E19" s="54">
        <f t="shared" si="1"/>
        <v>641520.65341000003</v>
      </c>
      <c r="F19" s="37">
        <f t="shared" si="2"/>
        <v>2</v>
      </c>
      <c r="G19" s="55">
        <f t="shared" si="3"/>
        <v>427680.43560666667</v>
      </c>
      <c r="H19" s="46"/>
      <c r="I19" s="47"/>
      <c r="J19" s="54">
        <f t="shared" si="4"/>
        <v>0</v>
      </c>
      <c r="K19" s="49"/>
      <c r="L19" s="56">
        <f t="shared" si="5"/>
        <v>0</v>
      </c>
      <c r="N19" s="53">
        <v>21384021.780333333</v>
      </c>
    </row>
    <row r="20" spans="1:14" x14ac:dyDescent="0.2">
      <c r="A20" s="5" t="s">
        <v>90</v>
      </c>
      <c r="B20" s="53">
        <f t="shared" si="0"/>
        <v>18298.86310980386</v>
      </c>
      <c r="C20" s="34">
        <v>4</v>
      </c>
      <c r="D20" s="35">
        <v>2</v>
      </c>
      <c r="E20" s="54">
        <f t="shared" si="1"/>
        <v>36597.726219607721</v>
      </c>
      <c r="F20" s="37">
        <f t="shared" si="2"/>
        <v>2</v>
      </c>
      <c r="G20" s="55">
        <f t="shared" si="3"/>
        <v>36597.726219607721</v>
      </c>
      <c r="H20" s="46"/>
      <c r="I20" s="47"/>
      <c r="J20" s="54">
        <f t="shared" si="4"/>
        <v>0</v>
      </c>
      <c r="K20" s="49"/>
      <c r="L20" s="56">
        <f t="shared" si="5"/>
        <v>0</v>
      </c>
      <c r="N20" s="53">
        <v>1829886.3109803859</v>
      </c>
    </row>
    <row r="21" spans="1:14" x14ac:dyDescent="0.2">
      <c r="A21" s="5" t="s">
        <v>14</v>
      </c>
      <c r="B21" s="53">
        <f t="shared" si="0"/>
        <v>12456.233738442297</v>
      </c>
      <c r="C21" s="34">
        <v>4</v>
      </c>
      <c r="D21" s="35">
        <v>2</v>
      </c>
      <c r="E21" s="54">
        <f t="shared" si="1"/>
        <v>24912.467476884594</v>
      </c>
      <c r="F21" s="37">
        <f t="shared" si="2"/>
        <v>2</v>
      </c>
      <c r="G21" s="55">
        <f t="shared" si="3"/>
        <v>24912.467476884594</v>
      </c>
      <c r="H21" s="46"/>
      <c r="I21" s="47"/>
      <c r="J21" s="54">
        <f t="shared" si="4"/>
        <v>0</v>
      </c>
      <c r="K21" s="49"/>
      <c r="L21" s="56">
        <f t="shared" si="5"/>
        <v>0</v>
      </c>
      <c r="N21" s="53">
        <v>1245623.3738442296</v>
      </c>
    </row>
    <row r="22" spans="1:14" x14ac:dyDescent="0.2">
      <c r="A22" s="5" t="s">
        <v>15</v>
      </c>
      <c r="B22" s="53">
        <f t="shared" si="0"/>
        <v>2591137.0897515304</v>
      </c>
      <c r="C22" s="34">
        <v>4</v>
      </c>
      <c r="D22" s="35">
        <v>4</v>
      </c>
      <c r="E22" s="54">
        <f t="shared" si="1"/>
        <v>10364548.359006122</v>
      </c>
      <c r="F22" s="37">
        <f t="shared" si="2"/>
        <v>0</v>
      </c>
      <c r="G22" s="55">
        <f t="shared" si="3"/>
        <v>0</v>
      </c>
      <c r="H22" s="38">
        <v>2</v>
      </c>
      <c r="I22" s="34">
        <v>2</v>
      </c>
      <c r="J22" s="54">
        <f t="shared" si="4"/>
        <v>5182274.1795030609</v>
      </c>
      <c r="K22" s="35">
        <f>(H22-I22)</f>
        <v>0</v>
      </c>
      <c r="L22" s="56">
        <f t="shared" si="5"/>
        <v>0</v>
      </c>
      <c r="N22" s="53">
        <v>259113708.97515303</v>
      </c>
    </row>
    <row r="23" spans="1:14" x14ac:dyDescent="0.2">
      <c r="A23" s="5" t="s">
        <v>16</v>
      </c>
      <c r="B23" s="53">
        <f t="shared" si="0"/>
        <v>1743602.1474985909</v>
      </c>
      <c r="C23" s="34">
        <v>5</v>
      </c>
      <c r="D23" s="35">
        <v>4</v>
      </c>
      <c r="E23" s="54">
        <f t="shared" si="1"/>
        <v>6974408.5899943635</v>
      </c>
      <c r="F23" s="37">
        <f t="shared" si="2"/>
        <v>1</v>
      </c>
      <c r="G23" s="55">
        <f t="shared" si="3"/>
        <v>1743602.1474985909</v>
      </c>
      <c r="H23" s="46"/>
      <c r="I23" s="47"/>
      <c r="J23" s="54">
        <f t="shared" si="4"/>
        <v>0</v>
      </c>
      <c r="K23" s="49"/>
      <c r="L23" s="56">
        <f t="shared" si="5"/>
        <v>0</v>
      </c>
      <c r="N23" s="53">
        <v>174360214.74985909</v>
      </c>
    </row>
    <row r="24" spans="1:14" x14ac:dyDescent="0.2">
      <c r="A24" s="5" t="s">
        <v>17</v>
      </c>
      <c r="B24" s="53">
        <f t="shared" si="0"/>
        <v>384817.1901566665</v>
      </c>
      <c r="C24" s="34">
        <v>5</v>
      </c>
      <c r="D24" s="35">
        <v>4</v>
      </c>
      <c r="E24" s="54">
        <f t="shared" si="1"/>
        <v>1539268.760626666</v>
      </c>
      <c r="F24" s="37">
        <f t="shared" si="2"/>
        <v>1</v>
      </c>
      <c r="G24" s="55">
        <f t="shared" si="3"/>
        <v>384817.1901566665</v>
      </c>
      <c r="H24" s="46"/>
      <c r="I24" s="47"/>
      <c r="J24" s="54">
        <f t="shared" si="4"/>
        <v>0</v>
      </c>
      <c r="K24" s="49"/>
      <c r="L24" s="56">
        <f t="shared" si="5"/>
        <v>0</v>
      </c>
      <c r="N24" s="53">
        <v>38481719.015666649</v>
      </c>
    </row>
    <row r="25" spans="1:14" x14ac:dyDescent="0.2">
      <c r="A25" s="5" t="s">
        <v>18</v>
      </c>
      <c r="B25" s="53">
        <f t="shared" si="0"/>
        <v>443132.11527706467</v>
      </c>
      <c r="C25" s="34">
        <v>5</v>
      </c>
      <c r="D25" s="35">
        <v>2</v>
      </c>
      <c r="E25" s="54">
        <f t="shared" si="1"/>
        <v>886264.23055412935</v>
      </c>
      <c r="F25" s="37">
        <f t="shared" si="2"/>
        <v>3</v>
      </c>
      <c r="G25" s="55">
        <f t="shared" si="3"/>
        <v>1329396.345831194</v>
      </c>
      <c r="H25" s="46"/>
      <c r="I25" s="47"/>
      <c r="J25" s="54">
        <f t="shared" si="4"/>
        <v>0</v>
      </c>
      <c r="K25" s="49"/>
      <c r="L25" s="56">
        <f t="shared" si="5"/>
        <v>0</v>
      </c>
      <c r="N25" s="53">
        <v>44313211.527706467</v>
      </c>
    </row>
    <row r="26" spans="1:14" x14ac:dyDescent="0.2">
      <c r="A26" s="5" t="s">
        <v>19</v>
      </c>
      <c r="B26" s="53">
        <f t="shared" si="0"/>
        <v>48207.682449999986</v>
      </c>
      <c r="C26" s="34">
        <v>5</v>
      </c>
      <c r="D26" s="35">
        <v>2</v>
      </c>
      <c r="E26" s="54">
        <f t="shared" si="1"/>
        <v>96415.364899999971</v>
      </c>
      <c r="F26" s="37">
        <f t="shared" si="2"/>
        <v>3</v>
      </c>
      <c r="G26" s="55">
        <f t="shared" si="3"/>
        <v>144623.04734999995</v>
      </c>
      <c r="H26" s="46"/>
      <c r="I26" s="47"/>
      <c r="J26" s="54">
        <f t="shared" si="4"/>
        <v>0</v>
      </c>
      <c r="K26" s="49"/>
      <c r="L26" s="56">
        <f t="shared" si="5"/>
        <v>0</v>
      </c>
      <c r="N26" s="53">
        <v>4820768.2449999982</v>
      </c>
    </row>
    <row r="27" spans="1:14" x14ac:dyDescent="0.2">
      <c r="A27" s="5" t="s">
        <v>20</v>
      </c>
      <c r="B27" s="53">
        <f t="shared" si="0"/>
        <v>13515.58416047945</v>
      </c>
      <c r="C27" s="34">
        <v>5</v>
      </c>
      <c r="D27" s="35">
        <v>2</v>
      </c>
      <c r="E27" s="54">
        <f t="shared" si="1"/>
        <v>27031.168320958899</v>
      </c>
      <c r="F27" s="37">
        <f t="shared" si="2"/>
        <v>3</v>
      </c>
      <c r="G27" s="55">
        <f t="shared" si="3"/>
        <v>40546.752481438351</v>
      </c>
      <c r="H27" s="46"/>
      <c r="I27" s="47"/>
      <c r="J27" s="54">
        <f t="shared" si="4"/>
        <v>0</v>
      </c>
      <c r="K27" s="49"/>
      <c r="L27" s="56">
        <f t="shared" si="5"/>
        <v>0</v>
      </c>
      <c r="N27" s="53">
        <v>1351558.4160479449</v>
      </c>
    </row>
    <row r="28" spans="1:14" x14ac:dyDescent="0.2">
      <c r="A28" s="5" t="s">
        <v>21</v>
      </c>
      <c r="B28" s="53">
        <f t="shared" si="0"/>
        <v>8089.1686725078371</v>
      </c>
      <c r="C28" s="34">
        <v>5</v>
      </c>
      <c r="D28" s="35">
        <v>2</v>
      </c>
      <c r="E28" s="54">
        <f t="shared" si="1"/>
        <v>16178.337345015674</v>
      </c>
      <c r="F28" s="37">
        <f t="shared" si="2"/>
        <v>3</v>
      </c>
      <c r="G28" s="55">
        <f t="shared" si="3"/>
        <v>24267.506017523512</v>
      </c>
      <c r="H28" s="46"/>
      <c r="I28" s="47"/>
      <c r="J28" s="54">
        <f t="shared" si="4"/>
        <v>0</v>
      </c>
      <c r="K28" s="49"/>
      <c r="L28" s="56">
        <f t="shared" si="5"/>
        <v>0</v>
      </c>
      <c r="N28" s="53">
        <v>808916.86725078372</v>
      </c>
    </row>
    <row r="29" spans="1:14" x14ac:dyDescent="0.2">
      <c r="A29" s="5" t="s">
        <v>22</v>
      </c>
      <c r="B29" s="53">
        <f t="shared" si="0"/>
        <v>220670.15525481981</v>
      </c>
      <c r="C29" s="34">
        <v>5</v>
      </c>
      <c r="D29" s="35">
        <v>4</v>
      </c>
      <c r="E29" s="54">
        <f t="shared" si="1"/>
        <v>882680.62101927924</v>
      </c>
      <c r="F29" s="37">
        <f t="shared" si="2"/>
        <v>1</v>
      </c>
      <c r="G29" s="55">
        <f t="shared" si="3"/>
        <v>220670.15525481981</v>
      </c>
      <c r="H29" s="46"/>
      <c r="I29" s="47"/>
      <c r="J29" s="54">
        <f t="shared" si="4"/>
        <v>0</v>
      </c>
      <c r="K29" s="49"/>
      <c r="L29" s="56">
        <f t="shared" si="5"/>
        <v>0</v>
      </c>
      <c r="N29" s="53">
        <v>22067015.52548198</v>
      </c>
    </row>
    <row r="30" spans="1:14" x14ac:dyDescent="0.2">
      <c r="A30" s="5" t="s">
        <v>23</v>
      </c>
      <c r="B30" s="53">
        <f t="shared" si="0"/>
        <v>10353.29415</v>
      </c>
      <c r="C30" s="34">
        <v>5</v>
      </c>
      <c r="D30" s="35">
        <v>3</v>
      </c>
      <c r="E30" s="54">
        <f t="shared" si="1"/>
        <v>31059.882449999997</v>
      </c>
      <c r="F30" s="37">
        <f t="shared" si="2"/>
        <v>2</v>
      </c>
      <c r="G30" s="55">
        <f t="shared" si="3"/>
        <v>20706.588299999999</v>
      </c>
      <c r="H30" s="46"/>
      <c r="I30" s="47"/>
      <c r="J30" s="54">
        <f t="shared" si="4"/>
        <v>0</v>
      </c>
      <c r="K30" s="49"/>
      <c r="L30" s="56">
        <f t="shared" si="5"/>
        <v>0</v>
      </c>
      <c r="N30" s="53">
        <v>1035329.415</v>
      </c>
    </row>
    <row r="31" spans="1:14" x14ac:dyDescent="0.2">
      <c r="A31" s="5" t="s">
        <v>24</v>
      </c>
      <c r="B31" s="53">
        <f t="shared" si="0"/>
        <v>17568.127067502923</v>
      </c>
      <c r="C31" s="34">
        <v>4</v>
      </c>
      <c r="D31" s="35">
        <v>0</v>
      </c>
      <c r="E31" s="54">
        <f t="shared" si="1"/>
        <v>0</v>
      </c>
      <c r="F31" s="37">
        <f t="shared" si="2"/>
        <v>4</v>
      </c>
      <c r="G31" s="55">
        <f t="shared" si="3"/>
        <v>70272.508270011691</v>
      </c>
      <c r="H31" s="46"/>
      <c r="I31" s="47"/>
      <c r="J31" s="54">
        <f t="shared" si="4"/>
        <v>0</v>
      </c>
      <c r="K31" s="49"/>
      <c r="L31" s="56">
        <f t="shared" si="5"/>
        <v>0</v>
      </c>
      <c r="N31" s="53">
        <v>1756812.7067502923</v>
      </c>
    </row>
    <row r="32" spans="1:14" x14ac:dyDescent="0.2">
      <c r="A32" s="5" t="s">
        <v>25</v>
      </c>
      <c r="B32" s="53">
        <f t="shared" si="0"/>
        <v>45737.466106666659</v>
      </c>
      <c r="C32" s="34">
        <v>5</v>
      </c>
      <c r="D32" s="35">
        <v>3</v>
      </c>
      <c r="E32" s="54">
        <f t="shared" si="1"/>
        <v>137212.39831999998</v>
      </c>
      <c r="F32" s="37">
        <f t="shared" si="2"/>
        <v>2</v>
      </c>
      <c r="G32" s="55">
        <f t="shared" si="3"/>
        <v>91474.932213333319</v>
      </c>
      <c r="H32" s="46"/>
      <c r="I32" s="47"/>
      <c r="J32" s="54">
        <f t="shared" si="4"/>
        <v>0</v>
      </c>
      <c r="K32" s="49"/>
      <c r="L32" s="56">
        <f t="shared" si="5"/>
        <v>0</v>
      </c>
      <c r="N32" s="53">
        <v>4573746.6106666662</v>
      </c>
    </row>
    <row r="33" spans="1:14" x14ac:dyDescent="0.2">
      <c r="A33" s="5" t="s">
        <v>26</v>
      </c>
      <c r="B33" s="53">
        <f t="shared" si="0"/>
        <v>108572.84760188349</v>
      </c>
      <c r="C33" s="34">
        <v>5</v>
      </c>
      <c r="D33" s="35">
        <v>3</v>
      </c>
      <c r="E33" s="54">
        <f t="shared" si="1"/>
        <v>325718.5428056505</v>
      </c>
      <c r="F33" s="37">
        <f t="shared" si="2"/>
        <v>2</v>
      </c>
      <c r="G33" s="55">
        <f t="shared" si="3"/>
        <v>217145.69520376698</v>
      </c>
      <c r="H33" s="46"/>
      <c r="I33" s="47"/>
      <c r="J33" s="54">
        <f t="shared" si="4"/>
        <v>0</v>
      </c>
      <c r="K33" s="49"/>
      <c r="L33" s="56">
        <f t="shared" si="5"/>
        <v>0</v>
      </c>
      <c r="N33" s="53">
        <v>10857284.760188349</v>
      </c>
    </row>
    <row r="34" spans="1:14" x14ac:dyDescent="0.2">
      <c r="A34" s="5" t="s">
        <v>27</v>
      </c>
      <c r="B34" s="53">
        <f t="shared" si="0"/>
        <v>157049.1920242924</v>
      </c>
      <c r="C34" s="34">
        <v>5</v>
      </c>
      <c r="D34" s="35">
        <v>2</v>
      </c>
      <c r="E34" s="54">
        <f t="shared" si="1"/>
        <v>314098.38404858479</v>
      </c>
      <c r="F34" s="37">
        <f t="shared" si="2"/>
        <v>3</v>
      </c>
      <c r="G34" s="55">
        <f t="shared" si="3"/>
        <v>471147.57607287716</v>
      </c>
      <c r="H34" s="46"/>
      <c r="I34" s="47"/>
      <c r="J34" s="54">
        <f t="shared" si="4"/>
        <v>0</v>
      </c>
      <c r="K34" s="49"/>
      <c r="L34" s="56">
        <f t="shared" si="5"/>
        <v>0</v>
      </c>
      <c r="N34" s="53">
        <v>15704919.202429241</v>
      </c>
    </row>
    <row r="35" spans="1:14" x14ac:dyDescent="0.2">
      <c r="A35" s="5" t="s">
        <v>28</v>
      </c>
      <c r="B35" s="53">
        <f t="shared" si="0"/>
        <v>4298840.4731878461</v>
      </c>
      <c r="C35" s="34">
        <v>5</v>
      </c>
      <c r="D35" s="35">
        <v>5</v>
      </c>
      <c r="E35" s="54">
        <f t="shared" si="1"/>
        <v>21494202.36593923</v>
      </c>
      <c r="F35" s="37">
        <f t="shared" si="2"/>
        <v>0</v>
      </c>
      <c r="G35" s="55">
        <f t="shared" si="3"/>
        <v>0</v>
      </c>
      <c r="H35" s="46"/>
      <c r="I35" s="47"/>
      <c r="J35" s="54">
        <f t="shared" si="4"/>
        <v>0</v>
      </c>
      <c r="K35" s="49"/>
      <c r="L35" s="56">
        <f t="shared" si="5"/>
        <v>0</v>
      </c>
      <c r="N35" s="53">
        <v>429884047.31878459</v>
      </c>
    </row>
    <row r="36" spans="1:14" x14ac:dyDescent="0.2">
      <c r="A36" s="5" t="s">
        <v>29</v>
      </c>
      <c r="B36" s="53">
        <f t="shared" si="0"/>
        <v>7574.4963997039085</v>
      </c>
      <c r="C36" s="34">
        <v>5</v>
      </c>
      <c r="D36" s="35">
        <v>2</v>
      </c>
      <c r="E36" s="54">
        <f t="shared" si="1"/>
        <v>15148.992799407817</v>
      </c>
      <c r="F36" s="37">
        <f t="shared" si="2"/>
        <v>3</v>
      </c>
      <c r="G36" s="55">
        <f t="shared" si="3"/>
        <v>22723.489199111726</v>
      </c>
      <c r="H36" s="46"/>
      <c r="I36" s="47"/>
      <c r="J36" s="54">
        <f t="shared" si="4"/>
        <v>0</v>
      </c>
      <c r="K36" s="49"/>
      <c r="L36" s="56">
        <f t="shared" si="5"/>
        <v>0</v>
      </c>
      <c r="N36" s="53">
        <v>757449.63997039082</v>
      </c>
    </row>
    <row r="37" spans="1:14" x14ac:dyDescent="0.2">
      <c r="A37" s="5" t="s">
        <v>30</v>
      </c>
      <c r="B37" s="53">
        <f t="shared" si="0"/>
        <v>430505.32803559193</v>
      </c>
      <c r="C37" s="34">
        <v>5</v>
      </c>
      <c r="D37" s="35">
        <v>4</v>
      </c>
      <c r="E37" s="54">
        <f t="shared" si="1"/>
        <v>1722021.3121423677</v>
      </c>
      <c r="F37" s="37">
        <f t="shared" si="2"/>
        <v>1</v>
      </c>
      <c r="G37" s="55">
        <f t="shared" si="3"/>
        <v>430505.32803559193</v>
      </c>
      <c r="H37" s="46"/>
      <c r="I37" s="47"/>
      <c r="J37" s="54">
        <f t="shared" si="4"/>
        <v>0</v>
      </c>
      <c r="K37" s="49"/>
      <c r="L37" s="56">
        <f t="shared" si="5"/>
        <v>0</v>
      </c>
      <c r="N37" s="53">
        <v>43050532.803559192</v>
      </c>
    </row>
    <row r="38" spans="1:14" x14ac:dyDescent="0.2">
      <c r="A38" s="5" t="s">
        <v>31</v>
      </c>
      <c r="B38" s="53">
        <f t="shared" si="0"/>
        <v>70449.048689328047</v>
      </c>
      <c r="C38" s="34">
        <v>5</v>
      </c>
      <c r="D38" s="35">
        <v>4</v>
      </c>
      <c r="E38" s="54">
        <f t="shared" si="1"/>
        <v>281796.19475731219</v>
      </c>
      <c r="F38" s="37">
        <f t="shared" si="2"/>
        <v>1</v>
      </c>
      <c r="G38" s="55">
        <f t="shared" si="3"/>
        <v>70449.048689328047</v>
      </c>
      <c r="H38" s="46"/>
      <c r="I38" s="47"/>
      <c r="J38" s="54">
        <f t="shared" si="4"/>
        <v>0</v>
      </c>
      <c r="K38" s="49"/>
      <c r="L38" s="56">
        <f t="shared" si="5"/>
        <v>0</v>
      </c>
      <c r="N38" s="53">
        <v>7044904.868932805</v>
      </c>
    </row>
    <row r="39" spans="1:14" x14ac:dyDescent="0.2">
      <c r="A39" s="5" t="s">
        <v>32</v>
      </c>
      <c r="B39" s="53">
        <f t="shared" si="0"/>
        <v>12033.95937325842</v>
      </c>
      <c r="C39" s="34">
        <v>5</v>
      </c>
      <c r="D39" s="35">
        <v>2</v>
      </c>
      <c r="E39" s="54">
        <f t="shared" si="1"/>
        <v>24067.91874651684</v>
      </c>
      <c r="F39" s="37">
        <f t="shared" si="2"/>
        <v>3</v>
      </c>
      <c r="G39" s="55">
        <f t="shared" si="3"/>
        <v>36101.878119775261</v>
      </c>
      <c r="H39" s="46"/>
      <c r="I39" s="47"/>
      <c r="J39" s="54">
        <f t="shared" si="4"/>
        <v>0</v>
      </c>
      <c r="K39" s="49"/>
      <c r="L39" s="56">
        <f t="shared" si="5"/>
        <v>0</v>
      </c>
      <c r="N39" s="53">
        <v>1203395.937325842</v>
      </c>
    </row>
    <row r="40" spans="1:14" x14ac:dyDescent="0.2">
      <c r="A40" s="5" t="s">
        <v>33</v>
      </c>
      <c r="B40" s="53">
        <f t="shared" si="0"/>
        <v>1578.8187297465317</v>
      </c>
      <c r="C40" s="34">
        <v>4</v>
      </c>
      <c r="D40" s="35">
        <v>0</v>
      </c>
      <c r="E40" s="54">
        <f t="shared" si="1"/>
        <v>0</v>
      </c>
      <c r="F40" s="37">
        <f t="shared" si="2"/>
        <v>4</v>
      </c>
      <c r="G40" s="55">
        <f t="shared" si="3"/>
        <v>6315.274918986127</v>
      </c>
      <c r="H40" s="46"/>
      <c r="I40" s="47"/>
      <c r="J40" s="54">
        <f t="shared" si="4"/>
        <v>0</v>
      </c>
      <c r="K40" s="49"/>
      <c r="L40" s="56">
        <f t="shared" si="5"/>
        <v>0</v>
      </c>
      <c r="N40" s="53">
        <v>157881.87297465318</v>
      </c>
    </row>
    <row r="41" spans="1:14" x14ac:dyDescent="0.2">
      <c r="A41" s="5" t="s">
        <v>34</v>
      </c>
      <c r="B41" s="53">
        <f t="shared" si="0"/>
        <v>504290.20940533909</v>
      </c>
      <c r="C41" s="34">
        <v>5</v>
      </c>
      <c r="D41" s="35">
        <v>4</v>
      </c>
      <c r="E41" s="54">
        <f t="shared" si="1"/>
        <v>2017160.8376213564</v>
      </c>
      <c r="F41" s="37">
        <f t="shared" si="2"/>
        <v>1</v>
      </c>
      <c r="G41" s="55">
        <f t="shared" si="3"/>
        <v>504290.20940533909</v>
      </c>
      <c r="H41" s="46"/>
      <c r="I41" s="47"/>
      <c r="J41" s="54">
        <f t="shared" si="4"/>
        <v>0</v>
      </c>
      <c r="K41" s="49"/>
      <c r="L41" s="56">
        <f t="shared" si="5"/>
        <v>0</v>
      </c>
      <c r="N41" s="53">
        <v>50429020.940533906</v>
      </c>
    </row>
    <row r="42" spans="1:14" x14ac:dyDescent="0.2">
      <c r="A42" s="5" t="s">
        <v>35</v>
      </c>
      <c r="B42" s="53">
        <f t="shared" si="0"/>
        <v>5325798.1079824567</v>
      </c>
      <c r="C42" s="34">
        <v>5</v>
      </c>
      <c r="D42" s="35">
        <v>5</v>
      </c>
      <c r="E42" s="54">
        <f t="shared" si="1"/>
        <v>26628990.539912283</v>
      </c>
      <c r="F42" s="37">
        <f t="shared" si="2"/>
        <v>0</v>
      </c>
      <c r="G42" s="55">
        <f t="shared" si="3"/>
        <v>0</v>
      </c>
      <c r="H42" s="46"/>
      <c r="I42" s="47"/>
      <c r="J42" s="54">
        <f t="shared" si="4"/>
        <v>0</v>
      </c>
      <c r="K42" s="49"/>
      <c r="L42" s="56">
        <f t="shared" si="5"/>
        <v>0</v>
      </c>
      <c r="N42" s="53">
        <v>532579810.79824567</v>
      </c>
    </row>
    <row r="43" spans="1:14" x14ac:dyDescent="0.2">
      <c r="A43" s="5" t="s">
        <v>36</v>
      </c>
      <c r="B43" s="53">
        <f t="shared" si="0"/>
        <v>839626.62395254534</v>
      </c>
      <c r="C43" s="34">
        <v>5</v>
      </c>
      <c r="D43" s="35">
        <v>5</v>
      </c>
      <c r="E43" s="54">
        <f t="shared" si="1"/>
        <v>4198133.1197627271</v>
      </c>
      <c r="F43" s="37">
        <f t="shared" si="2"/>
        <v>0</v>
      </c>
      <c r="G43" s="55">
        <f t="shared" si="3"/>
        <v>0</v>
      </c>
      <c r="H43" s="46"/>
      <c r="I43" s="47"/>
      <c r="J43" s="54">
        <f t="shared" si="4"/>
        <v>0</v>
      </c>
      <c r="K43" s="49"/>
      <c r="L43" s="56">
        <f t="shared" si="5"/>
        <v>0</v>
      </c>
      <c r="N43" s="53">
        <v>83962662.395254537</v>
      </c>
    </row>
    <row r="44" spans="1:14" x14ac:dyDescent="0.2">
      <c r="A44" s="5" t="s">
        <v>37</v>
      </c>
      <c r="B44" s="53">
        <f t="shared" si="0"/>
        <v>78205.504841273883</v>
      </c>
      <c r="C44" s="34">
        <v>5</v>
      </c>
      <c r="D44" s="35">
        <v>2</v>
      </c>
      <c r="E44" s="54">
        <f t="shared" si="1"/>
        <v>156411.00968254777</v>
      </c>
      <c r="F44" s="37">
        <f t="shared" si="2"/>
        <v>3</v>
      </c>
      <c r="G44" s="55">
        <f t="shared" si="3"/>
        <v>234616.51452382165</v>
      </c>
      <c r="H44" s="46"/>
      <c r="I44" s="47"/>
      <c r="J44" s="54">
        <f t="shared" si="4"/>
        <v>0</v>
      </c>
      <c r="K44" s="49"/>
      <c r="L44" s="56">
        <f t="shared" si="5"/>
        <v>0</v>
      </c>
      <c r="N44" s="53">
        <v>7820550.4841273883</v>
      </c>
    </row>
    <row r="45" spans="1:14" x14ac:dyDescent="0.2">
      <c r="A45" s="5" t="s">
        <v>38</v>
      </c>
      <c r="B45" s="53">
        <f t="shared" si="0"/>
        <v>1115.9326650850646</v>
      </c>
      <c r="C45" s="34">
        <v>4</v>
      </c>
      <c r="D45" s="35">
        <v>0</v>
      </c>
      <c r="E45" s="54">
        <f t="shared" si="1"/>
        <v>0</v>
      </c>
      <c r="F45" s="37">
        <f t="shared" si="2"/>
        <v>4</v>
      </c>
      <c r="G45" s="55">
        <f t="shared" si="3"/>
        <v>4463.7306603402585</v>
      </c>
      <c r="H45" s="46"/>
      <c r="I45" s="47"/>
      <c r="J45" s="54">
        <f t="shared" si="4"/>
        <v>0</v>
      </c>
      <c r="K45" s="49"/>
      <c r="L45" s="56">
        <f t="shared" si="5"/>
        <v>0</v>
      </c>
      <c r="N45" s="53">
        <v>111593.26650850645</v>
      </c>
    </row>
    <row r="46" spans="1:14" x14ac:dyDescent="0.2">
      <c r="A46" s="5" t="s">
        <v>39</v>
      </c>
      <c r="B46" s="53">
        <f t="shared" si="0"/>
        <v>29300.346003333336</v>
      </c>
      <c r="C46" s="34">
        <v>5</v>
      </c>
      <c r="D46" s="35">
        <v>3</v>
      </c>
      <c r="E46" s="54">
        <f t="shared" si="1"/>
        <v>87901.038010000004</v>
      </c>
      <c r="F46" s="37">
        <f t="shared" si="2"/>
        <v>2</v>
      </c>
      <c r="G46" s="55">
        <f t="shared" si="3"/>
        <v>58600.692006666672</v>
      </c>
      <c r="H46" s="46"/>
      <c r="I46" s="47"/>
      <c r="J46" s="54">
        <f t="shared" si="4"/>
        <v>0</v>
      </c>
      <c r="K46" s="49"/>
      <c r="L46" s="56">
        <f t="shared" si="5"/>
        <v>0</v>
      </c>
      <c r="N46" s="53">
        <v>2930034.6003333335</v>
      </c>
    </row>
    <row r="47" spans="1:14" x14ac:dyDescent="0.2">
      <c r="A47" s="5" t="s">
        <v>40</v>
      </c>
      <c r="B47" s="53">
        <f t="shared" si="0"/>
        <v>1568429.630013505</v>
      </c>
      <c r="C47" s="34">
        <v>5</v>
      </c>
      <c r="D47" s="35">
        <v>5</v>
      </c>
      <c r="E47" s="54">
        <f t="shared" si="1"/>
        <v>7842148.150067525</v>
      </c>
      <c r="F47" s="37">
        <f t="shared" si="2"/>
        <v>0</v>
      </c>
      <c r="G47" s="55">
        <f t="shared" si="3"/>
        <v>0</v>
      </c>
      <c r="H47" s="46"/>
      <c r="I47" s="47"/>
      <c r="J47" s="54">
        <f t="shared" si="4"/>
        <v>0</v>
      </c>
      <c r="K47" s="49"/>
      <c r="L47" s="56">
        <f t="shared" si="5"/>
        <v>0</v>
      </c>
      <c r="N47" s="53">
        <v>156842963.00135049</v>
      </c>
    </row>
    <row r="48" spans="1:14" x14ac:dyDescent="0.2">
      <c r="A48" s="5" t="s">
        <v>41</v>
      </c>
      <c r="B48" s="53">
        <f t="shared" si="0"/>
        <v>436981.64836966689</v>
      </c>
      <c r="C48" s="34">
        <v>5</v>
      </c>
      <c r="D48" s="35">
        <v>2</v>
      </c>
      <c r="E48" s="54">
        <f t="shared" si="1"/>
        <v>873963.29673933377</v>
      </c>
      <c r="F48" s="37">
        <f t="shared" si="2"/>
        <v>3</v>
      </c>
      <c r="G48" s="55">
        <f t="shared" si="3"/>
        <v>1310944.9451090007</v>
      </c>
      <c r="H48" s="46"/>
      <c r="I48" s="47"/>
      <c r="J48" s="54">
        <f t="shared" si="4"/>
        <v>0</v>
      </c>
      <c r="K48" s="49"/>
      <c r="L48" s="56">
        <f t="shared" si="5"/>
        <v>0</v>
      </c>
      <c r="N48" s="53">
        <v>43698164.836966686</v>
      </c>
    </row>
    <row r="49" spans="1:14" x14ac:dyDescent="0.2">
      <c r="A49" s="5" t="s">
        <v>42</v>
      </c>
      <c r="B49" s="53">
        <f t="shared" si="0"/>
        <v>295786.30047312874</v>
      </c>
      <c r="C49" s="34">
        <v>5</v>
      </c>
      <c r="D49" s="35">
        <v>4</v>
      </c>
      <c r="E49" s="54">
        <f t="shared" si="1"/>
        <v>1183145.2018925149</v>
      </c>
      <c r="F49" s="37">
        <f t="shared" si="2"/>
        <v>1</v>
      </c>
      <c r="G49" s="55">
        <f t="shared" si="3"/>
        <v>295786.30047312874</v>
      </c>
      <c r="H49" s="46"/>
      <c r="I49" s="47"/>
      <c r="J49" s="54">
        <f t="shared" si="4"/>
        <v>0</v>
      </c>
      <c r="K49" s="49"/>
      <c r="L49" s="56">
        <f t="shared" si="5"/>
        <v>0</v>
      </c>
      <c r="N49" s="53">
        <v>29578630.047312874</v>
      </c>
    </row>
    <row r="50" spans="1:14" x14ac:dyDescent="0.2">
      <c r="A50" s="5" t="s">
        <v>43</v>
      </c>
      <c r="B50" s="53">
        <f t="shared" si="0"/>
        <v>15134481.549764648</v>
      </c>
      <c r="C50" s="34">
        <v>3</v>
      </c>
      <c r="D50" s="35">
        <v>3</v>
      </c>
      <c r="E50" s="54">
        <f t="shared" si="1"/>
        <v>45403444.649293944</v>
      </c>
      <c r="F50" s="37">
        <f t="shared" si="2"/>
        <v>0</v>
      </c>
      <c r="G50" s="55">
        <f t="shared" si="3"/>
        <v>0</v>
      </c>
      <c r="H50" s="38">
        <v>3</v>
      </c>
      <c r="I50" s="34">
        <v>3</v>
      </c>
      <c r="J50" s="54">
        <f t="shared" si="4"/>
        <v>45403444.649293944</v>
      </c>
      <c r="K50" s="35">
        <f>(H50-I50)</f>
        <v>0</v>
      </c>
      <c r="L50" s="56">
        <f t="shared" si="5"/>
        <v>0</v>
      </c>
      <c r="N50" s="53">
        <v>1513448154.9764647</v>
      </c>
    </row>
    <row r="51" spans="1:14" x14ac:dyDescent="0.2">
      <c r="A51" s="5" t="s">
        <v>44</v>
      </c>
      <c r="B51" s="53">
        <f t="shared" si="0"/>
        <v>6324890.1401214646</v>
      </c>
      <c r="C51" s="34">
        <v>7</v>
      </c>
      <c r="D51" s="35">
        <v>5</v>
      </c>
      <c r="E51" s="54">
        <f t="shared" si="1"/>
        <v>31624450.700607322</v>
      </c>
      <c r="F51" s="37">
        <f t="shared" si="2"/>
        <v>2</v>
      </c>
      <c r="G51" s="55">
        <f t="shared" si="3"/>
        <v>12649780.280242929</v>
      </c>
      <c r="H51" s="46"/>
      <c r="I51" s="47"/>
      <c r="J51" s="54">
        <f t="shared" si="4"/>
        <v>0</v>
      </c>
      <c r="K51" s="49"/>
      <c r="L51" s="56">
        <f t="shared" si="5"/>
        <v>0</v>
      </c>
      <c r="N51" s="53">
        <v>632489014.01214647</v>
      </c>
    </row>
    <row r="52" spans="1:14" x14ac:dyDescent="0.2">
      <c r="A52" s="5" t="s">
        <v>45</v>
      </c>
      <c r="B52" s="53">
        <f t="shared" si="0"/>
        <v>771151.45380667574</v>
      </c>
      <c r="C52" s="34">
        <v>5</v>
      </c>
      <c r="D52" s="35">
        <v>4</v>
      </c>
      <c r="E52" s="54">
        <f t="shared" si="1"/>
        <v>3084605.815226703</v>
      </c>
      <c r="F52" s="37">
        <f t="shared" si="2"/>
        <v>1</v>
      </c>
      <c r="G52" s="55">
        <f t="shared" si="3"/>
        <v>771151.45380667574</v>
      </c>
      <c r="H52" s="46"/>
      <c r="I52" s="47"/>
      <c r="J52" s="54">
        <f t="shared" si="4"/>
        <v>0</v>
      </c>
      <c r="K52" s="49"/>
      <c r="L52" s="56">
        <f t="shared" si="5"/>
        <v>0</v>
      </c>
      <c r="N52" s="53">
        <v>77115145.380667567</v>
      </c>
    </row>
    <row r="53" spans="1:14" x14ac:dyDescent="0.2">
      <c r="A53" s="5" t="s">
        <v>46</v>
      </c>
      <c r="B53" s="53">
        <f t="shared" si="0"/>
        <v>2530987.9178959993</v>
      </c>
      <c r="C53" s="34">
        <v>5</v>
      </c>
      <c r="D53" s="35">
        <v>5</v>
      </c>
      <c r="E53" s="54">
        <f t="shared" si="1"/>
        <v>12654939.589479996</v>
      </c>
      <c r="F53" s="37">
        <f t="shared" si="2"/>
        <v>0</v>
      </c>
      <c r="G53" s="55">
        <f t="shared" si="3"/>
        <v>0</v>
      </c>
      <c r="H53" s="46"/>
      <c r="I53" s="47"/>
      <c r="J53" s="54">
        <f t="shared" si="4"/>
        <v>0</v>
      </c>
      <c r="K53" s="49"/>
      <c r="L53" s="56">
        <f t="shared" si="5"/>
        <v>0</v>
      </c>
      <c r="N53" s="53">
        <v>253098791.78959993</v>
      </c>
    </row>
    <row r="54" spans="1:14" x14ac:dyDescent="0.2">
      <c r="A54" s="5" t="s">
        <v>47</v>
      </c>
      <c r="B54" s="53">
        <f t="shared" si="0"/>
        <v>54834.600933048408</v>
      </c>
      <c r="C54" s="34">
        <v>5</v>
      </c>
      <c r="D54" s="35">
        <v>3</v>
      </c>
      <c r="E54" s="54">
        <f t="shared" si="1"/>
        <v>164503.80279914523</v>
      </c>
      <c r="F54" s="37">
        <f t="shared" si="2"/>
        <v>2</v>
      </c>
      <c r="G54" s="55">
        <f t="shared" si="3"/>
        <v>109669.20186609682</v>
      </c>
      <c r="H54" s="46"/>
      <c r="I54" s="47"/>
      <c r="J54" s="54">
        <f t="shared" si="4"/>
        <v>0</v>
      </c>
      <c r="K54" s="49"/>
      <c r="L54" s="56">
        <f t="shared" si="5"/>
        <v>0</v>
      </c>
      <c r="N54" s="53">
        <v>5483460.0933048408</v>
      </c>
    </row>
    <row r="55" spans="1:14" x14ac:dyDescent="0.2">
      <c r="A55" s="5" t="s">
        <v>48</v>
      </c>
      <c r="B55" s="53">
        <f t="shared" si="0"/>
        <v>31178516.608165402</v>
      </c>
      <c r="C55" s="34">
        <v>6</v>
      </c>
      <c r="D55" s="35">
        <v>6</v>
      </c>
      <c r="E55" s="54">
        <f t="shared" si="1"/>
        <v>187071099.64899242</v>
      </c>
      <c r="F55" s="37">
        <f t="shared" si="2"/>
        <v>0</v>
      </c>
      <c r="G55" s="55">
        <f t="shared" si="3"/>
        <v>0</v>
      </c>
      <c r="H55" s="46"/>
      <c r="I55" s="47"/>
      <c r="J55" s="54">
        <f t="shared" si="4"/>
        <v>0</v>
      </c>
      <c r="K55" s="49"/>
      <c r="L55" s="56">
        <f t="shared" si="5"/>
        <v>0</v>
      </c>
      <c r="N55" s="53">
        <v>3117851660.8165402</v>
      </c>
    </row>
    <row r="56" spans="1:14" x14ac:dyDescent="0.2">
      <c r="A56" s="5" t="s">
        <v>49</v>
      </c>
      <c r="B56" s="53">
        <f t="shared" si="0"/>
        <v>5720705.3563923817</v>
      </c>
      <c r="C56" s="34">
        <v>6</v>
      </c>
      <c r="D56" s="35">
        <v>6</v>
      </c>
      <c r="E56" s="54">
        <f t="shared" si="1"/>
        <v>34324232.138354287</v>
      </c>
      <c r="F56" s="37">
        <f t="shared" si="2"/>
        <v>0</v>
      </c>
      <c r="G56" s="55">
        <f t="shared" si="3"/>
        <v>0</v>
      </c>
      <c r="H56" s="46"/>
      <c r="I56" s="47"/>
      <c r="J56" s="54">
        <f t="shared" si="4"/>
        <v>0</v>
      </c>
      <c r="K56" s="49"/>
      <c r="L56" s="56">
        <f t="shared" si="5"/>
        <v>0</v>
      </c>
      <c r="N56" s="53">
        <v>572070535.63923812</v>
      </c>
    </row>
    <row r="57" spans="1:14" x14ac:dyDescent="0.2">
      <c r="A57" s="5" t="s">
        <v>50</v>
      </c>
      <c r="B57" s="53">
        <f t="shared" si="0"/>
        <v>5570165.6251841057</v>
      </c>
      <c r="C57" s="34">
        <v>5</v>
      </c>
      <c r="D57" s="35">
        <v>5</v>
      </c>
      <c r="E57" s="54">
        <f t="shared" si="1"/>
        <v>27850828.125920527</v>
      </c>
      <c r="F57" s="37">
        <f t="shared" si="2"/>
        <v>0</v>
      </c>
      <c r="G57" s="55">
        <f t="shared" si="3"/>
        <v>0</v>
      </c>
      <c r="H57" s="46"/>
      <c r="I57" s="47"/>
      <c r="J57" s="54">
        <f t="shared" si="4"/>
        <v>0</v>
      </c>
      <c r="K57" s="49"/>
      <c r="L57" s="56">
        <f t="shared" si="5"/>
        <v>0</v>
      </c>
      <c r="N57" s="53">
        <v>557016562.51841056</v>
      </c>
    </row>
    <row r="58" spans="1:14" x14ac:dyDescent="0.2">
      <c r="A58" s="5" t="s">
        <v>51</v>
      </c>
      <c r="B58" s="53">
        <f t="shared" si="0"/>
        <v>378245.49724821484</v>
      </c>
      <c r="C58" s="34">
        <v>5</v>
      </c>
      <c r="D58" s="35">
        <v>2</v>
      </c>
      <c r="E58" s="54">
        <f t="shared" si="1"/>
        <v>756490.99449642969</v>
      </c>
      <c r="F58" s="37">
        <f t="shared" si="2"/>
        <v>3</v>
      </c>
      <c r="G58" s="55">
        <f t="shared" si="3"/>
        <v>1134736.4917446445</v>
      </c>
      <c r="H58" s="46"/>
      <c r="I58" s="47"/>
      <c r="J58" s="54">
        <f t="shared" si="4"/>
        <v>0</v>
      </c>
      <c r="K58" s="49"/>
      <c r="L58" s="56">
        <f t="shared" si="5"/>
        <v>0</v>
      </c>
      <c r="N58" s="53">
        <v>37824549.724821486</v>
      </c>
    </row>
    <row r="59" spans="1:14" x14ac:dyDescent="0.2">
      <c r="A59" s="5" t="s">
        <v>52</v>
      </c>
      <c r="B59" s="53">
        <f t="shared" si="0"/>
        <v>5590131.541763287</v>
      </c>
      <c r="C59" s="34">
        <v>5</v>
      </c>
      <c r="D59" s="35">
        <v>5</v>
      </c>
      <c r="E59" s="54">
        <f t="shared" si="1"/>
        <v>27950657.708816435</v>
      </c>
      <c r="F59" s="37">
        <f t="shared" si="2"/>
        <v>0</v>
      </c>
      <c r="G59" s="55">
        <f t="shared" si="3"/>
        <v>0</v>
      </c>
      <c r="H59" s="46"/>
      <c r="I59" s="47"/>
      <c r="J59" s="54">
        <f t="shared" si="4"/>
        <v>0</v>
      </c>
      <c r="K59" s="49"/>
      <c r="L59" s="56">
        <f t="shared" si="5"/>
        <v>0</v>
      </c>
      <c r="N59" s="53">
        <v>559013154.17632866</v>
      </c>
    </row>
    <row r="60" spans="1:14" x14ac:dyDescent="0.2">
      <c r="A60" s="5" t="s">
        <v>53</v>
      </c>
      <c r="B60" s="53">
        <f t="shared" si="0"/>
        <v>1416441.2136738566</v>
      </c>
      <c r="C60" s="34">
        <v>5</v>
      </c>
      <c r="D60" s="35">
        <v>5</v>
      </c>
      <c r="E60" s="54">
        <f t="shared" si="1"/>
        <v>7082206.0683692824</v>
      </c>
      <c r="F60" s="37">
        <f t="shared" si="2"/>
        <v>0</v>
      </c>
      <c r="G60" s="55">
        <f t="shared" si="3"/>
        <v>0</v>
      </c>
      <c r="H60" s="46"/>
      <c r="I60" s="47"/>
      <c r="J60" s="54">
        <f t="shared" si="4"/>
        <v>0</v>
      </c>
      <c r="K60" s="49"/>
      <c r="L60" s="56">
        <f t="shared" si="5"/>
        <v>0</v>
      </c>
      <c r="N60" s="53">
        <v>141644121.36738566</v>
      </c>
    </row>
    <row r="61" spans="1:14" x14ac:dyDescent="0.2">
      <c r="A61" s="5" t="s">
        <v>54</v>
      </c>
      <c r="B61" s="53">
        <f t="shared" si="0"/>
        <v>58650.847600000001</v>
      </c>
      <c r="C61" s="34">
        <v>5</v>
      </c>
      <c r="D61" s="35">
        <v>4</v>
      </c>
      <c r="E61" s="54">
        <f t="shared" si="1"/>
        <v>234603.3904</v>
      </c>
      <c r="F61" s="37">
        <f t="shared" si="2"/>
        <v>1</v>
      </c>
      <c r="G61" s="55">
        <f t="shared" si="3"/>
        <v>58650.847600000001</v>
      </c>
      <c r="H61" s="46"/>
      <c r="I61" s="47"/>
      <c r="J61" s="54">
        <f t="shared" si="4"/>
        <v>0</v>
      </c>
      <c r="K61" s="49"/>
      <c r="L61" s="56">
        <f t="shared" si="5"/>
        <v>0</v>
      </c>
      <c r="N61" s="53">
        <v>5865084.7599999998</v>
      </c>
    </row>
    <row r="62" spans="1:14" x14ac:dyDescent="0.2">
      <c r="A62" s="5" t="s">
        <v>87</v>
      </c>
      <c r="B62" s="53">
        <f t="shared" si="0"/>
        <v>1745026.8065519091</v>
      </c>
      <c r="C62" s="34">
        <v>5</v>
      </c>
      <c r="D62" s="35">
        <v>4</v>
      </c>
      <c r="E62" s="54">
        <f t="shared" si="1"/>
        <v>6980107.2262076363</v>
      </c>
      <c r="F62" s="37">
        <f t="shared" si="2"/>
        <v>1</v>
      </c>
      <c r="G62" s="55">
        <f t="shared" si="3"/>
        <v>1745026.8065519091</v>
      </c>
      <c r="H62" s="46"/>
      <c r="I62" s="47"/>
      <c r="J62" s="54">
        <f t="shared" si="4"/>
        <v>0</v>
      </c>
      <c r="K62" s="49"/>
      <c r="L62" s="56">
        <f t="shared" si="5"/>
        <v>0</v>
      </c>
      <c r="N62" s="53">
        <v>174502680.65519091</v>
      </c>
    </row>
    <row r="63" spans="1:14" x14ac:dyDescent="0.2">
      <c r="A63" s="5" t="s">
        <v>88</v>
      </c>
      <c r="B63" s="53">
        <f t="shared" si="0"/>
        <v>531222.56185399997</v>
      </c>
      <c r="C63" s="34">
        <v>5</v>
      </c>
      <c r="D63" s="35">
        <v>5</v>
      </c>
      <c r="E63" s="54">
        <f t="shared" si="1"/>
        <v>2656112.8092700001</v>
      </c>
      <c r="F63" s="37">
        <f t="shared" si="2"/>
        <v>0</v>
      </c>
      <c r="G63" s="55">
        <f t="shared" si="3"/>
        <v>0</v>
      </c>
      <c r="H63" s="46"/>
      <c r="I63" s="47"/>
      <c r="J63" s="54">
        <f t="shared" si="4"/>
        <v>0</v>
      </c>
      <c r="K63" s="49"/>
      <c r="L63" s="56">
        <f t="shared" si="5"/>
        <v>0</v>
      </c>
      <c r="N63" s="53">
        <v>53122256.185399994</v>
      </c>
    </row>
    <row r="64" spans="1:14" x14ac:dyDescent="0.2">
      <c r="A64" s="5" t="s">
        <v>55</v>
      </c>
      <c r="B64" s="53">
        <f t="shared" si="0"/>
        <v>275889.73525999999</v>
      </c>
      <c r="C64" s="34">
        <v>5</v>
      </c>
      <c r="D64" s="35">
        <v>4</v>
      </c>
      <c r="E64" s="54">
        <f t="shared" si="1"/>
        <v>1103558.9410399999</v>
      </c>
      <c r="F64" s="37">
        <f t="shared" si="2"/>
        <v>1</v>
      </c>
      <c r="G64" s="55">
        <f t="shared" si="3"/>
        <v>275889.73525999999</v>
      </c>
      <c r="H64" s="46"/>
      <c r="I64" s="47"/>
      <c r="J64" s="54">
        <f t="shared" si="4"/>
        <v>0</v>
      </c>
      <c r="K64" s="49"/>
      <c r="L64" s="56">
        <f t="shared" si="5"/>
        <v>0</v>
      </c>
      <c r="N64" s="53">
        <v>27588973.526000001</v>
      </c>
    </row>
    <row r="65" spans="1:14" x14ac:dyDescent="0.2">
      <c r="A65" s="5" t="s">
        <v>56</v>
      </c>
      <c r="B65" s="53">
        <f t="shared" si="0"/>
        <v>2805988.1221635868</v>
      </c>
      <c r="C65" s="34">
        <v>5</v>
      </c>
      <c r="D65" s="35">
        <v>5</v>
      </c>
      <c r="E65" s="54">
        <f t="shared" si="1"/>
        <v>14029940.610817933</v>
      </c>
      <c r="F65" s="37">
        <f t="shared" si="2"/>
        <v>0</v>
      </c>
      <c r="G65" s="55">
        <f t="shared" si="3"/>
        <v>0</v>
      </c>
      <c r="H65" s="46"/>
      <c r="I65" s="47"/>
      <c r="J65" s="54">
        <f t="shared" si="4"/>
        <v>0</v>
      </c>
      <c r="K65" s="49"/>
      <c r="L65" s="56">
        <f t="shared" si="5"/>
        <v>0</v>
      </c>
      <c r="N65" s="53">
        <v>280598812.21635866</v>
      </c>
    </row>
    <row r="66" spans="1:14" x14ac:dyDescent="0.2">
      <c r="A66" s="5" t="s">
        <v>57</v>
      </c>
      <c r="B66" s="53">
        <f t="shared" si="0"/>
        <v>711426.60894161079</v>
      </c>
      <c r="C66" s="34">
        <v>5</v>
      </c>
      <c r="D66" s="35">
        <v>5</v>
      </c>
      <c r="E66" s="54">
        <f t="shared" si="1"/>
        <v>3557133.044708054</v>
      </c>
      <c r="F66" s="37">
        <f t="shared" si="2"/>
        <v>0</v>
      </c>
      <c r="G66" s="55">
        <f t="shared" si="3"/>
        <v>0</v>
      </c>
      <c r="H66" s="46"/>
      <c r="I66" s="47"/>
      <c r="J66" s="54">
        <f t="shared" si="4"/>
        <v>0</v>
      </c>
      <c r="K66" s="49"/>
      <c r="L66" s="56">
        <f t="shared" si="5"/>
        <v>0</v>
      </c>
      <c r="N66" s="53">
        <v>71142660.894161075</v>
      </c>
    </row>
    <row r="67" spans="1:14" x14ac:dyDescent="0.2">
      <c r="A67" s="5" t="s">
        <v>58</v>
      </c>
      <c r="B67" s="53">
        <f t="shared" si="0"/>
        <v>193047.34448574629</v>
      </c>
      <c r="C67" s="34">
        <v>5</v>
      </c>
      <c r="D67" s="35">
        <v>2</v>
      </c>
      <c r="E67" s="54">
        <f t="shared" si="1"/>
        <v>386094.68897149258</v>
      </c>
      <c r="F67" s="37">
        <f t="shared" si="2"/>
        <v>3</v>
      </c>
      <c r="G67" s="55">
        <f t="shared" si="3"/>
        <v>579142.03345723893</v>
      </c>
      <c r="H67" s="46"/>
      <c r="I67" s="47"/>
      <c r="J67" s="54">
        <f t="shared" si="4"/>
        <v>0</v>
      </c>
      <c r="K67" s="49"/>
      <c r="L67" s="56">
        <f t="shared" si="5"/>
        <v>0</v>
      </c>
      <c r="N67" s="53">
        <v>19304734.448574629</v>
      </c>
    </row>
    <row r="68" spans="1:14" x14ac:dyDescent="0.2">
      <c r="A68" s="5" t="s">
        <v>59</v>
      </c>
      <c r="B68" s="53">
        <f t="shared" si="0"/>
        <v>81376.207139999984</v>
      </c>
      <c r="C68" s="34">
        <v>5</v>
      </c>
      <c r="D68" s="35">
        <v>2</v>
      </c>
      <c r="E68" s="54">
        <f t="shared" si="1"/>
        <v>162752.41427999997</v>
      </c>
      <c r="F68" s="37">
        <f t="shared" si="2"/>
        <v>3</v>
      </c>
      <c r="G68" s="55">
        <f t="shared" si="3"/>
        <v>244128.62141999995</v>
      </c>
      <c r="H68" s="46"/>
      <c r="I68" s="47"/>
      <c r="J68" s="54">
        <f t="shared" si="4"/>
        <v>0</v>
      </c>
      <c r="K68" s="49"/>
      <c r="L68" s="56">
        <f t="shared" si="5"/>
        <v>0</v>
      </c>
      <c r="N68" s="53">
        <v>8137620.7139999978</v>
      </c>
    </row>
    <row r="69" spans="1:14" x14ac:dyDescent="0.2">
      <c r="A69" s="5" t="s">
        <v>60</v>
      </c>
      <c r="B69" s="53">
        <f t="shared" si="0"/>
        <v>67129.933922398603</v>
      </c>
      <c r="C69" s="34">
        <v>5</v>
      </c>
      <c r="D69" s="35">
        <v>3</v>
      </c>
      <c r="E69" s="54">
        <f t="shared" si="1"/>
        <v>201389.80176719581</v>
      </c>
      <c r="F69" s="37">
        <f t="shared" si="2"/>
        <v>2</v>
      </c>
      <c r="G69" s="55">
        <f t="shared" si="3"/>
        <v>134259.86784479721</v>
      </c>
      <c r="H69" s="46"/>
      <c r="I69" s="47"/>
      <c r="J69" s="54">
        <f t="shared" si="4"/>
        <v>0</v>
      </c>
      <c r="K69" s="49"/>
      <c r="L69" s="56">
        <f t="shared" si="5"/>
        <v>0</v>
      </c>
      <c r="N69" s="53">
        <v>6712993.3922398603</v>
      </c>
    </row>
    <row r="70" spans="1:14" x14ac:dyDescent="0.2">
      <c r="A70" s="5" t="s">
        <v>61</v>
      </c>
      <c r="B70" s="53">
        <f t="shared" si="0"/>
        <v>163.33037358051584</v>
      </c>
      <c r="C70" s="34">
        <v>4</v>
      </c>
      <c r="D70" s="35">
        <v>0</v>
      </c>
      <c r="E70" s="54">
        <f t="shared" si="1"/>
        <v>0</v>
      </c>
      <c r="F70" s="37">
        <f t="shared" si="2"/>
        <v>4</v>
      </c>
      <c r="G70" s="55">
        <f t="shared" si="3"/>
        <v>653.32149432206336</v>
      </c>
      <c r="H70" s="46"/>
      <c r="I70" s="47"/>
      <c r="J70" s="54">
        <f t="shared" si="4"/>
        <v>0</v>
      </c>
      <c r="K70" s="49"/>
      <c r="L70" s="56">
        <f t="shared" si="5"/>
        <v>0</v>
      </c>
      <c r="N70" s="53">
        <v>16333.037358051584</v>
      </c>
    </row>
    <row r="71" spans="1:14" x14ac:dyDescent="0.2">
      <c r="A71" s="5" t="s">
        <v>62</v>
      </c>
      <c r="B71" s="53">
        <f t="shared" si="0"/>
        <v>2455399.7175693754</v>
      </c>
      <c r="C71" s="34">
        <v>3</v>
      </c>
      <c r="D71" s="35">
        <v>3</v>
      </c>
      <c r="E71" s="54">
        <f t="shared" si="1"/>
        <v>7366199.1527081262</v>
      </c>
      <c r="F71" s="37">
        <f t="shared" si="2"/>
        <v>0</v>
      </c>
      <c r="G71" s="55">
        <f t="shared" si="3"/>
        <v>0</v>
      </c>
      <c r="H71" s="38">
        <v>3</v>
      </c>
      <c r="I71" s="34">
        <v>3</v>
      </c>
      <c r="J71" s="54">
        <f t="shared" si="4"/>
        <v>7366199.1527081262</v>
      </c>
      <c r="K71" s="35">
        <f>(H71-I71)</f>
        <v>0</v>
      </c>
      <c r="L71" s="56">
        <f t="shared" si="5"/>
        <v>0</v>
      </c>
      <c r="N71" s="53">
        <v>245539971.75693753</v>
      </c>
    </row>
    <row r="72" spans="1:14" x14ac:dyDescent="0.2">
      <c r="A72" s="5" t="s">
        <v>63</v>
      </c>
      <c r="B72" s="53">
        <f t="shared" si="0"/>
        <v>32883.044809999985</v>
      </c>
      <c r="C72" s="34">
        <v>5</v>
      </c>
      <c r="D72" s="35">
        <v>4</v>
      </c>
      <c r="E72" s="54">
        <f t="shared" si="1"/>
        <v>131532.17923999994</v>
      </c>
      <c r="F72" s="37">
        <f t="shared" si="2"/>
        <v>1</v>
      </c>
      <c r="G72" s="55">
        <f t="shared" si="3"/>
        <v>32883.044809999985</v>
      </c>
      <c r="H72" s="46"/>
      <c r="I72" s="47"/>
      <c r="J72" s="54">
        <f t="shared" si="4"/>
        <v>0</v>
      </c>
      <c r="K72" s="49"/>
      <c r="L72" s="56">
        <f t="shared" si="5"/>
        <v>0</v>
      </c>
      <c r="N72" s="53">
        <v>3288304.4809999987</v>
      </c>
    </row>
    <row r="73" spans="1:14" x14ac:dyDescent="0.2">
      <c r="A73" s="5" t="s">
        <v>64</v>
      </c>
      <c r="B73" s="53">
        <f t="shared" si="0"/>
        <v>3423291.7215666664</v>
      </c>
      <c r="C73" s="34">
        <v>6</v>
      </c>
      <c r="D73" s="50">
        <v>4.5</v>
      </c>
      <c r="E73" s="54">
        <f t="shared" si="1"/>
        <v>15404812.747049998</v>
      </c>
      <c r="F73" s="51">
        <f t="shared" si="2"/>
        <v>1.5</v>
      </c>
      <c r="G73" s="55">
        <f t="shared" si="3"/>
        <v>5134937.5823499998</v>
      </c>
      <c r="H73" s="46"/>
      <c r="I73" s="47"/>
      <c r="J73" s="54">
        <f t="shared" si="4"/>
        <v>0</v>
      </c>
      <c r="K73" s="49"/>
      <c r="L73" s="56">
        <f t="shared" si="5"/>
        <v>0</v>
      </c>
      <c r="N73" s="53">
        <v>342329172.15666664</v>
      </c>
    </row>
    <row r="74" spans="1:14" x14ac:dyDescent="0.2">
      <c r="A74" s="5" t="s">
        <v>65</v>
      </c>
      <c r="B74" s="53">
        <f>(N74*0.01)</f>
        <v>20551.105240214281</v>
      </c>
      <c r="C74" s="34">
        <v>5</v>
      </c>
      <c r="D74" s="35">
        <v>3</v>
      </c>
      <c r="E74" s="54">
        <f>(B74*D74)</f>
        <v>61653.315720642844</v>
      </c>
      <c r="F74" s="37">
        <f>(C74-D74)</f>
        <v>2</v>
      </c>
      <c r="G74" s="55">
        <f>(B74*F74)</f>
        <v>41102.210480428563</v>
      </c>
      <c r="H74" s="46"/>
      <c r="I74" s="47"/>
      <c r="J74" s="54">
        <f>(B74*I74)</f>
        <v>0</v>
      </c>
      <c r="K74" s="49"/>
      <c r="L74" s="56">
        <f>(B74*K74)</f>
        <v>0</v>
      </c>
      <c r="N74" s="53">
        <v>2055110.5240214281</v>
      </c>
    </row>
    <row r="75" spans="1:14" x14ac:dyDescent="0.2">
      <c r="A75" s="5" t="s">
        <v>76</v>
      </c>
      <c r="B75" s="8">
        <f>SUM(B8:B74)</f>
        <v>125318594.56062821</v>
      </c>
      <c r="C75" s="9" t="s">
        <v>167</v>
      </c>
      <c r="D75" s="1" t="s">
        <v>167</v>
      </c>
      <c r="E75" s="40">
        <f>SUM(E8:E74)</f>
        <v>606389013.49400961</v>
      </c>
      <c r="F75" s="1" t="s">
        <v>167</v>
      </c>
      <c r="G75" s="40">
        <f>SUM(G8:G74)</f>
        <v>44059700.831110574</v>
      </c>
      <c r="H75" s="10"/>
      <c r="I75" s="1"/>
      <c r="J75" s="40">
        <f>SUM(J8:J74)</f>
        <v>57951917.981505133</v>
      </c>
      <c r="K75" s="1"/>
      <c r="L75" s="43">
        <f>SUM(L8:L74)</f>
        <v>0</v>
      </c>
      <c r="N75" s="8">
        <f>SUM(N8:N74)</f>
        <v>12531859456.062819</v>
      </c>
    </row>
    <row r="76" spans="1:14" x14ac:dyDescent="0.2">
      <c r="A76" s="2"/>
      <c r="B76" s="3"/>
      <c r="C76" s="3"/>
      <c r="D76" s="3"/>
      <c r="E76" s="3"/>
      <c r="F76" s="3"/>
      <c r="G76" s="3"/>
      <c r="H76" s="3"/>
      <c r="I76" s="3"/>
      <c r="J76" s="52"/>
      <c r="K76" s="3"/>
      <c r="L76" s="4"/>
    </row>
    <row r="77" spans="1:14" x14ac:dyDescent="0.2">
      <c r="A77" s="89" t="s">
        <v>67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8"/>
    </row>
    <row r="78" spans="1:14" ht="12.75" customHeight="1" x14ac:dyDescent="0.2">
      <c r="A78" s="89" t="s">
        <v>86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8"/>
    </row>
    <row r="79" spans="1:14" ht="12.75" customHeight="1" x14ac:dyDescent="0.2">
      <c r="A79" s="86" t="s">
        <v>111</v>
      </c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8"/>
    </row>
    <row r="80" spans="1:14" ht="12.75" customHeight="1" x14ac:dyDescent="0.2">
      <c r="A80" s="86" t="s">
        <v>130</v>
      </c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8"/>
    </row>
    <row r="81" spans="1:12" x14ac:dyDescent="0.2">
      <c r="A81" s="89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8"/>
    </row>
    <row r="82" spans="1:12" ht="12.75" customHeight="1" x14ac:dyDescent="0.2">
      <c r="A82" s="89" t="s">
        <v>72</v>
      </c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8"/>
    </row>
    <row r="83" spans="1:12" ht="25.5" customHeight="1" x14ac:dyDescent="0.2">
      <c r="A83" s="86" t="s">
        <v>112</v>
      </c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8"/>
    </row>
    <row r="84" spans="1:12" ht="25.5" customHeight="1" thickBot="1" x14ac:dyDescent="0.25">
      <c r="A84" s="91" t="s">
        <v>113</v>
      </c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3"/>
    </row>
  </sheetData>
  <mergeCells count="13">
    <mergeCell ref="A1:L1"/>
    <mergeCell ref="A2:L2"/>
    <mergeCell ref="C4:G4"/>
    <mergeCell ref="H4:L4"/>
    <mergeCell ref="A78:L78"/>
    <mergeCell ref="A79:L79"/>
    <mergeCell ref="A80:L80"/>
    <mergeCell ref="A84:L84"/>
    <mergeCell ref="A83:L83"/>
    <mergeCell ref="A3:L3"/>
    <mergeCell ref="A77:L77"/>
    <mergeCell ref="A81:L81"/>
    <mergeCell ref="A82:L82"/>
  </mergeCells>
  <phoneticPr fontId="6" type="noConversion"/>
  <printOptions horizontalCentered="1"/>
  <pageMargins left="0.5" right="0.5" top="0.5" bottom="0.5" header="0.3" footer="0.3"/>
  <pageSetup scale="83" firstPageNumber="242" fitToHeight="0" orientation="landscape" r:id="rId1"/>
  <headerFooter>
    <oddHeader>&amp;C&amp;11Office of Economic and Demographic Research</oddHeader>
    <oddFooter>&amp;L&amp;11September 2012&amp;R&amp;11Page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5"/>
  <sheetViews>
    <sheetView topLeftCell="A40" workbookViewId="0">
      <selection activeCell="G75" sqref="G75"/>
    </sheetView>
  </sheetViews>
  <sheetFormatPr defaultRowHeight="12.75" x14ac:dyDescent="0.2"/>
  <cols>
    <col min="1" max="1" width="12.7109375" customWidth="1"/>
    <col min="2" max="2" width="14.7109375" customWidth="1"/>
    <col min="3" max="4" width="11.7109375" customWidth="1"/>
    <col min="5" max="5" width="14.7109375" customWidth="1"/>
    <col min="6" max="6" width="11.7109375" customWidth="1"/>
    <col min="7" max="7" width="14.7109375" customWidth="1"/>
    <col min="8" max="9" width="11.7109375" customWidth="1"/>
    <col min="10" max="10" width="14.7109375" customWidth="1"/>
    <col min="11" max="11" width="11.7109375" customWidth="1"/>
    <col min="12" max="12" width="14.7109375" customWidth="1"/>
    <col min="14" max="14" width="16" bestFit="1" customWidth="1"/>
  </cols>
  <sheetData>
    <row r="1" spans="1:14" ht="23.25" x14ac:dyDescent="0.35">
      <c r="A1" s="73" t="s">
        <v>80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5"/>
    </row>
    <row r="2" spans="1:14" ht="18" x14ac:dyDescent="0.25">
      <c r="A2" s="76" t="s">
        <v>77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8"/>
    </row>
    <row r="3" spans="1:14" ht="16.5" thickBot="1" x14ac:dyDescent="0.3">
      <c r="A3" s="79" t="s">
        <v>124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1:14" x14ac:dyDescent="0.2">
      <c r="A4" s="11"/>
      <c r="B4" s="12"/>
      <c r="C4" s="82" t="s">
        <v>81</v>
      </c>
      <c r="D4" s="83"/>
      <c r="E4" s="83"/>
      <c r="F4" s="83"/>
      <c r="G4" s="83"/>
      <c r="H4" s="84" t="s">
        <v>82</v>
      </c>
      <c r="I4" s="83"/>
      <c r="J4" s="83"/>
      <c r="K4" s="83"/>
      <c r="L4" s="85"/>
      <c r="N4" s="12" t="s">
        <v>78</v>
      </c>
    </row>
    <row r="5" spans="1:14" x14ac:dyDescent="0.2">
      <c r="A5" s="13"/>
      <c r="B5" s="14" t="s">
        <v>84</v>
      </c>
      <c r="C5" s="14" t="s">
        <v>73</v>
      </c>
      <c r="D5" s="15"/>
      <c r="E5" s="16" t="s">
        <v>1</v>
      </c>
      <c r="F5" s="30"/>
      <c r="G5" s="17" t="s">
        <v>1</v>
      </c>
      <c r="H5" s="18" t="s">
        <v>73</v>
      </c>
      <c r="I5" s="16"/>
      <c r="J5" s="16" t="s">
        <v>1</v>
      </c>
      <c r="K5" s="16"/>
      <c r="L5" s="19" t="s">
        <v>1</v>
      </c>
      <c r="N5" s="14" t="s">
        <v>83</v>
      </c>
    </row>
    <row r="6" spans="1:14" x14ac:dyDescent="0.2">
      <c r="A6" s="13"/>
      <c r="B6" s="14" t="s">
        <v>85</v>
      </c>
      <c r="C6" s="14" t="s">
        <v>74</v>
      </c>
      <c r="D6" s="20">
        <v>2011</v>
      </c>
      <c r="E6" s="14" t="s">
        <v>69</v>
      </c>
      <c r="F6" s="28" t="s">
        <v>71</v>
      </c>
      <c r="G6" s="20" t="s">
        <v>66</v>
      </c>
      <c r="H6" s="21" t="s">
        <v>74</v>
      </c>
      <c r="I6" s="14">
        <v>2011</v>
      </c>
      <c r="J6" s="14" t="s">
        <v>69</v>
      </c>
      <c r="K6" s="14" t="s">
        <v>71</v>
      </c>
      <c r="L6" s="22" t="s">
        <v>66</v>
      </c>
      <c r="N6" s="14" t="s">
        <v>79</v>
      </c>
    </row>
    <row r="7" spans="1:14" ht="13.5" thickBot="1" x14ac:dyDescent="0.25">
      <c r="A7" s="23" t="s">
        <v>0</v>
      </c>
      <c r="B7" s="24" t="s">
        <v>68</v>
      </c>
      <c r="C7" s="24" t="s">
        <v>70</v>
      </c>
      <c r="D7" s="25" t="s">
        <v>70</v>
      </c>
      <c r="E7" s="24" t="s">
        <v>75</v>
      </c>
      <c r="F7" s="29" t="s">
        <v>70</v>
      </c>
      <c r="G7" s="25" t="s">
        <v>75</v>
      </c>
      <c r="H7" s="26" t="s">
        <v>70</v>
      </c>
      <c r="I7" s="24" t="s">
        <v>70</v>
      </c>
      <c r="J7" s="24" t="s">
        <v>75</v>
      </c>
      <c r="K7" s="24" t="s">
        <v>70</v>
      </c>
      <c r="L7" s="27" t="s">
        <v>75</v>
      </c>
      <c r="N7" s="24" t="s">
        <v>89</v>
      </c>
    </row>
    <row r="8" spans="1:14" x14ac:dyDescent="0.2">
      <c r="A8" s="5" t="s">
        <v>2</v>
      </c>
      <c r="B8" s="6">
        <f>(N8*0.01)</f>
        <v>689594.07006581337</v>
      </c>
      <c r="C8" s="32">
        <v>5</v>
      </c>
      <c r="D8" s="33">
        <v>5</v>
      </c>
      <c r="E8" s="39">
        <f>(B8*D8)</f>
        <v>3447970.3503290666</v>
      </c>
      <c r="F8" s="36">
        <f>(C8-D8)</f>
        <v>0</v>
      </c>
      <c r="G8" s="41">
        <f>(B8*F8)</f>
        <v>0</v>
      </c>
      <c r="H8" s="44"/>
      <c r="I8" s="45"/>
      <c r="J8" s="39">
        <f>(B8*I8)</f>
        <v>0</v>
      </c>
      <c r="K8" s="48"/>
      <c r="L8" s="42">
        <f>(B8*K8)</f>
        <v>0</v>
      </c>
      <c r="N8" s="6">
        <v>68959407.006581336</v>
      </c>
    </row>
    <row r="9" spans="1:14" x14ac:dyDescent="0.2">
      <c r="A9" s="5" t="s">
        <v>3</v>
      </c>
      <c r="B9" s="53">
        <f>(N9*0.01)</f>
        <v>8702.6759750000001</v>
      </c>
      <c r="C9" s="34">
        <v>5</v>
      </c>
      <c r="D9" s="35">
        <v>2</v>
      </c>
      <c r="E9" s="54">
        <f>(B9*D9)</f>
        <v>17405.35195</v>
      </c>
      <c r="F9" s="37">
        <f>(C9-D9)</f>
        <v>3</v>
      </c>
      <c r="G9" s="55">
        <f>(B9*F9)</f>
        <v>26108.027925000002</v>
      </c>
      <c r="H9" s="46"/>
      <c r="I9" s="47"/>
      <c r="J9" s="54">
        <f>(B9*I9)</f>
        <v>0</v>
      </c>
      <c r="K9" s="49"/>
      <c r="L9" s="56">
        <f>(B9*K9)</f>
        <v>0</v>
      </c>
      <c r="N9" s="53">
        <v>870267.59749999992</v>
      </c>
    </row>
    <row r="10" spans="1:14" x14ac:dyDescent="0.2">
      <c r="A10" s="5" t="s">
        <v>4</v>
      </c>
      <c r="B10" s="53">
        <f t="shared" ref="B10:B73" si="0">(N10*0.01)</f>
        <v>2336028.7620835477</v>
      </c>
      <c r="C10" s="34">
        <v>5</v>
      </c>
      <c r="D10" s="35">
        <v>5</v>
      </c>
      <c r="E10" s="54">
        <f t="shared" ref="E10:E73" si="1">(B10*D10)</f>
        <v>11680143.810417738</v>
      </c>
      <c r="F10" s="37">
        <f t="shared" ref="F10:F73" si="2">(C10-D10)</f>
        <v>0</v>
      </c>
      <c r="G10" s="55">
        <f t="shared" ref="G10:G73" si="3">(B10*F10)</f>
        <v>0</v>
      </c>
      <c r="H10" s="46"/>
      <c r="I10" s="47"/>
      <c r="J10" s="54">
        <f t="shared" ref="J10:J73" si="4">(B10*I10)</f>
        <v>0</v>
      </c>
      <c r="K10" s="49"/>
      <c r="L10" s="56">
        <f t="shared" ref="L10:L73" si="5">(B10*K10)</f>
        <v>0</v>
      </c>
      <c r="N10" s="53">
        <v>233602876.20835477</v>
      </c>
    </row>
    <row r="11" spans="1:14" x14ac:dyDescent="0.2">
      <c r="A11" s="5" t="s">
        <v>5</v>
      </c>
      <c r="B11" s="53">
        <f t="shared" si="0"/>
        <v>20434.17520886354</v>
      </c>
      <c r="C11" s="34">
        <v>5</v>
      </c>
      <c r="D11" s="35">
        <v>4</v>
      </c>
      <c r="E11" s="54">
        <f t="shared" si="1"/>
        <v>81736.700835454161</v>
      </c>
      <c r="F11" s="37">
        <f t="shared" si="2"/>
        <v>1</v>
      </c>
      <c r="G11" s="55">
        <f t="shared" si="3"/>
        <v>20434.17520886354</v>
      </c>
      <c r="H11" s="46"/>
      <c r="I11" s="47"/>
      <c r="J11" s="54">
        <f t="shared" si="4"/>
        <v>0</v>
      </c>
      <c r="K11" s="49"/>
      <c r="L11" s="56">
        <f t="shared" si="5"/>
        <v>0</v>
      </c>
      <c r="N11" s="53">
        <v>2043417.5208863539</v>
      </c>
    </row>
    <row r="12" spans="1:14" x14ac:dyDescent="0.2">
      <c r="A12" s="5" t="s">
        <v>6</v>
      </c>
      <c r="B12" s="53">
        <f t="shared" si="0"/>
        <v>1712104.1488980001</v>
      </c>
      <c r="C12" s="34">
        <v>5</v>
      </c>
      <c r="D12" s="35">
        <v>5</v>
      </c>
      <c r="E12" s="54">
        <f t="shared" si="1"/>
        <v>8560520.7444900014</v>
      </c>
      <c r="F12" s="37">
        <f t="shared" si="2"/>
        <v>0</v>
      </c>
      <c r="G12" s="55">
        <f t="shared" si="3"/>
        <v>0</v>
      </c>
      <c r="H12" s="46"/>
      <c r="I12" s="47"/>
      <c r="J12" s="54">
        <f t="shared" si="4"/>
        <v>0</v>
      </c>
      <c r="K12" s="49"/>
      <c r="L12" s="56">
        <f t="shared" si="5"/>
        <v>0</v>
      </c>
      <c r="N12" s="53">
        <v>171210414.88980001</v>
      </c>
    </row>
    <row r="13" spans="1:14" x14ac:dyDescent="0.2">
      <c r="A13" s="5" t="s">
        <v>7</v>
      </c>
      <c r="B13" s="53">
        <f t="shared" si="0"/>
        <v>7833323.9229299985</v>
      </c>
      <c r="C13" s="34">
        <v>6</v>
      </c>
      <c r="D13" s="35">
        <v>5</v>
      </c>
      <c r="E13" s="54">
        <f t="shared" si="1"/>
        <v>39166619.614649996</v>
      </c>
      <c r="F13" s="37">
        <f t="shared" si="2"/>
        <v>1</v>
      </c>
      <c r="G13" s="55">
        <f t="shared" si="3"/>
        <v>7833323.9229299985</v>
      </c>
      <c r="H13" s="46"/>
      <c r="I13" s="47"/>
      <c r="J13" s="54">
        <f t="shared" si="4"/>
        <v>0</v>
      </c>
      <c r="K13" s="49"/>
      <c r="L13" s="56">
        <f t="shared" si="5"/>
        <v>0</v>
      </c>
      <c r="N13" s="53">
        <v>783332392.29299986</v>
      </c>
    </row>
    <row r="14" spans="1:14" x14ac:dyDescent="0.2">
      <c r="A14" s="5" t="s">
        <v>8</v>
      </c>
      <c r="B14" s="53">
        <f t="shared" si="0"/>
        <v>973.21815172229628</v>
      </c>
      <c r="C14" s="34">
        <v>4</v>
      </c>
      <c r="D14" s="35">
        <v>0</v>
      </c>
      <c r="E14" s="54">
        <f t="shared" si="1"/>
        <v>0</v>
      </c>
      <c r="F14" s="37">
        <f t="shared" si="2"/>
        <v>4</v>
      </c>
      <c r="G14" s="55">
        <f t="shared" si="3"/>
        <v>3892.8726068891851</v>
      </c>
      <c r="H14" s="46"/>
      <c r="I14" s="47"/>
      <c r="J14" s="54">
        <f t="shared" si="4"/>
        <v>0</v>
      </c>
      <c r="K14" s="49"/>
      <c r="L14" s="56">
        <f t="shared" si="5"/>
        <v>0</v>
      </c>
      <c r="N14" s="53">
        <v>97321.815172229632</v>
      </c>
    </row>
    <row r="15" spans="1:14" x14ac:dyDescent="0.2">
      <c r="A15" s="5" t="s">
        <v>9</v>
      </c>
      <c r="B15" s="53">
        <f t="shared" si="0"/>
        <v>421028.48463499994</v>
      </c>
      <c r="C15" s="34">
        <v>5</v>
      </c>
      <c r="D15" s="35">
        <v>5</v>
      </c>
      <c r="E15" s="54">
        <f t="shared" si="1"/>
        <v>2105142.4231749997</v>
      </c>
      <c r="F15" s="37">
        <f t="shared" si="2"/>
        <v>0</v>
      </c>
      <c r="G15" s="55">
        <f t="shared" si="3"/>
        <v>0</v>
      </c>
      <c r="H15" s="46"/>
      <c r="I15" s="47"/>
      <c r="J15" s="54">
        <f t="shared" si="4"/>
        <v>0</v>
      </c>
      <c r="K15" s="49"/>
      <c r="L15" s="56">
        <f t="shared" si="5"/>
        <v>0</v>
      </c>
      <c r="N15" s="53">
        <v>42102848.463499993</v>
      </c>
    </row>
    <row r="16" spans="1:14" x14ac:dyDescent="0.2">
      <c r="A16" s="5" t="s">
        <v>10</v>
      </c>
      <c r="B16" s="53">
        <f t="shared" si="0"/>
        <v>192205.44829991795</v>
      </c>
      <c r="C16" s="34">
        <v>5</v>
      </c>
      <c r="D16" s="35">
        <v>3</v>
      </c>
      <c r="E16" s="54">
        <f t="shared" si="1"/>
        <v>576616.34489975381</v>
      </c>
      <c r="F16" s="37">
        <f t="shared" si="2"/>
        <v>2</v>
      </c>
      <c r="G16" s="55">
        <f t="shared" si="3"/>
        <v>384410.89659983589</v>
      </c>
      <c r="H16" s="46"/>
      <c r="I16" s="47"/>
      <c r="J16" s="54">
        <f t="shared" si="4"/>
        <v>0</v>
      </c>
      <c r="K16" s="49"/>
      <c r="L16" s="56">
        <f t="shared" si="5"/>
        <v>0</v>
      </c>
      <c r="N16" s="53">
        <v>19220544.829991795</v>
      </c>
    </row>
    <row r="17" spans="1:14" x14ac:dyDescent="0.2">
      <c r="A17" s="5" t="s">
        <v>11</v>
      </c>
      <c r="B17" s="53">
        <f t="shared" si="0"/>
        <v>147192.30218</v>
      </c>
      <c r="C17" s="34">
        <v>5</v>
      </c>
      <c r="D17" s="35">
        <v>3</v>
      </c>
      <c r="E17" s="54">
        <f t="shared" si="1"/>
        <v>441576.90654</v>
      </c>
      <c r="F17" s="37">
        <f t="shared" si="2"/>
        <v>2</v>
      </c>
      <c r="G17" s="55">
        <f t="shared" si="3"/>
        <v>294384.60436</v>
      </c>
      <c r="H17" s="46"/>
      <c r="I17" s="47"/>
      <c r="J17" s="54">
        <f t="shared" si="4"/>
        <v>0</v>
      </c>
      <c r="K17" s="49"/>
      <c r="L17" s="56">
        <f t="shared" si="5"/>
        <v>0</v>
      </c>
      <c r="N17" s="53">
        <v>14719230.218</v>
      </c>
    </row>
    <row r="18" spans="1:14" x14ac:dyDescent="0.2">
      <c r="A18" s="5" t="s">
        <v>12</v>
      </c>
      <c r="B18" s="53">
        <f t="shared" si="0"/>
        <v>3339986.1554695838</v>
      </c>
      <c r="C18" s="34">
        <v>5</v>
      </c>
      <c r="D18" s="35">
        <v>4</v>
      </c>
      <c r="E18" s="54">
        <f t="shared" si="1"/>
        <v>13359944.621878335</v>
      </c>
      <c r="F18" s="37">
        <f t="shared" si="2"/>
        <v>1</v>
      </c>
      <c r="G18" s="55">
        <f t="shared" si="3"/>
        <v>3339986.1554695838</v>
      </c>
      <c r="H18" s="46"/>
      <c r="I18" s="47"/>
      <c r="J18" s="54">
        <f t="shared" si="4"/>
        <v>0</v>
      </c>
      <c r="K18" s="49"/>
      <c r="L18" s="56">
        <f t="shared" si="5"/>
        <v>0</v>
      </c>
      <c r="N18" s="53">
        <v>333998615.54695839</v>
      </c>
    </row>
    <row r="19" spans="1:14" x14ac:dyDescent="0.2">
      <c r="A19" s="5" t="s">
        <v>13</v>
      </c>
      <c r="B19" s="53">
        <f t="shared" si="0"/>
        <v>198854.78034500004</v>
      </c>
      <c r="C19" s="34">
        <v>5</v>
      </c>
      <c r="D19" s="35">
        <v>3</v>
      </c>
      <c r="E19" s="54">
        <f t="shared" si="1"/>
        <v>596564.34103500005</v>
      </c>
      <c r="F19" s="37">
        <f t="shared" si="2"/>
        <v>2</v>
      </c>
      <c r="G19" s="55">
        <f t="shared" si="3"/>
        <v>397709.56069000007</v>
      </c>
      <c r="H19" s="46"/>
      <c r="I19" s="47"/>
      <c r="J19" s="54">
        <f t="shared" si="4"/>
        <v>0</v>
      </c>
      <c r="K19" s="49"/>
      <c r="L19" s="56">
        <f t="shared" si="5"/>
        <v>0</v>
      </c>
      <c r="N19" s="53">
        <v>19885478.034500003</v>
      </c>
    </row>
    <row r="20" spans="1:14" x14ac:dyDescent="0.2">
      <c r="A20" s="5" t="s">
        <v>90</v>
      </c>
      <c r="B20" s="53">
        <f t="shared" si="0"/>
        <v>41116.098000000005</v>
      </c>
      <c r="C20" s="34">
        <v>4</v>
      </c>
      <c r="D20" s="35">
        <v>2</v>
      </c>
      <c r="E20" s="54">
        <f t="shared" si="1"/>
        <v>82232.196000000011</v>
      </c>
      <c r="F20" s="37">
        <f t="shared" si="2"/>
        <v>2</v>
      </c>
      <c r="G20" s="55">
        <f t="shared" si="3"/>
        <v>82232.196000000011</v>
      </c>
      <c r="H20" s="46"/>
      <c r="I20" s="47"/>
      <c r="J20" s="54">
        <f t="shared" si="4"/>
        <v>0</v>
      </c>
      <c r="K20" s="49"/>
      <c r="L20" s="56">
        <f t="shared" si="5"/>
        <v>0</v>
      </c>
      <c r="N20" s="53">
        <v>4111609.8000000003</v>
      </c>
    </row>
    <row r="21" spans="1:14" x14ac:dyDescent="0.2">
      <c r="A21" s="5" t="s">
        <v>14</v>
      </c>
      <c r="B21" s="53">
        <f t="shared" si="0"/>
        <v>9588</v>
      </c>
      <c r="C21" s="34">
        <v>4</v>
      </c>
      <c r="D21" s="35">
        <v>2</v>
      </c>
      <c r="E21" s="54">
        <f t="shared" si="1"/>
        <v>19176</v>
      </c>
      <c r="F21" s="37">
        <f t="shared" si="2"/>
        <v>2</v>
      </c>
      <c r="G21" s="55">
        <f t="shared" si="3"/>
        <v>19176</v>
      </c>
      <c r="H21" s="46"/>
      <c r="I21" s="47"/>
      <c r="J21" s="54">
        <f t="shared" si="4"/>
        <v>0</v>
      </c>
      <c r="K21" s="49"/>
      <c r="L21" s="56">
        <f t="shared" si="5"/>
        <v>0</v>
      </c>
      <c r="N21" s="53">
        <v>958800</v>
      </c>
    </row>
    <row r="22" spans="1:14" x14ac:dyDescent="0.2">
      <c r="A22" s="5" t="s">
        <v>15</v>
      </c>
      <c r="B22" s="53">
        <f t="shared" si="0"/>
        <v>2369401.1634198092</v>
      </c>
      <c r="C22" s="34">
        <v>4</v>
      </c>
      <c r="D22" s="35">
        <v>4</v>
      </c>
      <c r="E22" s="54">
        <f t="shared" si="1"/>
        <v>9477604.6536792368</v>
      </c>
      <c r="F22" s="37">
        <f t="shared" si="2"/>
        <v>0</v>
      </c>
      <c r="G22" s="55">
        <f t="shared" si="3"/>
        <v>0</v>
      </c>
      <c r="H22" s="38">
        <v>2</v>
      </c>
      <c r="I22" s="34">
        <v>2</v>
      </c>
      <c r="J22" s="54">
        <f t="shared" si="4"/>
        <v>4738802.3268396184</v>
      </c>
      <c r="K22" s="35">
        <f>(H22-I22)</f>
        <v>0</v>
      </c>
      <c r="L22" s="56">
        <f t="shared" si="5"/>
        <v>0</v>
      </c>
      <c r="N22" s="53">
        <v>236940116.34198093</v>
      </c>
    </row>
    <row r="23" spans="1:14" x14ac:dyDescent="0.2">
      <c r="A23" s="5" t="s">
        <v>16</v>
      </c>
      <c r="B23" s="53">
        <f t="shared" si="0"/>
        <v>1113738.0074119999</v>
      </c>
      <c r="C23" s="34">
        <v>5</v>
      </c>
      <c r="D23" s="35">
        <v>4</v>
      </c>
      <c r="E23" s="54">
        <f t="shared" si="1"/>
        <v>4454952.0296479994</v>
      </c>
      <c r="F23" s="37">
        <f t="shared" si="2"/>
        <v>1</v>
      </c>
      <c r="G23" s="55">
        <f t="shared" si="3"/>
        <v>1113738.0074119999</v>
      </c>
      <c r="H23" s="46"/>
      <c r="I23" s="47"/>
      <c r="J23" s="54">
        <f t="shared" si="4"/>
        <v>0</v>
      </c>
      <c r="K23" s="49"/>
      <c r="L23" s="56">
        <f t="shared" si="5"/>
        <v>0</v>
      </c>
      <c r="N23" s="53">
        <v>111373800.74119999</v>
      </c>
    </row>
    <row r="24" spans="1:14" x14ac:dyDescent="0.2">
      <c r="A24" s="5" t="s">
        <v>17</v>
      </c>
      <c r="B24" s="53">
        <f t="shared" si="0"/>
        <v>321785.33931428572</v>
      </c>
      <c r="C24" s="34">
        <v>5</v>
      </c>
      <c r="D24" s="35">
        <v>4</v>
      </c>
      <c r="E24" s="54">
        <f t="shared" si="1"/>
        <v>1287141.3572571429</v>
      </c>
      <c r="F24" s="37">
        <f t="shared" si="2"/>
        <v>1</v>
      </c>
      <c r="G24" s="55">
        <f t="shared" si="3"/>
        <v>321785.33931428572</v>
      </c>
      <c r="H24" s="46"/>
      <c r="I24" s="47"/>
      <c r="J24" s="54">
        <f t="shared" si="4"/>
        <v>0</v>
      </c>
      <c r="K24" s="49"/>
      <c r="L24" s="56">
        <f t="shared" si="5"/>
        <v>0</v>
      </c>
      <c r="N24" s="53">
        <v>32178533.931428574</v>
      </c>
    </row>
    <row r="25" spans="1:14" x14ac:dyDescent="0.2">
      <c r="A25" s="5" t="s">
        <v>18</v>
      </c>
      <c r="B25" s="53">
        <f t="shared" si="0"/>
        <v>396209.57519999996</v>
      </c>
      <c r="C25" s="34">
        <v>5</v>
      </c>
      <c r="D25" s="35">
        <v>2</v>
      </c>
      <c r="E25" s="54">
        <f t="shared" si="1"/>
        <v>792419.15039999993</v>
      </c>
      <c r="F25" s="37">
        <f t="shared" si="2"/>
        <v>3</v>
      </c>
      <c r="G25" s="55">
        <f t="shared" si="3"/>
        <v>1188628.7256</v>
      </c>
      <c r="H25" s="46"/>
      <c r="I25" s="47"/>
      <c r="J25" s="54">
        <f t="shared" si="4"/>
        <v>0</v>
      </c>
      <c r="K25" s="49"/>
      <c r="L25" s="56">
        <f t="shared" si="5"/>
        <v>0</v>
      </c>
      <c r="N25" s="53">
        <v>39620957.519999996</v>
      </c>
    </row>
    <row r="26" spans="1:14" x14ac:dyDescent="0.2">
      <c r="A26" s="5" t="s">
        <v>19</v>
      </c>
      <c r="B26" s="53">
        <f t="shared" si="0"/>
        <v>42335.131979999991</v>
      </c>
      <c r="C26" s="34">
        <v>5</v>
      </c>
      <c r="D26" s="35">
        <v>2</v>
      </c>
      <c r="E26" s="54">
        <f t="shared" si="1"/>
        <v>84670.263959999982</v>
      </c>
      <c r="F26" s="37">
        <f t="shared" si="2"/>
        <v>3</v>
      </c>
      <c r="G26" s="55">
        <f t="shared" si="3"/>
        <v>127005.39593999997</v>
      </c>
      <c r="H26" s="46"/>
      <c r="I26" s="47"/>
      <c r="J26" s="54">
        <f t="shared" si="4"/>
        <v>0</v>
      </c>
      <c r="K26" s="49"/>
      <c r="L26" s="56">
        <f t="shared" si="5"/>
        <v>0</v>
      </c>
      <c r="N26" s="53">
        <v>4233513.1979999989</v>
      </c>
    </row>
    <row r="27" spans="1:14" x14ac:dyDescent="0.2">
      <c r="A27" s="5" t="s">
        <v>20</v>
      </c>
      <c r="B27" s="53">
        <f t="shared" si="0"/>
        <v>15035.820360000003</v>
      </c>
      <c r="C27" s="34">
        <v>5</v>
      </c>
      <c r="D27" s="35">
        <v>2</v>
      </c>
      <c r="E27" s="54">
        <f t="shared" si="1"/>
        <v>30071.640720000007</v>
      </c>
      <c r="F27" s="37">
        <f t="shared" si="2"/>
        <v>3</v>
      </c>
      <c r="G27" s="55">
        <f t="shared" si="3"/>
        <v>45107.461080000008</v>
      </c>
      <c r="H27" s="46"/>
      <c r="I27" s="47"/>
      <c r="J27" s="54">
        <f t="shared" si="4"/>
        <v>0</v>
      </c>
      <c r="K27" s="49"/>
      <c r="L27" s="56">
        <f t="shared" si="5"/>
        <v>0</v>
      </c>
      <c r="N27" s="53">
        <v>1503582.0360000003</v>
      </c>
    </row>
    <row r="28" spans="1:14" x14ac:dyDescent="0.2">
      <c r="A28" s="5" t="s">
        <v>21</v>
      </c>
      <c r="B28" s="53">
        <f t="shared" si="0"/>
        <v>8388.2251199999992</v>
      </c>
      <c r="C28" s="34">
        <v>4</v>
      </c>
      <c r="D28" s="35">
        <v>2</v>
      </c>
      <c r="E28" s="54">
        <f t="shared" si="1"/>
        <v>16776.450239999998</v>
      </c>
      <c r="F28" s="37">
        <f t="shared" si="2"/>
        <v>2</v>
      </c>
      <c r="G28" s="55">
        <f t="shared" si="3"/>
        <v>16776.450239999998</v>
      </c>
      <c r="H28" s="46"/>
      <c r="I28" s="47"/>
      <c r="J28" s="54">
        <f t="shared" si="4"/>
        <v>0</v>
      </c>
      <c r="K28" s="49"/>
      <c r="L28" s="56">
        <f t="shared" si="5"/>
        <v>0</v>
      </c>
      <c r="N28" s="53">
        <v>838822.51199999999</v>
      </c>
    </row>
    <row r="29" spans="1:14" x14ac:dyDescent="0.2">
      <c r="A29" s="5" t="s">
        <v>22</v>
      </c>
      <c r="B29" s="53">
        <f t="shared" si="0"/>
        <v>189539.10809999998</v>
      </c>
      <c r="C29" s="34">
        <v>5</v>
      </c>
      <c r="D29" s="35">
        <v>4</v>
      </c>
      <c r="E29" s="54">
        <f t="shared" si="1"/>
        <v>758156.43239999993</v>
      </c>
      <c r="F29" s="37">
        <f t="shared" si="2"/>
        <v>1</v>
      </c>
      <c r="G29" s="55">
        <f t="shared" si="3"/>
        <v>189539.10809999998</v>
      </c>
      <c r="H29" s="46"/>
      <c r="I29" s="47"/>
      <c r="J29" s="54">
        <f t="shared" si="4"/>
        <v>0</v>
      </c>
      <c r="K29" s="49"/>
      <c r="L29" s="56">
        <f t="shared" si="5"/>
        <v>0</v>
      </c>
      <c r="N29" s="53">
        <v>18953910.809999999</v>
      </c>
    </row>
    <row r="30" spans="1:14" x14ac:dyDescent="0.2">
      <c r="A30" s="5" t="s">
        <v>23</v>
      </c>
      <c r="B30" s="53">
        <f t="shared" si="0"/>
        <v>10419.867</v>
      </c>
      <c r="C30" s="34">
        <v>5</v>
      </c>
      <c r="D30" s="35">
        <v>3</v>
      </c>
      <c r="E30" s="54">
        <f t="shared" si="1"/>
        <v>31259.601000000002</v>
      </c>
      <c r="F30" s="37">
        <f t="shared" si="2"/>
        <v>2</v>
      </c>
      <c r="G30" s="55">
        <f t="shared" si="3"/>
        <v>20839.734</v>
      </c>
      <c r="H30" s="46"/>
      <c r="I30" s="47"/>
      <c r="J30" s="54">
        <f t="shared" si="4"/>
        <v>0</v>
      </c>
      <c r="K30" s="49"/>
      <c r="L30" s="56">
        <f t="shared" si="5"/>
        <v>0</v>
      </c>
      <c r="N30" s="53">
        <v>1041986.7000000001</v>
      </c>
    </row>
    <row r="31" spans="1:14" x14ac:dyDescent="0.2">
      <c r="A31" s="5" t="s">
        <v>24</v>
      </c>
      <c r="B31" s="53">
        <f t="shared" si="0"/>
        <v>17649.538370318976</v>
      </c>
      <c r="C31" s="34">
        <v>4</v>
      </c>
      <c r="D31" s="35">
        <v>0</v>
      </c>
      <c r="E31" s="54">
        <f t="shared" si="1"/>
        <v>0</v>
      </c>
      <c r="F31" s="37">
        <f t="shared" si="2"/>
        <v>4</v>
      </c>
      <c r="G31" s="55">
        <f t="shared" si="3"/>
        <v>70598.153481275906</v>
      </c>
      <c r="H31" s="46"/>
      <c r="I31" s="47"/>
      <c r="J31" s="54">
        <f t="shared" si="4"/>
        <v>0</v>
      </c>
      <c r="K31" s="49"/>
      <c r="L31" s="56">
        <f t="shared" si="5"/>
        <v>0</v>
      </c>
      <c r="N31" s="53">
        <v>1764953.8370318976</v>
      </c>
    </row>
    <row r="32" spans="1:14" x14ac:dyDescent="0.2">
      <c r="A32" s="5" t="s">
        <v>25</v>
      </c>
      <c r="B32" s="53">
        <f t="shared" si="0"/>
        <v>38056.870239999997</v>
      </c>
      <c r="C32" s="34">
        <v>5</v>
      </c>
      <c r="D32" s="35">
        <v>3</v>
      </c>
      <c r="E32" s="54">
        <f t="shared" si="1"/>
        <v>114170.61072</v>
      </c>
      <c r="F32" s="37">
        <f t="shared" si="2"/>
        <v>2</v>
      </c>
      <c r="G32" s="55">
        <f t="shared" si="3"/>
        <v>76113.740479999993</v>
      </c>
      <c r="H32" s="46"/>
      <c r="I32" s="47"/>
      <c r="J32" s="54">
        <f t="shared" si="4"/>
        <v>0</v>
      </c>
      <c r="K32" s="49"/>
      <c r="L32" s="56">
        <f t="shared" si="5"/>
        <v>0</v>
      </c>
      <c r="N32" s="53">
        <v>3805687.0239999997</v>
      </c>
    </row>
    <row r="33" spans="1:14" x14ac:dyDescent="0.2">
      <c r="A33" s="5" t="s">
        <v>26</v>
      </c>
      <c r="B33" s="53">
        <f t="shared" si="0"/>
        <v>109711.96047333334</v>
      </c>
      <c r="C33" s="34">
        <v>5</v>
      </c>
      <c r="D33" s="35">
        <v>3</v>
      </c>
      <c r="E33" s="54">
        <f t="shared" si="1"/>
        <v>329135.88141999999</v>
      </c>
      <c r="F33" s="37">
        <f t="shared" si="2"/>
        <v>2</v>
      </c>
      <c r="G33" s="55">
        <f t="shared" si="3"/>
        <v>219423.92094666668</v>
      </c>
      <c r="H33" s="46"/>
      <c r="I33" s="47"/>
      <c r="J33" s="54">
        <f t="shared" si="4"/>
        <v>0</v>
      </c>
      <c r="K33" s="49"/>
      <c r="L33" s="56">
        <f t="shared" si="5"/>
        <v>0</v>
      </c>
      <c r="N33" s="53">
        <v>10971196.047333334</v>
      </c>
    </row>
    <row r="34" spans="1:14" x14ac:dyDescent="0.2">
      <c r="A34" s="5" t="s">
        <v>27</v>
      </c>
      <c r="B34" s="53">
        <f t="shared" si="0"/>
        <v>149764.05456702886</v>
      </c>
      <c r="C34" s="34">
        <v>5</v>
      </c>
      <c r="D34" s="35">
        <v>2</v>
      </c>
      <c r="E34" s="54">
        <f t="shared" si="1"/>
        <v>299528.10913405771</v>
      </c>
      <c r="F34" s="37">
        <f t="shared" si="2"/>
        <v>3</v>
      </c>
      <c r="G34" s="55">
        <f t="shared" si="3"/>
        <v>449292.16370108654</v>
      </c>
      <c r="H34" s="46"/>
      <c r="I34" s="47"/>
      <c r="J34" s="54">
        <f t="shared" si="4"/>
        <v>0</v>
      </c>
      <c r="K34" s="49"/>
      <c r="L34" s="56">
        <f t="shared" si="5"/>
        <v>0</v>
      </c>
      <c r="N34" s="53">
        <v>14976405.456702886</v>
      </c>
    </row>
    <row r="35" spans="1:14" x14ac:dyDescent="0.2">
      <c r="A35" s="5" t="s">
        <v>28</v>
      </c>
      <c r="B35" s="53">
        <f t="shared" si="0"/>
        <v>3769459.6987739992</v>
      </c>
      <c r="C35" s="34">
        <v>5</v>
      </c>
      <c r="D35" s="35">
        <v>5</v>
      </c>
      <c r="E35" s="54">
        <f t="shared" si="1"/>
        <v>18847298.493869998</v>
      </c>
      <c r="F35" s="37">
        <f t="shared" si="2"/>
        <v>0</v>
      </c>
      <c r="G35" s="55">
        <f t="shared" si="3"/>
        <v>0</v>
      </c>
      <c r="H35" s="46"/>
      <c r="I35" s="47"/>
      <c r="J35" s="54">
        <f t="shared" si="4"/>
        <v>0</v>
      </c>
      <c r="K35" s="49"/>
      <c r="L35" s="56">
        <f t="shared" si="5"/>
        <v>0</v>
      </c>
      <c r="N35" s="53">
        <v>376945969.87739992</v>
      </c>
    </row>
    <row r="36" spans="1:14" x14ac:dyDescent="0.2">
      <c r="A36" s="5" t="s">
        <v>29</v>
      </c>
      <c r="B36" s="53">
        <f t="shared" si="0"/>
        <v>11348.246126002972</v>
      </c>
      <c r="C36" s="34">
        <v>5</v>
      </c>
      <c r="D36" s="35">
        <v>2</v>
      </c>
      <c r="E36" s="54">
        <f t="shared" si="1"/>
        <v>22696.492252005944</v>
      </c>
      <c r="F36" s="37">
        <f t="shared" si="2"/>
        <v>3</v>
      </c>
      <c r="G36" s="55">
        <f t="shared" si="3"/>
        <v>34044.738378008915</v>
      </c>
      <c r="H36" s="46"/>
      <c r="I36" s="47"/>
      <c r="J36" s="54">
        <f t="shared" si="4"/>
        <v>0</v>
      </c>
      <c r="K36" s="49"/>
      <c r="L36" s="56">
        <f t="shared" si="5"/>
        <v>0</v>
      </c>
      <c r="N36" s="53">
        <v>1134824.6126002972</v>
      </c>
    </row>
    <row r="37" spans="1:14" x14ac:dyDescent="0.2">
      <c r="A37" s="5" t="s">
        <v>30</v>
      </c>
      <c r="B37" s="53">
        <f t="shared" si="0"/>
        <v>362800.69388249994</v>
      </c>
      <c r="C37" s="34">
        <v>5</v>
      </c>
      <c r="D37" s="35">
        <v>4</v>
      </c>
      <c r="E37" s="54">
        <f t="shared" si="1"/>
        <v>1451202.7755299998</v>
      </c>
      <c r="F37" s="37">
        <f t="shared" si="2"/>
        <v>1</v>
      </c>
      <c r="G37" s="55">
        <f t="shared" si="3"/>
        <v>362800.69388249994</v>
      </c>
      <c r="H37" s="46"/>
      <c r="I37" s="47"/>
      <c r="J37" s="54">
        <f t="shared" si="4"/>
        <v>0</v>
      </c>
      <c r="K37" s="49"/>
      <c r="L37" s="56">
        <f t="shared" si="5"/>
        <v>0</v>
      </c>
      <c r="N37" s="53">
        <v>36280069.388249993</v>
      </c>
    </row>
    <row r="38" spans="1:14" x14ac:dyDescent="0.2">
      <c r="A38" s="5" t="s">
        <v>31</v>
      </c>
      <c r="B38" s="53">
        <f t="shared" si="0"/>
        <v>91733.982262499965</v>
      </c>
      <c r="C38" s="34">
        <v>5</v>
      </c>
      <c r="D38" s="35">
        <v>4</v>
      </c>
      <c r="E38" s="54">
        <f t="shared" si="1"/>
        <v>366935.92904999986</v>
      </c>
      <c r="F38" s="37">
        <f t="shared" si="2"/>
        <v>1</v>
      </c>
      <c r="G38" s="55">
        <f t="shared" si="3"/>
        <v>91733.982262499965</v>
      </c>
      <c r="H38" s="46"/>
      <c r="I38" s="47"/>
      <c r="J38" s="54">
        <f t="shared" si="4"/>
        <v>0</v>
      </c>
      <c r="K38" s="49"/>
      <c r="L38" s="56">
        <f t="shared" si="5"/>
        <v>0</v>
      </c>
      <c r="N38" s="53">
        <v>9173398.2262499966</v>
      </c>
    </row>
    <row r="39" spans="1:14" x14ac:dyDescent="0.2">
      <c r="A39" s="5" t="s">
        <v>32</v>
      </c>
      <c r="B39" s="53">
        <f t="shared" si="0"/>
        <v>12257.040479999998</v>
      </c>
      <c r="C39" s="34">
        <v>5</v>
      </c>
      <c r="D39" s="35">
        <v>2</v>
      </c>
      <c r="E39" s="54">
        <f t="shared" si="1"/>
        <v>24514.080959999996</v>
      </c>
      <c r="F39" s="37">
        <f t="shared" si="2"/>
        <v>3</v>
      </c>
      <c r="G39" s="55">
        <f t="shared" si="3"/>
        <v>36771.121439999995</v>
      </c>
      <c r="H39" s="46"/>
      <c r="I39" s="47"/>
      <c r="J39" s="54">
        <f t="shared" si="4"/>
        <v>0</v>
      </c>
      <c r="K39" s="49"/>
      <c r="L39" s="56">
        <f t="shared" si="5"/>
        <v>0</v>
      </c>
      <c r="N39" s="53">
        <v>1225704.0479999997</v>
      </c>
    </row>
    <row r="40" spans="1:14" x14ac:dyDescent="0.2">
      <c r="A40" s="5" t="s">
        <v>33</v>
      </c>
      <c r="B40" s="53">
        <f t="shared" si="0"/>
        <v>1812.955079024614</v>
      </c>
      <c r="C40" s="34">
        <v>4</v>
      </c>
      <c r="D40" s="35">
        <v>0</v>
      </c>
      <c r="E40" s="54">
        <f t="shared" si="1"/>
        <v>0</v>
      </c>
      <c r="F40" s="37">
        <f t="shared" si="2"/>
        <v>4</v>
      </c>
      <c r="G40" s="55">
        <f t="shared" si="3"/>
        <v>7251.8203160984558</v>
      </c>
      <c r="H40" s="46"/>
      <c r="I40" s="47"/>
      <c r="J40" s="54">
        <f t="shared" si="4"/>
        <v>0</v>
      </c>
      <c r="K40" s="49"/>
      <c r="L40" s="56">
        <f t="shared" si="5"/>
        <v>0</v>
      </c>
      <c r="N40" s="53">
        <v>181295.5079024614</v>
      </c>
    </row>
    <row r="41" spans="1:14" x14ac:dyDescent="0.2">
      <c r="A41" s="5" t="s">
        <v>34</v>
      </c>
      <c r="B41" s="53">
        <f t="shared" si="0"/>
        <v>480887.30602000002</v>
      </c>
      <c r="C41" s="34">
        <v>5</v>
      </c>
      <c r="D41" s="35">
        <v>4</v>
      </c>
      <c r="E41" s="54">
        <f t="shared" si="1"/>
        <v>1923549.2240800001</v>
      </c>
      <c r="F41" s="37">
        <f t="shared" si="2"/>
        <v>1</v>
      </c>
      <c r="G41" s="55">
        <f t="shared" si="3"/>
        <v>480887.30602000002</v>
      </c>
      <c r="H41" s="46"/>
      <c r="I41" s="47"/>
      <c r="J41" s="54">
        <f t="shared" si="4"/>
        <v>0</v>
      </c>
      <c r="K41" s="49"/>
      <c r="L41" s="56">
        <f t="shared" si="5"/>
        <v>0</v>
      </c>
      <c r="N41" s="53">
        <v>48088730.601999998</v>
      </c>
    </row>
    <row r="42" spans="1:14" x14ac:dyDescent="0.2">
      <c r="A42" s="5" t="s">
        <v>35</v>
      </c>
      <c r="B42" s="53">
        <f t="shared" si="0"/>
        <v>4757766.5522519993</v>
      </c>
      <c r="C42" s="34">
        <v>5</v>
      </c>
      <c r="D42" s="35">
        <v>5</v>
      </c>
      <c r="E42" s="54">
        <f t="shared" si="1"/>
        <v>23788832.761259995</v>
      </c>
      <c r="F42" s="37">
        <f t="shared" si="2"/>
        <v>0</v>
      </c>
      <c r="G42" s="55">
        <f t="shared" si="3"/>
        <v>0</v>
      </c>
      <c r="H42" s="46"/>
      <c r="I42" s="47"/>
      <c r="J42" s="54">
        <f t="shared" si="4"/>
        <v>0</v>
      </c>
      <c r="K42" s="49"/>
      <c r="L42" s="56">
        <f t="shared" si="5"/>
        <v>0</v>
      </c>
      <c r="N42" s="53">
        <v>475776655.22519988</v>
      </c>
    </row>
    <row r="43" spans="1:14" x14ac:dyDescent="0.2">
      <c r="A43" s="5" t="s">
        <v>36</v>
      </c>
      <c r="B43" s="53">
        <f t="shared" si="0"/>
        <v>782632.12194999994</v>
      </c>
      <c r="C43" s="34">
        <v>5</v>
      </c>
      <c r="D43" s="35">
        <v>5</v>
      </c>
      <c r="E43" s="54">
        <f t="shared" si="1"/>
        <v>3913160.6097499998</v>
      </c>
      <c r="F43" s="37">
        <f t="shared" si="2"/>
        <v>0</v>
      </c>
      <c r="G43" s="55">
        <f t="shared" si="3"/>
        <v>0</v>
      </c>
      <c r="H43" s="46"/>
      <c r="I43" s="47"/>
      <c r="J43" s="54">
        <f t="shared" si="4"/>
        <v>0</v>
      </c>
      <c r="K43" s="49"/>
      <c r="L43" s="56">
        <f t="shared" si="5"/>
        <v>0</v>
      </c>
      <c r="N43" s="53">
        <v>78263212.194999993</v>
      </c>
    </row>
    <row r="44" spans="1:14" x14ac:dyDescent="0.2">
      <c r="A44" s="5" t="s">
        <v>37</v>
      </c>
      <c r="B44" s="53">
        <f t="shared" si="0"/>
        <v>77309.93348213729</v>
      </c>
      <c r="C44" s="34">
        <v>5</v>
      </c>
      <c r="D44" s="35">
        <v>2</v>
      </c>
      <c r="E44" s="54">
        <f t="shared" si="1"/>
        <v>154619.86696427458</v>
      </c>
      <c r="F44" s="37">
        <f t="shared" si="2"/>
        <v>3</v>
      </c>
      <c r="G44" s="55">
        <f t="shared" si="3"/>
        <v>231929.80044641189</v>
      </c>
      <c r="H44" s="46"/>
      <c r="I44" s="47"/>
      <c r="J44" s="54">
        <f t="shared" si="4"/>
        <v>0</v>
      </c>
      <c r="K44" s="49"/>
      <c r="L44" s="56">
        <f t="shared" si="5"/>
        <v>0</v>
      </c>
      <c r="N44" s="53">
        <v>7730993.3482137285</v>
      </c>
    </row>
    <row r="45" spans="1:14" x14ac:dyDescent="0.2">
      <c r="A45" s="5" t="s">
        <v>38</v>
      </c>
      <c r="B45" s="53">
        <f t="shared" si="0"/>
        <v>1121.2836435850436</v>
      </c>
      <c r="C45" s="34">
        <v>4</v>
      </c>
      <c r="D45" s="35">
        <v>0</v>
      </c>
      <c r="E45" s="54">
        <f t="shared" si="1"/>
        <v>0</v>
      </c>
      <c r="F45" s="37">
        <f t="shared" si="2"/>
        <v>4</v>
      </c>
      <c r="G45" s="55">
        <f t="shared" si="3"/>
        <v>4485.1345743401744</v>
      </c>
      <c r="H45" s="46"/>
      <c r="I45" s="47"/>
      <c r="J45" s="54">
        <f t="shared" si="4"/>
        <v>0</v>
      </c>
      <c r="K45" s="49"/>
      <c r="L45" s="56">
        <f t="shared" si="5"/>
        <v>0</v>
      </c>
      <c r="N45" s="53">
        <v>112128.36435850436</v>
      </c>
    </row>
    <row r="46" spans="1:14" x14ac:dyDescent="0.2">
      <c r="A46" s="5" t="s">
        <v>39</v>
      </c>
      <c r="B46" s="53">
        <f t="shared" si="0"/>
        <v>28040.832897629258</v>
      </c>
      <c r="C46" s="34">
        <v>5</v>
      </c>
      <c r="D46" s="35">
        <v>3</v>
      </c>
      <c r="E46" s="54">
        <f t="shared" si="1"/>
        <v>84122.498692887777</v>
      </c>
      <c r="F46" s="37">
        <f t="shared" si="2"/>
        <v>2</v>
      </c>
      <c r="G46" s="55">
        <f t="shared" si="3"/>
        <v>56081.665795258516</v>
      </c>
      <c r="H46" s="46"/>
      <c r="I46" s="47"/>
      <c r="J46" s="54">
        <f t="shared" si="4"/>
        <v>0</v>
      </c>
      <c r="K46" s="49"/>
      <c r="L46" s="56">
        <f t="shared" si="5"/>
        <v>0</v>
      </c>
      <c r="N46" s="53">
        <v>2804083.2897629258</v>
      </c>
    </row>
    <row r="47" spans="1:14" x14ac:dyDescent="0.2">
      <c r="A47" s="5" t="s">
        <v>40</v>
      </c>
      <c r="B47" s="53">
        <f t="shared" si="0"/>
        <v>1346936.5654559997</v>
      </c>
      <c r="C47" s="34">
        <v>5</v>
      </c>
      <c r="D47" s="35">
        <v>5</v>
      </c>
      <c r="E47" s="54">
        <f t="shared" si="1"/>
        <v>6734682.827279998</v>
      </c>
      <c r="F47" s="37">
        <f t="shared" si="2"/>
        <v>0</v>
      </c>
      <c r="G47" s="55">
        <f t="shared" si="3"/>
        <v>0</v>
      </c>
      <c r="H47" s="46"/>
      <c r="I47" s="47"/>
      <c r="J47" s="54">
        <f t="shared" si="4"/>
        <v>0</v>
      </c>
      <c r="K47" s="49"/>
      <c r="L47" s="56">
        <f t="shared" si="5"/>
        <v>0</v>
      </c>
      <c r="N47" s="53">
        <v>134693656.54559997</v>
      </c>
    </row>
    <row r="48" spans="1:14" x14ac:dyDescent="0.2">
      <c r="A48" s="5" t="s">
        <v>41</v>
      </c>
      <c r="B48" s="53">
        <f t="shared" si="0"/>
        <v>445320.05950000003</v>
      </c>
      <c r="C48" s="34">
        <v>5</v>
      </c>
      <c r="D48" s="35">
        <v>2</v>
      </c>
      <c r="E48" s="54">
        <f t="shared" si="1"/>
        <v>890640.11900000006</v>
      </c>
      <c r="F48" s="37">
        <f t="shared" si="2"/>
        <v>3</v>
      </c>
      <c r="G48" s="55">
        <f t="shared" si="3"/>
        <v>1335960.1785000002</v>
      </c>
      <c r="H48" s="46"/>
      <c r="I48" s="47"/>
      <c r="J48" s="54">
        <f t="shared" si="4"/>
        <v>0</v>
      </c>
      <c r="K48" s="49"/>
      <c r="L48" s="56">
        <f t="shared" si="5"/>
        <v>0</v>
      </c>
      <c r="N48" s="53">
        <v>44532005.950000003</v>
      </c>
    </row>
    <row r="49" spans="1:14" x14ac:dyDescent="0.2">
      <c r="A49" s="5" t="s">
        <v>42</v>
      </c>
      <c r="B49" s="53">
        <f t="shared" si="0"/>
        <v>281588.22472499998</v>
      </c>
      <c r="C49" s="34">
        <v>5</v>
      </c>
      <c r="D49" s="35">
        <v>4</v>
      </c>
      <c r="E49" s="54">
        <f t="shared" si="1"/>
        <v>1126352.8988999999</v>
      </c>
      <c r="F49" s="37">
        <f t="shared" si="2"/>
        <v>1</v>
      </c>
      <c r="G49" s="55">
        <f t="shared" si="3"/>
        <v>281588.22472499998</v>
      </c>
      <c r="H49" s="46"/>
      <c r="I49" s="47"/>
      <c r="J49" s="54">
        <f t="shared" si="4"/>
        <v>0</v>
      </c>
      <c r="K49" s="49"/>
      <c r="L49" s="56">
        <f t="shared" si="5"/>
        <v>0</v>
      </c>
      <c r="N49" s="53">
        <v>28158822.472499996</v>
      </c>
    </row>
    <row r="50" spans="1:14" x14ac:dyDescent="0.2">
      <c r="A50" s="5" t="s">
        <v>43</v>
      </c>
      <c r="B50" s="53">
        <f t="shared" si="0"/>
        <v>13138099.240048498</v>
      </c>
      <c r="C50" s="34">
        <v>3</v>
      </c>
      <c r="D50" s="35">
        <v>3</v>
      </c>
      <c r="E50" s="54">
        <f t="shared" si="1"/>
        <v>39414297.720145494</v>
      </c>
      <c r="F50" s="37">
        <f t="shared" si="2"/>
        <v>0</v>
      </c>
      <c r="G50" s="55">
        <f t="shared" si="3"/>
        <v>0</v>
      </c>
      <c r="H50" s="38">
        <v>3</v>
      </c>
      <c r="I50" s="34">
        <v>3</v>
      </c>
      <c r="J50" s="54">
        <f t="shared" si="4"/>
        <v>39414297.720145494</v>
      </c>
      <c r="K50" s="35">
        <f>(H50-I50)</f>
        <v>0</v>
      </c>
      <c r="L50" s="56">
        <f t="shared" si="5"/>
        <v>0</v>
      </c>
      <c r="N50" s="53">
        <v>1313809924.0048497</v>
      </c>
    </row>
    <row r="51" spans="1:14" x14ac:dyDescent="0.2">
      <c r="A51" s="5" t="s">
        <v>44</v>
      </c>
      <c r="B51" s="53">
        <f t="shared" si="0"/>
        <v>5404891.3545280006</v>
      </c>
      <c r="C51" s="34">
        <v>7</v>
      </c>
      <c r="D51" s="35">
        <v>5</v>
      </c>
      <c r="E51" s="54">
        <f t="shared" si="1"/>
        <v>27024456.772640005</v>
      </c>
      <c r="F51" s="37">
        <f t="shared" si="2"/>
        <v>2</v>
      </c>
      <c r="G51" s="55">
        <f t="shared" si="3"/>
        <v>10809782.709056001</v>
      </c>
      <c r="H51" s="46"/>
      <c r="I51" s="47"/>
      <c r="J51" s="54">
        <f t="shared" si="4"/>
        <v>0</v>
      </c>
      <c r="K51" s="49"/>
      <c r="L51" s="56">
        <f t="shared" si="5"/>
        <v>0</v>
      </c>
      <c r="N51" s="53">
        <v>540489135.45280004</v>
      </c>
    </row>
    <row r="52" spans="1:14" x14ac:dyDescent="0.2">
      <c r="A52" s="5" t="s">
        <v>45</v>
      </c>
      <c r="B52" s="53">
        <f t="shared" si="0"/>
        <v>747515.81338499999</v>
      </c>
      <c r="C52" s="34">
        <v>5</v>
      </c>
      <c r="D52" s="35">
        <v>4</v>
      </c>
      <c r="E52" s="54">
        <f t="shared" si="1"/>
        <v>2990063.2535399999</v>
      </c>
      <c r="F52" s="37">
        <f t="shared" si="2"/>
        <v>1</v>
      </c>
      <c r="G52" s="55">
        <f t="shared" si="3"/>
        <v>747515.81338499999</v>
      </c>
      <c r="H52" s="46"/>
      <c r="I52" s="47"/>
      <c r="J52" s="54">
        <f t="shared" si="4"/>
        <v>0</v>
      </c>
      <c r="K52" s="49"/>
      <c r="L52" s="56">
        <f t="shared" si="5"/>
        <v>0</v>
      </c>
      <c r="N52" s="53">
        <v>74751581.338499993</v>
      </c>
    </row>
    <row r="53" spans="1:14" x14ac:dyDescent="0.2">
      <c r="A53" s="5" t="s">
        <v>46</v>
      </c>
      <c r="B53" s="53">
        <f t="shared" si="0"/>
        <v>1795382.0730520003</v>
      </c>
      <c r="C53" s="34">
        <v>5</v>
      </c>
      <c r="D53" s="35">
        <v>5</v>
      </c>
      <c r="E53" s="54">
        <f t="shared" si="1"/>
        <v>8976910.3652600013</v>
      </c>
      <c r="F53" s="37">
        <f t="shared" si="2"/>
        <v>0</v>
      </c>
      <c r="G53" s="55">
        <f t="shared" si="3"/>
        <v>0</v>
      </c>
      <c r="H53" s="46"/>
      <c r="I53" s="47"/>
      <c r="J53" s="54">
        <f t="shared" si="4"/>
        <v>0</v>
      </c>
      <c r="K53" s="49"/>
      <c r="L53" s="56">
        <f t="shared" si="5"/>
        <v>0</v>
      </c>
      <c r="N53" s="53">
        <v>179538207.30520001</v>
      </c>
    </row>
    <row r="54" spans="1:14" x14ac:dyDescent="0.2">
      <c r="A54" s="5" t="s">
        <v>47</v>
      </c>
      <c r="B54" s="53">
        <f t="shared" si="0"/>
        <v>55921.753040000003</v>
      </c>
      <c r="C54" s="34">
        <v>5</v>
      </c>
      <c r="D54" s="35">
        <v>3</v>
      </c>
      <c r="E54" s="54">
        <f t="shared" si="1"/>
        <v>167765.25912</v>
      </c>
      <c r="F54" s="37">
        <f t="shared" si="2"/>
        <v>2</v>
      </c>
      <c r="G54" s="55">
        <f t="shared" si="3"/>
        <v>111843.50608000001</v>
      </c>
      <c r="H54" s="46"/>
      <c r="I54" s="47"/>
      <c r="J54" s="54">
        <f t="shared" si="4"/>
        <v>0</v>
      </c>
      <c r="K54" s="49"/>
      <c r="L54" s="56">
        <f t="shared" si="5"/>
        <v>0</v>
      </c>
      <c r="N54" s="53">
        <v>5592175.3040000005</v>
      </c>
    </row>
    <row r="55" spans="1:14" x14ac:dyDescent="0.2">
      <c r="A55" s="5" t="s">
        <v>48</v>
      </c>
      <c r="B55" s="53">
        <f t="shared" si="0"/>
        <v>27784009.284713861</v>
      </c>
      <c r="C55" s="34">
        <v>6</v>
      </c>
      <c r="D55" s="35">
        <v>6</v>
      </c>
      <c r="E55" s="54">
        <f t="shared" si="1"/>
        <v>166704055.70828316</v>
      </c>
      <c r="F55" s="37">
        <f t="shared" si="2"/>
        <v>0</v>
      </c>
      <c r="G55" s="55">
        <f t="shared" si="3"/>
        <v>0</v>
      </c>
      <c r="H55" s="46"/>
      <c r="I55" s="47"/>
      <c r="J55" s="54">
        <f t="shared" si="4"/>
        <v>0</v>
      </c>
      <c r="K55" s="49"/>
      <c r="L55" s="56">
        <f t="shared" si="5"/>
        <v>0</v>
      </c>
      <c r="N55" s="53">
        <v>2778400928.471386</v>
      </c>
    </row>
    <row r="56" spans="1:14" x14ac:dyDescent="0.2">
      <c r="A56" s="5" t="s">
        <v>49</v>
      </c>
      <c r="B56" s="53">
        <f t="shared" si="0"/>
        <v>5522497.0327306036</v>
      </c>
      <c r="C56" s="34">
        <v>6</v>
      </c>
      <c r="D56" s="35">
        <v>6</v>
      </c>
      <c r="E56" s="54">
        <f t="shared" si="1"/>
        <v>33134982.196383622</v>
      </c>
      <c r="F56" s="37">
        <f t="shared" si="2"/>
        <v>0</v>
      </c>
      <c r="G56" s="55">
        <f t="shared" si="3"/>
        <v>0</v>
      </c>
      <c r="H56" s="46"/>
      <c r="I56" s="47"/>
      <c r="J56" s="54">
        <f t="shared" si="4"/>
        <v>0</v>
      </c>
      <c r="K56" s="49"/>
      <c r="L56" s="56">
        <f t="shared" si="5"/>
        <v>0</v>
      </c>
      <c r="N56" s="53">
        <v>552249703.27306032</v>
      </c>
    </row>
    <row r="57" spans="1:14" x14ac:dyDescent="0.2">
      <c r="A57" s="5" t="s">
        <v>50</v>
      </c>
      <c r="B57" s="53">
        <f t="shared" si="0"/>
        <v>5086992.6494499994</v>
      </c>
      <c r="C57" s="34">
        <v>5</v>
      </c>
      <c r="D57" s="35">
        <v>5</v>
      </c>
      <c r="E57" s="54">
        <f t="shared" si="1"/>
        <v>25434963.247249998</v>
      </c>
      <c r="F57" s="37">
        <f t="shared" si="2"/>
        <v>0</v>
      </c>
      <c r="G57" s="55">
        <f t="shared" si="3"/>
        <v>0</v>
      </c>
      <c r="H57" s="46"/>
      <c r="I57" s="47"/>
      <c r="J57" s="54">
        <f t="shared" si="4"/>
        <v>0</v>
      </c>
      <c r="K57" s="49"/>
      <c r="L57" s="56">
        <f t="shared" si="5"/>
        <v>0</v>
      </c>
      <c r="N57" s="53">
        <v>508699264.94499993</v>
      </c>
    </row>
    <row r="58" spans="1:14" x14ac:dyDescent="0.2">
      <c r="A58" s="5" t="s">
        <v>51</v>
      </c>
      <c r="B58" s="53">
        <f t="shared" si="0"/>
        <v>342086.82652000006</v>
      </c>
      <c r="C58" s="34">
        <v>5</v>
      </c>
      <c r="D58" s="35">
        <v>2</v>
      </c>
      <c r="E58" s="54">
        <f t="shared" si="1"/>
        <v>684173.65304000012</v>
      </c>
      <c r="F58" s="37">
        <f t="shared" si="2"/>
        <v>3</v>
      </c>
      <c r="G58" s="55">
        <f t="shared" si="3"/>
        <v>1026260.4795600001</v>
      </c>
      <c r="H58" s="46"/>
      <c r="I58" s="47"/>
      <c r="J58" s="54">
        <f t="shared" si="4"/>
        <v>0</v>
      </c>
      <c r="K58" s="49"/>
      <c r="L58" s="56">
        <f t="shared" si="5"/>
        <v>0</v>
      </c>
      <c r="N58" s="53">
        <v>34208682.652000003</v>
      </c>
    </row>
    <row r="59" spans="1:14" x14ac:dyDescent="0.2">
      <c r="A59" s="5" t="s">
        <v>52</v>
      </c>
      <c r="B59" s="53">
        <f t="shared" si="0"/>
        <v>4775430.7887802534</v>
      </c>
      <c r="C59" s="34">
        <v>5</v>
      </c>
      <c r="D59" s="35">
        <v>5</v>
      </c>
      <c r="E59" s="54">
        <f t="shared" si="1"/>
        <v>23877153.943901267</v>
      </c>
      <c r="F59" s="37">
        <f t="shared" si="2"/>
        <v>0</v>
      </c>
      <c r="G59" s="55">
        <f t="shared" si="3"/>
        <v>0</v>
      </c>
      <c r="H59" s="46"/>
      <c r="I59" s="47"/>
      <c r="J59" s="54">
        <f t="shared" si="4"/>
        <v>0</v>
      </c>
      <c r="K59" s="49"/>
      <c r="L59" s="56">
        <f t="shared" si="5"/>
        <v>0</v>
      </c>
      <c r="N59" s="53">
        <v>477543078.87802535</v>
      </c>
    </row>
    <row r="60" spans="1:14" x14ac:dyDescent="0.2">
      <c r="A60" s="5" t="s">
        <v>53</v>
      </c>
      <c r="B60" s="53">
        <f t="shared" si="0"/>
        <v>1342488.6573759997</v>
      </c>
      <c r="C60" s="34">
        <v>5</v>
      </c>
      <c r="D60" s="35">
        <v>5</v>
      </c>
      <c r="E60" s="54">
        <f t="shared" si="1"/>
        <v>6712443.2868799986</v>
      </c>
      <c r="F60" s="37">
        <f t="shared" si="2"/>
        <v>0</v>
      </c>
      <c r="G60" s="55">
        <f t="shared" si="3"/>
        <v>0</v>
      </c>
      <c r="H60" s="46"/>
      <c r="I60" s="47"/>
      <c r="J60" s="54">
        <f t="shared" si="4"/>
        <v>0</v>
      </c>
      <c r="K60" s="49"/>
      <c r="L60" s="56">
        <f t="shared" si="5"/>
        <v>0</v>
      </c>
      <c r="N60" s="53">
        <v>134248865.73759997</v>
      </c>
    </row>
    <row r="61" spans="1:14" x14ac:dyDescent="0.2">
      <c r="A61" s="5" t="s">
        <v>54</v>
      </c>
      <c r="B61" s="53">
        <f t="shared" si="0"/>
        <v>51686.781037499997</v>
      </c>
      <c r="C61" s="34">
        <v>5</v>
      </c>
      <c r="D61" s="35">
        <v>4</v>
      </c>
      <c r="E61" s="54">
        <f t="shared" si="1"/>
        <v>206747.12414999999</v>
      </c>
      <c r="F61" s="37">
        <f t="shared" si="2"/>
        <v>1</v>
      </c>
      <c r="G61" s="55">
        <f t="shared" si="3"/>
        <v>51686.781037499997</v>
      </c>
      <c r="H61" s="46"/>
      <c r="I61" s="47"/>
      <c r="J61" s="54">
        <f t="shared" si="4"/>
        <v>0</v>
      </c>
      <c r="K61" s="49"/>
      <c r="L61" s="56">
        <f t="shared" si="5"/>
        <v>0</v>
      </c>
      <c r="N61" s="53">
        <v>5168678.1037499998</v>
      </c>
    </row>
    <row r="62" spans="1:14" x14ac:dyDescent="0.2">
      <c r="A62" s="5" t="s">
        <v>87</v>
      </c>
      <c r="B62" s="53">
        <f t="shared" si="0"/>
        <v>1609479.3979124997</v>
      </c>
      <c r="C62" s="34">
        <v>5</v>
      </c>
      <c r="D62" s="35">
        <v>4</v>
      </c>
      <c r="E62" s="54">
        <f t="shared" si="1"/>
        <v>6437917.5916499989</v>
      </c>
      <c r="F62" s="37">
        <f t="shared" si="2"/>
        <v>1</v>
      </c>
      <c r="G62" s="55">
        <f t="shared" si="3"/>
        <v>1609479.3979124997</v>
      </c>
      <c r="H62" s="46"/>
      <c r="I62" s="47"/>
      <c r="J62" s="54">
        <f t="shared" si="4"/>
        <v>0</v>
      </c>
      <c r="K62" s="49"/>
      <c r="L62" s="56">
        <f t="shared" si="5"/>
        <v>0</v>
      </c>
      <c r="N62" s="53">
        <v>160947939.79124996</v>
      </c>
    </row>
    <row r="63" spans="1:14" x14ac:dyDescent="0.2">
      <c r="A63" s="5" t="s">
        <v>88</v>
      </c>
      <c r="B63" s="53">
        <f t="shared" si="0"/>
        <v>466474.27042999992</v>
      </c>
      <c r="C63" s="34">
        <v>5</v>
      </c>
      <c r="D63" s="35">
        <v>5</v>
      </c>
      <c r="E63" s="54">
        <f t="shared" si="1"/>
        <v>2332371.3521499997</v>
      </c>
      <c r="F63" s="37">
        <f t="shared" si="2"/>
        <v>0</v>
      </c>
      <c r="G63" s="55">
        <f t="shared" si="3"/>
        <v>0</v>
      </c>
      <c r="H63" s="46"/>
      <c r="I63" s="47"/>
      <c r="J63" s="54">
        <f t="shared" si="4"/>
        <v>0</v>
      </c>
      <c r="K63" s="49"/>
      <c r="L63" s="56">
        <f t="shared" si="5"/>
        <v>0</v>
      </c>
      <c r="N63" s="53">
        <v>46647427.04299999</v>
      </c>
    </row>
    <row r="64" spans="1:14" x14ac:dyDescent="0.2">
      <c r="A64" s="5" t="s">
        <v>55</v>
      </c>
      <c r="B64" s="53">
        <f t="shared" si="0"/>
        <v>205190.39645999999</v>
      </c>
      <c r="C64" s="34">
        <v>5</v>
      </c>
      <c r="D64" s="35">
        <v>4</v>
      </c>
      <c r="E64" s="54">
        <f t="shared" si="1"/>
        <v>820761.58583999996</v>
      </c>
      <c r="F64" s="37">
        <f t="shared" si="2"/>
        <v>1</v>
      </c>
      <c r="G64" s="55">
        <f t="shared" si="3"/>
        <v>205190.39645999999</v>
      </c>
      <c r="H64" s="46"/>
      <c r="I64" s="47"/>
      <c r="J64" s="54">
        <f t="shared" si="4"/>
        <v>0</v>
      </c>
      <c r="K64" s="49"/>
      <c r="L64" s="56">
        <f t="shared" si="5"/>
        <v>0</v>
      </c>
      <c r="N64" s="53">
        <v>20519039.645999998</v>
      </c>
    </row>
    <row r="65" spans="1:14" x14ac:dyDescent="0.2">
      <c r="A65" s="5" t="s">
        <v>56</v>
      </c>
      <c r="B65" s="53">
        <f t="shared" si="0"/>
        <v>2362369.9683963307</v>
      </c>
      <c r="C65" s="34">
        <v>5</v>
      </c>
      <c r="D65" s="35">
        <v>5</v>
      </c>
      <c r="E65" s="54">
        <f t="shared" si="1"/>
        <v>11811849.841981653</v>
      </c>
      <c r="F65" s="37">
        <f t="shared" si="2"/>
        <v>0</v>
      </c>
      <c r="G65" s="55">
        <f t="shared" si="3"/>
        <v>0</v>
      </c>
      <c r="H65" s="46"/>
      <c r="I65" s="47"/>
      <c r="J65" s="54">
        <f t="shared" si="4"/>
        <v>0</v>
      </c>
      <c r="K65" s="49"/>
      <c r="L65" s="56">
        <f t="shared" si="5"/>
        <v>0</v>
      </c>
      <c r="N65" s="53">
        <v>236236996.83963305</v>
      </c>
    </row>
    <row r="66" spans="1:14" x14ac:dyDescent="0.2">
      <c r="A66" s="5" t="s">
        <v>57</v>
      </c>
      <c r="B66" s="53">
        <f t="shared" si="0"/>
        <v>652583.20349999995</v>
      </c>
      <c r="C66" s="34">
        <v>5</v>
      </c>
      <c r="D66" s="35">
        <v>5</v>
      </c>
      <c r="E66" s="54">
        <f t="shared" si="1"/>
        <v>3262916.0174999996</v>
      </c>
      <c r="F66" s="37">
        <f t="shared" si="2"/>
        <v>0</v>
      </c>
      <c r="G66" s="55">
        <f t="shared" si="3"/>
        <v>0</v>
      </c>
      <c r="H66" s="46"/>
      <c r="I66" s="47"/>
      <c r="J66" s="54">
        <f t="shared" si="4"/>
        <v>0</v>
      </c>
      <c r="K66" s="49"/>
      <c r="L66" s="56">
        <f t="shared" si="5"/>
        <v>0</v>
      </c>
      <c r="N66" s="53">
        <v>65258320.349999994</v>
      </c>
    </row>
    <row r="67" spans="1:14" x14ac:dyDescent="0.2">
      <c r="A67" s="5" t="s">
        <v>58</v>
      </c>
      <c r="B67" s="53">
        <f t="shared" si="0"/>
        <v>183005.98377999995</v>
      </c>
      <c r="C67" s="34">
        <v>5</v>
      </c>
      <c r="D67" s="35">
        <v>2</v>
      </c>
      <c r="E67" s="54">
        <f t="shared" si="1"/>
        <v>366011.9675599999</v>
      </c>
      <c r="F67" s="37">
        <f t="shared" si="2"/>
        <v>3</v>
      </c>
      <c r="G67" s="55">
        <f t="shared" si="3"/>
        <v>549017.95133999991</v>
      </c>
      <c r="H67" s="46"/>
      <c r="I67" s="47"/>
      <c r="J67" s="54">
        <f t="shared" si="4"/>
        <v>0</v>
      </c>
      <c r="K67" s="49"/>
      <c r="L67" s="56">
        <f t="shared" si="5"/>
        <v>0</v>
      </c>
      <c r="N67" s="53">
        <v>18300598.377999995</v>
      </c>
    </row>
    <row r="68" spans="1:14" x14ac:dyDescent="0.2">
      <c r="A68" s="5" t="s">
        <v>59</v>
      </c>
      <c r="B68" s="53">
        <f t="shared" si="0"/>
        <v>58203.779374999998</v>
      </c>
      <c r="C68" s="34">
        <v>5</v>
      </c>
      <c r="D68" s="35">
        <v>2</v>
      </c>
      <c r="E68" s="54">
        <f t="shared" si="1"/>
        <v>116407.55875</v>
      </c>
      <c r="F68" s="37">
        <f t="shared" si="2"/>
        <v>3</v>
      </c>
      <c r="G68" s="55">
        <f t="shared" si="3"/>
        <v>174611.33812500001</v>
      </c>
      <c r="H68" s="46"/>
      <c r="I68" s="47"/>
      <c r="J68" s="54">
        <f t="shared" si="4"/>
        <v>0</v>
      </c>
      <c r="K68" s="49"/>
      <c r="L68" s="56">
        <f t="shared" si="5"/>
        <v>0</v>
      </c>
      <c r="N68" s="53">
        <v>5820377.9375</v>
      </c>
    </row>
    <row r="69" spans="1:14" x14ac:dyDescent="0.2">
      <c r="A69" s="5" t="s">
        <v>60</v>
      </c>
      <c r="B69" s="53">
        <f t="shared" si="0"/>
        <v>74960.140000000014</v>
      </c>
      <c r="C69" s="34">
        <v>5</v>
      </c>
      <c r="D69" s="35">
        <v>3</v>
      </c>
      <c r="E69" s="54">
        <f t="shared" si="1"/>
        <v>224880.42000000004</v>
      </c>
      <c r="F69" s="37">
        <f t="shared" si="2"/>
        <v>2</v>
      </c>
      <c r="G69" s="55">
        <f t="shared" si="3"/>
        <v>149920.28000000003</v>
      </c>
      <c r="H69" s="46"/>
      <c r="I69" s="47"/>
      <c r="J69" s="54">
        <f t="shared" si="4"/>
        <v>0</v>
      </c>
      <c r="K69" s="49"/>
      <c r="L69" s="56">
        <f t="shared" si="5"/>
        <v>0</v>
      </c>
      <c r="N69" s="53">
        <v>7496014.0000000009</v>
      </c>
    </row>
    <row r="70" spans="1:14" x14ac:dyDescent="0.2">
      <c r="A70" s="5" t="s">
        <v>61</v>
      </c>
      <c r="B70" s="53">
        <f t="shared" si="0"/>
        <v>163.39956531200002</v>
      </c>
      <c r="C70" s="34">
        <v>4</v>
      </c>
      <c r="D70" s="35">
        <v>0</v>
      </c>
      <c r="E70" s="54">
        <f t="shared" si="1"/>
        <v>0</v>
      </c>
      <c r="F70" s="37">
        <f t="shared" si="2"/>
        <v>4</v>
      </c>
      <c r="G70" s="55">
        <f t="shared" si="3"/>
        <v>653.59826124800009</v>
      </c>
      <c r="H70" s="46"/>
      <c r="I70" s="47"/>
      <c r="J70" s="54">
        <f t="shared" si="4"/>
        <v>0</v>
      </c>
      <c r="K70" s="49"/>
      <c r="L70" s="56">
        <f t="shared" si="5"/>
        <v>0</v>
      </c>
      <c r="N70" s="53">
        <v>16339.956531200003</v>
      </c>
    </row>
    <row r="71" spans="1:14" x14ac:dyDescent="0.2">
      <c r="A71" s="5" t="s">
        <v>62</v>
      </c>
      <c r="B71" s="53">
        <f t="shared" si="0"/>
        <v>2342244.9878100003</v>
      </c>
      <c r="C71" s="34">
        <v>3</v>
      </c>
      <c r="D71" s="35">
        <v>3</v>
      </c>
      <c r="E71" s="54">
        <f t="shared" si="1"/>
        <v>7026734.9634300005</v>
      </c>
      <c r="F71" s="37">
        <f t="shared" si="2"/>
        <v>0</v>
      </c>
      <c r="G71" s="55">
        <f t="shared" si="3"/>
        <v>0</v>
      </c>
      <c r="H71" s="38">
        <v>3</v>
      </c>
      <c r="I71" s="34">
        <v>3</v>
      </c>
      <c r="J71" s="54">
        <f t="shared" si="4"/>
        <v>7026734.9634300005</v>
      </c>
      <c r="K71" s="35">
        <f>(H71-I71)</f>
        <v>0</v>
      </c>
      <c r="L71" s="56">
        <f t="shared" si="5"/>
        <v>0</v>
      </c>
      <c r="N71" s="53">
        <v>234224498.78100002</v>
      </c>
    </row>
    <row r="72" spans="1:14" x14ac:dyDescent="0.2">
      <c r="A72" s="5" t="s">
        <v>63</v>
      </c>
      <c r="B72" s="53">
        <f t="shared" si="0"/>
        <v>25944.722429999998</v>
      </c>
      <c r="C72" s="34">
        <v>5</v>
      </c>
      <c r="D72" s="35">
        <v>3</v>
      </c>
      <c r="E72" s="54">
        <f>(51889+23783+15134)</f>
        <v>90806</v>
      </c>
      <c r="F72" s="37">
        <f t="shared" si="2"/>
        <v>2</v>
      </c>
      <c r="G72" s="55">
        <f>(0+2162+10810)</f>
        <v>12972</v>
      </c>
      <c r="H72" s="46"/>
      <c r="I72" s="47"/>
      <c r="J72" s="54">
        <f t="shared" si="4"/>
        <v>0</v>
      </c>
      <c r="K72" s="49"/>
      <c r="L72" s="56">
        <f t="shared" si="5"/>
        <v>0</v>
      </c>
      <c r="N72" s="53">
        <v>2594472.2429999998</v>
      </c>
    </row>
    <row r="73" spans="1:14" x14ac:dyDescent="0.2">
      <c r="A73" s="5" t="s">
        <v>64</v>
      </c>
      <c r="B73" s="53">
        <f t="shared" si="0"/>
        <v>2532941.6336400001</v>
      </c>
      <c r="C73" s="34">
        <v>6</v>
      </c>
      <c r="D73" s="50">
        <v>4.5</v>
      </c>
      <c r="E73" s="54">
        <f t="shared" si="1"/>
        <v>11398237.35138</v>
      </c>
      <c r="F73" s="51">
        <f t="shared" si="2"/>
        <v>1.5</v>
      </c>
      <c r="G73" s="55">
        <f t="shared" si="3"/>
        <v>3799412.45046</v>
      </c>
      <c r="H73" s="46"/>
      <c r="I73" s="47"/>
      <c r="J73" s="54">
        <f t="shared" si="4"/>
        <v>0</v>
      </c>
      <c r="K73" s="49"/>
      <c r="L73" s="56">
        <f t="shared" si="5"/>
        <v>0</v>
      </c>
      <c r="N73" s="53">
        <v>253294163.36399999</v>
      </c>
    </row>
    <row r="74" spans="1:14" x14ac:dyDescent="0.2">
      <c r="A74" s="5" t="s">
        <v>65</v>
      </c>
      <c r="B74" s="53">
        <f>(N74*0.01)</f>
        <v>27143.890793333328</v>
      </c>
      <c r="C74" s="34">
        <v>5</v>
      </c>
      <c r="D74" s="35">
        <v>3</v>
      </c>
      <c r="E74" s="54">
        <f>(B74*D74)</f>
        <v>81431.672379999989</v>
      </c>
      <c r="F74" s="37">
        <f>(C74-D74)</f>
        <v>2</v>
      </c>
      <c r="G74" s="55">
        <f>(B74*F74)</f>
        <v>54287.781586666657</v>
      </c>
      <c r="H74" s="46"/>
      <c r="I74" s="47"/>
      <c r="J74" s="54">
        <f>(B74*I74)</f>
        <v>0</v>
      </c>
      <c r="K74" s="49"/>
      <c r="L74" s="56">
        <f>(B74*K74)</f>
        <v>0</v>
      </c>
      <c r="N74" s="53">
        <v>2714389.0793333328</v>
      </c>
    </row>
    <row r="75" spans="1:14" x14ac:dyDescent="0.2">
      <c r="A75" s="5" t="s">
        <v>76</v>
      </c>
      <c r="B75" s="8">
        <f>SUM(B8:B74)</f>
        <v>110771890.42908382</v>
      </c>
      <c r="C75" s="9" t="s">
        <v>167</v>
      </c>
      <c r="D75" s="1" t="s">
        <v>167</v>
      </c>
      <c r="E75" s="40">
        <f>SUM(E8:E74)</f>
        <v>536438483.01758301</v>
      </c>
      <c r="F75" s="1" t="s">
        <v>167</v>
      </c>
      <c r="G75" s="40">
        <f>SUM(G8:G74)</f>
        <v>38466675.761689514</v>
      </c>
      <c r="H75" s="10"/>
      <c r="I75" s="1"/>
      <c r="J75" s="40">
        <f>SUM(J8:J74)</f>
        <v>51179835.010415114</v>
      </c>
      <c r="K75" s="1"/>
      <c r="L75" s="43">
        <f>SUM(L8:L74)</f>
        <v>0</v>
      </c>
      <c r="N75" s="8">
        <f>SUM(N8:N74)</f>
        <v>11077189042.908381</v>
      </c>
    </row>
    <row r="76" spans="1:14" x14ac:dyDescent="0.2">
      <c r="A76" s="2"/>
      <c r="B76" s="3"/>
      <c r="C76" s="3"/>
      <c r="D76" s="3"/>
      <c r="E76" s="3"/>
      <c r="F76" s="3"/>
      <c r="G76" s="3"/>
      <c r="H76" s="3"/>
      <c r="I76" s="3"/>
      <c r="J76" s="52"/>
      <c r="K76" s="3"/>
      <c r="L76" s="4"/>
    </row>
    <row r="77" spans="1:14" x14ac:dyDescent="0.2">
      <c r="A77" s="89" t="s">
        <v>67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8"/>
    </row>
    <row r="78" spans="1:14" x14ac:dyDescent="0.2">
      <c r="A78" s="89" t="s">
        <v>86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8"/>
    </row>
    <row r="79" spans="1:14" x14ac:dyDescent="0.2">
      <c r="A79" s="86" t="s">
        <v>93</v>
      </c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8"/>
    </row>
    <row r="80" spans="1:14" x14ac:dyDescent="0.2">
      <c r="A80" s="86" t="s">
        <v>132</v>
      </c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8"/>
    </row>
    <row r="81" spans="1:12" x14ac:dyDescent="0.2">
      <c r="A81" s="86" t="s">
        <v>94</v>
      </c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8"/>
    </row>
    <row r="82" spans="1:12" x14ac:dyDescent="0.2">
      <c r="A82" s="89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8"/>
    </row>
    <row r="83" spans="1:12" x14ac:dyDescent="0.2">
      <c r="A83" s="89" t="s">
        <v>72</v>
      </c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8"/>
    </row>
    <row r="84" spans="1:12" ht="25.5" customHeight="1" x14ac:dyDescent="0.2">
      <c r="A84" s="86" t="s">
        <v>91</v>
      </c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8"/>
    </row>
    <row r="85" spans="1:12" ht="25.5" customHeight="1" thickBot="1" x14ac:dyDescent="0.25">
      <c r="A85" s="91" t="s">
        <v>92</v>
      </c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3"/>
    </row>
  </sheetData>
  <mergeCells count="14">
    <mergeCell ref="A77:L77"/>
    <mergeCell ref="A78:L78"/>
    <mergeCell ref="A79:L79"/>
    <mergeCell ref="A1:L1"/>
    <mergeCell ref="A2:L2"/>
    <mergeCell ref="A3:L3"/>
    <mergeCell ref="C4:G4"/>
    <mergeCell ref="H4:L4"/>
    <mergeCell ref="A80:L80"/>
    <mergeCell ref="A81:L81"/>
    <mergeCell ref="A82:L82"/>
    <mergeCell ref="A83:L83"/>
    <mergeCell ref="A84:L84"/>
    <mergeCell ref="A85:L85"/>
  </mergeCells>
  <printOptions horizontalCentered="1"/>
  <pageMargins left="0.5" right="0.5" top="0.5" bottom="0.5" header="0.3" footer="0.3"/>
  <pageSetup scale="83" fitToHeight="0" orientation="landscape" r:id="rId1"/>
  <headerFooter>
    <oddHeader>&amp;C&amp;11Office of Economic and Demographic Research</oddHeader>
    <oddFooter>&amp;L&amp;11June 2011&amp;R&amp;11Page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19</vt:i4>
      </vt:variant>
    </vt:vector>
  </HeadingPairs>
  <TitlesOfParts>
    <vt:vector size="30" baseType="lpstr">
      <vt:lpstr>Sheet1</vt:lpstr>
      <vt:lpstr>Sheet2</vt:lpstr>
      <vt:lpstr>2017-18</vt:lpstr>
      <vt:lpstr>2016-17</vt:lpstr>
      <vt:lpstr>2015-16</vt:lpstr>
      <vt:lpstr>2014-15</vt:lpstr>
      <vt:lpstr>2013-14</vt:lpstr>
      <vt:lpstr>2012-13</vt:lpstr>
      <vt:lpstr>2011-12</vt:lpstr>
      <vt:lpstr>2010-11</vt:lpstr>
      <vt:lpstr>2009-10</vt:lpstr>
      <vt:lpstr>'2009-10'!Print_Area</vt:lpstr>
      <vt:lpstr>'2010-11'!Print_Area</vt:lpstr>
      <vt:lpstr>'2011-12'!Print_Area</vt:lpstr>
      <vt:lpstr>'2012-13'!Print_Area</vt:lpstr>
      <vt:lpstr>'2013-14'!Print_Area</vt:lpstr>
      <vt:lpstr>'2014-15'!Print_Area</vt:lpstr>
      <vt:lpstr>'2015-16'!Print_Area</vt:lpstr>
      <vt:lpstr>'2016-17'!Print_Area</vt:lpstr>
      <vt:lpstr>'2017-18'!Print_Area</vt:lpstr>
      <vt:lpstr>Sheet1!Print_Area</vt:lpstr>
      <vt:lpstr>'2009-10'!Print_Titles</vt:lpstr>
      <vt:lpstr>'2010-11'!Print_Titles</vt:lpstr>
      <vt:lpstr>'2011-12'!Print_Titles</vt:lpstr>
      <vt:lpstr>'2012-13'!Print_Titles</vt:lpstr>
      <vt:lpstr>'2013-14'!Print_Titles</vt:lpstr>
      <vt:lpstr>'2014-15'!Print_Titles</vt:lpstr>
      <vt:lpstr>'2015-16'!Print_Titles</vt:lpstr>
      <vt:lpstr>'2016-17'!Print_Titles</vt:lpstr>
      <vt:lpstr>'2017-18'!Print_Titles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Florida Counties and Cities</dc:title>
  <dc:subject>used for Official Population Estimate List</dc:subject>
  <dc:creator>Executive Office of The Govern</dc:creator>
  <cp:lastModifiedBy>Casey Perkins</cp:lastModifiedBy>
  <cp:lastPrinted>2018-01-09T20:34:30Z</cp:lastPrinted>
  <dcterms:created xsi:type="dcterms:W3CDTF">2000-09-14T13:26:58Z</dcterms:created>
  <dcterms:modified xsi:type="dcterms:W3CDTF">2018-01-09T20:47:16Z</dcterms:modified>
</cp:coreProperties>
</file>