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\EMPATF\"/>
    </mc:Choice>
  </mc:AlternateContent>
  <xr:revisionPtr revIDLastSave="0" documentId="10_ncr:100000_{5BD986BF-2C93-437D-ACA5-9ED82E2BF529}" xr6:coauthVersionLast="31" xr6:coauthVersionMax="31" xr10:uidLastSave="{00000000-0000-0000-0000-000000000000}"/>
  <bookViews>
    <workbookView xWindow="0" yWindow="0" windowWidth="28800" windowHeight="12225" tabRatio="773" activeTab="2" xr2:uid="{00000000-000D-0000-FFFF-FFFF00000000}"/>
  </bookViews>
  <sheets>
    <sheet name="County Grants" sheetId="2" r:id="rId1"/>
    <sheet name="State Appropriations" sheetId="3" r:id="rId2"/>
    <sheet name="Annual Totals" sheetId="4" r:id="rId3"/>
  </sheets>
  <definedNames>
    <definedName name="_xlnm.Print_Area" localSheetId="0">'County Grants'!$A$1:$G$32</definedName>
    <definedName name="_xlnm.Print_Titles" localSheetId="0">'County Grants'!$1:$4</definedName>
  </definedNames>
  <calcPr calcId="179017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2" i="4"/>
  <c r="B3" i="4"/>
  <c r="B4" i="4"/>
  <c r="B5" i="4"/>
  <c r="B6" i="4"/>
  <c r="B7" i="4"/>
  <c r="B8" i="4"/>
  <c r="B9" i="4"/>
  <c r="B10" i="4"/>
  <c r="B11" i="4"/>
  <c r="B2" i="4"/>
  <c r="C2" i="4"/>
  <c r="C11" i="4"/>
  <c r="C10" i="4"/>
  <c r="C9" i="4"/>
  <c r="C8" i="4"/>
  <c r="C7" i="4"/>
  <c r="C6" i="4"/>
  <c r="C5" i="4"/>
  <c r="C4" i="4"/>
  <c r="C3" i="4"/>
  <c r="D2" i="4"/>
  <c r="F3" i="4"/>
  <c r="F4" i="4"/>
  <c r="F5" i="4"/>
  <c r="F6" i="4"/>
  <c r="F7" i="4"/>
  <c r="F8" i="4"/>
  <c r="F9" i="4"/>
  <c r="F10" i="4"/>
  <c r="F11" i="4"/>
  <c r="D3" i="4"/>
  <c r="D4" i="4"/>
  <c r="D5" i="4"/>
  <c r="D6" i="4"/>
  <c r="D7" i="4"/>
  <c r="D8" i="4"/>
  <c r="D9" i="4"/>
  <c r="D10" i="4"/>
  <c r="D11" i="4"/>
  <c r="F2" i="4" l="1"/>
  <c r="C30" i="2" l="1"/>
  <c r="D30" i="2"/>
  <c r="E30" i="2"/>
  <c r="F7" i="2"/>
  <c r="F8" i="2"/>
  <c r="G8" i="2" s="1"/>
  <c r="F9" i="2"/>
  <c r="F10" i="2"/>
  <c r="G9" i="2" s="1"/>
  <c r="F11" i="2"/>
  <c r="G11" i="2" s="1"/>
  <c r="F12" i="2"/>
  <c r="F13" i="2"/>
  <c r="F14" i="2"/>
  <c r="F15" i="2"/>
  <c r="G14" i="2" s="1"/>
  <c r="F16" i="2"/>
  <c r="F17" i="2"/>
  <c r="F18" i="2"/>
  <c r="G17" i="2"/>
  <c r="F19" i="2"/>
  <c r="F20" i="2"/>
  <c r="F21" i="2"/>
  <c r="G20" i="2"/>
  <c r="F22" i="2"/>
  <c r="F23" i="2"/>
  <c r="G23" i="2" s="1"/>
  <c r="F24" i="2"/>
  <c r="F25" i="2"/>
  <c r="G25" i="2" s="1"/>
  <c r="F26" i="2"/>
  <c r="F27" i="2"/>
  <c r="G26" i="2" s="1"/>
  <c r="F28" i="2"/>
  <c r="F29" i="2"/>
  <c r="G28" i="2" s="1"/>
  <c r="F6" i="2"/>
  <c r="B30" i="2"/>
  <c r="F5" i="2"/>
  <c r="G16" i="2"/>
  <c r="G6" i="2"/>
  <c r="G18" i="2"/>
  <c r="G22" i="2"/>
  <c r="F30" i="2" l="1"/>
  <c r="G27" i="2"/>
  <c r="G21" i="2"/>
  <c r="G7" i="2"/>
  <c r="G12" i="2"/>
  <c r="G19" i="2"/>
  <c r="G15" i="2"/>
  <c r="G10" i="2"/>
  <c r="G24" i="2"/>
  <c r="G13" i="2"/>
  <c r="G5" i="2"/>
</calcChain>
</file>

<file path=xl/sharedStrings.xml><?xml version="1.0" encoding="utf-8"?>
<sst xmlns="http://schemas.openxmlformats.org/spreadsheetml/2006/main" count="525" uniqueCount="88">
  <si>
    <t>% Change</t>
  </si>
  <si>
    <t>-</t>
  </si>
  <si>
    <t>Fiscal Year</t>
  </si>
  <si>
    <t>Program Total</t>
  </si>
  <si>
    <t>County Emergency Management Base Grants</t>
  </si>
  <si>
    <t>Fiscal Year Total</t>
  </si>
  <si>
    <t>Summary of Available Pass-Through Funding</t>
  </si>
  <si>
    <t>Data Source: Florida Division of Emergency Management.</t>
  </si>
  <si>
    <t>Emergency Management, Preparedness, and Assistance Trust Fund</t>
  </si>
  <si>
    <t>State Fiscal Years Ended June 30, 1994 - 2018</t>
  </si>
  <si>
    <t>General Competitive Grants</t>
  </si>
  <si>
    <t>Individual Awards for Counties with Full-Time EM Program</t>
  </si>
  <si>
    <t>Municipal Competitive Grants</t>
  </si>
  <si>
    <t>Line Item</t>
  </si>
  <si>
    <t>Appropriation Category</t>
  </si>
  <si>
    <t>SALARIES AND BENEFITS</t>
  </si>
  <si>
    <t>Appropriation</t>
  </si>
  <si>
    <t>OTHER PERSONAL SERVICES</t>
  </si>
  <si>
    <t>EXPENSES</t>
  </si>
  <si>
    <t>Budget Entity</t>
  </si>
  <si>
    <t>EMERGENCY PREVENTION, PREPAREDNESS AND RESPONSE</t>
  </si>
  <si>
    <t>OPERATING CAPITAL OUTLAY</t>
  </si>
  <si>
    <t>SPECIAL CATEGORIES GRANTS AND AIDS - PAYMENT FLORIDA WING/CIVIL AIR PATROL</t>
  </si>
  <si>
    <t>SPECIAL CATEGORIES ACQUISITION OF MOTOR VEHICLES</t>
  </si>
  <si>
    <t>SPECIAL CATEGORIES CONTRACTED SERVICES</t>
  </si>
  <si>
    <t>SPECIAL CATEGORIES GRANTS AND AIDS - EMERGENCY MANAGEMENT PROGRAMS</t>
  </si>
  <si>
    <t>State Fiscal Year</t>
  </si>
  <si>
    <t>2018-2019</t>
  </si>
  <si>
    <t>SPECIAL CATEGORIES COMMISSION ON COMMUNITY SERVICE</t>
  </si>
  <si>
    <t>SPECIAL CATEGORIES STATEWIDE HURRICANE PREPAREDNESS AND PLANNING</t>
  </si>
  <si>
    <t>2017-2018</t>
  </si>
  <si>
    <t>SPECIAL CATEGORIES RISK MANAGEMENT INSURANCE</t>
  </si>
  <si>
    <t>SPECIAL CATEGORIES TRANSFER TO DEPARTMENT OF MANAGEMENT SERVICES - HUMAN RESOURCES SERVICES PURCHASED PER STATEWIDE CONTRACT</t>
  </si>
  <si>
    <t>2596A</t>
  </si>
  <si>
    <t>DATA PROCESSING SERVICES DATA PROCESSING ASSESSMENT - AGENCY FOR STATE TECHNOLOGY</t>
  </si>
  <si>
    <t>Sec. 94 BoB</t>
  </si>
  <si>
    <t>Transfer to General Revenue per s. 215.32(2)(b)4.a., F.S.</t>
  </si>
  <si>
    <t>2016-2017</t>
  </si>
  <si>
    <t>DATA PROCESSING SERVICES STATE DATA CENTER - AGENCY FOR STATE TECHNOLOGY (AST)</t>
  </si>
  <si>
    <t>2015-2016</t>
  </si>
  <si>
    <t>2014-2015</t>
  </si>
  <si>
    <t>SPECIAL CATEGORIES GRANTS AND AIDS - PUBLIC ASSISTANCE</t>
  </si>
  <si>
    <t>SPECIAL CATEGORIES DISASTER ACTIVITY - STATE OBLIGATIONS</t>
  </si>
  <si>
    <t>DATA PROCESSING SERVICES SOUTHWOOD SHARED RESOURCE CENTER</t>
  </si>
  <si>
    <t>2013-2014</t>
  </si>
  <si>
    <t>2012-2013</t>
  </si>
  <si>
    <t>Sec. 132 BoB</t>
  </si>
  <si>
    <t>SPECIAL CATEGORIES STATE OPERATIONS - AMERICAN RECOVERY AND REINVESTMENT ACT OF 2009</t>
  </si>
  <si>
    <t>2011-2012</t>
  </si>
  <si>
    <t>EMERGENCY MANAGEMENT</t>
  </si>
  <si>
    <t>1514K</t>
  </si>
  <si>
    <t>1514L</t>
  </si>
  <si>
    <t>Sec. 110 BoB</t>
  </si>
  <si>
    <t>SPECIAL CATEGORIES GRANTS AND AIDS - CONTRACTED SERVICES - AMERICAN RECOVERY AND REINVESTMENT ACT OF 2009</t>
  </si>
  <si>
    <t>2010-2011</t>
  </si>
  <si>
    <t>1596A</t>
  </si>
  <si>
    <t>Sec. 129 BoB</t>
  </si>
  <si>
    <t>2009-2010</t>
  </si>
  <si>
    <t>PRE-DISASTER MITIGATION</t>
  </si>
  <si>
    <t>EMERGENCY PLANNING</t>
  </si>
  <si>
    <t>EMERGENCY RECOVERY</t>
  </si>
  <si>
    <t>EMERGENCY RESPONSE</t>
  </si>
  <si>
    <t>HAZARDOUS MATERIALS COMPLIANCE PLANNING</t>
  </si>
  <si>
    <t>PUBLIC SERVICE AND ENERGY INITIATIVES</t>
  </si>
  <si>
    <t>1488A</t>
  </si>
  <si>
    <t>1495A</t>
  </si>
  <si>
    <t>GRANTS AND AIDS TO LOCAL GOVERNMENTS AND NONSTATE ENTITIES - FIXED CAPITAL OUTLAY LOCAL EMERGERGENCY MANAGEMENT FACILITIES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</si>
  <si>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</si>
  <si>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</si>
  <si>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</si>
  <si>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</si>
  <si>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</si>
  <si>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</si>
  <si>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</si>
  <si>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</si>
  <si>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</si>
  <si>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</si>
  <si>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</si>
  <si>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</si>
  <si>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</si>
  <si>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</si>
  <si>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</si>
  <si>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</si>
  <si>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Total Appropriated</t>
  </si>
  <si>
    <t>County Emergency Management Grants</t>
  </si>
  <si>
    <t>State Emergency Management Operations</t>
  </si>
  <si>
    <t>Trust Fund Sweeps</t>
  </si>
  <si>
    <t>Total Line Item 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</si>
</sst>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70" formatCode="&quot;$&quot;#,##0"/>
  </numFmts>
  <fonts count="6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0" fillId="0" borderId="0" xfId="0" applyBorder="1"/>
    <xf numFmtId="0" fontId="2" fillId="0" borderId="5" xfId="0" applyFont="1" applyBorder="1"/>
    <xf numFmtId="42" fontId="0" fillId="0" borderId="6" xfId="0" applyNumberFormat="1" applyBorder="1"/>
    <xf numFmtId="0" fontId="3" fillId="2" borderId="5" xfId="0" applyFont="1" applyFill="1" applyBorder="1"/>
    <xf numFmtId="42" fontId="3" fillId="2" borderId="7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42" fontId="2" fillId="0" borderId="11" xfId="0" applyNumberFormat="1" applyFont="1" applyBorder="1" applyAlignment="1">
      <alignment horizontal="right"/>
    </xf>
    <xf numFmtId="164" fontId="0" fillId="0" borderId="11" xfId="0" applyNumberFormat="1" applyBorder="1"/>
    <xf numFmtId="42" fontId="3" fillId="0" borderId="12" xfId="0" applyNumberFormat="1" applyFont="1" applyFill="1" applyBorder="1"/>
    <xf numFmtId="0" fontId="3" fillId="0" borderId="3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/>
    <xf numFmtId="0" fontId="2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70" fontId="0" fillId="0" borderId="0" xfId="0" applyNumberFormat="1" applyAlignment="1">
      <alignment horizontal="left"/>
    </xf>
    <xf numFmtId="170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workbookViewId="0">
      <selection activeCell="A30" sqref="A30"/>
    </sheetView>
  </sheetViews>
  <sheetFormatPr defaultRowHeight="12.75" x14ac:dyDescent="0.2"/>
  <cols>
    <col min="1" max="6" width="13.7109375" customWidth="1"/>
    <col min="7" max="7" width="8.7109375" customWidth="1"/>
  </cols>
  <sheetData>
    <row r="1" spans="1:7" ht="15.75" x14ac:dyDescent="0.25">
      <c r="A1" s="19" t="s">
        <v>8</v>
      </c>
      <c r="B1" s="5"/>
      <c r="C1" s="5"/>
      <c r="D1" s="5"/>
      <c r="E1" s="5"/>
      <c r="F1" s="5"/>
      <c r="G1" s="1"/>
    </row>
    <row r="2" spans="1:7" ht="15.75" x14ac:dyDescent="0.25">
      <c r="A2" s="20" t="s">
        <v>6</v>
      </c>
      <c r="B2" s="6"/>
      <c r="C2" s="6"/>
      <c r="D2" s="6"/>
      <c r="E2" s="6"/>
      <c r="F2" s="6"/>
      <c r="G2" s="2"/>
    </row>
    <row r="3" spans="1:7" ht="13.5" thickBot="1" x14ac:dyDescent="0.25">
      <c r="A3" s="18" t="s">
        <v>9</v>
      </c>
      <c r="B3" s="6"/>
      <c r="C3" s="6"/>
      <c r="D3" s="6"/>
      <c r="E3" s="6"/>
      <c r="F3" s="6"/>
      <c r="G3" s="2"/>
    </row>
    <row r="4" spans="1:7" ht="66" customHeight="1" thickBot="1" x14ac:dyDescent="0.25">
      <c r="A4" s="12" t="s">
        <v>2</v>
      </c>
      <c r="B4" s="13" t="s">
        <v>4</v>
      </c>
      <c r="C4" s="13" t="s">
        <v>11</v>
      </c>
      <c r="D4" s="13" t="s">
        <v>10</v>
      </c>
      <c r="E4" s="13" t="s">
        <v>12</v>
      </c>
      <c r="F4" s="13" t="s">
        <v>5</v>
      </c>
      <c r="G4" s="14" t="s">
        <v>0</v>
      </c>
    </row>
    <row r="5" spans="1:7" x14ac:dyDescent="0.2">
      <c r="A5" s="8" t="s">
        <v>30</v>
      </c>
      <c r="B5" s="9">
        <v>7089061</v>
      </c>
      <c r="C5" s="9">
        <v>105806</v>
      </c>
      <c r="D5" s="9">
        <v>0</v>
      </c>
      <c r="E5" s="9">
        <v>0</v>
      </c>
      <c r="F5" s="9">
        <f t="shared" ref="F5:F29" si="0">SUM(B5:E5)</f>
        <v>7194867</v>
      </c>
      <c r="G5" s="16">
        <f>(F5-F6)/F6</f>
        <v>0</v>
      </c>
    </row>
    <row r="6" spans="1:7" x14ac:dyDescent="0.2">
      <c r="A6" s="8" t="s">
        <v>37</v>
      </c>
      <c r="B6" s="9">
        <v>7089061</v>
      </c>
      <c r="C6" s="9">
        <v>105806</v>
      </c>
      <c r="D6" s="9">
        <v>0</v>
      </c>
      <c r="E6" s="9">
        <v>0</v>
      </c>
      <c r="F6" s="9">
        <f t="shared" si="0"/>
        <v>7194867</v>
      </c>
      <c r="G6" s="16">
        <f>(F6-F7)/F7</f>
        <v>0</v>
      </c>
    </row>
    <row r="7" spans="1:7" x14ac:dyDescent="0.2">
      <c r="A7" s="8" t="s">
        <v>39</v>
      </c>
      <c r="B7" s="9">
        <v>7089061</v>
      </c>
      <c r="C7" s="9">
        <v>105806</v>
      </c>
      <c r="D7" s="9">
        <v>0</v>
      </c>
      <c r="E7" s="9">
        <v>0</v>
      </c>
      <c r="F7" s="9">
        <f t="shared" si="0"/>
        <v>7194867</v>
      </c>
      <c r="G7" s="16">
        <f t="shared" ref="G7:G28" si="1">(F7-F8)/F8</f>
        <v>0</v>
      </c>
    </row>
    <row r="8" spans="1:7" x14ac:dyDescent="0.2">
      <c r="A8" s="8" t="s">
        <v>40</v>
      </c>
      <c r="B8" s="9">
        <v>7089061</v>
      </c>
      <c r="C8" s="9">
        <v>105806</v>
      </c>
      <c r="D8" s="9">
        <v>0</v>
      </c>
      <c r="E8" s="9">
        <v>0</v>
      </c>
      <c r="F8" s="9">
        <f t="shared" si="0"/>
        <v>7194867</v>
      </c>
      <c r="G8" s="16">
        <f t="shared" si="1"/>
        <v>0</v>
      </c>
    </row>
    <row r="9" spans="1:7" x14ac:dyDescent="0.2">
      <c r="A9" s="8" t="s">
        <v>44</v>
      </c>
      <c r="B9" s="9">
        <v>7089061</v>
      </c>
      <c r="C9" s="9">
        <v>105806</v>
      </c>
      <c r="D9" s="9">
        <v>0</v>
      </c>
      <c r="E9" s="9">
        <v>0</v>
      </c>
      <c r="F9" s="9">
        <f t="shared" si="0"/>
        <v>7194867</v>
      </c>
      <c r="G9" s="16">
        <f t="shared" si="1"/>
        <v>0</v>
      </c>
    </row>
    <row r="10" spans="1:7" x14ac:dyDescent="0.2">
      <c r="A10" s="8" t="s">
        <v>45</v>
      </c>
      <c r="B10" s="9">
        <v>7089061</v>
      </c>
      <c r="C10" s="9">
        <v>105806</v>
      </c>
      <c r="D10" s="9">
        <v>0</v>
      </c>
      <c r="E10" s="9">
        <v>0</v>
      </c>
      <c r="F10" s="9">
        <f t="shared" si="0"/>
        <v>7194867</v>
      </c>
      <c r="G10" s="16">
        <f t="shared" si="1"/>
        <v>0</v>
      </c>
    </row>
    <row r="11" spans="1:7" x14ac:dyDescent="0.2">
      <c r="A11" s="8" t="s">
        <v>48</v>
      </c>
      <c r="B11" s="9">
        <v>7089061</v>
      </c>
      <c r="C11" s="9">
        <v>105806</v>
      </c>
      <c r="D11" s="9">
        <v>0</v>
      </c>
      <c r="E11" s="9">
        <v>0</v>
      </c>
      <c r="F11" s="9">
        <f t="shared" si="0"/>
        <v>7194867</v>
      </c>
      <c r="G11" s="16">
        <f t="shared" si="1"/>
        <v>0</v>
      </c>
    </row>
    <row r="12" spans="1:7" x14ac:dyDescent="0.2">
      <c r="A12" s="8" t="s">
        <v>54</v>
      </c>
      <c r="B12" s="9">
        <v>7089061</v>
      </c>
      <c r="C12" s="9">
        <v>105806</v>
      </c>
      <c r="D12" s="9">
        <v>0</v>
      </c>
      <c r="E12" s="9">
        <v>0</v>
      </c>
      <c r="F12" s="9">
        <f t="shared" si="0"/>
        <v>7194867</v>
      </c>
      <c r="G12" s="16">
        <f t="shared" si="1"/>
        <v>0</v>
      </c>
    </row>
    <row r="13" spans="1:7" x14ac:dyDescent="0.2">
      <c r="A13" s="8" t="s">
        <v>57</v>
      </c>
      <c r="B13" s="9">
        <v>7089061</v>
      </c>
      <c r="C13" s="9">
        <v>105806</v>
      </c>
      <c r="D13" s="9">
        <v>0</v>
      </c>
      <c r="E13" s="9">
        <v>0</v>
      </c>
      <c r="F13" s="9">
        <f t="shared" si="0"/>
        <v>7194867</v>
      </c>
      <c r="G13" s="16">
        <f t="shared" si="1"/>
        <v>0</v>
      </c>
    </row>
    <row r="14" spans="1:7" x14ac:dyDescent="0.2">
      <c r="A14" s="8" t="s">
        <v>67</v>
      </c>
      <c r="B14" s="9">
        <v>7089061</v>
      </c>
      <c r="C14" s="9">
        <v>105806</v>
      </c>
      <c r="D14" s="9">
        <v>0</v>
      </c>
      <c r="E14" s="9">
        <v>0</v>
      </c>
      <c r="F14" s="9">
        <f t="shared" si="0"/>
        <v>7194867</v>
      </c>
      <c r="G14" s="16">
        <f t="shared" si="1"/>
        <v>-0.15510890254544149</v>
      </c>
    </row>
    <row r="15" spans="1:7" x14ac:dyDescent="0.2">
      <c r="A15" s="8" t="s">
        <v>68</v>
      </c>
      <c r="B15" s="9">
        <v>7089061</v>
      </c>
      <c r="C15" s="9">
        <v>105806</v>
      </c>
      <c r="D15" s="9">
        <v>1259641</v>
      </c>
      <c r="E15" s="9">
        <v>61225</v>
      </c>
      <c r="F15" s="9">
        <f t="shared" si="0"/>
        <v>8515733</v>
      </c>
      <c r="G15" s="16">
        <f t="shared" si="1"/>
        <v>0</v>
      </c>
    </row>
    <row r="16" spans="1:7" x14ac:dyDescent="0.2">
      <c r="A16" s="8" t="s">
        <v>69</v>
      </c>
      <c r="B16" s="9">
        <v>7089061</v>
      </c>
      <c r="C16" s="9">
        <v>105806</v>
      </c>
      <c r="D16" s="9">
        <v>1019266</v>
      </c>
      <c r="E16" s="9">
        <v>301600</v>
      </c>
      <c r="F16" s="9">
        <f t="shared" si="0"/>
        <v>8515733</v>
      </c>
      <c r="G16" s="16">
        <f t="shared" si="1"/>
        <v>0</v>
      </c>
    </row>
    <row r="17" spans="1:7" x14ac:dyDescent="0.2">
      <c r="A17" s="8" t="s">
        <v>70</v>
      </c>
      <c r="B17" s="9">
        <v>7089061</v>
      </c>
      <c r="C17" s="9">
        <v>105806</v>
      </c>
      <c r="D17" s="9">
        <v>1320866</v>
      </c>
      <c r="E17" s="9">
        <v>0</v>
      </c>
      <c r="F17" s="9">
        <f t="shared" si="0"/>
        <v>8515733</v>
      </c>
      <c r="G17" s="16">
        <f t="shared" si="1"/>
        <v>0</v>
      </c>
    </row>
    <row r="18" spans="1:7" x14ac:dyDescent="0.2">
      <c r="A18" s="8" t="s">
        <v>71</v>
      </c>
      <c r="B18" s="9">
        <v>7089061</v>
      </c>
      <c r="C18" s="9">
        <v>105806</v>
      </c>
      <c r="D18" s="9">
        <v>1320866</v>
      </c>
      <c r="E18" s="9">
        <v>0</v>
      </c>
      <c r="F18" s="9">
        <f t="shared" si="0"/>
        <v>8515733</v>
      </c>
      <c r="G18" s="16">
        <f t="shared" si="1"/>
        <v>-7.3860122174687251E-2</v>
      </c>
    </row>
    <row r="19" spans="1:7" x14ac:dyDescent="0.2">
      <c r="A19" s="8" t="s">
        <v>72</v>
      </c>
      <c r="B19" s="9">
        <v>7089061</v>
      </c>
      <c r="C19" s="9">
        <v>105806</v>
      </c>
      <c r="D19" s="9">
        <v>2000000</v>
      </c>
      <c r="E19" s="9">
        <v>0</v>
      </c>
      <c r="F19" s="9">
        <f t="shared" si="0"/>
        <v>9194867</v>
      </c>
      <c r="G19" s="16">
        <f t="shared" si="1"/>
        <v>-0.22867729538723058</v>
      </c>
    </row>
    <row r="20" spans="1:7" x14ac:dyDescent="0.2">
      <c r="A20" s="8" t="s">
        <v>73</v>
      </c>
      <c r="B20" s="9">
        <v>7089061</v>
      </c>
      <c r="C20" s="9">
        <v>105806</v>
      </c>
      <c r="D20" s="9">
        <v>3475030</v>
      </c>
      <c r="E20" s="9">
        <v>1251011</v>
      </c>
      <c r="F20" s="9">
        <f t="shared" si="0"/>
        <v>11920908</v>
      </c>
      <c r="G20" s="16">
        <f t="shared" si="1"/>
        <v>0</v>
      </c>
    </row>
    <row r="21" spans="1:7" x14ac:dyDescent="0.2">
      <c r="A21" s="8" t="s">
        <v>74</v>
      </c>
      <c r="B21" s="9">
        <v>7089061</v>
      </c>
      <c r="C21" s="9">
        <v>105806</v>
      </c>
      <c r="D21" s="9">
        <v>3475030</v>
      </c>
      <c r="E21" s="9">
        <v>1251011</v>
      </c>
      <c r="F21" s="9">
        <f t="shared" si="0"/>
        <v>11920908</v>
      </c>
      <c r="G21" s="16">
        <f t="shared" si="1"/>
        <v>0</v>
      </c>
    </row>
    <row r="22" spans="1:7" x14ac:dyDescent="0.2">
      <c r="A22" s="8" t="s">
        <v>75</v>
      </c>
      <c r="B22" s="9">
        <v>7089061</v>
      </c>
      <c r="C22" s="9">
        <v>105806</v>
      </c>
      <c r="D22" s="9">
        <v>3475030</v>
      </c>
      <c r="E22" s="9">
        <v>1251011</v>
      </c>
      <c r="F22" s="9">
        <f t="shared" si="0"/>
        <v>11920908</v>
      </c>
      <c r="G22" s="16">
        <f t="shared" si="1"/>
        <v>0</v>
      </c>
    </row>
    <row r="23" spans="1:7" x14ac:dyDescent="0.2">
      <c r="A23" s="8" t="s">
        <v>76</v>
      </c>
      <c r="B23" s="9">
        <v>7089061</v>
      </c>
      <c r="C23" s="9">
        <v>105806</v>
      </c>
      <c r="D23" s="9">
        <v>3475030</v>
      </c>
      <c r="E23" s="9">
        <v>1251011</v>
      </c>
      <c r="F23" s="9">
        <f t="shared" si="0"/>
        <v>11920908</v>
      </c>
      <c r="G23" s="16">
        <f t="shared" si="1"/>
        <v>5.0613462277153895E-3</v>
      </c>
    </row>
    <row r="24" spans="1:7" x14ac:dyDescent="0.2">
      <c r="A24" s="8" t="s">
        <v>77</v>
      </c>
      <c r="B24" s="9">
        <v>7053362</v>
      </c>
      <c r="C24" s="9">
        <v>105274</v>
      </c>
      <c r="D24" s="9">
        <v>3457530</v>
      </c>
      <c r="E24" s="9">
        <v>1244710</v>
      </c>
      <c r="F24" s="9">
        <f t="shared" si="0"/>
        <v>11860876</v>
      </c>
      <c r="G24" s="16">
        <f t="shared" si="1"/>
        <v>3.2745901625070226E-2</v>
      </c>
    </row>
    <row r="25" spans="1:7" x14ac:dyDescent="0.2">
      <c r="A25" s="8" t="s">
        <v>78</v>
      </c>
      <c r="B25" s="9">
        <v>6829716</v>
      </c>
      <c r="C25" s="9">
        <v>101936</v>
      </c>
      <c r="D25" s="9">
        <v>3347900</v>
      </c>
      <c r="E25" s="9">
        <v>1205244</v>
      </c>
      <c r="F25" s="9">
        <f t="shared" si="0"/>
        <v>11484796</v>
      </c>
      <c r="G25" s="16">
        <f t="shared" si="1"/>
        <v>4.3153914031146212E-2</v>
      </c>
    </row>
    <row r="26" spans="1:7" x14ac:dyDescent="0.2">
      <c r="A26" s="8" t="s">
        <v>79</v>
      </c>
      <c r="B26" s="9">
        <v>6547179</v>
      </c>
      <c r="C26" s="9">
        <v>97719</v>
      </c>
      <c r="D26" s="9">
        <v>3209402</v>
      </c>
      <c r="E26" s="9">
        <v>1155385</v>
      </c>
      <c r="F26" s="9">
        <f t="shared" si="0"/>
        <v>11009685</v>
      </c>
      <c r="G26" s="16">
        <f t="shared" si="1"/>
        <v>0.35864940215247815</v>
      </c>
    </row>
    <row r="27" spans="1:7" x14ac:dyDescent="0.2">
      <c r="A27" s="8" t="s">
        <v>80</v>
      </c>
      <c r="B27" s="9">
        <v>4818888</v>
      </c>
      <c r="C27" s="9">
        <v>71924</v>
      </c>
      <c r="D27" s="9">
        <v>2362200</v>
      </c>
      <c r="E27" s="9">
        <v>850392</v>
      </c>
      <c r="F27" s="9">
        <f t="shared" si="0"/>
        <v>8103404</v>
      </c>
      <c r="G27" s="16">
        <f t="shared" si="1"/>
        <v>0</v>
      </c>
    </row>
    <row r="28" spans="1:7" x14ac:dyDescent="0.2">
      <c r="A28" s="8" t="s">
        <v>81</v>
      </c>
      <c r="B28" s="9">
        <v>4818888</v>
      </c>
      <c r="C28" s="9">
        <v>71924</v>
      </c>
      <c r="D28" s="9">
        <v>2362200</v>
      </c>
      <c r="E28" s="9">
        <v>850392</v>
      </c>
      <c r="F28" s="9">
        <f t="shared" si="0"/>
        <v>8103404</v>
      </c>
      <c r="G28" s="16">
        <f t="shared" si="1"/>
        <v>0</v>
      </c>
    </row>
    <row r="29" spans="1:7" x14ac:dyDescent="0.2">
      <c r="A29" s="8" t="s">
        <v>82</v>
      </c>
      <c r="B29" s="9">
        <v>4818888</v>
      </c>
      <c r="C29" s="9">
        <v>71924</v>
      </c>
      <c r="D29" s="9">
        <v>2362200</v>
      </c>
      <c r="E29" s="9">
        <v>850392</v>
      </c>
      <c r="F29" s="9">
        <f t="shared" si="0"/>
        <v>8103404</v>
      </c>
      <c r="G29" s="15" t="s">
        <v>1</v>
      </c>
    </row>
    <row r="30" spans="1:7" x14ac:dyDescent="0.2">
      <c r="A30" s="10" t="s">
        <v>3</v>
      </c>
      <c r="B30" s="11">
        <f>SUM(B5:B29)</f>
        <v>169579080</v>
      </c>
      <c r="C30" s="11">
        <f>SUM(C5:C29)</f>
        <v>2531015</v>
      </c>
      <c r="D30" s="11">
        <f>SUM(D5:D29)</f>
        <v>37922191</v>
      </c>
      <c r="E30" s="11">
        <f>SUM(E5:E29)</f>
        <v>11523384</v>
      </c>
      <c r="F30" s="11">
        <f>SUM(F5:F29)</f>
        <v>221555670</v>
      </c>
      <c r="G30" s="17"/>
    </row>
    <row r="31" spans="1:7" x14ac:dyDescent="0.2">
      <c r="A31" s="3"/>
      <c r="B31" s="7"/>
      <c r="C31" s="7"/>
      <c r="D31" s="7"/>
      <c r="E31" s="7"/>
      <c r="F31" s="7"/>
      <c r="G31" s="4"/>
    </row>
    <row r="32" spans="1:7" ht="13.5" thickBot="1" x14ac:dyDescent="0.25">
      <c r="A32" s="28" t="s">
        <v>7</v>
      </c>
      <c r="B32" s="29"/>
      <c r="C32" s="29"/>
      <c r="D32" s="29"/>
      <c r="E32" s="29"/>
      <c r="F32" s="29"/>
      <c r="G32" s="30"/>
    </row>
  </sheetData>
  <mergeCells count="1">
    <mergeCell ref="A32:G32"/>
  </mergeCells>
  <printOptions horizontalCentered="1"/>
  <pageMargins left="0.5" right="0.5" top="0.5" bottom="0.5" header="0.3" footer="0.3"/>
  <pageSetup fitToHeight="0" orientation="portrait" r:id="rId1"/>
  <headerFooter>
    <oddFooter>&amp;LOffice of Economic and Demographic Research&amp;ROctober 29,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.42578125" bestFit="1" customWidth="1"/>
    <col min="2" max="2" width="13.140625" customWidth="1"/>
    <col min="3" max="3" width="68.140625" bestFit="1" customWidth="1"/>
    <col min="4" max="4" width="147.42578125" bestFit="1" customWidth="1"/>
    <col min="5" max="5" width="14" bestFit="1" customWidth="1"/>
  </cols>
  <sheetData>
    <row r="1" spans="1:5" s="21" customFormat="1" x14ac:dyDescent="0.2">
      <c r="A1" s="26" t="s">
        <v>26</v>
      </c>
      <c r="B1" s="26" t="s">
        <v>13</v>
      </c>
      <c r="C1" s="21" t="s">
        <v>19</v>
      </c>
      <c r="D1" s="21" t="s">
        <v>14</v>
      </c>
      <c r="E1" s="21" t="s">
        <v>16</v>
      </c>
    </row>
    <row r="2" spans="1:5" ht="13.5" x14ac:dyDescent="0.25">
      <c r="A2" s="25" t="s">
        <v>27</v>
      </c>
      <c r="B2" s="31">
        <v>2557</v>
      </c>
      <c r="C2" s="23" t="s">
        <v>20</v>
      </c>
      <c r="D2" s="23" t="s">
        <v>15</v>
      </c>
      <c r="E2" s="24">
        <v>2273026</v>
      </c>
    </row>
    <row r="3" spans="1:5" ht="13.5" x14ac:dyDescent="0.25">
      <c r="A3" s="25" t="s">
        <v>27</v>
      </c>
      <c r="B3" s="31">
        <v>2558</v>
      </c>
      <c r="C3" s="23" t="s">
        <v>20</v>
      </c>
      <c r="D3" s="23" t="s">
        <v>17</v>
      </c>
      <c r="E3" s="24">
        <v>1135851</v>
      </c>
    </row>
    <row r="4" spans="1:5" ht="13.5" x14ac:dyDescent="0.25">
      <c r="A4" s="25" t="s">
        <v>27</v>
      </c>
      <c r="B4" s="31">
        <v>2559</v>
      </c>
      <c r="C4" s="23" t="s">
        <v>20</v>
      </c>
      <c r="D4" s="23" t="s">
        <v>18</v>
      </c>
      <c r="E4" s="24">
        <v>1025585</v>
      </c>
    </row>
    <row r="5" spans="1:5" ht="13.5" x14ac:dyDescent="0.25">
      <c r="A5" s="25" t="s">
        <v>27</v>
      </c>
      <c r="B5" s="31">
        <v>2561</v>
      </c>
      <c r="C5" s="23" t="s">
        <v>20</v>
      </c>
      <c r="D5" s="23" t="s">
        <v>21</v>
      </c>
      <c r="E5" s="24">
        <v>17525</v>
      </c>
    </row>
    <row r="6" spans="1:5" ht="13.5" x14ac:dyDescent="0.25">
      <c r="A6" s="25" t="s">
        <v>27</v>
      </c>
      <c r="B6" s="31">
        <v>2562</v>
      </c>
      <c r="C6" s="23" t="s">
        <v>20</v>
      </c>
      <c r="D6" s="23" t="s">
        <v>23</v>
      </c>
      <c r="E6" s="24">
        <v>38000</v>
      </c>
    </row>
    <row r="7" spans="1:5" ht="13.5" x14ac:dyDescent="0.25">
      <c r="A7" s="25" t="s">
        <v>27</v>
      </c>
      <c r="B7" s="31">
        <v>2563</v>
      </c>
      <c r="C7" s="23" t="s">
        <v>20</v>
      </c>
      <c r="D7" s="23" t="s">
        <v>22</v>
      </c>
      <c r="E7" s="24">
        <v>49500</v>
      </c>
    </row>
    <row r="8" spans="1:5" ht="13.5" x14ac:dyDescent="0.25">
      <c r="A8" s="25" t="s">
        <v>27</v>
      </c>
      <c r="B8" s="31">
        <v>2564</v>
      </c>
      <c r="C8" s="23" t="s">
        <v>20</v>
      </c>
      <c r="D8" s="23" t="s">
        <v>24</v>
      </c>
      <c r="E8" s="24">
        <v>482709</v>
      </c>
    </row>
    <row r="9" spans="1:5" ht="13.5" x14ac:dyDescent="0.25">
      <c r="A9" s="25" t="s">
        <v>27</v>
      </c>
      <c r="B9" s="31">
        <v>2565</v>
      </c>
      <c r="C9" s="23" t="s">
        <v>20</v>
      </c>
      <c r="D9" s="23" t="s">
        <v>25</v>
      </c>
      <c r="E9" s="24">
        <v>8277333</v>
      </c>
    </row>
    <row r="10" spans="1:5" ht="13.5" x14ac:dyDescent="0.25">
      <c r="A10" s="25" t="s">
        <v>27</v>
      </c>
      <c r="B10" s="31">
        <v>2570</v>
      </c>
      <c r="C10" s="23" t="s">
        <v>20</v>
      </c>
      <c r="D10" s="23" t="s">
        <v>28</v>
      </c>
      <c r="E10" s="24">
        <v>300000</v>
      </c>
    </row>
    <row r="11" spans="1:5" ht="13.5" x14ac:dyDescent="0.25">
      <c r="A11" s="25" t="s">
        <v>27</v>
      </c>
      <c r="B11" s="31">
        <v>2571</v>
      </c>
      <c r="C11" s="23" t="s">
        <v>20</v>
      </c>
      <c r="D11" s="23" t="s">
        <v>29</v>
      </c>
      <c r="E11" s="24">
        <v>2064539</v>
      </c>
    </row>
    <row r="12" spans="1:5" ht="13.5" x14ac:dyDescent="0.25">
      <c r="A12" s="25" t="s">
        <v>30</v>
      </c>
      <c r="B12" s="31">
        <v>2568</v>
      </c>
      <c r="C12" s="23" t="s">
        <v>20</v>
      </c>
      <c r="D12" s="23" t="s">
        <v>15</v>
      </c>
      <c r="E12" s="27">
        <v>2656160</v>
      </c>
    </row>
    <row r="13" spans="1:5" ht="13.5" x14ac:dyDescent="0.25">
      <c r="A13" s="25" t="s">
        <v>30</v>
      </c>
      <c r="B13" s="31">
        <v>2569</v>
      </c>
      <c r="C13" s="23" t="s">
        <v>20</v>
      </c>
      <c r="D13" s="23" t="s">
        <v>17</v>
      </c>
      <c r="E13" s="27">
        <v>1135851</v>
      </c>
    </row>
    <row r="14" spans="1:5" ht="13.5" x14ac:dyDescent="0.25">
      <c r="A14" s="25" t="s">
        <v>30</v>
      </c>
      <c r="B14" s="31">
        <v>2570</v>
      </c>
      <c r="C14" s="23" t="s">
        <v>20</v>
      </c>
      <c r="D14" s="23" t="s">
        <v>18</v>
      </c>
      <c r="E14" s="27">
        <v>1104447</v>
      </c>
    </row>
    <row r="15" spans="1:5" ht="13.5" x14ac:dyDescent="0.25">
      <c r="A15" s="25" t="s">
        <v>30</v>
      </c>
      <c r="B15" s="31">
        <v>2572</v>
      </c>
      <c r="C15" s="23" t="s">
        <v>20</v>
      </c>
      <c r="D15" s="23" t="s">
        <v>21</v>
      </c>
      <c r="E15" s="27">
        <v>17525</v>
      </c>
    </row>
    <row r="16" spans="1:5" ht="13.5" x14ac:dyDescent="0.25">
      <c r="A16" s="25" t="s">
        <v>30</v>
      </c>
      <c r="B16" s="31">
        <v>2573</v>
      </c>
      <c r="C16" s="23" t="s">
        <v>20</v>
      </c>
      <c r="D16" s="23" t="s">
        <v>23</v>
      </c>
      <c r="E16" s="27">
        <v>38000</v>
      </c>
    </row>
    <row r="17" spans="1:5" ht="13.5" x14ac:dyDescent="0.25">
      <c r="A17" s="25" t="s">
        <v>30</v>
      </c>
      <c r="B17" s="31">
        <v>2574</v>
      </c>
      <c r="C17" s="23" t="s">
        <v>20</v>
      </c>
      <c r="D17" s="23" t="s">
        <v>22</v>
      </c>
      <c r="E17" s="27">
        <v>49500</v>
      </c>
    </row>
    <row r="18" spans="1:5" ht="13.5" x14ac:dyDescent="0.25">
      <c r="A18" s="25" t="s">
        <v>30</v>
      </c>
      <c r="B18" s="31">
        <v>2575</v>
      </c>
      <c r="C18" s="23" t="s">
        <v>20</v>
      </c>
      <c r="D18" s="23" t="s">
        <v>24</v>
      </c>
      <c r="E18" s="27">
        <v>427709</v>
      </c>
    </row>
    <row r="19" spans="1:5" ht="13.5" x14ac:dyDescent="0.25">
      <c r="A19" s="25" t="s">
        <v>30</v>
      </c>
      <c r="B19" s="31">
        <v>2576</v>
      </c>
      <c r="C19" s="23" t="s">
        <v>20</v>
      </c>
      <c r="D19" s="23" t="s">
        <v>25</v>
      </c>
      <c r="E19" s="27">
        <v>7309061</v>
      </c>
    </row>
    <row r="20" spans="1:5" ht="13.5" x14ac:dyDescent="0.25">
      <c r="A20" s="25" t="s">
        <v>30</v>
      </c>
      <c r="B20" s="31">
        <v>2579</v>
      </c>
      <c r="C20" s="23" t="s">
        <v>20</v>
      </c>
      <c r="D20" s="23" t="s">
        <v>31</v>
      </c>
      <c r="E20" s="27">
        <v>27175</v>
      </c>
    </row>
    <row r="21" spans="1:5" ht="13.5" x14ac:dyDescent="0.25">
      <c r="A21" s="25" t="s">
        <v>30</v>
      </c>
      <c r="B21" s="31">
        <v>2581</v>
      </c>
      <c r="C21" s="23" t="s">
        <v>20</v>
      </c>
      <c r="D21" s="23" t="s">
        <v>28</v>
      </c>
      <c r="E21" s="27">
        <v>300000</v>
      </c>
    </row>
    <row r="22" spans="1:5" ht="13.5" x14ac:dyDescent="0.25">
      <c r="A22" s="25" t="s">
        <v>30</v>
      </c>
      <c r="B22" s="31">
        <v>2582</v>
      </c>
      <c r="C22" s="23" t="s">
        <v>20</v>
      </c>
      <c r="D22" s="23" t="s">
        <v>29</v>
      </c>
      <c r="E22" s="27">
        <v>2064539</v>
      </c>
    </row>
    <row r="23" spans="1:5" ht="13.5" x14ac:dyDescent="0.25">
      <c r="A23" s="25" t="s">
        <v>30</v>
      </c>
      <c r="B23" s="31">
        <v>2592</v>
      </c>
      <c r="C23" s="23" t="s">
        <v>20</v>
      </c>
      <c r="D23" s="23" t="s">
        <v>32</v>
      </c>
      <c r="E23" s="27">
        <v>17864</v>
      </c>
    </row>
    <row r="24" spans="1:5" ht="13.5" x14ac:dyDescent="0.25">
      <c r="A24" s="25" t="s">
        <v>30</v>
      </c>
      <c r="B24" s="32" t="s">
        <v>33</v>
      </c>
      <c r="C24" s="23" t="s">
        <v>20</v>
      </c>
      <c r="D24" s="23" t="s">
        <v>34</v>
      </c>
      <c r="E24" s="27">
        <v>177311</v>
      </c>
    </row>
    <row r="25" spans="1:5" ht="13.5" x14ac:dyDescent="0.25">
      <c r="A25" s="25" t="s">
        <v>30</v>
      </c>
      <c r="B25" s="33" t="s">
        <v>35</v>
      </c>
      <c r="C25" s="23" t="s">
        <v>36</v>
      </c>
      <c r="D25" s="23" t="s">
        <v>36</v>
      </c>
      <c r="E25" s="27">
        <v>5000000</v>
      </c>
    </row>
    <row r="26" spans="1:5" ht="13.5" x14ac:dyDescent="0.25">
      <c r="A26" s="25" t="s">
        <v>37</v>
      </c>
      <c r="B26" s="32">
        <v>2539</v>
      </c>
      <c r="C26" s="23" t="s">
        <v>20</v>
      </c>
      <c r="D26" s="23" t="s">
        <v>15</v>
      </c>
      <c r="E26" s="27">
        <v>2694021</v>
      </c>
    </row>
    <row r="27" spans="1:5" ht="13.5" x14ac:dyDescent="0.25">
      <c r="A27" s="25" t="s">
        <v>37</v>
      </c>
      <c r="B27" s="32">
        <v>2540</v>
      </c>
      <c r="C27" s="23" t="s">
        <v>20</v>
      </c>
      <c r="D27" s="23" t="s">
        <v>17</v>
      </c>
      <c r="E27" s="27">
        <v>1003961</v>
      </c>
    </row>
    <row r="28" spans="1:5" ht="13.5" x14ac:dyDescent="0.25">
      <c r="A28" s="25" t="s">
        <v>37</v>
      </c>
      <c r="B28" s="32">
        <v>2541</v>
      </c>
      <c r="C28" s="23" t="s">
        <v>20</v>
      </c>
      <c r="D28" s="23" t="s">
        <v>18</v>
      </c>
      <c r="E28" s="27">
        <v>1114447</v>
      </c>
    </row>
    <row r="29" spans="1:5" ht="13.5" x14ac:dyDescent="0.25">
      <c r="A29" s="25" t="s">
        <v>37</v>
      </c>
      <c r="B29" s="32">
        <v>2543</v>
      </c>
      <c r="C29" s="23" t="s">
        <v>20</v>
      </c>
      <c r="D29" s="23" t="s">
        <v>21</v>
      </c>
      <c r="E29" s="27">
        <v>27525</v>
      </c>
    </row>
    <row r="30" spans="1:5" ht="13.5" x14ac:dyDescent="0.25">
      <c r="A30" s="25" t="s">
        <v>37</v>
      </c>
      <c r="B30" s="32">
        <v>2544</v>
      </c>
      <c r="C30" s="23" t="s">
        <v>20</v>
      </c>
      <c r="D30" s="23" t="s">
        <v>23</v>
      </c>
      <c r="E30" s="27">
        <v>38000</v>
      </c>
    </row>
    <row r="31" spans="1:5" ht="13.5" x14ac:dyDescent="0.25">
      <c r="A31" s="25" t="s">
        <v>37</v>
      </c>
      <c r="B31" s="32">
        <v>2545</v>
      </c>
      <c r="C31" s="23" t="s">
        <v>20</v>
      </c>
      <c r="D31" s="23" t="s">
        <v>22</v>
      </c>
      <c r="E31" s="27">
        <v>49500</v>
      </c>
    </row>
    <row r="32" spans="1:5" ht="13.5" x14ac:dyDescent="0.25">
      <c r="A32" s="25" t="s">
        <v>37</v>
      </c>
      <c r="B32" s="32">
        <v>2546</v>
      </c>
      <c r="C32" s="23" t="s">
        <v>20</v>
      </c>
      <c r="D32" s="23" t="s">
        <v>24</v>
      </c>
      <c r="E32" s="27">
        <v>452186</v>
      </c>
    </row>
    <row r="33" spans="1:5" ht="13.5" x14ac:dyDescent="0.25">
      <c r="A33" s="25" t="s">
        <v>37</v>
      </c>
      <c r="B33" s="32">
        <v>2547</v>
      </c>
      <c r="C33" s="23" t="s">
        <v>20</v>
      </c>
      <c r="D33" s="23" t="s">
        <v>25</v>
      </c>
      <c r="E33" s="27">
        <v>7309061</v>
      </c>
    </row>
    <row r="34" spans="1:5" ht="13.5" x14ac:dyDescent="0.25">
      <c r="A34" s="25" t="s">
        <v>37</v>
      </c>
      <c r="B34" s="32">
        <v>2550</v>
      </c>
      <c r="C34" s="23" t="s">
        <v>20</v>
      </c>
      <c r="D34" s="23" t="s">
        <v>31</v>
      </c>
      <c r="E34" s="27">
        <v>18124</v>
      </c>
    </row>
    <row r="35" spans="1:5" ht="13.5" x14ac:dyDescent="0.25">
      <c r="A35" s="25" t="s">
        <v>37</v>
      </c>
      <c r="B35" s="32">
        <v>2552</v>
      </c>
      <c r="C35" s="23" t="s">
        <v>20</v>
      </c>
      <c r="D35" s="23" t="s">
        <v>28</v>
      </c>
      <c r="E35" s="27">
        <v>300000</v>
      </c>
    </row>
    <row r="36" spans="1:5" ht="13.5" x14ac:dyDescent="0.25">
      <c r="A36" s="25" t="s">
        <v>37</v>
      </c>
      <c r="B36" s="32">
        <v>2553</v>
      </c>
      <c r="C36" s="23" t="s">
        <v>20</v>
      </c>
      <c r="D36" s="23" t="s">
        <v>29</v>
      </c>
      <c r="E36" s="27">
        <v>2064539</v>
      </c>
    </row>
    <row r="37" spans="1:5" ht="13.5" x14ac:dyDescent="0.25">
      <c r="A37" s="25" t="s">
        <v>37</v>
      </c>
      <c r="B37" s="32">
        <v>2563</v>
      </c>
      <c r="C37" s="23" t="s">
        <v>20</v>
      </c>
      <c r="D37" s="23" t="s">
        <v>32</v>
      </c>
      <c r="E37" s="27">
        <v>17543</v>
      </c>
    </row>
    <row r="38" spans="1:5" ht="13.5" x14ac:dyDescent="0.25">
      <c r="A38" s="25" t="s">
        <v>37</v>
      </c>
      <c r="B38" s="32">
        <v>2567</v>
      </c>
      <c r="C38" s="23" t="s">
        <v>20</v>
      </c>
      <c r="D38" s="23" t="s">
        <v>38</v>
      </c>
      <c r="E38" s="27">
        <v>107854</v>
      </c>
    </row>
    <row r="39" spans="1:5" ht="13.5" x14ac:dyDescent="0.25">
      <c r="A39" s="25" t="s">
        <v>39</v>
      </c>
      <c r="B39" s="32">
        <v>2552</v>
      </c>
      <c r="C39" s="23" t="s">
        <v>20</v>
      </c>
      <c r="D39" s="23" t="s">
        <v>15</v>
      </c>
      <c r="E39" s="27">
        <v>2653554</v>
      </c>
    </row>
    <row r="40" spans="1:5" ht="13.5" x14ac:dyDescent="0.25">
      <c r="A40" s="25" t="s">
        <v>39</v>
      </c>
      <c r="B40" s="32">
        <v>2553</v>
      </c>
      <c r="C40" s="23" t="s">
        <v>20</v>
      </c>
      <c r="D40" s="23" t="s">
        <v>17</v>
      </c>
      <c r="E40" s="27">
        <v>1159971</v>
      </c>
    </row>
    <row r="41" spans="1:5" ht="13.5" x14ac:dyDescent="0.25">
      <c r="A41" s="25" t="s">
        <v>39</v>
      </c>
      <c r="B41" s="32">
        <v>2554</v>
      </c>
      <c r="C41" s="23" t="s">
        <v>20</v>
      </c>
      <c r="D41" s="23" t="s">
        <v>18</v>
      </c>
      <c r="E41" s="27">
        <v>1000792</v>
      </c>
    </row>
    <row r="42" spans="1:5" ht="13.5" x14ac:dyDescent="0.25">
      <c r="A42" s="25" t="s">
        <v>39</v>
      </c>
      <c r="B42" s="32">
        <v>2556</v>
      </c>
      <c r="C42" s="23" t="s">
        <v>20</v>
      </c>
      <c r="D42" s="23" t="s">
        <v>21</v>
      </c>
      <c r="E42" s="27">
        <v>27525</v>
      </c>
    </row>
    <row r="43" spans="1:5" ht="13.5" x14ac:dyDescent="0.25">
      <c r="A43" s="25" t="s">
        <v>39</v>
      </c>
      <c r="B43" s="32">
        <v>2557</v>
      </c>
      <c r="C43" s="23" t="s">
        <v>20</v>
      </c>
      <c r="D43" s="23" t="s">
        <v>23</v>
      </c>
      <c r="E43" s="27">
        <v>32500</v>
      </c>
    </row>
    <row r="44" spans="1:5" ht="13.5" x14ac:dyDescent="0.25">
      <c r="A44" s="25" t="s">
        <v>39</v>
      </c>
      <c r="B44" s="32">
        <v>2558</v>
      </c>
      <c r="C44" s="23" t="s">
        <v>20</v>
      </c>
      <c r="D44" s="23" t="s">
        <v>22</v>
      </c>
      <c r="E44" s="27">
        <v>49500</v>
      </c>
    </row>
    <row r="45" spans="1:5" ht="13.5" x14ac:dyDescent="0.25">
      <c r="A45" s="25" t="s">
        <v>39</v>
      </c>
      <c r="B45" s="32">
        <v>2559</v>
      </c>
      <c r="C45" s="23" t="s">
        <v>20</v>
      </c>
      <c r="D45" s="23" t="s">
        <v>24</v>
      </c>
      <c r="E45" s="27">
        <v>367552</v>
      </c>
    </row>
    <row r="46" spans="1:5" ht="13.5" x14ac:dyDescent="0.25">
      <c r="A46" s="25" t="s">
        <v>39</v>
      </c>
      <c r="B46" s="32">
        <v>2560</v>
      </c>
      <c r="C46" s="23" t="s">
        <v>20</v>
      </c>
      <c r="D46" s="23" t="s">
        <v>25</v>
      </c>
      <c r="E46" s="27">
        <v>7309061</v>
      </c>
    </row>
    <row r="47" spans="1:5" ht="13.5" x14ac:dyDescent="0.25">
      <c r="A47" s="25" t="s">
        <v>39</v>
      </c>
      <c r="B47" s="32">
        <v>2563</v>
      </c>
      <c r="C47" s="23" t="s">
        <v>20</v>
      </c>
      <c r="D47" s="23" t="s">
        <v>31</v>
      </c>
      <c r="E47" s="27">
        <v>16547</v>
      </c>
    </row>
    <row r="48" spans="1:5" ht="13.5" x14ac:dyDescent="0.25">
      <c r="A48" s="25" t="s">
        <v>39</v>
      </c>
      <c r="B48" s="32">
        <v>2565</v>
      </c>
      <c r="C48" s="23" t="s">
        <v>20</v>
      </c>
      <c r="D48" s="23" t="s">
        <v>28</v>
      </c>
      <c r="E48" s="27">
        <v>300000</v>
      </c>
    </row>
    <row r="49" spans="1:5" ht="13.5" x14ac:dyDescent="0.25">
      <c r="A49" s="25" t="s">
        <v>39</v>
      </c>
      <c r="B49" s="32">
        <v>2566</v>
      </c>
      <c r="C49" s="23" t="s">
        <v>20</v>
      </c>
      <c r="D49" s="23" t="s">
        <v>29</v>
      </c>
      <c r="E49" s="27">
        <v>2064539</v>
      </c>
    </row>
    <row r="50" spans="1:5" ht="13.5" x14ac:dyDescent="0.25">
      <c r="A50" s="25" t="s">
        <v>39</v>
      </c>
      <c r="B50" s="32">
        <v>2576</v>
      </c>
      <c r="C50" s="23" t="s">
        <v>20</v>
      </c>
      <c r="D50" s="23" t="s">
        <v>32</v>
      </c>
      <c r="E50" s="27">
        <v>17770</v>
      </c>
    </row>
    <row r="51" spans="1:5" ht="13.5" x14ac:dyDescent="0.25">
      <c r="A51" s="25" t="s">
        <v>39</v>
      </c>
      <c r="B51" s="32">
        <v>2580</v>
      </c>
      <c r="C51" s="23" t="s">
        <v>20</v>
      </c>
      <c r="D51" s="23" t="s">
        <v>38</v>
      </c>
      <c r="E51" s="27">
        <v>72174</v>
      </c>
    </row>
    <row r="52" spans="1:5" ht="13.5" x14ac:dyDescent="0.25">
      <c r="A52" s="25" t="s">
        <v>40</v>
      </c>
      <c r="B52" s="32">
        <v>2564</v>
      </c>
      <c r="C52" s="23" t="s">
        <v>20</v>
      </c>
      <c r="D52" s="23" t="s">
        <v>15</v>
      </c>
      <c r="E52" s="27">
        <v>2317550</v>
      </c>
    </row>
    <row r="53" spans="1:5" ht="13.5" x14ac:dyDescent="0.25">
      <c r="A53" s="25" t="s">
        <v>40</v>
      </c>
      <c r="B53" s="32">
        <v>2565</v>
      </c>
      <c r="C53" s="23" t="s">
        <v>20</v>
      </c>
      <c r="D53" s="23" t="s">
        <v>17</v>
      </c>
      <c r="E53" s="27">
        <v>1056425</v>
      </c>
    </row>
    <row r="54" spans="1:5" ht="13.5" x14ac:dyDescent="0.25">
      <c r="A54" s="25" t="s">
        <v>40</v>
      </c>
      <c r="B54" s="32">
        <v>2566</v>
      </c>
      <c r="C54" s="23" t="s">
        <v>20</v>
      </c>
      <c r="D54" s="23" t="s">
        <v>18</v>
      </c>
      <c r="E54" s="27">
        <v>906670</v>
      </c>
    </row>
    <row r="55" spans="1:5" ht="13.5" x14ac:dyDescent="0.25">
      <c r="A55" s="25" t="s">
        <v>40</v>
      </c>
      <c r="B55" s="32">
        <v>2568</v>
      </c>
      <c r="C55" s="23" t="s">
        <v>20</v>
      </c>
      <c r="D55" s="23" t="s">
        <v>21</v>
      </c>
      <c r="E55" s="27">
        <v>20025</v>
      </c>
    </row>
    <row r="56" spans="1:5" ht="13.5" x14ac:dyDescent="0.25">
      <c r="A56" s="25" t="s">
        <v>40</v>
      </c>
      <c r="B56" s="32">
        <v>2569</v>
      </c>
      <c r="C56" s="23" t="s">
        <v>20</v>
      </c>
      <c r="D56" s="23" t="s">
        <v>23</v>
      </c>
      <c r="E56" s="27">
        <v>32500</v>
      </c>
    </row>
    <row r="57" spans="1:5" ht="13.5" x14ac:dyDescent="0.25">
      <c r="A57" s="25" t="s">
        <v>40</v>
      </c>
      <c r="B57" s="32">
        <v>2570</v>
      </c>
      <c r="C57" s="23" t="s">
        <v>20</v>
      </c>
      <c r="D57" s="23" t="s">
        <v>22</v>
      </c>
      <c r="E57" s="27">
        <v>49500</v>
      </c>
    </row>
    <row r="58" spans="1:5" ht="13.5" x14ac:dyDescent="0.25">
      <c r="A58" s="25" t="s">
        <v>40</v>
      </c>
      <c r="B58" s="32">
        <v>2571</v>
      </c>
      <c r="C58" s="23" t="s">
        <v>20</v>
      </c>
      <c r="D58" s="23" t="s">
        <v>24</v>
      </c>
      <c r="E58" s="27">
        <v>394384</v>
      </c>
    </row>
    <row r="59" spans="1:5" ht="13.5" x14ac:dyDescent="0.25">
      <c r="A59" s="25" t="s">
        <v>40</v>
      </c>
      <c r="B59" s="32">
        <v>2572</v>
      </c>
      <c r="C59" s="23" t="s">
        <v>20</v>
      </c>
      <c r="D59" s="23" t="s">
        <v>25</v>
      </c>
      <c r="E59" s="27">
        <v>7309061</v>
      </c>
    </row>
    <row r="60" spans="1:5" ht="13.5" x14ac:dyDescent="0.25">
      <c r="A60" s="25" t="s">
        <v>40</v>
      </c>
      <c r="B60" s="32">
        <v>2575</v>
      </c>
      <c r="C60" s="23" t="s">
        <v>20</v>
      </c>
      <c r="D60" s="23" t="s">
        <v>31</v>
      </c>
      <c r="E60" s="27">
        <v>20457</v>
      </c>
    </row>
    <row r="61" spans="1:5" ht="13.5" x14ac:dyDescent="0.25">
      <c r="A61" s="25" t="s">
        <v>40</v>
      </c>
      <c r="B61" s="32">
        <v>2577</v>
      </c>
      <c r="C61" s="23" t="s">
        <v>20</v>
      </c>
      <c r="D61" s="23" t="s">
        <v>28</v>
      </c>
      <c r="E61" s="27">
        <v>300000</v>
      </c>
    </row>
    <row r="62" spans="1:5" ht="13.5" x14ac:dyDescent="0.25">
      <c r="A62" s="25" t="s">
        <v>40</v>
      </c>
      <c r="B62" s="32">
        <v>2578</v>
      </c>
      <c r="C62" s="23" t="s">
        <v>20</v>
      </c>
      <c r="D62" s="23" t="s">
        <v>29</v>
      </c>
      <c r="E62" s="27">
        <v>2064539</v>
      </c>
    </row>
    <row r="63" spans="1:5" ht="13.5" x14ac:dyDescent="0.25">
      <c r="A63" s="25" t="s">
        <v>40</v>
      </c>
      <c r="B63" s="32">
        <v>2579</v>
      </c>
      <c r="C63" s="23" t="s">
        <v>20</v>
      </c>
      <c r="D63" s="23" t="s">
        <v>41</v>
      </c>
      <c r="E63" s="27">
        <v>366356</v>
      </c>
    </row>
    <row r="64" spans="1:5" ht="13.5" x14ac:dyDescent="0.25">
      <c r="A64" s="25" t="s">
        <v>40</v>
      </c>
      <c r="B64" s="32">
        <v>2583</v>
      </c>
      <c r="C64" s="23" t="s">
        <v>20</v>
      </c>
      <c r="D64" s="23" t="s">
        <v>42</v>
      </c>
      <c r="E64" s="27">
        <v>684971</v>
      </c>
    </row>
    <row r="65" spans="1:5" ht="13.5" x14ac:dyDescent="0.25">
      <c r="A65" s="25" t="s">
        <v>40</v>
      </c>
      <c r="B65" s="32">
        <v>2588</v>
      </c>
      <c r="C65" s="23" t="s">
        <v>20</v>
      </c>
      <c r="D65" s="23" t="s">
        <v>32</v>
      </c>
      <c r="E65" s="27">
        <v>13187</v>
      </c>
    </row>
    <row r="66" spans="1:5" ht="13.5" x14ac:dyDescent="0.25">
      <c r="A66" s="25" t="s">
        <v>40</v>
      </c>
      <c r="B66" s="32">
        <v>2592</v>
      </c>
      <c r="C66" s="23" t="s">
        <v>20</v>
      </c>
      <c r="D66" s="23" t="s">
        <v>43</v>
      </c>
      <c r="E66" s="27">
        <v>68642</v>
      </c>
    </row>
    <row r="67" spans="1:5" ht="13.5" x14ac:dyDescent="0.25">
      <c r="A67" s="25" t="s">
        <v>44</v>
      </c>
      <c r="B67" s="32">
        <v>2525</v>
      </c>
      <c r="C67" s="23" t="s">
        <v>20</v>
      </c>
      <c r="D67" s="23" t="s">
        <v>15</v>
      </c>
      <c r="E67" s="27">
        <v>2121370</v>
      </c>
    </row>
    <row r="68" spans="1:5" ht="13.5" x14ac:dyDescent="0.25">
      <c r="A68" s="25" t="s">
        <v>44</v>
      </c>
      <c r="B68" s="32">
        <v>2526</v>
      </c>
      <c r="C68" s="23" t="s">
        <v>20</v>
      </c>
      <c r="D68" s="23" t="s">
        <v>17</v>
      </c>
      <c r="E68" s="27">
        <v>596494</v>
      </c>
    </row>
    <row r="69" spans="1:5" ht="13.5" x14ac:dyDescent="0.25">
      <c r="A69" s="25" t="s">
        <v>44</v>
      </c>
      <c r="B69" s="32">
        <v>2527</v>
      </c>
      <c r="C69" s="23" t="s">
        <v>20</v>
      </c>
      <c r="D69" s="23" t="s">
        <v>18</v>
      </c>
      <c r="E69" s="27">
        <v>717894</v>
      </c>
    </row>
    <row r="70" spans="1:5" ht="13.5" x14ac:dyDescent="0.25">
      <c r="A70" s="25" t="s">
        <v>44</v>
      </c>
      <c r="B70" s="32">
        <v>2529</v>
      </c>
      <c r="C70" s="23" t="s">
        <v>20</v>
      </c>
      <c r="D70" s="23" t="s">
        <v>21</v>
      </c>
      <c r="E70" s="27">
        <v>9775</v>
      </c>
    </row>
    <row r="71" spans="1:5" ht="13.5" x14ac:dyDescent="0.25">
      <c r="A71" s="25" t="s">
        <v>44</v>
      </c>
      <c r="B71" s="32">
        <v>2530</v>
      </c>
      <c r="C71" s="23" t="s">
        <v>20</v>
      </c>
      <c r="D71" s="23" t="s">
        <v>23</v>
      </c>
      <c r="E71" s="27">
        <v>60000</v>
      </c>
    </row>
    <row r="72" spans="1:5" ht="13.5" x14ac:dyDescent="0.25">
      <c r="A72" s="25" t="s">
        <v>44</v>
      </c>
      <c r="B72" s="32">
        <v>2531</v>
      </c>
      <c r="C72" s="23" t="s">
        <v>20</v>
      </c>
      <c r="D72" s="23" t="s">
        <v>22</v>
      </c>
      <c r="E72" s="27">
        <v>49500</v>
      </c>
    </row>
    <row r="73" spans="1:5" ht="13.5" x14ac:dyDescent="0.25">
      <c r="A73" s="25" t="s">
        <v>44</v>
      </c>
      <c r="B73" s="32">
        <v>2532</v>
      </c>
      <c r="C73" s="23" t="s">
        <v>20</v>
      </c>
      <c r="D73" s="23" t="s">
        <v>24</v>
      </c>
      <c r="E73" s="27">
        <v>377737</v>
      </c>
    </row>
    <row r="74" spans="1:5" ht="13.5" x14ac:dyDescent="0.25">
      <c r="A74" s="25" t="s">
        <v>44</v>
      </c>
      <c r="B74" s="32">
        <v>2541</v>
      </c>
      <c r="C74" s="23" t="s">
        <v>20</v>
      </c>
      <c r="D74" s="23" t="s">
        <v>25</v>
      </c>
      <c r="E74" s="27">
        <v>7189061</v>
      </c>
    </row>
    <row r="75" spans="1:5" ht="13.5" x14ac:dyDescent="0.25">
      <c r="A75" s="25" t="s">
        <v>44</v>
      </c>
      <c r="B75" s="32">
        <v>2545</v>
      </c>
      <c r="C75" s="23" t="s">
        <v>20</v>
      </c>
      <c r="D75" s="23" t="s">
        <v>31</v>
      </c>
      <c r="E75" s="27">
        <v>26846</v>
      </c>
    </row>
    <row r="76" spans="1:5" ht="13.5" x14ac:dyDescent="0.25">
      <c r="A76" s="25" t="s">
        <v>44</v>
      </c>
      <c r="B76" s="32">
        <v>2547</v>
      </c>
      <c r="C76" s="23" t="s">
        <v>20</v>
      </c>
      <c r="D76" s="23" t="s">
        <v>28</v>
      </c>
      <c r="E76" s="27">
        <v>370988</v>
      </c>
    </row>
    <row r="77" spans="1:5" ht="13.5" x14ac:dyDescent="0.25">
      <c r="A77" s="25" t="s">
        <v>44</v>
      </c>
      <c r="B77" s="32">
        <v>2548</v>
      </c>
      <c r="C77" s="23" t="s">
        <v>20</v>
      </c>
      <c r="D77" s="23" t="s">
        <v>29</v>
      </c>
      <c r="E77" s="27">
        <v>2064539</v>
      </c>
    </row>
    <row r="78" spans="1:5" ht="13.5" x14ac:dyDescent="0.25">
      <c r="A78" s="25" t="s">
        <v>44</v>
      </c>
      <c r="B78" s="32">
        <v>2552</v>
      </c>
      <c r="C78" s="23" t="s">
        <v>20</v>
      </c>
      <c r="D78" s="23" t="s">
        <v>32</v>
      </c>
      <c r="E78" s="27">
        <v>15859</v>
      </c>
    </row>
    <row r="79" spans="1:5" ht="13.5" x14ac:dyDescent="0.25">
      <c r="A79" s="25" t="s">
        <v>44</v>
      </c>
      <c r="B79" s="32">
        <v>2570</v>
      </c>
      <c r="C79" s="23" t="s">
        <v>20</v>
      </c>
      <c r="D79" s="23" t="s">
        <v>43</v>
      </c>
      <c r="E79" s="27">
        <v>57248</v>
      </c>
    </row>
    <row r="80" spans="1:5" ht="13.5" x14ac:dyDescent="0.25">
      <c r="A80" s="25" t="s">
        <v>45</v>
      </c>
      <c r="B80" s="32">
        <v>2576</v>
      </c>
      <c r="C80" s="23" t="s">
        <v>20</v>
      </c>
      <c r="D80" s="23" t="s">
        <v>15</v>
      </c>
      <c r="E80" s="27">
        <v>2043757</v>
      </c>
    </row>
    <row r="81" spans="1:5" ht="13.5" x14ac:dyDescent="0.25">
      <c r="A81" s="25" t="s">
        <v>45</v>
      </c>
      <c r="B81" s="32">
        <v>2577</v>
      </c>
      <c r="C81" s="23" t="s">
        <v>20</v>
      </c>
      <c r="D81" s="23" t="s">
        <v>17</v>
      </c>
      <c r="E81" s="27">
        <v>358472</v>
      </c>
    </row>
    <row r="82" spans="1:5" ht="13.5" x14ac:dyDescent="0.25">
      <c r="A82" s="25" t="s">
        <v>45</v>
      </c>
      <c r="B82" s="32">
        <v>2578</v>
      </c>
      <c r="C82" s="23" t="s">
        <v>20</v>
      </c>
      <c r="D82" s="23" t="s">
        <v>18</v>
      </c>
      <c r="E82" s="27">
        <v>551355</v>
      </c>
    </row>
    <row r="83" spans="1:5" ht="13.5" x14ac:dyDescent="0.25">
      <c r="A83" s="25" t="s">
        <v>45</v>
      </c>
      <c r="B83" s="32">
        <v>2580</v>
      </c>
      <c r="C83" s="23" t="s">
        <v>20</v>
      </c>
      <c r="D83" s="23" t="s">
        <v>21</v>
      </c>
      <c r="E83" s="27">
        <v>8775</v>
      </c>
    </row>
    <row r="84" spans="1:5" ht="13.5" x14ac:dyDescent="0.25">
      <c r="A84" s="25" t="s">
        <v>45</v>
      </c>
      <c r="B84" s="32">
        <v>2582</v>
      </c>
      <c r="C84" s="23" t="s">
        <v>20</v>
      </c>
      <c r="D84" s="23" t="s">
        <v>22</v>
      </c>
      <c r="E84" s="27">
        <v>49500</v>
      </c>
    </row>
    <row r="85" spans="1:5" ht="13.5" x14ac:dyDescent="0.25">
      <c r="A85" s="25" t="s">
        <v>45</v>
      </c>
      <c r="B85" s="32">
        <v>2583</v>
      </c>
      <c r="C85" s="23" t="s">
        <v>20</v>
      </c>
      <c r="D85" s="23" t="s">
        <v>24</v>
      </c>
      <c r="E85" s="27">
        <v>183951</v>
      </c>
    </row>
    <row r="86" spans="1:5" ht="13.5" x14ac:dyDescent="0.25">
      <c r="A86" s="25" t="s">
        <v>45</v>
      </c>
      <c r="B86" s="32">
        <v>2594</v>
      </c>
      <c r="C86" s="23" t="s">
        <v>20</v>
      </c>
      <c r="D86" s="23" t="s">
        <v>25</v>
      </c>
      <c r="E86" s="27">
        <v>7089061</v>
      </c>
    </row>
    <row r="87" spans="1:5" ht="13.5" x14ac:dyDescent="0.25">
      <c r="A87" s="25" t="s">
        <v>45</v>
      </c>
      <c r="B87" s="32">
        <v>2598</v>
      </c>
      <c r="C87" s="23" t="s">
        <v>20</v>
      </c>
      <c r="D87" s="23" t="s">
        <v>31</v>
      </c>
      <c r="E87" s="27">
        <v>32607</v>
      </c>
    </row>
    <row r="88" spans="1:5" ht="13.5" x14ac:dyDescent="0.25">
      <c r="A88" s="25" t="s">
        <v>45</v>
      </c>
      <c r="B88" s="32">
        <v>2600</v>
      </c>
      <c r="C88" s="23" t="s">
        <v>20</v>
      </c>
      <c r="D88" s="23" t="s">
        <v>28</v>
      </c>
      <c r="E88" s="27">
        <v>300000</v>
      </c>
    </row>
    <row r="89" spans="1:5" ht="13.5" x14ac:dyDescent="0.25">
      <c r="A89" s="25" t="s">
        <v>45</v>
      </c>
      <c r="B89" s="32">
        <v>2601</v>
      </c>
      <c r="C89" s="23" t="s">
        <v>20</v>
      </c>
      <c r="D89" s="23" t="s">
        <v>29</v>
      </c>
      <c r="E89" s="27">
        <v>1771390</v>
      </c>
    </row>
    <row r="90" spans="1:5" ht="13.5" x14ac:dyDescent="0.25">
      <c r="A90" s="25" t="s">
        <v>45</v>
      </c>
      <c r="B90" s="32">
        <v>2605</v>
      </c>
      <c r="C90" s="23" t="s">
        <v>20</v>
      </c>
      <c r="D90" s="23" t="s">
        <v>32</v>
      </c>
      <c r="E90" s="27">
        <v>14087</v>
      </c>
    </row>
    <row r="91" spans="1:5" ht="13.5" x14ac:dyDescent="0.25">
      <c r="A91" s="25" t="s">
        <v>45</v>
      </c>
      <c r="B91" s="32">
        <v>2621</v>
      </c>
      <c r="C91" s="23" t="s">
        <v>20</v>
      </c>
      <c r="D91" s="23" t="s">
        <v>47</v>
      </c>
      <c r="E91" s="27">
        <v>8352</v>
      </c>
    </row>
    <row r="92" spans="1:5" ht="13.5" x14ac:dyDescent="0.25">
      <c r="A92" s="25" t="s">
        <v>45</v>
      </c>
      <c r="B92" s="32">
        <v>2622</v>
      </c>
      <c r="C92" s="23" t="s">
        <v>20</v>
      </c>
      <c r="D92" s="23" t="s">
        <v>43</v>
      </c>
      <c r="E92" s="27">
        <v>233286</v>
      </c>
    </row>
    <row r="93" spans="1:5" ht="13.5" x14ac:dyDescent="0.25">
      <c r="A93" s="25" t="s">
        <v>45</v>
      </c>
      <c r="B93" s="33" t="s">
        <v>46</v>
      </c>
      <c r="C93" s="23" t="s">
        <v>36</v>
      </c>
      <c r="D93" s="23" t="s">
        <v>36</v>
      </c>
      <c r="E93" s="27">
        <v>3500000</v>
      </c>
    </row>
    <row r="94" spans="1:5" ht="13.5" x14ac:dyDescent="0.25">
      <c r="A94" s="25" t="s">
        <v>48</v>
      </c>
      <c r="B94" s="32">
        <v>1499</v>
      </c>
      <c r="C94" s="23" t="s">
        <v>49</v>
      </c>
      <c r="D94" s="23" t="s">
        <v>15</v>
      </c>
      <c r="E94" s="27">
        <v>2026734</v>
      </c>
    </row>
    <row r="95" spans="1:5" ht="13.5" x14ac:dyDescent="0.25">
      <c r="A95" s="25" t="s">
        <v>48</v>
      </c>
      <c r="B95" s="32">
        <v>1500</v>
      </c>
      <c r="C95" s="23" t="s">
        <v>49</v>
      </c>
      <c r="D95" s="23" t="s">
        <v>17</v>
      </c>
      <c r="E95" s="27">
        <v>425518</v>
      </c>
    </row>
    <row r="96" spans="1:5" ht="13.5" x14ac:dyDescent="0.25">
      <c r="A96" s="25" t="s">
        <v>48</v>
      </c>
      <c r="B96" s="32">
        <v>1501</v>
      </c>
      <c r="C96" s="23" t="s">
        <v>49</v>
      </c>
      <c r="D96" s="23" t="s">
        <v>18</v>
      </c>
      <c r="E96" s="27">
        <v>816399</v>
      </c>
    </row>
    <row r="97" spans="1:5" ht="13.5" x14ac:dyDescent="0.25">
      <c r="A97" s="25" t="s">
        <v>48</v>
      </c>
      <c r="B97" s="32">
        <v>1503</v>
      </c>
      <c r="C97" s="23" t="s">
        <v>49</v>
      </c>
      <c r="D97" s="23" t="s">
        <v>21</v>
      </c>
      <c r="E97" s="27">
        <v>46925</v>
      </c>
    </row>
    <row r="98" spans="1:5" ht="13.5" x14ac:dyDescent="0.25">
      <c r="A98" s="25" t="s">
        <v>48</v>
      </c>
      <c r="B98" s="32">
        <v>1504</v>
      </c>
      <c r="C98" s="23" t="s">
        <v>49</v>
      </c>
      <c r="D98" s="23" t="s">
        <v>22</v>
      </c>
      <c r="E98" s="27">
        <v>49500</v>
      </c>
    </row>
    <row r="99" spans="1:5" ht="13.5" x14ac:dyDescent="0.25">
      <c r="A99" s="25" t="s">
        <v>48</v>
      </c>
      <c r="B99" s="32">
        <v>1505</v>
      </c>
      <c r="C99" s="23" t="s">
        <v>49</v>
      </c>
      <c r="D99" s="23" t="s">
        <v>24</v>
      </c>
      <c r="E99" s="27">
        <v>36251</v>
      </c>
    </row>
    <row r="100" spans="1:5" ht="13.5" x14ac:dyDescent="0.25">
      <c r="A100" s="25" t="s">
        <v>48</v>
      </c>
      <c r="B100" s="32">
        <v>1506</v>
      </c>
      <c r="C100" s="23" t="s">
        <v>49</v>
      </c>
      <c r="D100" s="23" t="s">
        <v>25</v>
      </c>
      <c r="E100" s="27">
        <v>7089061</v>
      </c>
    </row>
    <row r="101" spans="1:5" ht="13.5" x14ac:dyDescent="0.25">
      <c r="A101" s="25" t="s">
        <v>48</v>
      </c>
      <c r="B101" s="32">
        <v>1508</v>
      </c>
      <c r="C101" s="23" t="s">
        <v>49</v>
      </c>
      <c r="D101" s="23" t="s">
        <v>31</v>
      </c>
      <c r="E101" s="27">
        <v>29372</v>
      </c>
    </row>
    <row r="102" spans="1:5" ht="13.5" x14ac:dyDescent="0.25">
      <c r="A102" s="25" t="s">
        <v>48</v>
      </c>
      <c r="B102" s="32">
        <v>1509</v>
      </c>
      <c r="C102" s="23" t="s">
        <v>49</v>
      </c>
      <c r="D102" s="23" t="s">
        <v>28</v>
      </c>
      <c r="E102" s="27">
        <v>300000</v>
      </c>
    </row>
    <row r="103" spans="1:5" ht="13.5" x14ac:dyDescent="0.25">
      <c r="A103" s="25" t="s">
        <v>48</v>
      </c>
      <c r="B103" s="32">
        <v>1510</v>
      </c>
      <c r="C103" s="23" t="s">
        <v>49</v>
      </c>
      <c r="D103" s="23" t="s">
        <v>29</v>
      </c>
      <c r="E103" s="27">
        <v>1771818</v>
      </c>
    </row>
    <row r="104" spans="1:5" ht="13.5" x14ac:dyDescent="0.25">
      <c r="A104" s="25" t="s">
        <v>48</v>
      </c>
      <c r="B104" s="32">
        <v>1512</v>
      </c>
      <c r="C104" s="23" t="s">
        <v>49</v>
      </c>
      <c r="D104" s="23" t="s">
        <v>32</v>
      </c>
      <c r="E104" s="27">
        <v>12148</v>
      </c>
    </row>
    <row r="105" spans="1:5" ht="13.5" x14ac:dyDescent="0.25">
      <c r="A105" s="25" t="s">
        <v>48</v>
      </c>
      <c r="B105" s="32" t="s">
        <v>50</v>
      </c>
      <c r="C105" s="23" t="s">
        <v>49</v>
      </c>
      <c r="D105" s="23" t="s">
        <v>47</v>
      </c>
      <c r="E105" s="27">
        <v>87481</v>
      </c>
    </row>
    <row r="106" spans="1:5" ht="13.5" x14ac:dyDescent="0.25">
      <c r="A106" s="25" t="s">
        <v>48</v>
      </c>
      <c r="B106" s="32" t="s">
        <v>51</v>
      </c>
      <c r="C106" s="23" t="s">
        <v>49</v>
      </c>
      <c r="D106" s="23" t="s">
        <v>53</v>
      </c>
      <c r="E106" s="27">
        <v>208695</v>
      </c>
    </row>
    <row r="107" spans="1:5" ht="13.5" x14ac:dyDescent="0.25">
      <c r="A107" s="25" t="s">
        <v>48</v>
      </c>
      <c r="B107" s="32">
        <v>1515</v>
      </c>
      <c r="C107" s="23" t="s">
        <v>49</v>
      </c>
      <c r="D107" s="23" t="s">
        <v>43</v>
      </c>
      <c r="E107" s="27">
        <v>15627</v>
      </c>
    </row>
    <row r="108" spans="1:5" ht="13.5" x14ac:dyDescent="0.25">
      <c r="A108" s="25" t="s">
        <v>48</v>
      </c>
      <c r="B108" s="33" t="s">
        <v>52</v>
      </c>
      <c r="C108" s="23" t="s">
        <v>36</v>
      </c>
      <c r="D108" s="23" t="s">
        <v>36</v>
      </c>
      <c r="E108" s="27">
        <v>3500000</v>
      </c>
    </row>
    <row r="109" spans="1:5" ht="13.5" x14ac:dyDescent="0.25">
      <c r="A109" s="25" t="s">
        <v>54</v>
      </c>
      <c r="B109" s="31">
        <v>1567</v>
      </c>
      <c r="C109" s="23" t="s">
        <v>49</v>
      </c>
      <c r="D109" s="23" t="s">
        <v>15</v>
      </c>
      <c r="E109" s="27">
        <v>2106150</v>
      </c>
    </row>
    <row r="110" spans="1:5" ht="13.5" x14ac:dyDescent="0.25">
      <c r="A110" s="25" t="s">
        <v>54</v>
      </c>
      <c r="B110" s="31">
        <v>1568</v>
      </c>
      <c r="C110" s="23" t="s">
        <v>49</v>
      </c>
      <c r="D110" s="23" t="s">
        <v>17</v>
      </c>
      <c r="E110" s="27">
        <v>374254</v>
      </c>
    </row>
    <row r="111" spans="1:5" ht="13.5" x14ac:dyDescent="0.25">
      <c r="A111" s="25" t="s">
        <v>54</v>
      </c>
      <c r="B111" s="31">
        <v>1569</v>
      </c>
      <c r="C111" s="23" t="s">
        <v>49</v>
      </c>
      <c r="D111" s="23" t="s">
        <v>18</v>
      </c>
      <c r="E111" s="27">
        <v>791158</v>
      </c>
    </row>
    <row r="112" spans="1:5" ht="13.5" x14ac:dyDescent="0.25">
      <c r="A112" s="25" t="s">
        <v>54</v>
      </c>
      <c r="B112" s="31">
        <v>1571</v>
      </c>
      <c r="C112" s="23" t="s">
        <v>49</v>
      </c>
      <c r="D112" s="23" t="s">
        <v>21</v>
      </c>
      <c r="E112" s="27">
        <v>46070</v>
      </c>
    </row>
    <row r="113" spans="1:5" ht="13.5" x14ac:dyDescent="0.25">
      <c r="A113" s="25" t="s">
        <v>54</v>
      </c>
      <c r="B113" s="31">
        <v>1574</v>
      </c>
      <c r="C113" s="23" t="s">
        <v>49</v>
      </c>
      <c r="D113" s="23" t="s">
        <v>22</v>
      </c>
      <c r="E113" s="27">
        <v>49500</v>
      </c>
    </row>
    <row r="114" spans="1:5" ht="13.5" x14ac:dyDescent="0.25">
      <c r="A114" s="25" t="s">
        <v>54</v>
      </c>
      <c r="B114" s="31">
        <v>1575</v>
      </c>
      <c r="C114" s="23" t="s">
        <v>49</v>
      </c>
      <c r="D114" s="23" t="s">
        <v>24</v>
      </c>
      <c r="E114" s="27">
        <v>31481</v>
      </c>
    </row>
    <row r="115" spans="1:5" ht="13.5" x14ac:dyDescent="0.25">
      <c r="A115" s="25" t="s">
        <v>54</v>
      </c>
      <c r="B115" s="31">
        <v>1590</v>
      </c>
      <c r="C115" s="23" t="s">
        <v>49</v>
      </c>
      <c r="D115" s="23" t="s">
        <v>25</v>
      </c>
      <c r="E115" s="27">
        <v>7389061</v>
      </c>
    </row>
    <row r="116" spans="1:5" ht="13.5" x14ac:dyDescent="0.25">
      <c r="A116" s="25" t="s">
        <v>54</v>
      </c>
      <c r="B116" s="31">
        <v>1594</v>
      </c>
      <c r="C116" s="23" t="s">
        <v>49</v>
      </c>
      <c r="D116" s="23" t="s">
        <v>31</v>
      </c>
      <c r="E116" s="27">
        <v>30786</v>
      </c>
    </row>
    <row r="117" spans="1:5" ht="13.5" x14ac:dyDescent="0.25">
      <c r="A117" s="25" t="s">
        <v>54</v>
      </c>
      <c r="B117" s="31">
        <v>1595</v>
      </c>
      <c r="C117" s="23" t="s">
        <v>49</v>
      </c>
      <c r="D117" s="23" t="s">
        <v>28</v>
      </c>
      <c r="E117" s="27">
        <v>300000</v>
      </c>
    </row>
    <row r="118" spans="1:5" ht="13.5" x14ac:dyDescent="0.25">
      <c r="A118" s="25" t="s">
        <v>54</v>
      </c>
      <c r="B118" s="32" t="s">
        <v>55</v>
      </c>
      <c r="C118" s="23" t="s">
        <v>49</v>
      </c>
      <c r="D118" s="23" t="s">
        <v>29</v>
      </c>
      <c r="E118" s="27">
        <v>1641369</v>
      </c>
    </row>
    <row r="119" spans="1:5" ht="13.5" x14ac:dyDescent="0.25">
      <c r="A119" s="25" t="s">
        <v>54</v>
      </c>
      <c r="B119" s="31">
        <v>1600</v>
      </c>
      <c r="C119" s="23" t="s">
        <v>49</v>
      </c>
      <c r="D119" s="23" t="s">
        <v>32</v>
      </c>
      <c r="E119" s="27">
        <v>15674</v>
      </c>
    </row>
    <row r="120" spans="1:5" ht="13.5" x14ac:dyDescent="0.25">
      <c r="A120" s="25" t="s">
        <v>54</v>
      </c>
      <c r="B120" s="31">
        <v>1614</v>
      </c>
      <c r="C120" s="23" t="s">
        <v>49</v>
      </c>
      <c r="D120" s="23" t="s">
        <v>47</v>
      </c>
      <c r="E120" s="27">
        <v>103430</v>
      </c>
    </row>
    <row r="121" spans="1:5" ht="13.5" x14ac:dyDescent="0.25">
      <c r="A121" s="25" t="s">
        <v>54</v>
      </c>
      <c r="B121" s="31">
        <v>1615</v>
      </c>
      <c r="C121" s="23" t="s">
        <v>49</v>
      </c>
      <c r="D121" s="23" t="s">
        <v>53</v>
      </c>
      <c r="E121" s="27">
        <v>516570</v>
      </c>
    </row>
    <row r="122" spans="1:5" ht="13.5" x14ac:dyDescent="0.25">
      <c r="A122" s="25" t="s">
        <v>54</v>
      </c>
      <c r="B122" s="33" t="s">
        <v>56</v>
      </c>
      <c r="C122" s="23" t="s">
        <v>36</v>
      </c>
      <c r="D122" s="23" t="s">
        <v>36</v>
      </c>
      <c r="E122" s="27">
        <v>2000000</v>
      </c>
    </row>
    <row r="123" spans="1:5" ht="13.5" x14ac:dyDescent="0.25">
      <c r="A123" s="25" t="s">
        <v>57</v>
      </c>
      <c r="B123" s="31">
        <v>1473</v>
      </c>
      <c r="C123" s="23" t="s">
        <v>58</v>
      </c>
      <c r="D123" s="23" t="s">
        <v>15</v>
      </c>
      <c r="E123" s="27">
        <v>137353</v>
      </c>
    </row>
    <row r="124" spans="1:5" ht="13.5" x14ac:dyDescent="0.25">
      <c r="A124" s="25" t="s">
        <v>57</v>
      </c>
      <c r="B124" s="31">
        <v>1474</v>
      </c>
      <c r="C124" s="23" t="s">
        <v>58</v>
      </c>
      <c r="D124" s="23" t="s">
        <v>17</v>
      </c>
      <c r="E124" s="27">
        <v>4332</v>
      </c>
    </row>
    <row r="125" spans="1:5" ht="13.5" x14ac:dyDescent="0.25">
      <c r="A125" s="25" t="s">
        <v>57</v>
      </c>
      <c r="B125" s="31">
        <v>1475</v>
      </c>
      <c r="C125" s="23" t="s">
        <v>58</v>
      </c>
      <c r="D125" s="23" t="s">
        <v>18</v>
      </c>
      <c r="E125" s="27">
        <v>12512</v>
      </c>
    </row>
    <row r="126" spans="1:5" ht="13.5" x14ac:dyDescent="0.25">
      <c r="A126" s="25" t="s">
        <v>57</v>
      </c>
      <c r="B126" s="31">
        <v>1479</v>
      </c>
      <c r="C126" s="23" t="s">
        <v>58</v>
      </c>
      <c r="D126" s="23" t="s">
        <v>31</v>
      </c>
      <c r="E126" s="27">
        <v>4593</v>
      </c>
    </row>
    <row r="127" spans="1:5" ht="13.5" x14ac:dyDescent="0.25">
      <c r="A127" s="25" t="s">
        <v>57</v>
      </c>
      <c r="B127" s="31">
        <v>1482</v>
      </c>
      <c r="C127" s="23" t="s">
        <v>58</v>
      </c>
      <c r="D127" s="23" t="s">
        <v>32</v>
      </c>
      <c r="E127" s="27">
        <v>918</v>
      </c>
    </row>
    <row r="128" spans="1:5" ht="13.5" x14ac:dyDescent="0.25">
      <c r="A128" s="25" t="s">
        <v>57</v>
      </c>
      <c r="B128" s="31">
        <v>1483</v>
      </c>
      <c r="C128" s="23" t="s">
        <v>59</v>
      </c>
      <c r="D128" s="23" t="s">
        <v>15</v>
      </c>
      <c r="E128" s="27">
        <v>1083539</v>
      </c>
    </row>
    <row r="129" spans="1:5" ht="13.5" x14ac:dyDescent="0.25">
      <c r="A129" s="25" t="s">
        <v>57</v>
      </c>
      <c r="B129" s="31">
        <v>1484</v>
      </c>
      <c r="C129" s="23" t="s">
        <v>59</v>
      </c>
      <c r="D129" s="23" t="s">
        <v>17</v>
      </c>
      <c r="E129" s="27">
        <v>250290</v>
      </c>
    </row>
    <row r="130" spans="1:5" ht="13.5" x14ac:dyDescent="0.25">
      <c r="A130" s="25" t="s">
        <v>57</v>
      </c>
      <c r="B130" s="31">
        <v>1485</v>
      </c>
      <c r="C130" s="23" t="s">
        <v>59</v>
      </c>
      <c r="D130" s="23" t="s">
        <v>18</v>
      </c>
      <c r="E130" s="27">
        <v>410352</v>
      </c>
    </row>
    <row r="131" spans="1:5" ht="13.5" x14ac:dyDescent="0.25">
      <c r="A131" s="25" t="s">
        <v>57</v>
      </c>
      <c r="B131" s="31" t="s">
        <v>64</v>
      </c>
      <c r="C131" s="23" t="s">
        <v>59</v>
      </c>
      <c r="D131" s="23" t="s">
        <v>22</v>
      </c>
      <c r="E131" s="27">
        <v>49500</v>
      </c>
    </row>
    <row r="132" spans="1:5" ht="13.5" x14ac:dyDescent="0.25">
      <c r="A132" s="25" t="s">
        <v>57</v>
      </c>
      <c r="B132" s="31">
        <v>1490</v>
      </c>
      <c r="C132" s="23" t="s">
        <v>59</v>
      </c>
      <c r="D132" s="23" t="s">
        <v>25</v>
      </c>
      <c r="E132" s="27">
        <v>7089061</v>
      </c>
    </row>
    <row r="133" spans="1:5" ht="13.5" x14ac:dyDescent="0.25">
      <c r="A133" s="25" t="s">
        <v>57</v>
      </c>
      <c r="B133" s="31">
        <v>1492</v>
      </c>
      <c r="C133" s="23" t="s">
        <v>59</v>
      </c>
      <c r="D133" s="23" t="s">
        <v>31</v>
      </c>
      <c r="E133" s="27">
        <v>14872</v>
      </c>
    </row>
    <row r="134" spans="1:5" ht="13.5" x14ac:dyDescent="0.25">
      <c r="A134" s="25" t="s">
        <v>57</v>
      </c>
      <c r="B134" s="31">
        <v>1493</v>
      </c>
      <c r="C134" s="23" t="s">
        <v>59</v>
      </c>
      <c r="D134" s="23" t="s">
        <v>29</v>
      </c>
      <c r="E134" s="27">
        <v>1485541</v>
      </c>
    </row>
    <row r="135" spans="1:5" ht="13.5" x14ac:dyDescent="0.25">
      <c r="A135" s="25" t="s">
        <v>57</v>
      </c>
      <c r="B135" s="31">
        <v>1494</v>
      </c>
      <c r="C135" s="23" t="s">
        <v>59</v>
      </c>
      <c r="D135" s="23" t="s">
        <v>32</v>
      </c>
      <c r="E135" s="27">
        <v>10015</v>
      </c>
    </row>
    <row r="136" spans="1:5" ht="13.5" x14ac:dyDescent="0.25">
      <c r="A136" s="25" t="s">
        <v>57</v>
      </c>
      <c r="B136" s="31" t="s">
        <v>65</v>
      </c>
      <c r="C136" s="23" t="s">
        <v>59</v>
      </c>
      <c r="D136" s="23" t="s">
        <v>66</v>
      </c>
      <c r="E136" s="27">
        <v>458000</v>
      </c>
    </row>
    <row r="137" spans="1:5" ht="13.5" x14ac:dyDescent="0.25">
      <c r="A137" s="25" t="s">
        <v>57</v>
      </c>
      <c r="B137" s="31">
        <v>1497</v>
      </c>
      <c r="C137" s="23" t="s">
        <v>60</v>
      </c>
      <c r="D137" s="23" t="s">
        <v>15</v>
      </c>
      <c r="E137" s="27">
        <v>505613</v>
      </c>
    </row>
    <row r="138" spans="1:5" ht="13.5" x14ac:dyDescent="0.25">
      <c r="A138" s="25" t="s">
        <v>57</v>
      </c>
      <c r="B138" s="31">
        <v>1498</v>
      </c>
      <c r="C138" s="23" t="s">
        <v>60</v>
      </c>
      <c r="D138" s="23" t="s">
        <v>17</v>
      </c>
      <c r="E138" s="27">
        <v>4331</v>
      </c>
    </row>
    <row r="139" spans="1:5" ht="13.5" x14ac:dyDescent="0.25">
      <c r="A139" s="25" t="s">
        <v>57</v>
      </c>
      <c r="B139" s="31">
        <v>1499</v>
      </c>
      <c r="C139" s="23" t="s">
        <v>60</v>
      </c>
      <c r="D139" s="23" t="s">
        <v>18</v>
      </c>
      <c r="E139" s="27">
        <v>21323</v>
      </c>
    </row>
    <row r="140" spans="1:5" ht="13.5" x14ac:dyDescent="0.25">
      <c r="A140" s="25" t="s">
        <v>57</v>
      </c>
      <c r="B140" s="31">
        <v>1513</v>
      </c>
      <c r="C140" s="23" t="s">
        <v>60</v>
      </c>
      <c r="D140" s="23" t="s">
        <v>31</v>
      </c>
      <c r="E140" s="27">
        <v>70173</v>
      </c>
    </row>
    <row r="141" spans="1:5" ht="13.5" x14ac:dyDescent="0.25">
      <c r="A141" s="25" t="s">
        <v>57</v>
      </c>
      <c r="B141" s="31">
        <v>1515</v>
      </c>
      <c r="C141" s="23" t="s">
        <v>60</v>
      </c>
      <c r="D141" s="23" t="s">
        <v>32</v>
      </c>
      <c r="E141" s="27">
        <v>9657</v>
      </c>
    </row>
    <row r="142" spans="1:5" ht="13.5" x14ac:dyDescent="0.25">
      <c r="A142" s="25" t="s">
        <v>57</v>
      </c>
      <c r="B142" s="31">
        <v>1522</v>
      </c>
      <c r="C142" s="23" t="s">
        <v>61</v>
      </c>
      <c r="D142" s="23" t="s">
        <v>15</v>
      </c>
      <c r="E142" s="27">
        <v>512368</v>
      </c>
    </row>
    <row r="143" spans="1:5" ht="13.5" x14ac:dyDescent="0.25">
      <c r="A143" s="25" t="s">
        <v>57</v>
      </c>
      <c r="B143" s="31">
        <v>1523</v>
      </c>
      <c r="C143" s="23" t="s">
        <v>61</v>
      </c>
      <c r="D143" s="23" t="s">
        <v>17</v>
      </c>
      <c r="E143" s="27">
        <v>4331</v>
      </c>
    </row>
    <row r="144" spans="1:5" ht="13.5" x14ac:dyDescent="0.25">
      <c r="A144" s="25" t="s">
        <v>57</v>
      </c>
      <c r="B144" s="31">
        <v>1524</v>
      </c>
      <c r="C144" s="23" t="s">
        <v>61</v>
      </c>
      <c r="D144" s="23" t="s">
        <v>18</v>
      </c>
      <c r="E144" s="27">
        <v>14567</v>
      </c>
    </row>
    <row r="145" spans="1:5" ht="13.5" x14ac:dyDescent="0.25">
      <c r="A145" s="25" t="s">
        <v>57</v>
      </c>
      <c r="B145" s="31">
        <v>1525</v>
      </c>
      <c r="C145" s="23" t="s">
        <v>61</v>
      </c>
      <c r="D145" s="23" t="s">
        <v>21</v>
      </c>
      <c r="E145" s="27">
        <v>1872</v>
      </c>
    </row>
    <row r="146" spans="1:5" ht="13.5" x14ac:dyDescent="0.25">
      <c r="A146" s="25" t="s">
        <v>57</v>
      </c>
      <c r="B146" s="31">
        <v>1526</v>
      </c>
      <c r="C146" s="23" t="s">
        <v>61</v>
      </c>
      <c r="D146" s="23" t="s">
        <v>31</v>
      </c>
      <c r="E146" s="27">
        <v>9569</v>
      </c>
    </row>
    <row r="147" spans="1:5" ht="13.5" x14ac:dyDescent="0.25">
      <c r="A147" s="25" t="s">
        <v>57</v>
      </c>
      <c r="B147" s="31">
        <v>1527</v>
      </c>
      <c r="C147" s="23" t="s">
        <v>61</v>
      </c>
      <c r="D147" s="23" t="s">
        <v>32</v>
      </c>
      <c r="E147" s="27">
        <v>4051</v>
      </c>
    </row>
    <row r="148" spans="1:5" ht="13.5" x14ac:dyDescent="0.25">
      <c r="A148" s="25" t="s">
        <v>57</v>
      </c>
      <c r="B148" s="31">
        <v>1528</v>
      </c>
      <c r="C148" s="23" t="s">
        <v>62</v>
      </c>
      <c r="D148" s="23" t="s">
        <v>15</v>
      </c>
      <c r="E148" s="27">
        <v>143299</v>
      </c>
    </row>
    <row r="149" spans="1:5" ht="13.5" x14ac:dyDescent="0.25">
      <c r="A149" s="25" t="s">
        <v>57</v>
      </c>
      <c r="B149" s="31">
        <v>1529</v>
      </c>
      <c r="C149" s="23" t="s">
        <v>62</v>
      </c>
      <c r="D149" s="23" t="s">
        <v>17</v>
      </c>
      <c r="E149" s="27">
        <v>28559</v>
      </c>
    </row>
    <row r="150" spans="1:5" ht="13.5" x14ac:dyDescent="0.25">
      <c r="A150" s="25" t="s">
        <v>57</v>
      </c>
      <c r="B150" s="31">
        <v>1530</v>
      </c>
      <c r="C150" s="23" t="s">
        <v>62</v>
      </c>
      <c r="D150" s="23" t="s">
        <v>18</v>
      </c>
      <c r="E150" s="27">
        <v>21992</v>
      </c>
    </row>
    <row r="151" spans="1:5" ht="13.5" x14ac:dyDescent="0.25">
      <c r="A151" s="25" t="s">
        <v>57</v>
      </c>
      <c r="B151" s="31">
        <v>1531</v>
      </c>
      <c r="C151" s="23" t="s">
        <v>62</v>
      </c>
      <c r="D151" s="23" t="s">
        <v>31</v>
      </c>
      <c r="E151" s="27">
        <v>750</v>
      </c>
    </row>
    <row r="152" spans="1:5" ht="13.5" x14ac:dyDescent="0.25">
      <c r="A152" s="25" t="s">
        <v>57</v>
      </c>
      <c r="B152" s="31">
        <v>1532</v>
      </c>
      <c r="C152" s="23" t="s">
        <v>62</v>
      </c>
      <c r="D152" s="23" t="s">
        <v>32</v>
      </c>
      <c r="E152" s="27">
        <v>492</v>
      </c>
    </row>
    <row r="153" spans="1:5" ht="13.5" x14ac:dyDescent="0.25">
      <c r="A153" s="25" t="s">
        <v>57</v>
      </c>
      <c r="B153" s="31">
        <v>1558</v>
      </c>
      <c r="C153" s="23" t="s">
        <v>63</v>
      </c>
      <c r="D153" s="23" t="s">
        <v>28</v>
      </c>
      <c r="E153" s="27">
        <v>300000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53EE-F872-4D42-9B08-6CF5C665F9DB}">
  <dimension ref="A1:G11"/>
  <sheetViews>
    <sheetView tabSelected="1" workbookViewId="0"/>
  </sheetViews>
  <sheetFormatPr defaultRowHeight="12.75" x14ac:dyDescent="0.2"/>
  <cols>
    <col min="1" max="1" width="16.42578125" bestFit="1" customWidth="1"/>
    <col min="2" max="2" width="29.140625" bestFit="1" customWidth="1"/>
    <col min="3" max="3" width="18.5703125" bestFit="1" customWidth="1"/>
    <col min="4" max="4" width="21.140625" customWidth="1"/>
    <col min="5" max="5" width="3.42578125" customWidth="1"/>
    <col min="6" max="6" width="37.7109375" bestFit="1" customWidth="1"/>
    <col min="7" max="7" width="40.28515625" bestFit="1" customWidth="1"/>
  </cols>
  <sheetData>
    <row r="1" spans="1:7" s="21" customFormat="1" x14ac:dyDescent="0.2">
      <c r="A1" s="21" t="s">
        <v>26</v>
      </c>
      <c r="B1" s="21" t="s">
        <v>87</v>
      </c>
      <c r="C1" s="21" t="s">
        <v>86</v>
      </c>
      <c r="D1" s="21" t="s">
        <v>83</v>
      </c>
      <c r="F1" s="21" t="s">
        <v>84</v>
      </c>
      <c r="G1" s="21" t="s">
        <v>85</v>
      </c>
    </row>
    <row r="2" spans="1:7" x14ac:dyDescent="0.2">
      <c r="A2" s="22" t="s">
        <v>27</v>
      </c>
      <c r="B2" s="34">
        <f>SUMIFS('State Appropriations'!E$2:E$153,'State Appropriations'!A$2:A$153,"="&amp;A2,'State Appropriations'!C$2:C$153,"&lt;&gt;*TRANSFER TO GENERAL REVENUE*")</f>
        <v>15664068</v>
      </c>
      <c r="C2" s="34">
        <f>SUMIFS('State Appropriations'!E$2:E$153,'State Appropriations'!A$2:A$153,"="&amp;A2,'State Appropriations'!C$2:C$153,"*TRANSFER TO GENERAL REVENUE*")</f>
        <v>0</v>
      </c>
      <c r="D2" s="34">
        <f>SUMIF('State Appropriations'!A$2:A$153,"="&amp;A2,'State Appropriations'!E$2:E$153)</f>
        <v>15664068</v>
      </c>
      <c r="E2" s="34"/>
      <c r="F2" s="35">
        <f>AVERAGE(F3:F11)</f>
        <v>7194867</v>
      </c>
      <c r="G2" s="35">
        <f>D2-F2-C2</f>
        <v>8469201</v>
      </c>
    </row>
    <row r="3" spans="1:7" x14ac:dyDescent="0.2">
      <c r="A3" s="22" t="s">
        <v>30</v>
      </c>
      <c r="B3" s="34">
        <f>SUMIFS('State Appropriations'!E$2:E$153,'State Appropriations'!A$2:A$153,"="&amp;A3,'State Appropriations'!C$2:C$153,"&lt;&gt;*TRANSFER TO GENERAL REVENUE*")</f>
        <v>15325142</v>
      </c>
      <c r="C3" s="34">
        <f>SUMIFS('State Appropriations'!E$2:E$153,'State Appropriations'!A$2:A$153,"="&amp;A3,'State Appropriations'!C$2:C$153,"*TRANSFER TO GENERAL REVENUE*")</f>
        <v>5000000</v>
      </c>
      <c r="D3" s="34">
        <f>SUMIF('State Appropriations'!A$2:A$153,"="&amp;A3,'State Appropriations'!E$2:E$153)</f>
        <v>20325142</v>
      </c>
      <c r="E3" s="34"/>
      <c r="F3" s="35">
        <f>INDEX('County Grants'!A$5:F$29,MATCH(A3,'County Grants'!A$5:A$29,0),6)</f>
        <v>7194867</v>
      </c>
      <c r="G3" s="35">
        <f t="shared" ref="G3:G11" si="0">D3-F3-C3</f>
        <v>8130275</v>
      </c>
    </row>
    <row r="4" spans="1:7" x14ac:dyDescent="0.2">
      <c r="A4" s="22" t="s">
        <v>37</v>
      </c>
      <c r="B4" s="34">
        <f>SUMIFS('State Appropriations'!E$2:E$153,'State Appropriations'!A$2:A$153,"="&amp;A4,'State Appropriations'!C$2:C$153,"&lt;&gt;*TRANSFER TO GENERAL REVENUE*")</f>
        <v>15196761</v>
      </c>
      <c r="C4" s="34">
        <f>SUMIFS('State Appropriations'!E$2:E$153,'State Appropriations'!A$2:A$153,"="&amp;A4,'State Appropriations'!C$2:C$153,"*TRANSFER TO GENERAL REVENUE*")</f>
        <v>0</v>
      </c>
      <c r="D4" s="34">
        <f>SUMIF('State Appropriations'!A$2:A$153,"="&amp;A4,'State Appropriations'!E$2:E$153)</f>
        <v>15196761</v>
      </c>
      <c r="E4" s="34"/>
      <c r="F4" s="35">
        <f>INDEX('County Grants'!A$5:F$29,MATCH(A4,'County Grants'!A$5:A$29,0),6)</f>
        <v>7194867</v>
      </c>
      <c r="G4" s="35">
        <f t="shared" si="0"/>
        <v>8001894</v>
      </c>
    </row>
    <row r="5" spans="1:7" x14ac:dyDescent="0.2">
      <c r="A5" s="22" t="s">
        <v>39</v>
      </c>
      <c r="B5" s="34">
        <f>SUMIFS('State Appropriations'!E$2:E$153,'State Appropriations'!A$2:A$153,"="&amp;A5,'State Appropriations'!C$2:C$153,"&lt;&gt;*TRANSFER TO GENERAL REVENUE*")</f>
        <v>15071485</v>
      </c>
      <c r="C5" s="34">
        <f>SUMIFS('State Appropriations'!E$2:E$153,'State Appropriations'!A$2:A$153,"="&amp;A5,'State Appropriations'!C$2:C$153,"*TRANSFER TO GENERAL REVENUE*")</f>
        <v>0</v>
      </c>
      <c r="D5" s="34">
        <f>SUMIF('State Appropriations'!A$2:A$153,"="&amp;A5,'State Appropriations'!E$2:E$153)</f>
        <v>15071485</v>
      </c>
      <c r="E5" s="34"/>
      <c r="F5" s="35">
        <f>INDEX('County Grants'!A$5:F$29,MATCH(A5,'County Grants'!A$5:A$29,0),6)</f>
        <v>7194867</v>
      </c>
      <c r="G5" s="35">
        <f t="shared" si="0"/>
        <v>7876618</v>
      </c>
    </row>
    <row r="6" spans="1:7" x14ac:dyDescent="0.2">
      <c r="A6" s="22" t="s">
        <v>40</v>
      </c>
      <c r="B6" s="34">
        <f>SUMIFS('State Appropriations'!E$2:E$153,'State Appropriations'!A$2:A$153,"="&amp;A6,'State Appropriations'!C$2:C$153,"&lt;&gt;*TRANSFER TO GENERAL REVENUE*")</f>
        <v>15604267</v>
      </c>
      <c r="C6" s="34">
        <f>SUMIFS('State Appropriations'!E$2:E$153,'State Appropriations'!A$2:A$153,"="&amp;A6,'State Appropriations'!C$2:C$153,"*TRANSFER TO GENERAL REVENUE*")</f>
        <v>0</v>
      </c>
      <c r="D6" s="34">
        <f>SUMIF('State Appropriations'!A$2:A$153,"="&amp;A6,'State Appropriations'!E$2:E$153)</f>
        <v>15604267</v>
      </c>
      <c r="E6" s="34"/>
      <c r="F6" s="35">
        <f>INDEX('County Grants'!A$5:F$29,MATCH(A6,'County Grants'!A$5:A$29,0),6)</f>
        <v>7194867</v>
      </c>
      <c r="G6" s="35">
        <f t="shared" si="0"/>
        <v>8409400</v>
      </c>
    </row>
    <row r="7" spans="1:7" x14ac:dyDescent="0.2">
      <c r="A7" s="22" t="s">
        <v>44</v>
      </c>
      <c r="B7" s="34">
        <f>SUMIFS('State Appropriations'!E$2:E$153,'State Appropriations'!A$2:A$153,"="&amp;A7,'State Appropriations'!C$2:C$153,"&lt;&gt;*TRANSFER TO GENERAL REVENUE*")</f>
        <v>13657311</v>
      </c>
      <c r="C7" s="34">
        <f>SUMIFS('State Appropriations'!E$2:E$153,'State Appropriations'!A$2:A$153,"="&amp;A7,'State Appropriations'!C$2:C$153,"*TRANSFER TO GENERAL REVENUE*")</f>
        <v>0</v>
      </c>
      <c r="D7" s="34">
        <f>SUMIF('State Appropriations'!A$2:A$153,"="&amp;A7,'State Appropriations'!E$2:E$153)</f>
        <v>13657311</v>
      </c>
      <c r="E7" s="34"/>
      <c r="F7" s="35">
        <f>INDEX('County Grants'!A$5:F$29,MATCH(A7,'County Grants'!A$5:A$29,0),6)</f>
        <v>7194867</v>
      </c>
      <c r="G7" s="35">
        <f t="shared" si="0"/>
        <v>6462444</v>
      </c>
    </row>
    <row r="8" spans="1:7" x14ac:dyDescent="0.2">
      <c r="A8" s="22" t="s">
        <v>45</v>
      </c>
      <c r="B8" s="34">
        <f>SUMIFS('State Appropriations'!E$2:E$153,'State Appropriations'!A$2:A$153,"="&amp;A8,'State Appropriations'!C$2:C$153,"&lt;&gt;*TRANSFER TO GENERAL REVENUE*")</f>
        <v>12644593</v>
      </c>
      <c r="C8" s="34">
        <f>SUMIFS('State Appropriations'!E$2:E$153,'State Appropriations'!A$2:A$153,"="&amp;A8,'State Appropriations'!C$2:C$153,"*TRANSFER TO GENERAL REVENUE*")</f>
        <v>3500000</v>
      </c>
      <c r="D8" s="34">
        <f>SUMIF('State Appropriations'!A$2:A$153,"="&amp;A8,'State Appropriations'!E$2:E$153)</f>
        <v>16144593</v>
      </c>
      <c r="E8" s="34"/>
      <c r="F8" s="35">
        <f>INDEX('County Grants'!A$5:F$29,MATCH(A8,'County Grants'!A$5:A$29,0),6)</f>
        <v>7194867</v>
      </c>
      <c r="G8" s="35">
        <f t="shared" si="0"/>
        <v>5449726</v>
      </c>
    </row>
    <row r="9" spans="1:7" x14ac:dyDescent="0.2">
      <c r="A9" s="22" t="s">
        <v>48</v>
      </c>
      <c r="B9" s="34">
        <f>SUMIFS('State Appropriations'!E$2:E$153,'State Appropriations'!A$2:A$153,"="&amp;A9,'State Appropriations'!C$2:C$153,"&lt;&gt;*TRANSFER TO GENERAL REVENUE*")</f>
        <v>12915529</v>
      </c>
      <c r="C9" s="34">
        <f>SUMIFS('State Appropriations'!E$2:E$153,'State Appropriations'!A$2:A$153,"="&amp;A9,'State Appropriations'!C$2:C$153,"*TRANSFER TO GENERAL REVENUE*")</f>
        <v>3500000</v>
      </c>
      <c r="D9" s="34">
        <f>SUMIF('State Appropriations'!A$2:A$153,"="&amp;A9,'State Appropriations'!E$2:E$153)</f>
        <v>16415529</v>
      </c>
      <c r="E9" s="34"/>
      <c r="F9" s="35">
        <f>INDEX('County Grants'!A$5:F$29,MATCH(A9,'County Grants'!A$5:A$29,0),6)</f>
        <v>7194867</v>
      </c>
      <c r="G9" s="35">
        <f t="shared" si="0"/>
        <v>5720662</v>
      </c>
    </row>
    <row r="10" spans="1:7" x14ac:dyDescent="0.2">
      <c r="A10" s="22" t="s">
        <v>54</v>
      </c>
      <c r="B10" s="34">
        <f>SUMIFS('State Appropriations'!E$2:E$153,'State Appropriations'!A$2:A$153,"="&amp;A10,'State Appropriations'!C$2:C$153,"&lt;&gt;*TRANSFER TO GENERAL REVENUE*")</f>
        <v>13395503</v>
      </c>
      <c r="C10" s="34">
        <f>SUMIFS('State Appropriations'!E$2:E$153,'State Appropriations'!A$2:A$153,"="&amp;A10,'State Appropriations'!C$2:C$153,"*TRANSFER TO GENERAL REVENUE*")</f>
        <v>2000000</v>
      </c>
      <c r="D10" s="34">
        <f>SUMIF('State Appropriations'!A$2:A$153,"="&amp;A10,'State Appropriations'!E$2:E$153)</f>
        <v>15395503</v>
      </c>
      <c r="E10" s="34"/>
      <c r="F10" s="35">
        <f>INDEX('County Grants'!A$5:F$29,MATCH(A10,'County Grants'!A$5:A$29,0),6)</f>
        <v>7194867</v>
      </c>
      <c r="G10" s="35">
        <f t="shared" si="0"/>
        <v>6200636</v>
      </c>
    </row>
    <row r="11" spans="1:7" x14ac:dyDescent="0.2">
      <c r="A11" s="22" t="s">
        <v>57</v>
      </c>
      <c r="B11" s="34">
        <f>SUMIFS('State Appropriations'!E$2:E$153,'State Appropriations'!A$2:A$153,"="&amp;A11,'State Appropriations'!C$2:C$153,"&lt;&gt;*TRANSFER TO GENERAL REVENUE*")</f>
        <v>12663825</v>
      </c>
      <c r="C11" s="34">
        <f>SUMIFS('State Appropriations'!E$2:E$153,'State Appropriations'!A$2:A$153,"="&amp;A11,'State Appropriations'!C$2:C$153,"*TRANSFER TO GENERAL REVENUE*")</f>
        <v>0</v>
      </c>
      <c r="D11" s="34">
        <f>SUMIF('State Appropriations'!A$2:A$153,"="&amp;A11,'State Appropriations'!E$2:E$153)</f>
        <v>12663825</v>
      </c>
      <c r="E11" s="34"/>
      <c r="F11" s="35">
        <f>INDEX('County Grants'!A$5:F$29,MATCH(A11,'County Grants'!A$5:A$29,0),6)</f>
        <v>7194867</v>
      </c>
      <c r="G11" s="35">
        <f t="shared" si="0"/>
        <v>5468958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County Grants</vt:lpstr>
      <vt:lpstr>State Appropriations</vt:lpstr>
      <vt:lpstr>Annual Totals</vt:lpstr>
      <vt:lpstr>'County Grants'!Print_Area</vt:lpstr>
      <vt:lpstr>'County Grants'!Print_Titles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Florida</dc:creator>
  <cp:lastModifiedBy>Casey Perkins</cp:lastModifiedBy>
  <cp:lastPrinted>2018-11-16T17:29:22Z</cp:lastPrinted>
  <dcterms:created xsi:type="dcterms:W3CDTF">2000-06-19T19:00:05Z</dcterms:created>
  <dcterms:modified xsi:type="dcterms:W3CDTF">2018-11-19T19:36:11Z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3eeadfea-eb99-42cd-ba57-64d0806ff24f</vt:lpwstr>
  </property>
</Properties>
</file>