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5" customWidth="1"/>
    <col min="2" max="2" width="52" customWidth="1"/>
    <col min="3" max="3" width="13" customWidth="1"/>
    <col min="4" max="4" width="52" customWidth="1"/>
    <col min="5" max="5" width="52" customWidth="1"/>
    <col min="6" max="6" width="13" customWidth="1"/>
    <col min="7" max="7" width="10.4" customWidth="1"/>
    <col min="8" max="8" width="13" customWidth="1"/>
    <col min="9" max="9" width="52" customWidth="1"/>
    <col min="10" max="10" width="52" customWidth="1"/>
    <col min="11" max="11" width="52" customWidth="1"/>
    <col min="12" max="12" width="52" customWidth="1"/>
  </cols>
  <sheetData>
    <row r="1">
      <c t="inlineStr" r="A1" s="51">
        <is>
          <t>SEACAR Program Matrix</t>
        </is>
      </c>
    </row>
    <row r="2">
      <c t="inlineStr" r="A2" s="2">
        <is>
          <t>ID</t>
        </is>
      </c>
      <c t="inlineStr" r="B2" s="2">
        <is>
          <t>Program Name</t>
        </is>
      </c>
      <c t="inlineStr" r="C2" s="2">
        <is>
          <t>Region</t>
        </is>
      </c>
      <c t="inlineStr" r="D2" s="2">
        <is>
          <t>Method</t>
        </is>
      </c>
      <c t="inlineStr" r="E2" s="2">
        <is>
          <t>Parameters</t>
        </is>
      </c>
      <c t="inlineStr" r="F2" s="2">
        <is>
          <t>Start Year</t>
        </is>
      </c>
      <c t="inlineStr" r="G2" s="2">
        <is>
          <t>End Year</t>
        </is>
      </c>
      <c t="inlineStr" r="H2" s="2">
        <is>
          <t>Frequency</t>
        </is>
      </c>
      <c t="inlineStr" r="I2" s="2">
        <is>
          <t>Managing Entity</t>
        </is>
      </c>
      <c t="inlineStr" r="J2" s="2">
        <is>
          <t>Habitats</t>
        </is>
      </c>
      <c t="inlineStr" r="K2" s="2">
        <is>
          <t>Indicators</t>
        </is>
      </c>
      <c t="inlineStr" r="L2" s="2">
        <is>
          <t>Managed Area</t>
        </is>
      </c>
    </row>
    <row r="3">
      <c r="A3" s="65">
        <v>129</v>
      </c>
      <c t="str" r="B3" s="4">
        <f>HYPERLINK("https://data.florida-seacar.org/programs/details/129","Apalachicola National Estuarine Research Reserve Juvenile Fish and Benthic Macroinvertebrate  Monitoring")</f>
      </c>
      <c t="inlineStr" r="C3">
        <is>
          <t>NW</t>
        </is>
      </c>
      <c t="inlineStr" r="D3">
        <is>
          <t>modified trawl shrimp nets (5 tows at each site for 2 min), species identification (first 20 species; n=12 sites)</t>
        </is>
      </c>
      <c t="inlineStr" r="E3">
        <is>
          <t>Species identification, counts, sex and size (mm) of juvenile and post larval fish and macroinvertebrates (shrimps, crabs, demersal, mud crabs, grass shrimp, squid), water quality parameters - depth (m), secchi depth (m), dissolved oxygen (%, mg/L), temperature (deg. C), salinity (ppt), pH, turbidity</t>
        </is>
      </c>
      <c r="F3" s="65">
        <v>2000</v>
      </c>
      <c t="inlineStr" r="G3">
        <is>
          <t>Current</t>
        </is>
      </c>
      <c t="inlineStr" r="H3">
        <is>
          <t>Monthly</t>
        </is>
      </c>
      <c t="inlineStr" r="I3">
        <is>
          <t>Florida Department of Environmental Protection (DEP); Office of Resilience and Coastal Protection (RCP); Apalachicola National Estuarine Research Reserve</t>
        </is>
      </c>
      <c t="inlineStr" r="J3">
        <is>
          <t>Water Column</t>
        </is>
      </c>
      <c t="inlineStr" r="K3">
        <is>
          <t>WaterCol - Water Quality, WaterCol - Water Clarity, WaterCol - Nekton</t>
        </is>
      </c>
      <c t="inlineStr" r="L3">
        <is>
          <t>Apalachicola NERR, Apalachicola Bay</t>
        </is>
      </c>
    </row>
    <row r="4">
      <c r="A4" s="65">
        <v>295</v>
      </c>
      <c t="str" r="B4" s="4">
        <f>HYPERLINK("https://data.florida-seacar.org/programs/details/295","Florida Keys and Southeast Florida Coral Reef Evaluation and Monitoring Project (CREMP/SECREMP)")</f>
      </c>
      <c t="inlineStr" r="C4">
        <is>
          <t>SE</t>
        </is>
      </c>
      <c t="inlineStr" r="D4">
        <is>
          <t>underwater videography along fixed transects, timed coral species inventories, stratified, or layered, random sampling, data loggers secured at reef surface, underwater mapping, still photographs, collection of coral tissue and mucus samples (M. annularis colonies affected with black band disease)</t>
        </is>
      </c>
      <c t="inlineStr" r="E4">
        <is>
          <t>Percent cover of stony corals, octocorals, sponges, and macroalgae, stony coral counts by species, mean coral species richness, stony coral conditions, long-spined sea urchins (Diadema antillarum) counts, clionid sponge surface area, bottom temperature, Acropora palmata size, morphology, structure, positioning, Montastrea annularis percent of living tissue, number of discrete living areas, presence and coverage of bleaching,  disease conditions, Xestopongia muta (barrel sponge) location, volume, disease, bleaching</t>
        </is>
      </c>
      <c r="F4" s="65">
        <v>1996</v>
      </c>
      <c t="inlineStr" r="G4">
        <is>
          <t>Current</t>
        </is>
      </c>
      <c t="inlineStr" r="H4">
        <is>
          <t>Annual</t>
        </is>
      </c>
      <c t="inlineStr" r="I4">
        <is>
          <t>Florida Fish and Wildlife Conservation Commission (FWC); Florida Wildlife Research Institute (FWRI); Florida Department of Environmental Protection (DEP); Office of Resilience and Coastal Protection (RCP); Coral Reef Conservation Program</t>
        </is>
      </c>
      <c t="inlineStr" r="J4">
        <is>
          <t>Coral/Coral Reef</t>
        </is>
      </c>
      <c t="inlineStr" r="K4">
        <is>
          <t>Coral - Community Composition, Coral - Additional Indicators, Coral - Percent Cover, Coral - Grazers and Reef Dependent Species</t>
        </is>
      </c>
      <c t="inlineStr" r="L4">
        <is>
          <t>Florida Keys NMS, Biscayne Bay-Cape Florida to Monroe County Line, Coral ECA</t>
        </is>
      </c>
    </row>
    <row r="5">
      <c r="A5" s="65">
        <v>354</v>
      </c>
      <c t="str" r="B5" s="4">
        <f>HYPERLINK("https://data.florida-seacar.org/programs/details/354","Rookery Bay National Estuarine Research Reserve System-Wide Monitoring Program")</f>
      </c>
      <c t="inlineStr" r="C5">
        <is>
          <t>SW</t>
        </is>
      </c>
      <c t="inlineStr" r="D5">
        <is>
          <t>water quality stations, weather stations</t>
        </is>
      </c>
      <c t="inlineStr" r="E5">
        <is>
          <t>Continuous: Temperature, conductivity, salinity, dissolved oxygen, turbidity, pH.  Monthly: orthophosphate, ammonium, nitrate, nitrite, chlorophyll a</t>
        </is>
      </c>
      <c r="F5" s="65">
        <v>1996</v>
      </c>
      <c t="inlineStr" r="G5">
        <is>
          <t>Current</t>
        </is>
      </c>
      <c t="inlineStr" r="H5">
        <is>
          <t>Continuous</t>
        </is>
      </c>
      <c t="inlineStr" r="I5">
        <is>
          <t>Florida Department of Environmental Protection (DEP); Office of Resilience and Coastal Protection (RCP); Rookery Bay National Estuarine Research Reserve</t>
        </is>
      </c>
      <c t="inlineStr" r="J5">
        <is>
          <t>Water Column</t>
        </is>
      </c>
      <c t="inlineStr" r="K5">
        <is>
          <t>WaterCol - Water Quality, WaterCol - Water Clarity, WaterCol - Nutrients</t>
        </is>
      </c>
      <c t="inlineStr" r="L5">
        <is>
          <t>Cape Romano-Ten Thousand Islands, Rookery Bay, Rookery Bay NERR</t>
        </is>
      </c>
    </row>
    <row r="6">
      <c r="A6" s="65">
        <v>355</v>
      </c>
      <c t="str" r="B6" s="4">
        <f>HYPERLINK("https://data.florida-seacar.org/programs/details/355","Apalachicola National Estuarine Research Reserve System-Wide Monitoring Program")</f>
      </c>
      <c t="inlineStr" r="C6">
        <is>
          <t>NW</t>
        </is>
      </c>
      <c t="inlineStr" r="D6">
        <is>
          <t>water quality stations, weather stations</t>
        </is>
      </c>
      <c t="inlineStr" r="E6">
        <is>
          <t>Continuous: Temperature (deg. C), conductivity, salinity (ppt), dissolved oxygen (mg/L), turbidity (mg/L), pH,   Monthly: Orthophosphate (mg/L), ammonium (mg/L), nitrate and nitrite (mg/L), chlorophyll a (mg/L), depth (m), total suspended solids (mg/L), total nitrogen (mg/L), pheophytin (ug/L)</t>
        </is>
      </c>
      <c r="F6" s="65">
        <v>1995</v>
      </c>
      <c t="inlineStr" r="G6">
        <is>
          <t>Current</t>
        </is>
      </c>
      <c t="inlineStr" r="H6">
        <is>
          <t>Continuous</t>
        </is>
      </c>
      <c t="inlineStr" r="I6">
        <is>
          <t>Florida Department of Environmental Protection (DEP); Office of Resilience and Coastal Protection (RCP); Apalachicola National Estuarine Research Reserve</t>
        </is>
      </c>
      <c t="inlineStr" r="J6">
        <is>
          <t>Water Column</t>
        </is>
      </c>
      <c t="inlineStr" r="K6">
        <is>
          <t>WaterCol - Water Quality, WaterCol - Water Clarity, WaterCol - Nutrients</t>
        </is>
      </c>
      <c t="inlineStr" r="L6">
        <is>
          <t>Apalachicola NERR, Apalachicola Bay</t>
        </is>
      </c>
    </row>
    <row r="7">
      <c r="A7" s="65">
        <v>467</v>
      </c>
      <c t="str" r="B7" s="4">
        <f>HYPERLINK("https://data.florida-seacar.org/programs/details/467","Yellow River Marsh Aquatic Preserve Continuous Water Quality Monitoring")</f>
      </c>
      <c t="inlineStr" r="C7">
        <is>
          <t>NW</t>
        </is>
      </c>
      <c t="inlineStr" r="D7">
        <is>
          <t>15-minute data collections at fixed stations using YSI 6600 data sondes</t>
        </is>
      </c>
      <c t="inlineStr" r="E7">
        <is>
          <t>water temperature (°C), specific conductivity (mS/cm), salinity (psu), dissolved oxygen (%), dissolved oxygen (mg/L), depth (m), pH and turbidity (NTU)</t>
        </is>
      </c>
      <c r="F7" s="65">
        <v>2015</v>
      </c>
      <c t="inlineStr" r="G7">
        <is>
          <t>Current</t>
        </is>
      </c>
      <c t="inlineStr" r="H7">
        <is>
          <t>Continuous</t>
        </is>
      </c>
      <c t="inlineStr" r="I7">
        <is>
          <t>Florida Department of Environmental Protection (DEP); Office of Resilience and Coastal Protection (RCP); Northwest Florida Aquatic Preserves</t>
        </is>
      </c>
      <c t="inlineStr" r="J7">
        <is>
          <t>Water Column</t>
        </is>
      </c>
      <c t="inlineStr" r="K7">
        <is>
          <t>WaterCol - Water Quality, WaterCol - Water Clarity</t>
        </is>
      </c>
      <c t="inlineStr" r="L7">
        <is>
          <t>Yellow River Marsh, Fort Pickens</t>
        </is>
      </c>
    </row>
    <row r="8">
      <c r="A8" s="65">
        <v>468</v>
      </c>
      <c t="str" r="B8" s="4">
        <f>HYPERLINK("https://data.florida-seacar.org/programs/details/468","Central Panhandle Aquatic Preserves Continuous Water Quality Monitoring")</f>
      </c>
      <c t="inlineStr" r="C8">
        <is>
          <t>NW</t>
        </is>
      </c>
      <c t="inlineStr" r="D8">
        <is>
          <t>15-minute data collections at fixed stations using YSI 6600 data sondes, in situ, grab samples, weather station</t>
        </is>
      </c>
      <c t="inlineStr" r="E8">
        <is>
          <t>water temperature (°C), specific conductivity (mS/cm), salinity (psu), dissolved oxygen (%), dissolved oxygen (mg/L), depth (m), pH,  turbidity (NTU), and water level (m).</t>
        </is>
      </c>
      <c r="F8" s="65">
        <v>2005</v>
      </c>
      <c t="inlineStr" r="G8">
        <is>
          <t>Current</t>
        </is>
      </c>
      <c t="inlineStr" r="H8">
        <is>
          <t>Continuous</t>
        </is>
      </c>
      <c t="inlineStr" r="I8">
        <is>
          <t>Florida Department of Environmental Protection (DEP); Office of Resilience and Coastal Protection (RCP); Central Panhandle Aquatic Preserves</t>
        </is>
      </c>
      <c t="inlineStr" r="J8">
        <is>
          <t>Water Column</t>
        </is>
      </c>
      <c t="inlineStr" r="K8">
        <is>
          <t>WaterCol - Water Quality, WaterCol - Water Clarity</t>
        </is>
      </c>
      <c t="inlineStr" r="L8">
        <is>
          <t>St. Joseph Bay, Alligator Harbor</t>
        </is>
      </c>
    </row>
    <row r="9">
      <c r="A9" s="65">
        <v>469</v>
      </c>
      <c t="str" r="B9" s="4">
        <f>HYPERLINK("https://data.florida-seacar.org/programs/details/469","Central Panhandle Aquatic Preserve WQ Monitoring")</f>
      </c>
      <c t="inlineStr" r="C9">
        <is>
          <t>NW</t>
        </is>
      </c>
      <c t="inlineStr" r="D9">
        <is>
          <t>YSI</t>
        </is>
      </c>
      <c t="inlineStr" r="E9">
        <is>
          <t>depth (m), wind direction, wind speed, tide, water temperature (°C), dissolved oxygen (mg/L), SPC, salinity (ppt), pH, secchi depth (feet)</t>
        </is>
      </c>
      <c r="F9" s="65">
        <v>2016</v>
      </c>
      <c t="inlineStr" r="G9">
        <is>
          <t>Current</t>
        </is>
      </c>
      <c t="inlineStr" r="H9">
        <is>
          <t>Monthly</t>
        </is>
      </c>
      <c t="inlineStr" r="I9">
        <is>
          <t>Florida Department of Environmental Protection (DEP); Office of Resilience and Coastal Protection (RCP); Central Panhandle Aquatic Preserves</t>
        </is>
      </c>
      <c t="inlineStr" r="J9">
        <is>
          <t>Water Column</t>
        </is>
      </c>
      <c t="inlineStr" r="K9">
        <is>
          <t>WaterCol - Water Quality, WaterCol - Water Clarity</t>
        </is>
      </c>
      <c t="inlineStr" r="L9">
        <is>
          <t>St. Joseph Bay, Alligator Harbor</t>
        </is>
      </c>
    </row>
    <row r="10">
      <c r="A10" s="65">
        <v>470</v>
      </c>
      <c t="str" r="B10" s="4">
        <f>HYPERLINK("https://data.florida-seacar.org/programs/details/470","St. Andrews Aquatic Preserve Water Quality Monitoring")</f>
      </c>
      <c t="inlineStr" r="C10">
        <is>
          <t>NW</t>
        </is>
      </c>
      <c t="inlineStr" r="D10">
        <is>
          <t>Grab samples, secchi disk</t>
        </is>
      </c>
      <c t="inlineStr" r="E10">
        <is>
          <t>Alkalinity (carbonate as CaCO3, mg/L), apparent color (PCU), biochemical oxygen demand (mg/L), chlorophyll a (corrected and uncorrected, ug/L), chlorophyll/pheophytin ratio, cloud cover (%), depth (ft, m), dissolved oxygen (%, mg/L), Enterococcus group bacteria (cfu/100mL, #/100mL), fecal coliform (cfu/100mL, #/100mL), fluorides (mg/L), nitrogen (ammonia, mg/L), , NH4 Filtered_mg/L, nitrogen (kjeldahl, mg/L), nitrogen (NO2 + NO3, mg/L), pH, pheophytin a (ug/L), phosphorus (mg/L), orthophosphate (mg/L), precipitation (in), salinity (ppt), secchi depth (ft, m), specific conductance (umho/cm), air temperature (deg. C), water temperature (deg. C), total organic carbon (mg/L), total suspended solids (mg/L), true color (PCU), turbidity (NTU), wave height (in), wind direction (deg.), wind velocity (mph, knots), biotoxins (brevitoxin and domoic acid)</t>
        </is>
      </c>
      <c r="F10" s="65">
        <v>2007</v>
      </c>
      <c t="inlineStr" r="G10">
        <is>
          <t>Current</t>
        </is>
      </c>
      <c t="inlineStr" r="H10">
        <is>
          <t>Monthly</t>
        </is>
      </c>
      <c t="inlineStr" r="I10">
        <is>
          <t>Florida Department of Environmental Protection (DEP); Office of Resilience and Coastal Protection (RCP); Central Panhandle Aquatic Preserves</t>
        </is>
      </c>
      <c t="inlineStr" r="J10">
        <is>
          <t>Water Column</t>
        </is>
      </c>
      <c t="inlineStr" r="K10">
        <is>
          <t>WaterCol - Nutrients, WaterCol - Additional Indicators, WaterCol - Water Clarity, WaterCol - Water Quality</t>
        </is>
      </c>
      <c t="inlineStr" r="L10">
        <is>
          <t>St. Andrews</t>
        </is>
      </c>
    </row>
    <row r="11">
      <c r="A11" s="65">
        <v>471</v>
      </c>
      <c t="str" r="B11" s="4">
        <f>HYPERLINK("https://data.florida-seacar.org/programs/details/471","Big Bend Seagrasses Aquatic Preserves Continuous Water Quality Monitoring")</f>
      </c>
      <c t="inlineStr" r="C11">
        <is>
          <t>NW</t>
        </is>
      </c>
      <c t="inlineStr" r="D11">
        <is>
          <t>15-minute data collections at fixed stations using YSI 6600 data sondes with a recent transition to EXO2's and EXO3's in 2019 and 2020</t>
        </is>
      </c>
      <c t="inlineStr" r="E11">
        <is>
          <t>water temperature (°C), specific conductivity (mS/cm), salinity (psu), dissolved oxygen (%), dissolved oxygen (mg/L), depth (m), pH, turbidity (NTU-6600, FNU-EXO), and chlorophyll data available upon request (RFU and ug/L at BBSST only)</t>
        </is>
      </c>
      <c r="F11" s="65">
        <v>2004</v>
      </c>
      <c t="inlineStr" r="G11">
        <is>
          <t>Current</t>
        </is>
      </c>
      <c t="inlineStr" r="H11">
        <is>
          <t>Continuous</t>
        </is>
      </c>
      <c t="inlineStr" r="I11">
        <is>
          <t>Florida Department of Environmental Protection (DEP); Office of Resilience and Coastal Protection (RCP); Big Bend Seagrasses Aquatic Preserves</t>
        </is>
      </c>
      <c t="inlineStr" r="J11">
        <is>
          <t>Water Column</t>
        </is>
      </c>
      <c t="inlineStr" r="K11">
        <is>
          <t>WaterCol - Water Quality, WaterCol - Water Clarity</t>
        </is>
      </c>
      <c t="inlineStr" r="L11">
        <is>
          <t>St. Martins Marsh, Big Bend Seagrasses, Nature Coast</t>
        </is>
      </c>
    </row>
    <row r="12">
      <c r="A12" s="65">
        <v>473</v>
      </c>
      <c t="str" r="B12" s="4">
        <f>HYPERLINK("https://data.florida-seacar.org/programs/details/473","Terra Ceia Aquatic Preserve Continuous Water Quality Monitoring")</f>
      </c>
      <c t="inlineStr" r="C12">
        <is>
          <t>SW</t>
        </is>
      </c>
      <c t="inlineStr" r="D12">
        <is>
          <t>15-minute data collections at fixed stations using YSI 6600 data sondes</t>
        </is>
      </c>
      <c t="inlineStr" r="E12">
        <is>
          <t>water temperature (°C), specific conductivity (mS/cm), salinity (psu), dissolved oxygen (%), dissolved oxygen (mg/L), depth (m), pH and turbidity (NTU)</t>
        </is>
      </c>
      <c r="F12" s="65">
        <v>2004</v>
      </c>
      <c r="G12" s="65">
        <v>2011</v>
      </c>
      <c t="inlineStr" r="H12">
        <is>
          <t>Continuous</t>
        </is>
      </c>
      <c t="inlineStr" r="I12">
        <is>
          <t>Florida Department of Environmental Protection (DEP); Office of Resilience and Coastal Protection (RCP); Tampa Bay Aquatic Preserves; University of South Florida</t>
        </is>
      </c>
      <c t="inlineStr" r="J12">
        <is>
          <t>Water Column</t>
        </is>
      </c>
      <c t="inlineStr" r="K12">
        <is>
          <t>WaterCol - Water Clarity, WaterCol - Water Quality</t>
        </is>
      </c>
      <c t="inlineStr" r="L12">
        <is>
          <t>Terra Ceia</t>
        </is>
      </c>
    </row>
    <row r="13">
      <c r="A13" s="65">
        <v>474</v>
      </c>
      <c t="str" r="B13" s="4">
        <f>HYPERLINK("https://data.florida-seacar.org/programs/details/474","Estero Bay Aquatic Preserve Continuous Water Quality Monitoring")</f>
      </c>
      <c t="inlineStr" r="C13">
        <is>
          <t>SW</t>
        </is>
      </c>
      <c t="inlineStr" r="D13">
        <is>
          <t>15-minute data collections at fixed stations using YSI 6600 data sondes with a recent transition to EXO2's and EXO3's in 2017 and 2018</t>
        </is>
      </c>
      <c t="inlineStr" r="E13">
        <is>
          <t>water temperature (°C), specific conductivity (mS/cm), salinity (psu), dissolved oxygen (%), dissolved oxygen (mg/L), depth (m), pH and turbidity (NTU-6600, FNU-EXO)</t>
        </is>
      </c>
      <c r="F13" s="65">
        <v>2004</v>
      </c>
      <c t="inlineStr" r="G13">
        <is>
          <t>Current</t>
        </is>
      </c>
      <c t="inlineStr" r="H13">
        <is>
          <t>Continuous</t>
        </is>
      </c>
      <c t="inlineStr" r="I13">
        <is>
          <t>Florida Department of Environmental Protection (DEP); Office of Resilience and Coastal Protection (RCP); Estero Bay Aquatic Preserve</t>
        </is>
      </c>
      <c t="inlineStr" r="J13">
        <is>
          <t>Water Column</t>
        </is>
      </c>
      <c t="inlineStr" r="K13">
        <is>
          <t>WaterCol - Water Clarity, WaterCol - Water Quality</t>
        </is>
      </c>
      <c t="inlineStr" r="L13">
        <is>
          <t>Estero Bay</t>
        </is>
      </c>
    </row>
    <row r="14">
      <c r="A14" s="65">
        <v>476</v>
      </c>
      <c t="str" r="B14" s="4">
        <f>HYPERLINK("https://data.florida-seacar.org/programs/details/476","Charlotte Harbor Estuaries Volunteer Water Quality Monitoring Network")</f>
      </c>
      <c t="inlineStr" r="C14">
        <is>
          <t>SW</t>
        </is>
      </c>
      <c t="inlineStr" r="D14">
        <is>
          <t>grab samples, Hana and YSI ProPlus instruments (n=46 fixed sites)</t>
        </is>
      </c>
      <c t="inlineStr" r="E14">
        <is>
          <t>Depth (m), apparent color (PCU),  chlorophyll a (corrected and uncorrected, ug/L), chlorophyll/pheophytin ratio,  dissolved oxygen (%, mg/L), bacteria (fecal coliform cfu/100mL, #/100mL; Enterococcus and E. coli), nitrogen (ammonium, mg/L), nitrogen (kjeldahl, mg/L), nitrogen (NO2 + NO3, mg/L), pH, pheophytin-a (ug/L), phosphorus (mg/L), salinity (ppt), secchi depth (m), specific conductance (mS/cm), air temperature (deg. C), water temperature (deg. C), true color (PCU), turbidity (NTU), total nitrogen (mg/L), total phosphorus (mg/L), tide, weather data</t>
        </is>
      </c>
      <c r="F14" s="65">
        <v>1996</v>
      </c>
      <c t="inlineStr" r="G14">
        <is>
          <t>Current</t>
        </is>
      </c>
      <c t="inlineStr" r="H14">
        <is>
          <t>Monthly</t>
        </is>
      </c>
      <c t="inlineStr" r="I14">
        <is>
          <t>Florida Department of Environmental Protection (DEP); Office of Resilience and Coastal Protection (RCP); Charlotte Harbor Aquatic Preserves</t>
        </is>
      </c>
      <c t="inlineStr" r="J14">
        <is>
          <t>Water Column</t>
        </is>
      </c>
      <c t="inlineStr" r="K14">
        <is>
          <t>WaterCol - Additional Indicators, WaterCol - Water Clarity, WaterCol - Nutrients, WaterCol - Water Quality</t>
        </is>
      </c>
      <c t="inlineStr" r="L14">
        <is>
          <t>Matlacha Pass, Pine Island Sound, Lemon Bay, Estero Bay, Cape Haze, Gasparilla Sound-Charlotte Harbor</t>
        </is>
      </c>
    </row>
    <row r="15">
      <c r="A15" s="65">
        <v>512</v>
      </c>
      <c t="str" r="B15" s="4">
        <f>HYPERLINK("https://data.florida-seacar.org/programs/details/512","Charlotte Harbor Aquatic Preserves Continuous Water Quality Monitoring Program")</f>
      </c>
      <c t="inlineStr" r="C15">
        <is>
          <t>SW</t>
        </is>
      </c>
      <c t="inlineStr" r="D15">
        <is>
          <t>15-minute data collections at fixed stations using YSI 6600 data sondes with a transition to EXO2's and EXO3's beginning in 2018</t>
        </is>
      </c>
      <c t="inlineStr" r="E15">
        <is>
          <t>water temperature (°C), specific conductivity (mS/cm), salinity (psu), dissolved oxygen percent (%), dissolved oxygen (mg/L), depth (m), pH and turbidity (NTU-6600, FNU-EXO)</t>
        </is>
      </c>
      <c r="F15" s="65">
        <v>2005</v>
      </c>
      <c t="inlineStr" r="G15">
        <is>
          <t>Current</t>
        </is>
      </c>
      <c t="inlineStr" r="H15">
        <is>
          <t>Continuous</t>
        </is>
      </c>
      <c t="inlineStr" r="I15">
        <is>
          <t>Florida Department of Environmental Protection (DEP); Office of Resilience and Coastal Protection (RCP); Charlotte Harbor Aquatic Preserves</t>
        </is>
      </c>
      <c t="inlineStr" r="J15">
        <is>
          <t>Water Column</t>
        </is>
      </c>
      <c t="inlineStr" r="K15">
        <is>
          <t>WaterCol - Water Quality, WaterCol - Water Clarity</t>
        </is>
      </c>
      <c t="inlineStr" r="L15">
        <is>
          <t>Matlacha Pass, Cape Haze</t>
        </is>
      </c>
    </row>
    <row r="16">
      <c r="A16" s="65">
        <v>542</v>
      </c>
      <c t="str" r="B16" s="4">
        <f>HYPERLINK("https://data.florida-seacar.org/programs/details/542","Apalachicola National Estuarine Research Reserve Oyster Growth Project")</f>
      </c>
      <c t="inlineStr" r="C16">
        <is>
          <t>NW</t>
        </is>
      </c>
      <c t="inlineStr" r="D16">
        <is>
          <t>Oysters transplanted from two oyster reefs to flow-through bags attached to pilings (two replicates from each reef) and shell height measurements (mm) made monthly until specimens died or became too overgrown for accurate measurements to be made.</t>
        </is>
      </c>
      <c t="inlineStr" r="E16">
        <is>
          <t>Shell height (mm), growth rates, spatfall, average montly salinity (ppt), average monthly temperature (deg. C)</t>
        </is>
      </c>
      <c r="F16" s="65">
        <v>2004</v>
      </c>
      <c r="G16" s="65">
        <v>2009</v>
      </c>
      <c t="inlineStr" r="H16">
        <is>
          <t>Monthly</t>
        </is>
      </c>
      <c t="inlineStr" r="I16">
        <is>
          <t>Florida Department of Environmental Protection (DEP); Office of Resilience and Coastal Protection (RCP); Apalachicola National Estuarine Research Reserve</t>
        </is>
      </c>
      <c t="inlineStr" r="J16">
        <is>
          <t>Oyster/Oyster Reef</t>
        </is>
      </c>
      <c t="inlineStr" r="K16">
        <is>
          <t>Oysters - Size Class, Oysters - Density, Oysters - Percent Live</t>
        </is>
      </c>
      <c t="inlineStr" r="L16">
        <is>
          <t>Apalachicola NERR, Apalachicola Bay</t>
        </is>
      </c>
    </row>
    <row r="17">
      <c r="A17" s="65">
        <v>557</v>
      </c>
      <c t="str" r="B17" s="4">
        <f>HYPERLINK("https://data.florida-seacar.org/programs/details/557","Central Panhandle Aquatic Preserves Seagrass Monitoring")</f>
      </c>
      <c t="inlineStr" r="C17">
        <is>
          <t>NW</t>
        </is>
      </c>
      <c t="inlineStr" r="D17">
        <is>
          <t>Four randomly placed 1m x 1m quadrats at each station and Braun-Blanquet percent cover assessment of each seagrass and macroalage species, as well as total cover for all macroalgae species combined, all seagrass species combined and all SAV combined. Other observations include seagrass blade length (cm), epiphyte density, sediment type and presence of urchins, bay scallops, prop scars and "blowouts." Water quality parameters (temperature, salinity, pH and dissolved oxygen) measured at each station using a YSI ProDSS handheld sonde. laboratory analysis, underwater photographs or video</t>
        </is>
      </c>
      <c t="inlineStr" r="E17">
        <is>
          <t>Seagrass and macroalgae cover (Braun-Blanquet), species, canopy height, epiphyte coverage and type, sediment type, other organisms present, biomass samples, epiphyte, underwater photographs/video, depth (m), dissolved oxygen (mg/L), temperature (C), salinity (ppt), pH, turbidity, transparency (secchi depth, m), light attenuation, wind speed (mph), wind direction</t>
        </is>
      </c>
      <c r="F17" s="65">
        <v>2003</v>
      </c>
      <c t="inlineStr" r="G17">
        <is>
          <t>Current</t>
        </is>
      </c>
      <c t="inlineStr" r="H17">
        <is>
          <t>Annual</t>
        </is>
      </c>
      <c t="inlineStr" r="I17">
        <is>
          <t>Florida Department of Environmental Protection (DEP); Office of Resilience and Coastal Protection (RCP); Central Panhandle Aquatic Preserves</t>
        </is>
      </c>
      <c t="inlineStr" r="J17">
        <is>
          <t>Water Column, Submerged Aquatic Vegetation</t>
        </is>
      </c>
      <c t="inlineStr" r="K17">
        <is>
          <t>WaterCol - Water Quality, WaterCol - Water Clarity, SAV - Additional Indicators, SAV - Percent Cover</t>
        </is>
      </c>
      <c t="inlineStr" r="L17">
        <is>
          <t>Apalachicola Bay, Apalachicola NERR, Alligator Harbor, St. Joseph Bay, St. Andrews</t>
        </is>
      </c>
    </row>
    <row r="18">
      <c r="A18" s="65">
        <v>558</v>
      </c>
      <c t="str" r="B18" s="4">
        <f>HYPERLINK("https://data.florida-seacar.org/programs/details/558","Franklin County Coastal Waters Seagrass Monitoring")</f>
      </c>
      <c t="inlineStr" r="C18">
        <is>
          <t>NW</t>
        </is>
      </c>
      <c t="inlineStr" r="D18">
        <is>
          <t>SAV percent coverage is evaluated at 10 randomly placed 0.25m2 quadrats, water quality assessed in the field and with water samples returned to the lab. SAV samples also returned to lab for leaf measurements, biomass assessment.</t>
        </is>
      </c>
      <c t="inlineStr" r="E18">
        <is>
          <t>2009-2017: Seagrass and macroalgal cover (by %), salinity (psu), water temperature (C), water depth (cm), transparency (secchi depth, cm), and pH, light attenuation, chlorophyll a, turbidity, total suspended solids, water color; Pre 2009: algae and seagrass species and abundance (Braun-Blanquet?), blade length (cm), epibiont coverage category and type, depth (m), other organisms observations, surface and bottom water dissolved oxygen (mg/L), salinity (ppt), temperature (C), pH, wind direction and speed, licor time and depth, turbidity (NTU), leaf weight (g), epibiont weight (g)</t>
        </is>
      </c>
      <c r="F18" s="65">
        <v>2002</v>
      </c>
      <c r="G18" s="65">
        <v>2017</v>
      </c>
      <c t="inlineStr" r="H18">
        <is>
          <t>Annual</t>
        </is>
      </c>
      <c t="inlineStr" r="I18">
        <is>
          <t>Florida Department of Environmental Protection (DEP); Office of Resilience and Coastal Protection (RCP); Central Panhandle Aquatic Preserves; Florida Fish and Wildlife Conservation Commission (FWC)</t>
        </is>
      </c>
      <c t="inlineStr" r="J18">
        <is>
          <t>Water Column, Submerged Aquatic Vegetation</t>
        </is>
      </c>
      <c t="inlineStr" r="K18">
        <is>
          <t>WaterCol - Water Quality, SAV - Percent Cover, SAV - Additional Indicators, WaterCol - Water Clarity</t>
        </is>
      </c>
      <c t="inlineStr" r="L18">
        <is>
          <t>Apalachicola NERR, Alligator Harbor</t>
        </is>
      </c>
    </row>
    <row r="19">
      <c r="A19" s="65">
        <v>560</v>
      </c>
      <c t="str" r="B19" s="4">
        <f>HYPERLINK("https://data.florida-seacar.org/programs/details/560","Big Bend Seagrasses &amp; Nature Coast Aquatic Preserves - Seagrass Monitoring")</f>
      </c>
      <c t="inlineStr" r="C19">
        <is>
          <t>NW</t>
        </is>
      </c>
      <c t="inlineStr" r="D19">
        <is>
          <t>As of 2022- Four randomly placed 1-m2 quadrats at each site are assessed using true percent coverage method in nine geographic areas. The full percent cover SOP is attached in the uploaded files. Prior to 2022 a modified Braun-Blanquet cover abundance method was used, SOP also attached.       Additional documented observations via Big Bend Seagrasses Aquatic Preserve monitoring include: epiphyte density, sediment type, sediment depth, presence of urchins and bay scallops and presence of prop scars or “blowouts.”  Abiotic water quality parameters (temperature, salinity, dissolved oxygen and pH) are recorded at each sample site using a YSI 650 MDS datalogger, historically, and post-2020, an EXO1 datalogger.   The Nature Coast Aquatic Preserve monitoring include: epiphyte density, canopy height, sediment type, station depth, secchi depth (vertical and horizontal), presence of urchins and bay scallops and presence of prop scars or “blowouts.”  Abiotic water quality parameters (temperature, salinity, dissolved oxygen and pH) are recorded at each sample site using a YSI ProDSS datalogger.</t>
        </is>
      </c>
      <c t="inlineStr" r="E19">
        <is>
          <t>Seagrass and macroalgal percent cover by species began in 2022, Braun-Blanquet method used prior to 2022, presence, density of bay scallops and sea urchins, epiphyte density on seagrass blades,  bottom sediment type. Temperature (C), Salinity (ppt), Dissolved Oxygen (mg/L), and pH (SU) included since 2016. Depth  (m), secchi (m) and canopy height (cm) are additional parameters recorded in the Nature Coast AP seagrass data.</t>
        </is>
      </c>
      <c r="F19" s="65">
        <v>1997</v>
      </c>
      <c t="inlineStr" r="G19">
        <is>
          <t>Current</t>
        </is>
      </c>
      <c t="inlineStr" r="H19">
        <is>
          <t>Annual</t>
        </is>
      </c>
      <c t="inlineStr" r="I19">
        <is>
          <t>Florida Department of Environmental Protection (DEP); Office of Resilience and Coastal Protection (RCP); Big Bend Seagrasses Aquatic Preserves; University of Florida - Nature Coast Aquatic Preserve</t>
        </is>
      </c>
      <c t="inlineStr" r="J19">
        <is>
          <t>Water Column, Submerged Aquatic Vegetation</t>
        </is>
      </c>
      <c t="inlineStr" r="K19">
        <is>
          <t>WaterCol - Water Quality, SAV - Additional Indicators, SAV - Percent Cover</t>
        </is>
      </c>
      <c t="inlineStr" r="L19">
        <is>
          <t>Big Bend Seagrasses, Pinellas County, Nature Coast, St. Martins Marsh</t>
        </is>
      </c>
    </row>
    <row r="20">
      <c r="A20" s="65">
        <v>570</v>
      </c>
      <c t="str" r="B20" s="4">
        <f>HYPERLINK("https://data.florida-seacar.org/programs/details/570","Charlotte Harbor Seagrass Monitoring")</f>
      </c>
      <c t="inlineStr" r="C20">
        <is>
          <t>SW</t>
        </is>
      </c>
      <c t="inlineStr" r="D20">
        <is>
          <t>SAV evaluated for total cover using the Braun-Blanquet method (0.1: solitary, 0.5: few, 1: &lt; 5%, 2: 5–25%, 3: 26–50%, 4: 51–75%, 5: 76–100%) and by species with regularly-spaced 1 m × 1 m quadrats along transects from shore to deep edge of the SAV. Blade lengths (cm), shoot counts, epiphyte cover category, sediment type and water depth (cm) are also recorded for each quadrat. Salinity, temperature, dissolved oxygen, secchi depth and PAR also measured at the end of each transect (1999-2006). Fixed transects with repeat sampling stations, beginning and end of bed vary each year.</t>
        </is>
      </c>
      <c t="inlineStr" r="E20">
        <is>
          <t>Seagrass species and abundance (total and by species using Braun Blanquet method), shoot counts, blade lengths (cm), epiphyte loading on seagrass blades, sediment type, depth (cm), begining and end of bed (m)</t>
        </is>
      </c>
      <c r="F20" s="65">
        <v>1999</v>
      </c>
      <c t="inlineStr" r="G20">
        <is>
          <t>Current</t>
        </is>
      </c>
      <c t="inlineStr" r="H20">
        <is>
          <t>Annual</t>
        </is>
      </c>
      <c t="inlineStr" r="I20">
        <is>
          <t>Florida Department of Environmental Protection (DEP); Office of Resilience and Coastal Protection (RCP); Charlotte Harbor Aquatic Preserves</t>
        </is>
      </c>
      <c t="inlineStr" r="J20">
        <is>
          <t>Submerged Aquatic Vegetation</t>
        </is>
      </c>
      <c t="inlineStr" r="K20">
        <is>
          <t>SAV - Additional Indicators, SAV - Percent Cover</t>
        </is>
      </c>
      <c t="inlineStr" r="L20">
        <is>
          <t>Gasparilla Sound-Charlotte Harbor, Lemon Bay, Pine Island Sound, Cape Haze, Matlacha Pass</t>
        </is>
      </c>
    </row>
    <row r="21">
      <c r="A21" s="65">
        <v>571</v>
      </c>
      <c t="str" r="B21" s="4">
        <f>HYPERLINK("https://data.florida-seacar.org/programs/details/571","Estero Bay Seagrass Monitoring")</f>
      </c>
      <c t="inlineStr" r="C21">
        <is>
          <t>SW</t>
        </is>
      </c>
      <c t="inlineStr" r="D21">
        <is>
          <t>SAV evaluated for total cover using the Braun-Blanquet method (0.1: solitary, 0.5: few, 1: &lt; 5%, 2: 5–25%, 3: 26–50%, 4: 51–75%, 5: 76–100%) and by species with regularly-spaced 1 m × 1 m quadrats along transects (n=5) from shore to deep edge of the SAV. Blade lengths (cm), shoot counts, epiphyte cover category, sediment type and water depth (cm) are also recorded for each quadrat. Salinity, temperature, dissolved oxygen, secchi depth and PAR also measured at the mid- and deepest end points along each transect.</t>
        </is>
      </c>
      <c t="inlineStr" r="E21">
        <is>
          <t>Seagrass species composition, species abundance (Braun Blanquet), total seagrass abundance (Braun Blanquet), blade lengths (cm), shoot counts, epiphyte loading, sediment type, water depth (cm), dissolved oxygen (mg/L), transparency (secchi depth), salinity (PSU), water temperature (C)</t>
        </is>
      </c>
      <c r="F21" s="65">
        <v>2002</v>
      </c>
      <c t="inlineStr" r="G21">
        <is>
          <t>Current</t>
        </is>
      </c>
      <c t="inlineStr" r="H21">
        <is>
          <t>Semiannual</t>
        </is>
      </c>
      <c t="inlineStr" r="I21">
        <is>
          <t>Florida Department of Environmental Protection (DEP); Office of Resilience and Coastal Protection (RCP); Estero Bay Aquatic Preserve</t>
        </is>
      </c>
      <c t="inlineStr" r="J21">
        <is>
          <t>Submerged Aquatic Vegetation</t>
        </is>
      </c>
      <c t="inlineStr" r="K21">
        <is>
          <t>SAV - Additional Indicators, SAV - Percent Cover</t>
        </is>
      </c>
      <c t="inlineStr" r="L21">
        <is>
          <t>Estero Bay</t>
        </is>
      </c>
    </row>
    <row r="22">
      <c r="A22" s="65">
        <v>572</v>
      </c>
      <c t="str" r="B22" s="4">
        <f>HYPERLINK("https://data.florida-seacar.org/programs/details/572","Rookery Bay National Estuarine Research Reserve Seagrass Monitoring")</f>
      </c>
      <c t="inlineStr" r="C22">
        <is>
          <t>SW</t>
        </is>
      </c>
      <c t="inlineStr" r="D22">
        <is>
          <t>fixed-transect modified Braun-Blanquet methodology</t>
        </is>
      </c>
      <c t="inlineStr" r="E22">
        <is>
          <t>Water depth (m), seagrass species, abundance and total percentage cover (modified Braun-Blanquet), epiphyte presence/absence, sediment type, salinity (ppt), dissolved oxygen (% and mg/L), conductivity (ms/cm), specific conductivity (ms/cm), temperature (C), PAR (surface, mid-water column and bottom), color (mg/L), turbidity (FTU), secchi depth (m)</t>
        </is>
      </c>
      <c r="F22" s="65">
        <v>1998</v>
      </c>
      <c r="G22" s="65">
        <v>2005</v>
      </c>
      <c t="inlineStr" r="H22">
        <is>
          <t>Annual</t>
        </is>
      </c>
      <c t="inlineStr" r="I22">
        <is>
          <t>Florida Department of Environmental Protection (DEP); Office of Resilience and Coastal Protection (RCP); Rookery Bay National Estuarine Research Reserve</t>
        </is>
      </c>
      <c t="inlineStr" r="J22">
        <is>
          <t>Submerged Aquatic Vegetation, Water Column</t>
        </is>
      </c>
      <c t="inlineStr" r="K22">
        <is>
          <t>SAV - Percent Cover, WaterCol - Water Clarity, WaterCol - Water Quality</t>
        </is>
      </c>
      <c t="inlineStr" r="L22">
        <is>
          <t>Rookery Bay, Rookery Bay NERR</t>
        </is>
      </c>
    </row>
    <row r="23">
      <c r="A23" s="65">
        <v>627</v>
      </c>
      <c t="str" r="B23" s="4">
        <f>HYPERLINK("https://data.florida-seacar.org/programs/details/627","Apalachicola Bay National Estuarine Research Reserve Surface Elevation Monitoring")</f>
      </c>
      <c t="inlineStr" r="C23">
        <is>
          <t>NW</t>
        </is>
      </c>
      <c t="inlineStr" r="D23">
        <is>
          <t>surface elevation tables (SETs)</t>
        </is>
      </c>
      <c t="inlineStr" r="E23">
        <is>
          <t>Vertical surface elevation</t>
        </is>
      </c>
      <c r="F23" s="65">
        <v>2012</v>
      </c>
      <c t="inlineStr" r="G23">
        <is>
          <t>Current</t>
        </is>
      </c>
      <c t="inlineStr" r="H23">
        <is>
          <t>Annual</t>
        </is>
      </c>
      <c t="inlineStr" r="I23">
        <is>
          <t>Florida Department of Environmental Protection (DEP); Office of Resilience and Coastal Protection (RCP); Apalachicola National Estuarine Research Reserve</t>
        </is>
      </c>
      <c t="inlineStr" r="J23">
        <is>
          <t>RCP Program not part of SEACAR analysis</t>
        </is>
      </c>
      <c t="inlineStr" r="K23">
        <is>
          <t>RCP Program not part of SEACAR analysis - Additional Indicators</t>
        </is>
      </c>
      <c t="inlineStr" r="L23">
        <is>
          <t>Apalachicola Bay, Apalachicola NERR</t>
        </is>
      </c>
    </row>
    <row r="24">
      <c r="A24" s="65">
        <v>974</v>
      </c>
      <c t="str" r="B24" s="4">
        <f>HYPERLINK("https://data.florida-seacar.org/programs/details/974","Tampa Bay Oyster Mapping and Assessment")</f>
      </c>
      <c t="inlineStr" r="C24">
        <is>
          <t>SW</t>
        </is>
      </c>
      <c t="inlineStr" r="D24">
        <is>
          <t>hyperspectral imagery, aerial imagery, groundtruthing,  xGPS (Xplore Technologies) unit mounted on a Garmin ArcPad digital tablet</t>
        </is>
      </c>
      <c t="inlineStr" r="E24">
        <is>
          <t>Oyster coverage</t>
        </is>
      </c>
      <c r="F24" s="65">
        <v>2005</v>
      </c>
      <c r="G24" s="65">
        <v>2006</v>
      </c>
      <c t="inlineStr" r="H24">
        <is>
          <t>TBD</t>
        </is>
      </c>
      <c t="inlineStr" r="I24">
        <is>
          <t>Florida Fish and Wildlife Conservation Commission (FWC)</t>
        </is>
      </c>
      <c t="inlineStr" r="J24">
        <is>
          <t>Oyster/Oyster Reef</t>
        </is>
      </c>
      <c t="inlineStr" r="K24">
        <is>
          <t>Oysters - Acreage</t>
        </is>
      </c>
      <c t="inlineStr" r="L24">
        <is>
          <t>Cockroach Bay, Boca Ciega Bay, Terra Ceia, Pinellas County</t>
        </is>
      </c>
    </row>
    <row r="25">
      <c r="A25" s="65">
        <v>997</v>
      </c>
      <c t="str" r="B25" s="4">
        <f>HYPERLINK("https://data.florida-seacar.org/programs/details/997","Apalachicola Bay Ephemeral SAV Monitoring")</f>
      </c>
      <c t="inlineStr" r="C25">
        <is>
          <t>NW</t>
        </is>
      </c>
      <c t="inlineStr" r="D25">
        <is>
          <t>transects, quadrats, cores, YSI meters</t>
        </is>
      </c>
      <c t="inlineStr" r="E25">
        <is>
          <t>Water depth (m), species composition, shoot density, percent occurrence (by % and Braun-Blanquet), canopy height, and degree of epiphytization (low, medium, high), salinity (ppt), temperature (C), surface and bottom dissolved oxygen (%), turbidity (NTU), secchi depth (m), pH and water color, grain-size analysis and percent organic analysis</t>
        </is>
      </c>
      <c r="F25" s="65">
        <v>2003</v>
      </c>
      <c r="G25" s="65">
        <v>2004</v>
      </c>
      <c t="inlineStr" r="H25">
        <is>
          <t>Variable</t>
        </is>
      </c>
      <c t="inlineStr" r="I25">
        <is>
          <t>Florida Department of Environmental Protection (DEP); Office of Resilience and Coastal Protection (RCP); Apalachicola National Estuarine Research Reserve</t>
        </is>
      </c>
      <c t="inlineStr" r="J25">
        <is>
          <t>Water Column, Submerged Aquatic Vegetation</t>
        </is>
      </c>
      <c t="inlineStr" r="K25">
        <is>
          <t>WaterCol - Water Quality, SAV - Percent Cover, SAV - Additional Indicators</t>
        </is>
      </c>
      <c t="inlineStr" r="L25">
        <is>
          <t>Apalachicola Bay, Apalachicola NERR</t>
        </is>
      </c>
    </row>
    <row r="26">
      <c r="A26" s="65">
        <v>3004</v>
      </c>
      <c t="str" r="B26" s="4">
        <f>HYPERLINK("https://data.florida-seacar.org/programs/details/3004","Guana Tolomato Matanzas NERR Nekton monitoring")</f>
      </c>
      <c t="inlineStr" r="C26">
        <is>
          <t>NE</t>
        </is>
      </c>
      <c t="inlineStr" r="D26">
        <is>
          <t>The north-south span of water within the GTM NERR was divided into 20 equal zones (10 in the northern and 10 in the southern component) of approximately 2.9 km for nekton and benthic invertebrate monitoring. Samples were collected monthly using a 4.9 m otter trawl (38 mm body mesh and 6 mm mesh cod-end), for two minute intervals. Three replicates occurred at each site for every sampling event (total 60 samples/month).  Environmental data were collected at each site using a handheld YSI meter. Habitat type and tide were also recorded.  Fish collected were identified to species and counted. The first 20 specimens of each species were measured for Total Length to the nearest millimeter. All identified animals were returned to the water. Any animals that could not be identified in the field were retained. Retained animals were kept in a plastic container on ice for later identification and preserved in 70% ethanol.</t>
        </is>
      </c>
      <c t="inlineStr" r="E26">
        <is>
          <t>start and stop depths, water temperature (°C), salinity (ppt), dissolved oxygen (mg/L), species, total number, average total length (mm)</t>
        </is>
      </c>
      <c r="F26" s="65">
        <v>2010</v>
      </c>
      <c r="G26" s="65">
        <v>2018</v>
      </c>
      <c t="inlineStr" r="H26">
        <is>
          <t>Monthly</t>
        </is>
      </c>
      <c t="inlineStr" r="I26">
        <is>
          <t>Florida Department of Environmental Protection (DEP); Office of Resilience and Coastal Protection (RCP); Guana Tolomato Matanzas National Estuarine Research Reserve (GTMNERR)</t>
        </is>
      </c>
      <c t="inlineStr" r="J26">
        <is>
          <t>Water Column</t>
        </is>
      </c>
      <c t="inlineStr" r="K26">
        <is>
          <t>WaterCol - Nekton</t>
        </is>
      </c>
      <c t="inlineStr" r="L26">
        <is>
          <t>Guana River Marsh, Guana Tolomato Matanzas NERR</t>
        </is>
      </c>
    </row>
    <row r="27">
      <c r="A27" s="65">
        <v>4000</v>
      </c>
      <c t="str" r="B27" s="4">
        <f>HYPERLINK("https://data.florida-seacar.org/programs/details/4000","Guana Tolomato Matanzas NERR Oyster monitoring")</f>
      </c>
      <c t="inlineStr" r="C27">
        <is>
          <t>NE</t>
        </is>
      </c>
      <c t="inlineStr" r="D27">
        <is>
          <t>Sampling of randomly-selected reefs using randomly positioned quadrats along a transect. Percent cover assessed using 1m x 1m quadrats and point-intercept method; samples for oyster measurements and faunal census taken using a 25cm x 25cm quadrat and excavated to 15cm depth.</t>
        </is>
      </c>
      <c t="inlineStr" r="E27">
        <is>
          <t>number and sizes of all live oysters, mussels and clams (mm), densities of predatory gastropods and mangroves (#/m^2), percent cover (point intercept method), reef height (m), oyster cluster density (#/m^2)</t>
        </is>
      </c>
      <c r="F27" s="65">
        <v>2014</v>
      </c>
      <c t="inlineStr" r="G27">
        <is>
          <t>Current</t>
        </is>
      </c>
      <c t="inlineStr" r="H27">
        <is>
          <t>Annual</t>
        </is>
      </c>
      <c t="inlineStr" r="I27">
        <is>
          <t>Florida Department of Environmental Protection (DEP); Office of Resilience and Coastal Protection (RCP); Guana Tolomato Matanzas National Estuarine Research Reserve (GTMNERR)</t>
        </is>
      </c>
      <c t="inlineStr" r="J27">
        <is>
          <t>Oyster/Oyster Reef</t>
        </is>
      </c>
      <c t="inlineStr" r="K27">
        <is>
          <t>Oysters - Density, Oysters - Additional Indicators, Oysters - Size Class, Oysters - Percent Live</t>
        </is>
      </c>
      <c t="inlineStr" r="L27">
        <is>
          <t>Guana River Marsh, Guana Tolomato Matanzas NERR</t>
        </is>
      </c>
    </row>
    <row r="28">
      <c r="A28" s="65">
        <v>4016</v>
      </c>
      <c t="str" r="B28" s="4">
        <f>HYPERLINK("https://data.florida-seacar.org/programs/details/4016","Indian River Lagoon Oyster, Coastal Wetlands and Mangroves (MarineGEO site)")</f>
      </c>
      <c t="inlineStr" r="C28">
        <is>
          <t>NE</t>
        </is>
      </c>
      <c t="inlineStr" r="D28">
        <is>
          <t>Quadrats placed randomly along transects; 1m x 1m quadrats with 100-point grids used for percent cover (point-intercept method); 25cm x 25cm quadrats used for oyster and associated organisms size measurements and counts (sizes measured in mm, up to 50 randomly selected oyster specimens including both live and dead articulated oysters - live versus dead measurements are denoted in the data set); bio-boxes used to census reef-associated fauna &gt;500um. Reef area was initially assessed by GPS and drone photography, but the spreadsheet indicates these measurements are being redone in consultation with the Florida Fish and Wildlife Conservation Commission.</t>
        </is>
      </c>
      <c t="inlineStr" r="E28">
        <is>
          <t>reef area (m^2), reef height (cm), oyster percent cover (point-intercept), oyster size frequency distributions (mm),  counts of oysters and associated organisms; water temperature (deg. C), salinity, dissolved oxygen (mg/l), CDOM (QSDE), chlorophyl a (ug/l)</t>
        </is>
      </c>
      <c r="F28" s="65">
        <v>2016</v>
      </c>
      <c t="inlineStr" r="G28">
        <is>
          <t>Current</t>
        </is>
      </c>
      <c t="inlineStr" r="H28">
        <is>
          <t>Annual</t>
        </is>
      </c>
      <c t="inlineStr" r="I28">
        <is>
          <t>Smithsonian Marine Station at Indian River Lagoon- collaborating with Florida Department of Environmental Protection (DEP); Office of Resilience and Coastal Protection (RCP); Indian River Lagoon Aquatic Preserves</t>
        </is>
      </c>
      <c t="inlineStr" r="J28">
        <is>
          <t>Coastal Wetlands, Oyster/Oyster Reef</t>
        </is>
      </c>
      <c t="inlineStr" r="K28">
        <is>
          <t>Wetlands - Additional Indicators, Oysters - Additional Indicators, Oysters - Size Class, Oysters - Percent Live, Oysters - Density, Oysters - Acreage</t>
        </is>
      </c>
      <c t="inlineStr" r="L28">
        <is>
          <t>Indian River-Malabar to Vero Beach, Indian River-Vero Beach to Ft. Pierce, Jensen Beach to Jupiter Inlet</t>
        </is>
      </c>
    </row>
    <row r="29">
      <c r="A29" s="65">
        <v>4017</v>
      </c>
      <c t="str" r="B29" s="4">
        <f>HYPERLINK("https://data.florida-seacar.org/programs/details/4017","Guana Tolomato Matanzas NERR Emergent Intertidal Vegetation Monitoring")</f>
      </c>
      <c t="inlineStr" r="C29">
        <is>
          <t>NE</t>
        </is>
      </c>
      <c t="inlineStr" r="D29">
        <is>
          <t>permanent quadrats 0-, 6-, and 10-m from shore at six sites; quadrats evenly spaced along replicate shore-to-upland transects at one site</t>
        </is>
      </c>
      <c t="inlineStr" r="E29">
        <is>
          <t>species cover (%), stem density (#/m^2), canopy height (m)</t>
        </is>
      </c>
      <c r="F29" s="65">
        <v>2012</v>
      </c>
      <c t="inlineStr" r="G29">
        <is>
          <t>Current</t>
        </is>
      </c>
      <c t="inlineStr" r="H29">
        <is>
          <t>Semiannual</t>
        </is>
      </c>
      <c t="inlineStr" r="I29">
        <is>
          <t>Florida Department of Environmental Protection (DEP); Office of Resilience and Coastal Protection (RCP); Guana Tolomato Matanzas National Estuarine Research Reserve (GTMNERR); NOAA National Estuarine Research Reserve System (NERRS)</t>
        </is>
      </c>
      <c t="inlineStr" r="J29">
        <is>
          <t>Coastal Wetlands</t>
        </is>
      </c>
      <c t="inlineStr" r="K29">
        <is>
          <t>Wetlands - Species Composition</t>
        </is>
      </c>
      <c t="inlineStr" r="L29">
        <is>
          <t>Guana Tolomato Matanzas NERR, Guana River Marsh, Pellicer Creek</t>
        </is>
      </c>
    </row>
    <row r="30">
      <c r="A30" s="65">
        <v>4019</v>
      </c>
      <c t="str" r="B30" s="4">
        <f>HYPERLINK("https://data.florida-seacar.org/programs/details/4019","Post-Hurricane Irma Rapid Assessment")</f>
      </c>
      <c t="inlineStr" r="C30">
        <is>
          <t>SE</t>
        </is>
      </c>
      <c t="inlineStr" r="D30">
        <is>
          <t>Belt transects and roving diver presence/absence for disease</t>
        </is>
      </c>
      <c t="inlineStr" r="E30">
        <is>
          <t>Coral area, composition, cover, density, disease, mortality, size, size frequency, hurricane impacts</t>
        </is>
      </c>
      <c r="F30" s="65">
        <v>2017</v>
      </c>
      <c r="G30" s="65">
        <v>2017</v>
      </c>
      <c t="inlineStr" r="H30">
        <is>
          <t>One-time</t>
        </is>
      </c>
      <c t="inlineStr" r="I30">
        <is>
          <t>National Oceanic and Atmospheric Administration (NOAA); Florida Department of Environmental Protection (DEP); Office of Resilience and Coastal Protection (RCP); Coral Reef Conservation Program</t>
        </is>
      </c>
      <c t="inlineStr" r="J30">
        <is>
          <t>Coral/Coral Reef</t>
        </is>
      </c>
      <c t="inlineStr" r="K30">
        <is>
          <t>Coral - Community Composition</t>
        </is>
      </c>
      <c t="inlineStr" r="L30">
        <is>
          <t>Florida Keys NMS</t>
        </is>
      </c>
    </row>
    <row r="31">
      <c r="A31" s="65">
        <v>4042</v>
      </c>
      <c t="str" r="B31" s="4">
        <f>HYPERLINK("https://data.florida-seacar.org/programs/details/4042","Estero Bay Oyster Monitoring")</f>
      </c>
      <c t="inlineStr" r="C31">
        <is>
          <t>SW</t>
        </is>
      </c>
      <c t="inlineStr" r="D31">
        <is>
          <t>Quadrats placed at random locations along a transect; 1m x 1m quadrat with 100 point grid used for point-intercept evaluation of percent cover; 25cm x 25cm quadrat used for oyster density, shell height measurements.</t>
        </is>
      </c>
      <c t="inlineStr" r="E31">
        <is>
          <t>Size class (mm), density (oysters/m^2), percent live (point-intercept method), total reef length (m), intertidal reef length (m), reef perimeter (m), reef height (cm), water temperature (deg. C), salinity, dissolved oxygen (mg/L, %), NTU, Depth, Reef type category, pH, specific conductance, conductivity</t>
        </is>
      </c>
      <c r="F31" s="65">
        <v>2014</v>
      </c>
      <c t="inlineStr" r="G31">
        <is>
          <t>Current</t>
        </is>
      </c>
      <c t="inlineStr" r="H31">
        <is>
          <t>Variable</t>
        </is>
      </c>
      <c t="inlineStr" r="I31">
        <is>
          <t>Florida Department of Environmental Protection (DEP); Office of Resilience and Coastal Protection (RCP); Estero Bay Aquatic Preserve</t>
        </is>
      </c>
      <c t="inlineStr" r="J31">
        <is>
          <t>Water Column, Oyster/Oyster Reef</t>
        </is>
      </c>
      <c t="inlineStr" r="K31">
        <is>
          <t>WaterCol - Water Quality, Oysters - Additional Indicators, Oysters - Size Class, Oysters - Percent Live, Oysters - Density</t>
        </is>
      </c>
      <c t="inlineStr" r="L31">
        <is>
          <t>Estero Bay</t>
        </is>
      </c>
    </row>
    <row r="32">
      <c r="A32" s="65">
        <v>4043</v>
      </c>
      <c t="str" r="B32" s="4">
        <f>HYPERLINK("https://data.florida-seacar.org/programs/details/4043","RBNERR Fish Assessment")</f>
      </c>
      <c t="inlineStr" r="C32">
        <is>
          <t>SW</t>
        </is>
      </c>
      <c t="inlineStr" r="D32">
        <is>
          <t>Bottom trawls; all fish species are recorded and enumerated as well as pink shrimp, blue crabs and stone crabs.  Up to twenty standard length or carapace length or width measurements are recorded at each trawl site.  GPS coordinates are taken as well as water temperature, salinity and dissolved oxygen.</t>
        </is>
      </c>
      <c t="inlineStr" r="E32">
        <is>
          <t>Temperature (deg. C), salinity (ppt), conductivity and dissolved oxygen (mg/L), depth (m), fisheries assessment, estimated bycatch (gal.), fish standard length (mm)</t>
        </is>
      </c>
      <c r="F32" s="65">
        <v>2000</v>
      </c>
      <c t="inlineStr" r="G32">
        <is>
          <t>Current</t>
        </is>
      </c>
      <c t="inlineStr" r="H32">
        <is>
          <t>Monthly</t>
        </is>
      </c>
      <c t="inlineStr" r="I32">
        <is>
          <t>Florida Department of Environmental Protection (DEP); Office of Resilience and Coastal Protection (RCP); Rookery Bay National Estuarine Research Reserve</t>
        </is>
      </c>
      <c t="inlineStr" r="J32">
        <is>
          <t>Water Column</t>
        </is>
      </c>
      <c t="inlineStr" r="K32">
        <is>
          <t>WaterCol - Water Quality, WaterCol - Nekton</t>
        </is>
      </c>
      <c t="inlineStr" r="L32">
        <is>
          <t>Rookery Bay NERR, Cape Romano-Ten Thousand Islands, Rookery Bay</t>
        </is>
      </c>
    </row>
    <row r="33">
      <c r="A33" s="65">
        <v>4044</v>
      </c>
      <c t="str" r="B33" s="4">
        <f>HYPERLINK("https://data.florida-seacar.org/programs/details/4044","NRDA Oyster Cultch Recovery Project")</f>
      </c>
      <c t="inlineStr" r="C33">
        <is>
          <t>NW</t>
        </is>
      </c>
      <c t="inlineStr" r="D33">
        <is>
          <t>Restoration project monitoring. Boat positioned at pre-determined coordinates and transects extended out from the bow and port and starboard sides. Oysters collected to sediment level from five 0.25m^2 quadrats haphazardly placed along transects. Sample weight (kg), counts of live and dead oysters and shell height (to nearest mm) measured for first 100 live oysters per sample. Water temperature (deg. C), dissolved oxygen (mg/l), salinity (ppt) conductivity (uS/cm) and pH of surface and bottom waters were also measured at each location.</t>
        </is>
      </c>
      <c t="inlineStr" r="E33">
        <is>
          <t>Total number of live oysters, total number of dead oysters with articulated shells,  shell height (mm) for 100 individuals per quadrat, cultch weight (kg)</t>
        </is>
      </c>
      <c r="F33" s="65">
        <v>2017</v>
      </c>
      <c t="inlineStr" r="G33">
        <is>
          <t>Current</t>
        </is>
      </c>
      <c t="inlineStr" r="H33">
        <is>
          <t>Annual</t>
        </is>
      </c>
      <c t="inlineStr" r="I33">
        <is>
          <t>Florida Department of Environmental Protection (DEP); Office of Resilience and Coastal Protection (RCP); Central Panhandle Aquatic Preserves</t>
        </is>
      </c>
      <c t="inlineStr" r="J33">
        <is>
          <t>Water Column, Oyster/Oyster Reef</t>
        </is>
      </c>
      <c t="inlineStr" r="K33">
        <is>
          <t>WaterCol - Water Clarity, WaterCol - Water Quality, Oysters - Size Class, Oysters - Percent Live, Oysters - Density</t>
        </is>
      </c>
      <c t="inlineStr" r="L33">
        <is>
          <t>Apalachicola NERR, Yellow River Marsh, Apalachicola Bay</t>
        </is>
      </c>
    </row>
    <row r="34">
      <c r="A34" s="65">
        <v>4045</v>
      </c>
      <c t="str" r="B34" s="4">
        <f>HYPERLINK("https://data.florida-seacar.org/programs/details/4045","Rookery Bay Reserve Habitat Maps")</f>
      </c>
      <c t="inlineStr" r="C34">
        <is>
          <t>SW</t>
        </is>
      </c>
      <c t="inlineStr" r="D34">
        <is>
          <t>Interpretation and ground-truthing of aerial photographs from multiple sources and years. The upland mapping was also aided by aerial LiDAR survey data from 2007. Some trends were estimated in upland habitat change between 1940 and 2010, but many comparisons faced challenges associated with different georeferencing and image quality. The minimum mapping unit for the benthic habitat maps was 0.5 acres, except for oyster habitat which was 0.25 acres. Benthic habitat imagery was acquired in 2014 and ground-truthing conducted in 2015.</t>
        </is>
      </c>
      <c t="inlineStr" r="E34">
        <is>
          <t>Benthic maps: oyster habitat area (acres), Continuous and discontinuous seagrass (acres), submerged aquatic vegetation (acres), hardbottom (acres), tunicate habitat (acres); Upland maps: acreage for 29 Level 2 and 88 Level 3 vegetation types, including coastal wetland habitats such as mangroves and salt marsh</t>
        </is>
      </c>
      <c r="F34" s="65">
        <v>1940</v>
      </c>
      <c r="G34" s="65">
        <v>2014</v>
      </c>
      <c t="inlineStr" r="H34">
        <is>
          <t>Periodic</t>
        </is>
      </c>
      <c t="inlineStr" r="I34">
        <is>
          <t>Florida Department of Environmental Protection (DEP); Office of Resilience and Coastal Protection (RCP); Rookery Bay National Estuarine Research Reserve</t>
        </is>
      </c>
      <c t="inlineStr" r="J34">
        <is>
          <t>Submerged Aquatic Vegetation, Oyster/Oyster Reef, Coastal Wetlands</t>
        </is>
      </c>
      <c t="inlineStr" r="K34">
        <is>
          <t>SAV - Acreage, Oysters - Acreage, Wetlands - Acreage</t>
        </is>
      </c>
      <c t="inlineStr" r="L34">
        <is>
          <t>Rookery Bay, Cape Romano-Ten Thousand Islands, Rookery Bay NERR</t>
        </is>
      </c>
    </row>
    <row r="35">
      <c r="A35" s="65">
        <v>4054</v>
      </c>
      <c t="str" r="B35" s="4">
        <f>HYPERLINK("https://data.florida-seacar.org/programs/details/4054","Guana Tolomato Matanzas National Estuarine Research Reserve System-Wide Monitoring Program")</f>
      </c>
      <c t="inlineStr" r="C35">
        <is>
          <t>NE</t>
        </is>
      </c>
      <c t="inlineStr" r="D35">
        <is>
          <t>see metadata</t>
        </is>
      </c>
      <c t="inlineStr" r="E35">
        <is>
          <t>water temperature (°C), specific conductivity (mS/cm), salinity (psu), dissolved oxygen (%), dissolved oxygen (mg/L), depth (m), pH and turbidity (NTU/FNU), Chlorophyll a (µg/L), Uncorrected Chlorophyll a (µg/L), TN (mg/L), NO23 (mg/L), NH4 (mg/L), NO2 (mg/L), NO3 (mg/L), TKN (mg/L), DIN (mg/L), TON (mg/L), DOC (mg/L), fecal coliform (cfu), TP (mg/L), PO4 (mg/L), TSS (mg/L), secchi (m), color (pcu), Kd (m-1), Irradiance (µmole photons/m2/s, discrete - water temperature (°C), discrete - salinity (psu), discrete - dissolved oxygen (mg/L), discrete - pH</t>
        </is>
      </c>
      <c r="F35" s="65">
        <v>2001</v>
      </c>
      <c t="inlineStr" r="G35">
        <is>
          <t>Current</t>
        </is>
      </c>
      <c t="inlineStr" r="H35">
        <is>
          <t>Continuous</t>
        </is>
      </c>
      <c t="inlineStr" r="I35">
        <is>
          <t>Florida Department of Environmental Protection (DEP); Office of Resilience and Coastal Protection (RCP); Guana Tolomato Matanzas National Estuarine Research Reserve (GTMNERR); NOAA National Estuarine Research Reserve System (NERRS)</t>
        </is>
      </c>
      <c t="inlineStr" r="J35">
        <is>
          <t>Water Column</t>
        </is>
      </c>
      <c t="inlineStr" r="K35">
        <is>
          <t>WaterCol - Water Clarity, WaterCol - Nutrients, WaterCol - Water Quality</t>
        </is>
      </c>
      <c t="inlineStr" r="L35">
        <is>
          <t>Guana River Marsh, Guana Tolomato Matanzas NERR, Pellicer Creek</t>
        </is>
      </c>
    </row>
    <row r="36">
      <c r="A36" s="65">
        <v>4063</v>
      </c>
      <c t="str" r="B36" s="4">
        <f>HYPERLINK("https://data.florida-seacar.org/programs/details/4063","Estero Bay Tributary Monitoring")</f>
      </c>
      <c t="inlineStr" r="C36">
        <is>
          <t>SW</t>
        </is>
      </c>
      <c t="inlineStr" r="D36">
        <is>
          <t>Grab samples</t>
        </is>
      </c>
      <c t="inlineStr" r="E36">
        <is>
          <t>Biological oxygen demand (mg/L), Calcium (mg/L), Chloride (mg/L), Chlorophyll a (mg/m^3), Dissolved oxygen (DO; mg/L), Enterococcus Group Bacteria (cfu/100mL), Fecal Coliform (cfu/100mL), Hardness (Ca + Mg; mg/L CaCO3), Iron (mg/L), Magnesium (mg/L), Nitrogen ion (N; mg/L), Nitrogen (Kjeldahl; mg/L), Nitrogen (NO3 as N; mg/L), Nitrogen (NO2 + NO3; mg/L), Nitrogen (NO2; mg/L), Nitrogen (NH4; mg/L), Nitrogen (organic; mg/L). Pheophytin-a (mg/m^3), Phosphorus (mg/L), Phosphorus (orthophosphate; mg/L), Salinity (ppt, PSS), Secchi disk depth (m), Silica (mg/L), Specific conductance (mS/cm), Temperature (deg. C), Total Suspended Solids (TSS; mg/L), True Color (PCU), Turbidity (NTU), pH, Arsenic (ug/L), Boron (ug/L), Cadmium (ug/L), Copper (ug/L), Lead (ug/L), Antimony (ug/L), Nickel (ug/L), Molybdenum (ug/L), Manganese (mg/L), Chromium (ug/L), Magnesium (mg/L), Silica (mg/L), Vanadium (ug/L), Copper (ug/L), Aluminum (mg/L), Selenium (ug/L), Thallium (ug/L), Beryllium (ug/L),  Zinc (ug/L)</t>
        </is>
      </c>
      <c r="F36" s="65">
        <v>2003</v>
      </c>
      <c t="inlineStr" r="G36">
        <is>
          <t>Current</t>
        </is>
      </c>
      <c t="inlineStr" r="H36">
        <is>
          <t>Monthly</t>
        </is>
      </c>
      <c t="inlineStr" r="I36">
        <is>
          <t>Florida Department of Environmental Protection (DEP); Florida Division of Environmental Assessment and Restoration (DEAR); Lee County Environmental Lab; Florida Department of Environmental Protection (DEP); Office of Resilience and Coastal Protection (RCP); Estero Bay Aquatic Preserve</t>
        </is>
      </c>
      <c t="inlineStr" r="J36">
        <is>
          <t>Water Column</t>
        </is>
      </c>
      <c t="inlineStr" r="K36">
        <is>
          <t>WaterCol - Nutrients, WaterCol - Water Quality, WaterCol - Additional Indicators, WaterCol - Water Clarity</t>
        </is>
      </c>
      <c t="inlineStr" r="L36">
        <is>
          <t>Estero Bay</t>
        </is>
      </c>
    </row>
    <row r="37">
      <c r="A37" s="65">
        <v>4065</v>
      </c>
      <c t="str" r="B37" s="4">
        <f>HYPERLINK("https://data.florida-seacar.org/programs/details/4065","Northwest Florida Aquatic Preserve Seagrass Survey")</f>
      </c>
      <c t="inlineStr" r="C37">
        <is>
          <t>NW</t>
        </is>
      </c>
      <c t="inlineStr" r="D37">
        <is>
          <t>25 fixed seagrass sites being monitored twice per growing season (late May to early October). Monitoring is conducted twice annually (late May to early October) during growing season and at each fixed site, a square meter quadrat is randomly thrown within the vicinity and submerged aquatic vegetation (SAV) data is collected. Data for four random quadrats collected per site.   This data includes Braun-Blanquet for SAV composition, by overall and by species.  Within each quadrat, blade length for 4 random representations for each species is conducted.  Site are assessed using a modified 6-point Braun-Blanquet scale (0-5): 0 - No SAV, 1 - &lt; 5%,  2 - 5 to 25%, 3 - 25 to 50%, 4 - 50 to 75%, 5 - 75 to 100%.</t>
        </is>
      </c>
      <c t="inlineStr" r="E37">
        <is>
          <t>species comp, abundance (Modified Braun-Blanquet), blade length (in.), epiphytes (light, moderate, heavy), sediment type, temperature (deg. C), salinity (ppt), DO (mg/L), PAR (mmol), secchi depth, depth (m)</t>
        </is>
      </c>
      <c r="F37" s="65">
        <v>2016</v>
      </c>
      <c t="inlineStr" r="G37">
        <is>
          <t>Current</t>
        </is>
      </c>
      <c t="inlineStr" r="H37">
        <is>
          <t>Semiannual</t>
        </is>
      </c>
      <c t="inlineStr" r="I37">
        <is>
          <t>Florida Department of Environmental Protection (DEP); Office of Resilience and Coastal Protection (RCP); Northwest Aquatic Preserves</t>
        </is>
      </c>
      <c t="inlineStr" r="J37">
        <is>
          <t>Submerged Aquatic Vegetation, Water Column</t>
        </is>
      </c>
      <c t="inlineStr" r="K37">
        <is>
          <t>SAV - Percent Cover, SAV - Additional Indicators, WaterCol - Water Clarity, WaterCol - Water Quality</t>
        </is>
      </c>
      <c t="inlineStr" r="L37">
        <is>
          <t>Fort Pickens</t>
        </is>
      </c>
    </row>
    <row r="38">
      <c r="A38" s="65">
        <v>5005</v>
      </c>
      <c t="str" r="B38" s="4">
        <f>HYPERLINK("https://data.florida-seacar.org/programs/details/5005","Indian River Lagoon Aquatic Preserves Continuous Water Quality Monitoring")</f>
      </c>
      <c t="inlineStr" r="C38">
        <is>
          <t>NE</t>
        </is>
      </c>
      <c t="inlineStr" r="D38">
        <is>
          <t>30-minute data collections at fixed stations using YSI 6600 data sondes</t>
        </is>
      </c>
      <c t="inlineStr" r="E38">
        <is>
          <t>water temperature (°C), specific conductivity (mS/cm), salinity (psu), dissolved oxygen (%), dissolved oxygen (mg/L), depth (m), pH and turbidity (NTU)</t>
        </is>
      </c>
      <c r="F38" s="65">
        <v>2003</v>
      </c>
      <c r="G38" s="65">
        <v>2008</v>
      </c>
      <c t="inlineStr" r="H38">
        <is>
          <t>Continuous</t>
        </is>
      </c>
      <c t="inlineStr" r="I38">
        <is>
          <t>Florida Department of Environmental Protection (DEP); Office of Resilience and Coastal Protection (RCP); Indian River Lagoon Aquatic Preserves</t>
        </is>
      </c>
      <c t="inlineStr" r="J38">
        <is>
          <t>Water Column</t>
        </is>
      </c>
      <c t="inlineStr" r="K38">
        <is>
          <t>WaterCol - Water Clarity, WaterCol - Water Quality</t>
        </is>
      </c>
      <c t="inlineStr" r="L38">
        <is>
          <t>Indian River-Malabar to Vero Beach</t>
        </is>
      </c>
    </row>
    <row r="39">
      <c r="A39" s="65">
        <v>5006</v>
      </c>
      <c t="str" r="B39" s="4">
        <f>HYPERLINK("https://data.florida-seacar.org/programs/details/5006","Northeast Aquatic Preserves Continuous Water Quality Monitoring")</f>
      </c>
      <c t="inlineStr" r="C39">
        <is>
          <t>NE</t>
        </is>
      </c>
      <c t="inlineStr" r="D39">
        <is>
          <t>30-minute data collections at fixed stations using YSI 6600 data sondes</t>
        </is>
      </c>
      <c t="inlineStr" r="E39">
        <is>
          <t>water temperature (°C), specific conductivity (mS/cm), salinity (psu), dissolved oxygen (%), dissolved oxygen (mg/L), depth (m), pH and turbidity (NTU)</t>
        </is>
      </c>
      <c r="F39" s="65">
        <v>2004</v>
      </c>
      <c t="inlineStr" r="G39">
        <is>
          <t>Current</t>
        </is>
      </c>
      <c t="inlineStr" r="H39">
        <is>
          <t>Continuous</t>
        </is>
      </c>
      <c t="inlineStr" r="I39">
        <is>
          <t>Florida Department of Environmental Protection (DEP); Office of Resilience and Coastal Protection (RCP); Northeast Florida Aquatic Preserves</t>
        </is>
      </c>
      <c t="inlineStr" r="J39">
        <is>
          <t>Water Column</t>
        </is>
      </c>
      <c t="inlineStr" r="K39">
        <is>
          <t>WaterCol - Water Clarity, WaterCol - Water Quality</t>
        </is>
      </c>
      <c t="inlineStr" r="L39">
        <is>
          <t>Nassau River-St. Johns River Marshes</t>
        </is>
      </c>
    </row>
    <row r="40">
      <c r="A40" s="65">
        <v>5007</v>
      </c>
      <c t="str" r="B40" s="4">
        <f>HYPERLINK("https://data.florida-seacar.org/programs/details/5007","RESTORE Oyster Cultch Recovery")</f>
      </c>
      <c t="inlineStr" r="C40">
        <is>
          <t>NW</t>
        </is>
      </c>
      <c t="inlineStr" r="D40">
        <is>
          <t>Restoration project monitoring. Boat positioned at pre-determined coordinates and transects extended out from the bow and port and starboard sides. Oysters collected to sediment level from five 0.25m^2 quadrats haphazardly placed along transects. Sample weight (kg), counts of live and dead oysters and shell height (to nearest mm) measured for first 100 live oysters per sample. Water temperature (deg. C), dissolved oxygen (mg/l), salinity (ppt) and pH of surface and bottom waters were also measured at each location.</t>
        </is>
      </c>
      <c t="inlineStr" r="E40">
        <is>
          <t>Total number of live oysters, total number of dead oysters with articulated shells,  shell height (mm) for 100 individuals per quadrat, cultch weight (kg)</t>
        </is>
      </c>
      <c r="F40" s="65">
        <v>2018</v>
      </c>
      <c r="G40" s="65">
        <v>2021</v>
      </c>
      <c t="inlineStr" r="H40">
        <is>
          <t>Annual</t>
        </is>
      </c>
      <c t="inlineStr" r="I40">
        <is>
          <t>Florida Department of Environmental Protection (DEP); Office of Resilience and Coastal Protection (RCP); Central Panhandle Aquatic Preserves</t>
        </is>
      </c>
      <c t="inlineStr" r="J40">
        <is>
          <t>Oyster/Oyster Reef</t>
        </is>
      </c>
      <c t="inlineStr" r="K40">
        <is>
          <t>Oysters - Size Class, Oysters - Density, Oysters - Percent Live</t>
        </is>
      </c>
      <c t="inlineStr" r="L40">
        <is>
          <t>Apalachicola Bay, Apalachicola NERR</t>
        </is>
      </c>
    </row>
    <row r="41">
      <c r="A41" s="65">
        <v>5008</v>
      </c>
      <c t="str" r="B41" s="4">
        <f>HYPERLINK("https://data.florida-seacar.org/programs/details/5008","Project COAST (Coastal Assessment Team) - Springs Coast Ecosystem Region")</f>
      </c>
      <c t="inlineStr" r="C41">
        <is>
          <t>NW</t>
        </is>
      </c>
      <c t="inlineStr" r="D41">
        <is>
          <t>Grab sample, filtration, and light attenuation</t>
        </is>
      </c>
      <c t="inlineStr" r="E41">
        <is>
          <t>depth (m), vertical secchi (m), temp (*C), salinity (ppt), DO (mg/L and %), pH (SU), total N, total P, light attenuation, chlorophyll a, and color (light attenuation data are not available in historic STORET dataset)</t>
        </is>
      </c>
      <c r="F41" s="65">
        <v>1997</v>
      </c>
      <c t="inlineStr" r="G41">
        <is>
          <t>Current</t>
        </is>
      </c>
      <c t="inlineStr" r="H41">
        <is>
          <t>Monthly</t>
        </is>
      </c>
      <c t="inlineStr" r="I41">
        <is>
          <t>University of Florida (UF); Florida Department of Environmental Protection (DEP); Office of Resilience and Coastal Protection (RCP); Big Bend Seagrasses Aquatic Preserves / Nature Coast Aquatic Preserve</t>
        </is>
      </c>
      <c t="inlineStr" r="J41">
        <is>
          <t>Water Column</t>
        </is>
      </c>
      <c t="inlineStr" r="K41">
        <is>
          <t>WaterCol - Water Clarity, WaterCol - Nutrients, WaterCol - Water Quality</t>
        </is>
      </c>
      <c t="inlineStr" r="L41">
        <is>
          <t>St. Martins Marsh, Big Bend Seagrasses, Nature Coast, Pinellas County</t>
        </is>
      </c>
    </row>
    <row r="42">
      <c r="A42" s="65">
        <v>5009</v>
      </c>
      <c t="str" r="B42" s="4">
        <f>HYPERLINK("https://data.florida-seacar.org/programs/details/5009","Apalachicola Emergent Marsh Vegetation Monitoring")</f>
      </c>
      <c t="inlineStr" r="C42">
        <is>
          <t>NW</t>
        </is>
      </c>
      <c t="inlineStr" r="D42">
        <is>
          <t>Fixed transects</t>
        </is>
      </c>
      <c t="inlineStr" r="E42">
        <is>
          <t>Species composition, % cover, blade length, density, canopy height</t>
        </is>
      </c>
      <c r="F42" s="65">
        <v>2014</v>
      </c>
      <c t="inlineStr" r="G42">
        <is>
          <t>Current</t>
        </is>
      </c>
      <c t="inlineStr" r="H42">
        <is>
          <t>Semiannual</t>
        </is>
      </c>
      <c t="inlineStr" r="I42">
        <is>
          <t>Florida Department of Environmental Protection (DEP); Office of Resilience and Coastal Protection (RCP); Apalachicola National Estuarine Research Reserve</t>
        </is>
      </c>
      <c t="inlineStr" r="J42">
        <is>
          <t>Coastal Wetlands</t>
        </is>
      </c>
      <c t="inlineStr" r="K42">
        <is>
          <t>Wetlands - Species Composition</t>
        </is>
      </c>
      <c t="inlineStr" r="L42">
        <is>
          <t>Apalachicola Bay, Apalachicola NERR</t>
        </is>
      </c>
    </row>
    <row r="43">
      <c r="A43" s="65">
        <v>5010</v>
      </c>
      <c t="str" r="B43" s="4">
        <f>HYPERLINK("https://data.florida-seacar.org/programs/details/5010","Apalachicola Intertidal Oyster Project")</f>
      </c>
      <c t="inlineStr" r="C43">
        <is>
          <t>NW</t>
        </is>
      </c>
      <c t="inlineStr" r="D43">
        <is>
          <t>quadrat</t>
        </is>
      </c>
      <c t="inlineStr" r="E43">
        <is>
          <t>% Cover, % Live, Invert comp</t>
        </is>
      </c>
      <c r="F43" s="65">
        <v>2018</v>
      </c>
      <c t="inlineStr" r="G43">
        <is>
          <t>Current</t>
        </is>
      </c>
      <c t="inlineStr" r="H43">
        <is>
          <t>Annual</t>
        </is>
      </c>
      <c t="inlineStr" r="I43">
        <is>
          <t>Florida Department of Environmental Protection (DEP); Office of Resilience and Coastal Protection (RCP); Apalachicola National Estuarine Research Reserve</t>
        </is>
      </c>
      <c t="inlineStr" r="J43">
        <is>
          <t>Oyster/Oyster Reef</t>
        </is>
      </c>
      <c t="inlineStr" r="K43">
        <is>
          <t>Oysters - Density, Oysters - Additional Indicators, Oysters - Percent Live</t>
        </is>
      </c>
      <c t="inlineStr" r="L43">
        <is>
          <t>Apalachicola Bay, Apalachicola NERR</t>
        </is>
      </c>
    </row>
    <row r="44">
      <c r="A44" s="65">
        <v>5014</v>
      </c>
      <c t="str" r="B44" s="4">
        <f>HYPERLINK("https://data.florida-seacar.org/programs/details/5014","Guana River and Guana Lake Water Quality Monitoring")</f>
      </c>
      <c t="inlineStr" r="C44">
        <is>
          <t>NE</t>
        </is>
      </c>
      <c t="inlineStr" r="D44">
        <is>
          <t>Grab Samples</t>
        </is>
      </c>
      <c t="inlineStr" r="E44">
        <is>
          <t>Total nitrogen (mg/L), NO2 + NO3 (mg/L), NH4 (mg/L), dissolved organic nitrogen (mg/L), fecal coliform (CFU/100mL), total phosphorus (mg/L), PO4 (mg/L), chlorophyll a (ug/L), chlorophyll b (ug/L), chlorophyll c (ug/L), pheophytin (ug/L), total kjeldahl nitrogen (mg/L), total dissolved kjeldahl nitrogen (mg/L), Enterococcus (MPN/100mL), temperature (deg. C), specific conductance (uS/cm), pH, dissolved oxygen (% and mg/L)), salinity (ppt)</t>
        </is>
      </c>
      <c r="F44" s="65">
        <v>2017</v>
      </c>
      <c t="inlineStr" r="G44">
        <is>
          <t>Current</t>
        </is>
      </c>
      <c t="inlineStr" r="H44">
        <is>
          <t>Monthly</t>
        </is>
      </c>
      <c t="inlineStr" r="I44">
        <is>
          <t>Florida Department of Environmental Protection (DEP); Office of Resilience and Coastal Protection (RCP); Guana Tolomato Matanzas National Estuarine Research Reserve (GTMNERR); Friends of GTM; Florida Fish and Wildlife Conservation Commission (FWC)</t>
        </is>
      </c>
      <c t="inlineStr" r="J44">
        <is>
          <t>Water Column</t>
        </is>
      </c>
      <c t="inlineStr" r="K44">
        <is>
          <t>WaterCol - Water Quality, WaterCol - Water Clarity, WaterCol - Nutrients</t>
        </is>
      </c>
      <c t="inlineStr" r="L44">
        <is>
          <t>Guana Tolomato Matanzas NERR, Guana River Marsh</t>
        </is>
      </c>
    </row>
    <row r="45">
      <c r="A45" s="65">
        <v>5015</v>
      </c>
      <c t="str" r="B45" s="4">
        <f>HYPERLINK("https://data.florida-seacar.org/programs/details/5015","GTMNERR Mangrove Monitoring")</f>
      </c>
      <c t="inlineStr" r="C45">
        <is>
          <t>NE</t>
        </is>
      </c>
      <c t="inlineStr" r="D45">
        <is>
          <t>shore-to-upland transects with evenly-spaced whole plots and subplots</t>
        </is>
      </c>
      <c t="inlineStr" r="E45">
        <is>
          <t>species composition, percent cover (%), canopy ht (cm), trunk diameter (mm), stem density (#/m^2), widest axis (cm), narrowest axis (cm)</t>
        </is>
      </c>
      <c r="F45" s="65">
        <v>2012</v>
      </c>
      <c t="inlineStr" r="G45">
        <is>
          <t>Current</t>
        </is>
      </c>
      <c t="inlineStr" r="H45">
        <is>
          <t>Semiannual</t>
        </is>
      </c>
      <c t="inlineStr" r="I45">
        <is>
          <t>Florida Department of Environmental Protection (DEP); Office of Resilience and Coastal Protection (RCP); Guana Tolomato Matanzas National Estuarine Research Reserve (GTMNERR)</t>
        </is>
      </c>
      <c t="inlineStr" r="J45">
        <is>
          <t>Coastal Wetlands</t>
        </is>
      </c>
      <c t="inlineStr" r="K45">
        <is>
          <t>Wetlands - Additional Indicators, Wetlands - Species Composition</t>
        </is>
      </c>
      <c t="inlineStr" r="L45">
        <is>
          <t>Guana Tolomato Matanzas NERR</t>
        </is>
      </c>
    </row>
    <row r="46">
      <c r="A46" s="65">
        <v>5016</v>
      </c>
      <c t="str" r="B46" s="4">
        <f>HYPERLINK("https://data.florida-seacar.org/programs/details/5016","NEAP Monthly Water Quality Monitoring")</f>
      </c>
      <c t="inlineStr" r="C46">
        <is>
          <t>NE</t>
        </is>
      </c>
      <c t="inlineStr" r="D46">
        <is>
          <t>DEAR Sampling Protocols</t>
        </is>
      </c>
      <c t="inlineStr" r="E46">
        <is>
          <t>Temperature (deg. C), salinity (ppt), specific conductance (umho/cm, mS/cm), dissolved oxygen (mg/L), pH, nitrogen (NO2 + NO3; mg/L), nitrogen (kjeldahl; mg/L), phosphorus (mg/L), chlororphyll a (corrected and uncorrected for pheophytin; ug/L), pheophytin a (ug/L)</t>
        </is>
      </c>
      <c r="F46" s="65">
        <v>2014</v>
      </c>
      <c t="inlineStr" r="G46">
        <is>
          <t>Current</t>
        </is>
      </c>
      <c t="inlineStr" r="H46">
        <is>
          <t>Monthly</t>
        </is>
      </c>
      <c t="inlineStr" r="I46">
        <is>
          <t>Florida Department of Environmental Protection (DEP); Office of Resilience and Coastal Protection (RCP); Northeast Florida Aquatic Preserves; Division of Environmental Assessment and Restoration</t>
        </is>
      </c>
      <c t="inlineStr" r="J46">
        <is>
          <t>Water Column</t>
        </is>
      </c>
      <c t="inlineStr" r="K46">
        <is>
          <t>WaterCol - Water Quality, WaterCol - Nutrients, WaterCol - Additional Indicators</t>
        </is>
      </c>
      <c t="inlineStr" r="L46">
        <is>
          <t>Guana River Marsh, Guana Tolomato Matanzas NERR</t>
        </is>
      </c>
    </row>
    <row r="47">
      <c r="A47" s="65">
        <v>5017</v>
      </c>
      <c t="str" r="B47" s="4">
        <f>HYPERLINK("https://data.florida-seacar.org/programs/details/5017","Northern Coastal Basins and Mosquito Lagoon Oyster Condition Assessment")</f>
      </c>
      <c t="inlineStr" r="C47">
        <is>
          <t>NE</t>
        </is>
      </c>
      <c t="inlineStr" r="D47">
        <is>
          <t>See attached protocol.</t>
        </is>
      </c>
      <c t="inlineStr" r="E47">
        <is>
          <t>Location, reef type, reef height and slope, percent cover, number of clusters, reef thickness (highest and average), burial depth, oyster density and shell height, associated fauna.</t>
        </is>
      </c>
      <c r="F47" s="65">
        <v>2015</v>
      </c>
      <c r="G47" s="65">
        <v>2017</v>
      </c>
      <c t="inlineStr" r="H47">
        <is>
          <t>TBD</t>
        </is>
      </c>
      <c t="inlineStr" r="I47">
        <is>
          <t>St. Johns River Water Management District (SJRWMD);Florida Department of Environmental Protection (DEP); Office of Resilience and Coastal Protection (RCP); Guana Tolomato Matanzas National Estuarine Research Reserve (GTMNERR), University of Central Florida, and the University of Florida.</t>
        </is>
      </c>
      <c t="inlineStr" r="J47">
        <is>
          <t>Oyster/Oyster Reef</t>
        </is>
      </c>
      <c t="inlineStr" r="K47">
        <is>
          <t>Oysters - Density, Oysters - Additional Indicators, Oysters - Size Class, Oysters - Percent Live</t>
        </is>
      </c>
      <c t="inlineStr" r="L47">
        <is>
          <t>Guana Tolomato Matanzas NERR, Guana River Marsh, Mosquito Lagoon, Tomoka Marsh, Nassau River-St. Johns River Marshes</t>
        </is>
      </c>
    </row>
    <row r="48">
      <c r="A48" s="65">
        <v>5021</v>
      </c>
      <c t="str" r="B48" s="4">
        <f>HYPERLINK("https://data.florida-seacar.org/programs/details/5021","Estero Bay Rookery Monitoring")</f>
      </c>
      <c t="inlineStr" r="C48">
        <is>
          <t>SW</t>
        </is>
      </c>
      <c t="inlineStr" r="D48">
        <is>
          <t>Direct count</t>
        </is>
      </c>
      <c t="inlineStr" r="E48">
        <is>
          <t>nest counts (species and status), wind speed (m/s), air temperature (deg. C), cloud cover (%)</t>
        </is>
      </c>
      <c r="F48" s="65">
        <v>1977</v>
      </c>
      <c t="inlineStr" r="G48">
        <is>
          <t>Current</t>
        </is>
      </c>
      <c t="inlineStr" r="H48">
        <is>
          <t>Monthly</t>
        </is>
      </c>
      <c t="inlineStr" r="I48">
        <is>
          <t>Florida Department of Environmental Protection (DEP); Office of Resilience and Coastal Protection (RCP); Estero Bay Aquatic Preserve</t>
        </is>
      </c>
      <c t="inlineStr" r="J48">
        <is>
          <t>RCP Program not part of SEACAR analysis</t>
        </is>
      </c>
      <c t="inlineStr" r="K48">
        <is>
          <t>RCP Program not part of SEACAR analysis - Additional Indicators</t>
        </is>
      </c>
      <c t="inlineStr" r="L48">
        <is>
          <t>Estero Bay</t>
        </is>
      </c>
    </row>
    <row r="49">
      <c r="A49" s="65">
        <v>5026</v>
      </c>
      <c t="str" r="B49" s="4">
        <f>HYPERLINK("https://data.florida-seacar.org/programs/details/5026","North Biscayne Bay Seagrass Loss Water Quality Program")</f>
      </c>
      <c t="inlineStr" r="C49">
        <is>
          <t>SE</t>
        </is>
      </c>
      <c t="inlineStr" r="D49">
        <is>
          <t>bottle/pole grabs (surface and at depth), quarterly datasonde (surface and at depth)</t>
        </is>
      </c>
      <c t="inlineStr" r="E49">
        <is>
          <t>Water quality datasonde: secchi depth (cm), Chlorophyll (ug/l), Conductivity (µS/cm), Depth (m), nLF Conductivity (µS/cm), ODO (% saturation &amp; % local &amp; mg/L), Pressure (psi a), Salinity (psu), Special Conductivity (µS/cm), TDS (mg/L) Turbidity (FNU), Total Suspended Solids (mg/L), pH (# &amp; mV), Temperature (°C), Vertical Position (m). Water quality bottle grabs: Chlorophyll a (ug/L), Organic Carbon (mg C/L), Ammonia-N (mg N/L), NO2NO3-N (mg N/L), Kjeldahl Nitrogen (mg N/L), Total-P (mg P/L), TSS (ug/L), Sucralose (ug/L), AMPA (ug/L), Acesulfame K (ug/L), Endothall (ug/L), Glufosinate (ug/L), Glyphosate (ug/L), 2 4-D (ug/L), Acetaminophen (ug/L), Bentazon (ug/L), Carbamazepine (ug/L), Diuron (ug/L), Fenuron (ug/L), Fluridone (ug/L), Hydrocodone (ug/L), Ibuprofen (ug/L), Imazapyr (ug/L), Imidacloprid (ug/L), Linuron (ug/L), MCPP (ug/L), Naproxen (ug/L), Primidone (ug/L), Pyraclostrobin (ug/L), Triclopyr (ug/L). In addition as of August 2019, Acetamiprid (ug/L), Afidopyropen (ug/L), Benzovindiflupyr (ug/L), Clothianidin (ug/L), Dinotefuran (ug/L), Mandestrobin (ug/L), Thiamethoxam (ug/L), and Tolfenpyrad (ug/L). During August 2020 fish kill event additionally BOD (mg/L), Sulfate (mg SO4/L), and Sulfide (mg/L).</t>
        </is>
      </c>
      <c r="F49" s="65">
        <v>2019</v>
      </c>
      <c t="inlineStr" r="G49">
        <is>
          <t>Current</t>
        </is>
      </c>
      <c t="inlineStr" r="H49">
        <is>
          <t>Monthly</t>
        </is>
      </c>
      <c t="inlineStr" r="I49">
        <is>
          <t>Florida Department of Environmental Protection (DEP); Office of Resilience and Coastal Protection (RCP); Biscayne Bay Aquatic Preserves</t>
        </is>
      </c>
      <c t="inlineStr" r="J49">
        <is>
          <t>Water Column</t>
        </is>
      </c>
      <c t="inlineStr" r="K49">
        <is>
          <t>WaterCol - Water Quality, WaterCol - Water Clarity, WaterCol - Additional Indicators, WaterCol - Nutrients</t>
        </is>
      </c>
      <c t="inlineStr" r="L49">
        <is>
          <t>Biscayne Bay</t>
        </is>
      </c>
    </row>
    <row r="50">
      <c r="A50" s="65">
        <v>5027</v>
      </c>
      <c t="str" r="B50" s="4">
        <f>HYPERLINK("https://data.florida-seacar.org/programs/details/5027","North Biscayne Bay Seagrass Loss Monitoring Program")</f>
      </c>
      <c t="inlineStr" r="C50">
        <is>
          <t>SE</t>
        </is>
      </c>
      <c t="inlineStr" r="D50">
        <is>
          <t>2 quads are randomly placed in each cardinal direction for a total of 8 replicate quads per site. Braun-Blanquet methodology is used to collect data in each quad.</t>
        </is>
      </c>
      <c t="inlineStr" r="E50">
        <is>
          <t>Tissue sampling: SAV species presence, SAV isotopic analysis (%N, %C, %P, d13C, d15N, d34S, C:N, C:P, N:P), SAV sample biomass (g) &amp; epiphyte biomass (g).  Benthic monitoring: Braun-Blanquet (cover-abundance scale), percent cover (%), shoot count (#), canopy height (cm), sediment depth (cm). Sediment grain: particle size (mm) as a % volume &lt;2mm, particle size (mm) as a % volume &gt;2mm, organic sediment (% dry weight). Site parameters: depth (ft), current (none, light, mod, strong), visibility (ft), substrate type, sediment depth (cm). Water quality: secchi depth (cm), Chlorophyll (ug/l), Conductivity (µS/cm), Depth (m), nLF Conductivity (µS/cm), ODO (% saturation &amp; % local &amp; mg/L), Pressure (psi a), Salinity (psu), Special Conductivity (µS/cm), TDS (mg/L) Turbidity (FNU), Total Suspended Solids (mg/L), pH (# &amp; mV), Temperature (°C), Vertical Position (m).</t>
        </is>
      </c>
      <c r="F50" s="65">
        <v>2018</v>
      </c>
      <c t="inlineStr" r="G50">
        <is>
          <t>Current</t>
        </is>
      </c>
      <c t="inlineStr" r="H50">
        <is>
          <t>Semiannual</t>
        </is>
      </c>
      <c t="inlineStr" r="I50">
        <is>
          <t>Florida Department of Environmental Protection (DEP); Office of Resilience and Coastal Protection (RCP); Biscayne Bay Aquatic Preserves</t>
        </is>
      </c>
      <c t="inlineStr" r="J50">
        <is>
          <t>Coral/Coral Reef, Submerged Aquatic Vegetation</t>
        </is>
      </c>
      <c t="inlineStr" r="K50">
        <is>
          <t>Coral - Percent Cover, SAV - Percent Cover, SAV - Additional Indicators</t>
        </is>
      </c>
      <c t="inlineStr" r="L50">
        <is>
          <t>Biscayne Bay</t>
        </is>
      </c>
    </row>
    <row r="51">
      <c r="A51" s="65">
        <v>5028</v>
      </c>
      <c t="str" r="B51" s="4">
        <f>HYPERLINK("https://data.florida-seacar.org/programs/details/5028","Charlotte Harbor Aquatic Preserves Monthly Water Quality Program")</f>
      </c>
      <c t="inlineStr" r="C51">
        <is>
          <t>SW</t>
        </is>
      </c>
      <c t="inlineStr" r="D51">
        <is>
          <t>grab samples</t>
        </is>
      </c>
      <c t="inlineStr" r="E51">
        <is>
          <t>Chlorophyll a (ug/L), NH3 (mg N/L), NO2 + NO3 (mg N/L), nitrogen (kjeldahl; mg N/L), total phosphorous (mg/L); pheophytin a (mg/L)</t>
        </is>
      </c>
      <c r="F51" s="65">
        <v>2006</v>
      </c>
      <c t="inlineStr" r="G51">
        <is>
          <t>Current</t>
        </is>
      </c>
      <c t="inlineStr" r="H51">
        <is>
          <t>Monthly</t>
        </is>
      </c>
      <c t="inlineStr" r="I51">
        <is>
          <t>Florida Department of Environmental Protection (DEP); Office of Resilience and Coastal Protection (RCP); Charlotte Harbor Aquatic Preserves</t>
        </is>
      </c>
      <c t="inlineStr" r="J51">
        <is>
          <t>Water Column</t>
        </is>
      </c>
      <c t="inlineStr" r="K51">
        <is>
          <t>WaterCol - Water Clarity, WaterCol - Additional Indicators, WaterCol - Nutrients</t>
        </is>
      </c>
      <c t="inlineStr" r="L51">
        <is>
          <t>Cape Haze, Matlacha Pass</t>
        </is>
      </c>
    </row>
    <row r="52">
      <c r="A52" s="65">
        <v>5030</v>
      </c>
      <c t="str" r="B52" s="4">
        <f>HYPERLINK("https://data.florida-seacar.org/programs/details/5030","A Comparison of Side-Scan Sonar and Aerial Photography for Submerged Aquatic Vegetation Mapping")</f>
      </c>
      <c t="inlineStr" r="C52">
        <is>
          <t>SW</t>
        </is>
      </c>
      <c t="inlineStr" r="D52">
        <is>
          <t>side scan sonar and aerial photography</t>
        </is>
      </c>
      <c t="inlineStr" r="E52">
        <is>
          <t>acreage (acres, hectares); seagrass presence or absence</t>
        </is>
      </c>
      <c r="F52" s="65">
        <v>2005</v>
      </c>
      <c r="G52" s="65">
        <v>2005</v>
      </c>
      <c t="inlineStr" r="H52">
        <is>
          <t>One-time</t>
        </is>
      </c>
      <c t="inlineStr" r="I52">
        <is>
          <t>Florida Department of Environmental Protection (DEP); Office of Resilience and Coastal Protection (RCP); Rookery Bay National Estuarine Research Reserve</t>
        </is>
      </c>
      <c t="inlineStr" r="J52">
        <is>
          <t>Submerged Aquatic Vegetation</t>
        </is>
      </c>
      <c t="inlineStr" r="K52">
        <is>
          <t>SAV - Acreage</t>
        </is>
      </c>
      <c t="inlineStr" r="L52">
        <is>
          <t>Rookery Bay NERR, Rookery Bay</t>
        </is>
      </c>
    </row>
    <row r="53">
      <c r="A53" s="65">
        <v>5033</v>
      </c>
      <c t="str" r="B53" s="4">
        <f>HYPERLINK("https://data.florida-seacar.org/programs/details/5033","Southeast Florida Water Quality Assessment Survey")</f>
      </c>
      <c t="inlineStr" r="C53">
        <is>
          <t>SE</t>
        </is>
      </c>
      <c t="inlineStr" r="D53">
        <is>
          <t>Grab water samples sent for laboratory analysis of nutrients, turbidity, and total suspended solids. Salinity measured with refractometer.</t>
        </is>
      </c>
      <c t="inlineStr" r="E53">
        <is>
          <t>Total Nitrogen, Nitrate/Nitrite, Ammonium, Total Phosphorus, Orthophosphate, Silica, Total Suspended Solids, Turbidity, and Salinity.</t>
        </is>
      </c>
      <c r="F53" s="65">
        <v>2016</v>
      </c>
      <c t="inlineStr" r="G53">
        <is>
          <t>Current</t>
        </is>
      </c>
      <c t="inlineStr" r="H53">
        <is>
          <t>Monthly</t>
        </is>
      </c>
      <c t="inlineStr" r="I53">
        <is>
          <t>Florida Department of Environmental Protection (DEP); Office of Resilience and Coastal Protection (RCP); Coral Reef Conservation Program</t>
        </is>
      </c>
      <c t="inlineStr" r="J53">
        <is>
          <t>Water Column</t>
        </is>
      </c>
      <c t="inlineStr" r="K53">
        <is>
          <t>WaterCol - Additional Indicators, WaterCol - Water Quality, WaterCol - Water Clarity</t>
        </is>
      </c>
      <c t="inlineStr" r="L53">
        <is>
          <t>Coral ECA</t>
        </is>
      </c>
    </row>
    <row r="54">
      <c r="A54" s="65">
        <v>5034</v>
      </c>
      <c t="str" r="B54" s="4">
        <f>HYPERLINK("https://data.florida-seacar.org/programs/details/5034","Reef Visual Census (RVC) 5 year Assessment of benthic habitat and fish populations")</f>
      </c>
      <c t="inlineStr" r="C54">
        <is>
          <t>SE</t>
        </is>
      </c>
      <c t="inlineStr" r="D54">
        <is>
          <t>Fish community surveys using a stratified, random sampling design on hard bottom and coral reef habitats using the RVC point count method.</t>
        </is>
      </c>
      <c t="inlineStr" r="E54">
        <is>
          <t>Species composition, density, size, abundance, species richness, species diversity, habitat type, rugosity.</t>
        </is>
      </c>
      <c r="F54" s="65">
        <v>2012</v>
      </c>
      <c r="G54" s="65">
        <v>2016</v>
      </c>
      <c t="inlineStr" r="H54">
        <is>
          <t>Annual</t>
        </is>
      </c>
      <c t="inlineStr" r="I54">
        <is>
          <t>Florida Department of Environmental Protection (DEP); Office of Resilience and Coastal Protection (RCP); Coral Reef Conservation Program</t>
        </is>
      </c>
      <c t="inlineStr" r="J54">
        <is>
          <t>Coral/Coral Reef, RCP Program not part of SEACAR analysis</t>
        </is>
      </c>
      <c t="inlineStr" r="K54">
        <is>
          <t>Coral - Grazers and Reef Dependent Species, RCP Program not part of SEACAR analysis - Additional Indicators</t>
        </is>
      </c>
      <c t="inlineStr" r="L54">
        <is>
          <t>Coral ECA, Loxahatchee River-Lake Worth Creek, Jensen Beach to Jupiter Inlet</t>
        </is>
      </c>
    </row>
    <row r="55">
      <c r="A55" s="65">
        <v>5035</v>
      </c>
      <c t="str" r="B55" s="4">
        <f>HYPERLINK("https://data.florida-seacar.org/programs/details/5035","Historical Oyster Body Size (HOBS) Study")</f>
      </c>
      <c t="inlineStr" r="C55">
        <is>
          <t>NE, NW, SW</t>
        </is>
      </c>
      <c t="inlineStr" r="D55">
        <is>
          <t>25cm x 25cm x 35cm (L x W x D) hand cores, sampled as two 10cm depth intervals starting at 15cm depth. Heights of left valves estimated to be at least 90% complete measured in mm with calipers.</t>
        </is>
      </c>
      <c t="inlineStr" r="E55">
        <is>
          <t>body size (left valve height in mm), size class (oysters &gt;20mm in size), radiocarbon age</t>
        </is>
      </c>
      <c r="F55" s="65">
        <v>2018</v>
      </c>
      <c r="G55" s="65">
        <v>2018</v>
      </c>
      <c t="inlineStr" r="H55">
        <is>
          <t>One-time</t>
        </is>
      </c>
      <c t="inlineStr" r="I55">
        <is>
          <t>Florida Department of Environmental Protection (DEP); Office of Resilience and Coastal Protection (RCP)</t>
        </is>
      </c>
      <c t="inlineStr" r="J55">
        <is>
          <t>Oyster/Oyster Reef</t>
        </is>
      </c>
      <c t="inlineStr" r="K55">
        <is>
          <t>Oysters - Percent Live, Oysters - Size Class</t>
        </is>
      </c>
      <c t="inlineStr" r="L55">
        <is>
          <t>Apalachicola Bay, Big Bend Seagrasses, Guana River Marsh, Indian River-Vero Beach to Ft. Pierce, Apalachicola NERR, Lemon Bay, Guana Tolomato Matanzas NERR, Estero Bay</t>
        </is>
      </c>
    </row>
    <row r="56">
      <c r="A56" s="65">
        <v>5040</v>
      </c>
      <c t="str" r="B56" s="4">
        <f>HYPERLINK("https://data.florida-seacar.org/programs/details/5040","Coral Disease Monitoring Sentinel Sites")</f>
      </c>
      <c t="inlineStr" r="C56">
        <is>
          <t>SE</t>
        </is>
      </c>
      <c t="inlineStr" r="D56">
        <is>
          <t>1 m belt transects across monitoring plots ranging from 5m x 5m to 10m x 10m. In total there are 8 monitoring plots (2 replicates at each of 4 sites).</t>
        </is>
      </c>
      <c t="inlineStr" r="E56">
        <is>
          <t>Coral species (&gt;10cm), Coral location, Size (L, W, H), # Tissue isolates, Old mortality (% affected), Recent mortality (% affected), Disease (% affected), Bleaching status</t>
        </is>
      </c>
      <c r="F56" s="65">
        <v>2018</v>
      </c>
      <c r="G56" s="65">
        <v>2020</v>
      </c>
      <c t="inlineStr" r="H56">
        <is>
          <t>Monthly</t>
        </is>
      </c>
      <c t="inlineStr" r="I56">
        <is>
          <t>Florida Department of Environmental Protection (DEP); Office of Resilience and Coastal Protection (RCP); Florida Keys National Marine Sanctuary; Florida Fish and Wildlife Conservation Commission (FWC)</t>
        </is>
      </c>
      <c t="inlineStr" r="J56">
        <is>
          <t>Coral/Coral Reef</t>
        </is>
      </c>
      <c t="inlineStr" r="K56">
        <is>
          <t>Coral - Community Composition, Coral - Percent Cover</t>
        </is>
      </c>
      <c t="inlineStr" r="L56">
        <is>
          <t>Florida Keys NMS</t>
        </is>
      </c>
    </row>
    <row r="57">
      <c r="A57" s="65">
        <v>5042</v>
      </c>
      <c t="str" r="B57" s="4">
        <f>HYPERLINK("https://data.florida-seacar.org/programs/details/5042","2017 Coral Disease Boundary Survey")</f>
      </c>
      <c t="inlineStr" r="C57">
        <is>
          <t>SE</t>
        </is>
      </c>
      <c t="inlineStr" r="D57">
        <is>
          <t>Belt Transects and Roving Diver Surveys</t>
        </is>
      </c>
      <c t="inlineStr" r="E57">
        <is>
          <t>Belt Transects: Coral species (&gt;4cm), Size (L, W, H), # Tissue isolates, Old mortality (% affected), Recent mortality (% affected), Disease (% affected), Bleaching status. Roving Diver Surveys: Species, # Diseased, # Not diseased, Recent mortality</t>
        </is>
      </c>
      <c r="F57" s="65">
        <v>2017</v>
      </c>
      <c r="G57" s="65">
        <v>2018</v>
      </c>
      <c t="inlineStr" r="H57">
        <is>
          <t>One-time</t>
        </is>
      </c>
      <c t="inlineStr" r="I57">
        <is>
          <t>Florida Department of Environmental Protection (DEP); Office of Resilience and Coastal Protection (RCP); Florida Keys National Marine Sanctuary; Nova Southeastern University (NSU)</t>
        </is>
      </c>
      <c t="inlineStr" r="J57">
        <is>
          <t>Coral/Coral Reef</t>
        </is>
      </c>
      <c t="inlineStr" r="K57">
        <is>
          <t>Coral - Community Composition</t>
        </is>
      </c>
      <c t="inlineStr" r="L57">
        <is>
          <t>Florida Keys NMS</t>
        </is>
      </c>
    </row>
    <row r="58">
      <c r="A58" s="65">
        <v>5045</v>
      </c>
      <c t="str" r="B58" s="4">
        <f>HYPERLINK("https://data.florida-seacar.org/programs/details/5045","SE FL ECA Large Coral Inventory")</f>
      </c>
      <c t="inlineStr" r="C58">
        <is>
          <t>SE</t>
        </is>
      </c>
      <c t="inlineStr" r="D58">
        <is>
          <t>Live corals greater than 2 m diameter identified during reconnaissance were assessed by SCUBA divers. High resolution photographs and video were collected of the coral as a permanent record of its condition. Photographs were taken systematically at each of the four main compass headings (north, east, south, and west) and from overhead. In cases where the coral was too large or the visibility was poor, multiple pictures of the coral were taken at a closer distance. Divers then estimated the percent live tissue cover and percent recent and old dead skeleton remaining, percentage of bleached tissue, percentage of diseased tissue, and the number of tissue isolates. Each coral was then measured using a rigid meter stick was used to measure height, the linear distance along the longest axis, and the widest axis perpendicular to the first axis and a measuring tape to measure the distance over the surface of the coral.</t>
        </is>
      </c>
      <c t="inlineStr" r="E58">
        <is>
          <t>Colony condition: size, % live tissue, % dead skeleton, # of tissue isolates, % bleached, % diseased</t>
        </is>
      </c>
      <c r="F58" s="65">
        <v>2007</v>
      </c>
      <c r="G58" s="65">
        <v>2020</v>
      </c>
      <c t="inlineStr" r="H58">
        <is>
          <t>Monthly</t>
        </is>
      </c>
      <c t="inlineStr" r="I58">
        <is>
          <t>Nova Southeastern University (NSU); Florida Department of Environmental Protection (DEP); Office of Resilience and Coastal Protection (RCP); Coral Reef Conservation Program; NOAA Coral Reef Conservation Program</t>
        </is>
      </c>
      <c t="inlineStr" r="J58">
        <is>
          <t>Coral/Coral Reef</t>
        </is>
      </c>
      <c t="inlineStr" r="K58">
        <is>
          <t>Coral - Percent Cover, Coral - Additional Indicators</t>
        </is>
      </c>
      <c t="inlineStr" r="L58">
        <is>
          <t>Coral ECA, Biscayne Bay-Cape Florida to Monroe County Line</t>
        </is>
      </c>
    </row>
    <row r="59">
      <c r="A59" s="65">
        <v>5046</v>
      </c>
      <c t="str" r="B59" s="4">
        <f>HYPERLINK("https://data.florida-seacar.org/programs/details/5046","Characterization of Acropora cervicornis Patches")</f>
      </c>
      <c t="inlineStr" r="C59">
        <is>
          <t>SE</t>
        </is>
      </c>
      <c t="inlineStr" r="D59">
        <is>
          <t>Transect monitoring - This study acquired population and condition data in the densest location of all thirty-five dense patches. At each site we conducted four non-overlapping 30 m transects where allowable by patch size. Where patches did not accommodate the full transect length (Sites 16, 18, 23, and 29), the transects were cut short and the number of assessed quadrats was noted. In a 1 m² quadrat placed at meter intervals along each transect we estimated % live Acropora, % dead Acropora, % disease/recent dead Acropora, % Acropora rubble, number of live Acropora fragments, prevalence of Acropora disease, fireworm predation, and damselfish gardens (Figure 3). Care was taken not to double count incidences of disease, fireworm predation, and damselfish gardens between quadrats. All other stony coral species &gt;4 cm diameter were identified and measured. In the rare occasion that the transects had an extreme density of small Porites astreoides colonies, only three transects were assessed for other stony corals.  Qualitative video footage and photographs were collected.</t>
        </is>
      </c>
      <c t="inlineStr" r="E59">
        <is>
          <t>Transect data of ACER patches: % live Acropora,  % dead Acropora, % diesease/recent dead Acropora, % Acropora rubble, # of live Acropora fragments, Prevalence of Acropora disease, fireowrm predation, damselfish gardens, All other coral species (&gt;4cm) identified and measured</t>
        </is>
      </c>
      <c r="F59" s="65">
        <v>2015</v>
      </c>
      <c r="G59" s="65">
        <v>2015</v>
      </c>
      <c t="inlineStr" r="H59">
        <is>
          <t>One-time</t>
        </is>
      </c>
      <c t="inlineStr" r="I59">
        <is>
          <t>Florida Department of Environmental Protection (DEP); Office of Resilience and Coastal Protection (RCP); Coral Reef Conservation Program; Nova Southeastern University (NSU)</t>
        </is>
      </c>
      <c t="inlineStr" r="J59">
        <is>
          <t>Coral/Coral Reef</t>
        </is>
      </c>
      <c t="inlineStr" r="K59">
        <is>
          <t>Coral - Grazers and Reef Dependent Species</t>
        </is>
      </c>
      <c t="inlineStr" r="L59">
        <is>
          <t>Coral ECA</t>
        </is>
      </c>
    </row>
    <row r="60">
      <c r="A60" s="65">
        <v>5058</v>
      </c>
      <c t="str" r="B60" s="4">
        <f>HYPERLINK("https://data.florida-seacar.org/programs/details/5058","Southeast Florida Coral Reef Initiative (SEFCRI) Water Quality Monitoring Report")</f>
      </c>
      <c t="inlineStr" r="C60">
        <is>
          <t>SE</t>
        </is>
      </c>
      <c t="inlineStr" r="D60">
        <is>
          <t>Grab water samples sent for laboratory analysis of nutrients, turbidity, chlorophyll a, and total suspended solids. Depth, temperature, salinity, dissolved oxygen, and photosynthetically active radiation (PAR) measured with Seabird CTD. Vertical light attenuation coefficient calculated as a log function from PAR. 2016-present: Salinity measured with refractometer.</t>
        </is>
      </c>
      <c t="inlineStr" r="E60">
        <is>
          <t>Depth (m), salinity (psu), temperature (deg. C), dissolved oxygen (mg/L), turbidity (NTU), light attenuation (Kd in m^-1), nitrate (mg/L), nitrite (mg/L), ammonium (mg/L), dissolved inorganic nitrogen (mg/L), soluble reactive phosphate (mg/L), total nitrogen (mg/L), total organic nitrogen (mg/L), total organic carbon (mg/L), total phosphorus (mg/L), silicate (mg/L), and chlorophyll a (ug/L)</t>
        </is>
      </c>
      <c r="F60" s="65">
        <v>2009</v>
      </c>
      <c r="G60" s="65">
        <v>2011</v>
      </c>
      <c t="inlineStr" r="H60">
        <is>
          <t>Quarterly</t>
        </is>
      </c>
      <c t="inlineStr" r="I60">
        <is>
          <t>Florida Department of Environmental Protection (DEP); Office of Resilience and Coastal Protection (RCP); Coral Reef Conservation Program</t>
        </is>
      </c>
      <c t="inlineStr" r="J60">
        <is>
          <t>Water Column</t>
        </is>
      </c>
      <c t="inlineStr" r="K60">
        <is>
          <t>WaterCol - Water Quality, WaterCol - Nutrients, WaterCol - Water Clarity</t>
        </is>
      </c>
      <c t="inlineStr" r="L60">
        <is>
          <t>Coral ECA</t>
        </is>
      </c>
    </row>
    <row r="61">
      <c r="A61" s="65">
        <v>5077</v>
      </c>
      <c t="str" r="B61" s="4">
        <f>HYPERLINK("https://data.florida-seacar.org/programs/details/5077","Biscayne Bay Aquatic Preserves Continuous Water Quality Monitoring")</f>
      </c>
      <c t="inlineStr" r="C61">
        <is>
          <t>SE</t>
        </is>
      </c>
      <c t="inlineStr" r="D61">
        <is>
          <t>15-minute data collections at fixed stations currently using YSI EXO2 data sondes, with earlier data from YSI 6920 at BBLR03 and YSI 6600-V2 at BBBB14.</t>
        </is>
      </c>
      <c t="inlineStr" r="E61">
        <is>
          <t>water temperature (°C), specific conductivity (mS/cm), salinity (psu), dissolved oxygen (%), dissolved oxygen (mg/L), depth (m), pH, turbidity (FNU), and chlorophyll (RFU and ug/L)</t>
        </is>
      </c>
      <c r="F61" s="65">
        <v>2019</v>
      </c>
      <c t="inlineStr" r="G61">
        <is>
          <t>Current</t>
        </is>
      </c>
      <c t="inlineStr" r="H61">
        <is>
          <t>Continuous</t>
        </is>
      </c>
      <c t="inlineStr" r="I61">
        <is>
          <t>Florida Department of Environmental Protection (DEP); Office of Resilience and Coastal Protection (RCP); Biscayne Bay Aquatic Preserves</t>
        </is>
      </c>
      <c t="inlineStr" r="J61">
        <is>
          <t>Water Column</t>
        </is>
      </c>
      <c t="inlineStr" r="K61">
        <is>
          <t>WaterCol - Water Quality, WaterCol - Water Clarity</t>
        </is>
      </c>
      <c t="inlineStr" r="L61">
        <is>
          <t>Biscayne Bay</t>
        </is>
      </c>
    </row>
    <row r="62">
      <c r="A62" s="65">
        <v>10003</v>
      </c>
      <c t="str" r="B62" s="4">
        <f>HYPERLINK("https://data.florida-seacar.org/programs/details/10003","Tomoka Marsh Aquatic Preserve Continuous Water Quality Monitoring")</f>
      </c>
      <c t="inlineStr" r="C62">
        <is>
          <t>NE</t>
        </is>
      </c>
      <c t="inlineStr" r="D62">
        <is>
          <t>15-minute data collections at fixed stations using a YSI EXO2</t>
        </is>
      </c>
      <c t="inlineStr" r="E62">
        <is>
          <t>water temperature (°C), specific conductivity (mS/cm), salinity (psu), dissolved oxygen (%), dissolved oxygen (mg/L), depth (m), pH and turbidity (NTU-6600, FNU-EXO)</t>
        </is>
      </c>
      <c r="F62" s="65">
        <v>2021</v>
      </c>
      <c t="inlineStr" r="G62">
        <is>
          <t>Current</t>
        </is>
      </c>
      <c t="inlineStr" r="H62">
        <is>
          <t>Continuous</t>
        </is>
      </c>
      <c t="inlineStr" r="I62">
        <is>
          <t>Florida Department of Environmental Protection (DEP); Office of Resilience and Coastal Protection (RCP); Tomoka Marsh Aquatic Preserve</t>
        </is>
      </c>
      <c t="inlineStr" r="J62">
        <is>
          <t>Water Column</t>
        </is>
      </c>
      <c t="inlineStr" r="K62">
        <is>
          <t>WaterCol - Water Quality, WaterCol - Water Clarity</t>
        </is>
      </c>
      <c t="inlineStr" r="L62">
        <is>
          <t>Tomoka Marsh</t>
        </is>
      </c>
    </row>
  </sheetData>
  <mergeCells count="01">
    <mergeCell ref="A1:L1"/>
  </mergeCells>
</worksheet>
</file>