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0_Lab/01_RECETOX/"/>
    </mc:Choice>
  </mc:AlternateContent>
  <xr:revisionPtr revIDLastSave="380" documentId="11_AD4DB114E441178AC67DF406BED3C9A6693EDF1C" xr6:coauthVersionLast="47" xr6:coauthVersionMax="47" xr10:uidLastSave="{8E3A967C-3C70-409D-B1AC-F199A67E6F6A}"/>
  <bookViews>
    <workbookView xWindow="57480" yWindow="-120" windowWidth="51840" windowHeight="21120" xr2:uid="{00000000-000D-0000-FFFF-FFFF00000000}"/>
  </bookViews>
  <sheets>
    <sheet name="dry_soil" sheetId="1" r:id="rId1"/>
    <sheet name="weigh_in_PPP_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N27" i="1" s="1"/>
  <c r="L28" i="1"/>
  <c r="L29" i="1"/>
  <c r="L30" i="1"/>
  <c r="L31" i="1"/>
  <c r="L32" i="1"/>
  <c r="M32" i="1" s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G27" i="1" s="1"/>
  <c r="F28" i="1"/>
  <c r="F29" i="1"/>
  <c r="F30" i="1"/>
  <c r="F31" i="1"/>
  <c r="F32" i="1"/>
  <c r="F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M24" i="1" l="1"/>
  <c r="M16" i="1"/>
  <c r="M8" i="1"/>
  <c r="G26" i="1"/>
  <c r="N26" i="1" s="1"/>
  <c r="G10" i="1"/>
  <c r="M18" i="1"/>
  <c r="G25" i="1"/>
  <c r="N25" i="1" s="1"/>
  <c r="M33" i="1"/>
  <c r="G8" i="1"/>
  <c r="G31" i="1"/>
  <c r="G23" i="1"/>
  <c r="G15" i="1"/>
  <c r="G7" i="1"/>
  <c r="N7" i="1" s="1"/>
  <c r="M31" i="1"/>
  <c r="M23" i="1"/>
  <c r="M15" i="1"/>
  <c r="M7" i="1"/>
  <c r="M26" i="1"/>
  <c r="G17" i="1"/>
  <c r="M25" i="1"/>
  <c r="M9" i="1"/>
  <c r="G24" i="1"/>
  <c r="N24" i="1" s="1"/>
  <c r="G30" i="1"/>
  <c r="N30" i="1" s="1"/>
  <c r="G22" i="1"/>
  <c r="N22" i="1" s="1"/>
  <c r="G14" i="1"/>
  <c r="G6" i="1"/>
  <c r="M30" i="1"/>
  <c r="M22" i="1"/>
  <c r="M14" i="1"/>
  <c r="M6" i="1"/>
  <c r="G2" i="1"/>
  <c r="N2" i="1" s="1"/>
  <c r="G32" i="1"/>
  <c r="G29" i="1"/>
  <c r="G21" i="1"/>
  <c r="G13" i="1"/>
  <c r="G5" i="1"/>
  <c r="M29" i="1"/>
  <c r="M21" i="1"/>
  <c r="M13" i="1"/>
  <c r="M5" i="1"/>
  <c r="G18" i="1"/>
  <c r="M2" i="1"/>
  <c r="M10" i="1"/>
  <c r="G33" i="1"/>
  <c r="G9" i="1"/>
  <c r="N9" i="1" s="1"/>
  <c r="M17" i="1"/>
  <c r="G16" i="1"/>
  <c r="N16" i="1" s="1"/>
  <c r="G28" i="1"/>
  <c r="N28" i="1" s="1"/>
  <c r="G20" i="1"/>
  <c r="G12" i="1"/>
  <c r="G4" i="1"/>
  <c r="M28" i="1"/>
  <c r="M20" i="1"/>
  <c r="M12" i="1"/>
  <c r="M4" i="1"/>
  <c r="G19" i="1"/>
  <c r="N19" i="1" s="1"/>
  <c r="G11" i="1"/>
  <c r="G3" i="1"/>
  <c r="M27" i="1"/>
  <c r="M19" i="1"/>
  <c r="M11" i="1"/>
  <c r="M3" i="1"/>
  <c r="N32" i="1"/>
  <c r="N10" i="1" l="1"/>
  <c r="N33" i="1"/>
  <c r="N15" i="1"/>
  <c r="N4" i="1"/>
  <c r="N13" i="1"/>
  <c r="N17" i="1"/>
  <c r="N23" i="1"/>
  <c r="N12" i="1"/>
  <c r="N6" i="1"/>
  <c r="N31" i="1"/>
  <c r="N5" i="1"/>
  <c r="N3" i="1"/>
  <c r="N21" i="1"/>
  <c r="N11" i="1"/>
  <c r="N20" i="1"/>
  <c r="N18" i="1"/>
  <c r="N29" i="1"/>
  <c r="N14" i="1"/>
  <c r="N8" i="1"/>
</calcChain>
</file>

<file path=xl/sharedStrings.xml><?xml version="1.0" encoding="utf-8"?>
<sst xmlns="http://schemas.openxmlformats.org/spreadsheetml/2006/main" count="86" uniqueCount="52">
  <si>
    <t>sample</t>
  </si>
  <si>
    <t>1_alu+wetsoil [g]</t>
  </si>
  <si>
    <t>1_alu+drysoil [g]</t>
  </si>
  <si>
    <t>1_1_1</t>
  </si>
  <si>
    <t>1_1_2</t>
  </si>
  <si>
    <t>1_1_3</t>
  </si>
  <si>
    <t>2_1_1</t>
  </si>
  <si>
    <t>2_1_3</t>
  </si>
  <si>
    <t>2_2_1</t>
  </si>
  <si>
    <t>2_2_3</t>
  </si>
  <si>
    <t>3_1_1</t>
  </si>
  <si>
    <t>3_1_2</t>
  </si>
  <si>
    <t>3_1_3</t>
  </si>
  <si>
    <t>3_2_1</t>
  </si>
  <si>
    <t>3_2_2</t>
  </si>
  <si>
    <t>3_2_3</t>
  </si>
  <si>
    <t>4_1_1</t>
  </si>
  <si>
    <t>4_1_2</t>
  </si>
  <si>
    <t>4_1_3</t>
  </si>
  <si>
    <t>4_2_1</t>
  </si>
  <si>
    <t>4_2_2</t>
  </si>
  <si>
    <t>4_2_3</t>
  </si>
  <si>
    <t>5_1_1</t>
  </si>
  <si>
    <t>5_1_2</t>
  </si>
  <si>
    <t>5_1_3</t>
  </si>
  <si>
    <t>5_2_1</t>
  </si>
  <si>
    <t>5_2_2</t>
  </si>
  <si>
    <t>5_2_3</t>
  </si>
  <si>
    <t>6_1_1</t>
  </si>
  <si>
    <t>6_1_2</t>
  </si>
  <si>
    <t>6_1_3</t>
  </si>
  <si>
    <t>6_2_1</t>
  </si>
  <si>
    <t>6_2_2</t>
  </si>
  <si>
    <t>6_2_3</t>
  </si>
  <si>
    <t>2_1_2</t>
  </si>
  <si>
    <t>1_alu [g]</t>
  </si>
  <si>
    <t>2_alu+wetsoil [g]</t>
  </si>
  <si>
    <t>2_alu+drysoil [g]</t>
  </si>
  <si>
    <t>2_alu [g]</t>
  </si>
  <si>
    <t>2.9367*</t>
  </si>
  <si>
    <t>2.7014*</t>
  </si>
  <si>
    <t>2_wetsoil [g]</t>
  </si>
  <si>
    <t>2_drysoil [g]</t>
  </si>
  <si>
    <t>1_wetsoil [g]</t>
  </si>
  <si>
    <t>1_drysoil [g]</t>
  </si>
  <si>
    <t>2_watercontent [%]</t>
  </si>
  <si>
    <t>1_watercontent [%]</t>
  </si>
  <si>
    <t>average_watercontent [%]</t>
  </si>
  <si>
    <t>weigh_gly [g]</t>
  </si>
  <si>
    <t>weigh_que [g]</t>
  </si>
  <si>
    <t>weigh_gly_corr [g]</t>
  </si>
  <si>
    <t>weigh_que_corr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</si>
</sst>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9726D-66B6-4AC1-855B-F468A520ABA1}" name="Tabelle1" displayName="Tabelle1" ref="A1:N33" headerRowCount="0" totalsRowShown="0">
  <tableColumns count="14">
    <tableColumn id="1" xr3:uid="{47D9BF8C-E8AA-44E3-A6EA-DCE59DD0772A}" name="Spalte1"/>
    <tableColumn id="2" xr3:uid="{8B3C0D21-FC4A-42CF-AA90-0305A0870F3F}" name="Spalte2"/>
    <tableColumn id="3" xr3:uid="{57BF911D-078C-4886-BF7A-E8E045C51D59}" name="Spalte3"/>
    <tableColumn id="4" xr3:uid="{254EFDB6-C45C-474F-8B2C-86D3F7F3D7AB}" name="Spalte4"/>
    <tableColumn id="8" xr3:uid="{F98E6181-CC12-439E-A622-95876C620906}" name="Spalte8"/>
    <tableColumn id="9" xr3:uid="{D8D3CF45-2881-458A-9110-1CDC025A35C9}" name="Spalte9"/>
    <tableColumn id="13" xr3:uid="{8BA878CE-101A-4707-BA9C-C8D1288EA171}" name="Spalte13"/>
    <tableColumn id="7" xr3:uid="{6C8C48C6-2AFF-4A2B-8817-7FAA1BED8BA1}" name="Spalte7"/>
    <tableColumn id="5" xr3:uid="{6A2C8CCA-1F02-454E-9467-8069B3AE0962}" name="Spalte5"/>
    <tableColumn id="6" xr3:uid="{AF7A67E3-09CA-420C-8CB2-4ECC53B751CC}" name="Spalte6"/>
    <tableColumn id="10" xr3:uid="{8679B70A-F7A5-4461-95DE-FEB63FD51779}" name="Spalte10"/>
    <tableColumn id="11" xr3:uid="{98185C70-4274-400F-9F7B-FA5F9DEF7B6C}" name="Spalte11"/>
    <tableColumn id="12" xr3:uid="{F76DB429-0CF8-403F-A4AA-EAC142DD4815}" name="Spalte12"/>
    <tableColumn id="14" xr3:uid="{A053512F-5FCC-4F01-B34E-7C385AFFE6A7}" name="Spalte14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0E74C7-7D3B-446F-BDCF-C752F830E822}" name="Tabelle2" displayName="Tabelle2" ref="A1:F33" totalsRowShown="0">
  <autoFilter ref="A1:F33" xr:uid="{4A0E74C7-7D3B-446F-BDCF-C752F830E822}"/>
  <sortState xmlns:xlrd2="http://schemas.microsoft.com/office/spreadsheetml/2017/richdata2" ref="A2:C33">
    <sortCondition ref="A1:A33"/>
  </sortState>
  <tableColumns count="6">
    <tableColumn id="1" xr3:uid="{B74C0E3F-FC6C-454D-B4C9-C3F92097CC97}" name="sample"/>
    <tableColumn id="2" xr3:uid="{53B4B862-BAF1-4A9F-914F-5C8A1087C84D}" name="weigh_gly [g]"/>
    <tableColumn id="3" xr3:uid="{334E4FFE-40C3-43C4-9D25-595172A85595}" name="weigh_que [g]"/>
    <tableColumn id="4" xr3:uid="{1AF26B6A-4D3E-4462-B085-019C6B89D58C}" name="average_watercontent [%]"/>
    <tableColumn id="5" xr3:uid="{CDE92C49-51C1-44DF-9198-305C6F69A38A}" name="weigh_gly_corr [g]" dataDxfId="1">
      <calculatedColumnFormula>(1-(Tabelle2[[#This Row],[average_watercontent '[%']]]/100))*Tabelle2[[#This Row],[weigh_gly '[g']]]</calculatedColumnFormula>
    </tableColumn>
    <tableColumn id="6" xr3:uid="{7A8949EB-D0BF-494A-9117-9A3F8154C9E0}" name="weigh_que_corr [g]" dataDxfId="0">
      <calculatedColumnFormula>(1-(Tabelle2[[#This Row],[average_watercontent '[%']]]/100))*Tabelle2[[#This Row],[weigh_que '[g']]]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E41" sqref="E41"/>
    </sheetView>
  </sheetViews>
  <sheetFormatPr baseColWidth="10" defaultColWidth="8.7265625" defaultRowHeight="14.75" x14ac:dyDescent="0.75"/>
  <cols>
    <col min="1" max="1" width="9" customWidth="1"/>
    <col min="2" max="2" width="14.58984375" customWidth="1"/>
    <col min="3" max="3" width="17.31640625" customWidth="1"/>
    <col min="4" max="5" width="15.26953125" customWidth="1"/>
    <col min="6" max="6" width="15.40625" customWidth="1"/>
    <col min="7" max="7" width="22.76953125" customWidth="1"/>
    <col min="8" max="8" width="14.31640625" customWidth="1"/>
    <col min="9" max="9" width="16.90625" customWidth="1"/>
    <col min="10" max="10" width="19.90625" customWidth="1"/>
    <col min="11" max="11" width="16.1796875" customWidth="1"/>
    <col min="12" max="12" width="12.6328125" customWidth="1"/>
    <col min="13" max="13" width="17.31640625" customWidth="1"/>
    <col min="14" max="14" width="23.31640625" customWidth="1"/>
  </cols>
  <sheetData>
    <row r="1" spans="1:14" x14ac:dyDescent="0.75">
      <c r="A1" t="s">
        <v>0</v>
      </c>
      <c r="B1" t="s">
        <v>35</v>
      </c>
      <c r="C1" t="s">
        <v>1</v>
      </c>
      <c r="D1" t="s">
        <v>2</v>
      </c>
      <c r="E1" t="s">
        <v>43</v>
      </c>
      <c r="F1" t="s">
        <v>44</v>
      </c>
      <c r="G1" t="s">
        <v>46</v>
      </c>
      <c r="H1" t="s">
        <v>38</v>
      </c>
      <c r="I1" t="s">
        <v>36</v>
      </c>
      <c r="J1" t="s">
        <v>37</v>
      </c>
      <c r="K1" t="s">
        <v>41</v>
      </c>
      <c r="L1" t="s">
        <v>42</v>
      </c>
      <c r="M1" t="s">
        <v>45</v>
      </c>
      <c r="N1" t="s">
        <v>47</v>
      </c>
    </row>
    <row r="2" spans="1:14" x14ac:dyDescent="0.75">
      <c r="A2" t="s">
        <v>3</v>
      </c>
      <c r="B2">
        <v>0.73119999999999996</v>
      </c>
      <c r="C2">
        <v>2.8852000000000002</v>
      </c>
      <c r="D2">
        <v>2.3874</v>
      </c>
      <c r="E2">
        <f>Tabelle1[[#This Row],[Spalte3]]-Tabelle1[[#This Row],[Spalte2]]</f>
        <v>2.1540000000000004</v>
      </c>
      <c r="F2">
        <f>Tabelle1[[#This Row],[Spalte4]]-Tabelle1[[#This Row],[Spalte2]]</f>
        <v>1.6562000000000001</v>
      </c>
      <c r="G2">
        <f>(1-(Tabelle1[[#This Row],[Spalte9]]/Tabelle1[[#This Row],[Spalte8]]))*100</f>
        <v>23.110492107706605</v>
      </c>
      <c r="H2">
        <v>0.72250000000000003</v>
      </c>
      <c r="I2">
        <v>3.0749</v>
      </c>
      <c r="J2">
        <v>2.5446</v>
      </c>
      <c r="K2">
        <f>Tabelle1[[#This Row],[Spalte5]]-Tabelle1[[#This Row],[Spalte7]]</f>
        <v>2.3523999999999998</v>
      </c>
      <c r="L2">
        <f>Tabelle1[[#This Row],[Spalte6]]-Tabelle1[[#This Row],[Spalte7]]</f>
        <v>1.8220999999999998</v>
      </c>
      <c r="M2">
        <f>(1-(Tabelle1[[#This Row],[Spalte11]]/Tabelle1[[#This Row],[Spalte10]]))*100</f>
        <v>22.54293487502126</v>
      </c>
      <c r="N2">
        <f>(Tabelle1[[#This Row],[Spalte13]]+Tabelle1[[#This Row],[Spalte12]])/2</f>
        <v>22.826713491363932</v>
      </c>
    </row>
    <row r="3" spans="1:14" x14ac:dyDescent="0.75">
      <c r="A3" t="s">
        <v>4</v>
      </c>
      <c r="B3">
        <v>0.74399999999999999</v>
      </c>
      <c r="C3">
        <v>2.8752</v>
      </c>
      <c r="D3">
        <v>2.3851</v>
      </c>
      <c r="E3">
        <f>Tabelle1[[#This Row],[Spalte3]]-Tabelle1[[#This Row],[Spalte2]]</f>
        <v>2.1311999999999998</v>
      </c>
      <c r="F3">
        <f>Tabelle1[[#This Row],[Spalte4]]-Tabelle1[[#This Row],[Spalte2]]</f>
        <v>1.6411</v>
      </c>
      <c r="G3">
        <f>(1-(Tabelle1[[#This Row],[Spalte9]]/Tabelle1[[#This Row],[Spalte8]]))*100</f>
        <v>22.996433933933925</v>
      </c>
      <c r="H3">
        <v>0.73880000000000001</v>
      </c>
      <c r="I3">
        <v>2.9843000000000002</v>
      </c>
      <c r="J3">
        <v>2.4279000000000002</v>
      </c>
      <c r="K3">
        <f>Tabelle1[[#This Row],[Spalte5]]-Tabelle1[[#This Row],[Spalte7]]</f>
        <v>2.2455000000000003</v>
      </c>
      <c r="L3">
        <f>Tabelle1[[#This Row],[Spalte6]]-Tabelle1[[#This Row],[Spalte7]]</f>
        <v>1.6891000000000003</v>
      </c>
      <c r="M3">
        <f>(1-(Tabelle1[[#This Row],[Spalte11]]/Tabelle1[[#This Row],[Spalte10]]))*100</f>
        <v>24.778445780449786</v>
      </c>
      <c r="N3">
        <f>(Tabelle1[[#This Row],[Spalte13]]+Tabelle1[[#This Row],[Spalte12]])/2</f>
        <v>23.887439857191858</v>
      </c>
    </row>
    <row r="4" spans="1:14" x14ac:dyDescent="0.75">
      <c r="A4" t="s">
        <v>5</v>
      </c>
      <c r="B4">
        <v>0.74</v>
      </c>
      <c r="C4">
        <v>4.0625</v>
      </c>
      <c r="D4">
        <v>3.2528000000000001</v>
      </c>
      <c r="E4">
        <f>Tabelle1[[#This Row],[Spalte3]]-Tabelle1[[#This Row],[Spalte2]]</f>
        <v>3.3224999999999998</v>
      </c>
      <c r="F4">
        <f>Tabelle1[[#This Row],[Spalte4]]-Tabelle1[[#This Row],[Spalte2]]</f>
        <v>2.5128000000000004</v>
      </c>
      <c r="G4">
        <f>(1-(Tabelle1[[#This Row],[Spalte9]]/Tabelle1[[#This Row],[Spalte8]]))*100</f>
        <v>24.370203160270865</v>
      </c>
      <c r="H4">
        <v>0.72870000000000001</v>
      </c>
      <c r="I4">
        <v>3.4744999999999999</v>
      </c>
      <c r="J4">
        <v>2.8874</v>
      </c>
      <c r="K4">
        <f>Tabelle1[[#This Row],[Spalte5]]-Tabelle1[[#This Row],[Spalte7]]</f>
        <v>2.7458</v>
      </c>
      <c r="L4">
        <f>Tabelle1[[#This Row],[Spalte6]]-Tabelle1[[#This Row],[Spalte7]]</f>
        <v>2.1587000000000001</v>
      </c>
      <c r="M4">
        <f>(1-(Tabelle1[[#This Row],[Spalte11]]/Tabelle1[[#This Row],[Spalte10]]))*100</f>
        <v>21.381746667637845</v>
      </c>
      <c r="N4">
        <f>(Tabelle1[[#This Row],[Spalte13]]+Tabelle1[[#This Row],[Spalte12]])/2</f>
        <v>22.875974913954355</v>
      </c>
    </row>
    <row r="5" spans="1:14" x14ac:dyDescent="0.75">
      <c r="A5" t="s">
        <v>6</v>
      </c>
      <c r="B5">
        <v>0.73809999999999998</v>
      </c>
      <c r="C5">
        <v>4.0506000000000002</v>
      </c>
      <c r="D5">
        <v>3.0516999999999999</v>
      </c>
      <c r="E5">
        <f>Tabelle1[[#This Row],[Spalte3]]-Tabelle1[[#This Row],[Spalte2]]</f>
        <v>3.3125</v>
      </c>
      <c r="F5">
        <f>Tabelle1[[#This Row],[Spalte4]]-Tabelle1[[#This Row],[Spalte2]]</f>
        <v>2.3136000000000001</v>
      </c>
      <c r="G5">
        <f>(1-(Tabelle1[[#This Row],[Spalte9]]/Tabelle1[[#This Row],[Spalte8]]))*100</f>
        <v>30.1554716981132</v>
      </c>
      <c r="H5">
        <v>0.73029999999999995</v>
      </c>
      <c r="I5">
        <v>3.2033</v>
      </c>
      <c r="J5">
        <v>2.5063</v>
      </c>
      <c r="K5">
        <f>Tabelle1[[#This Row],[Spalte5]]-Tabelle1[[#This Row],[Spalte7]]</f>
        <v>2.4729999999999999</v>
      </c>
      <c r="L5">
        <f>Tabelle1[[#This Row],[Spalte6]]-Tabelle1[[#This Row],[Spalte7]]</f>
        <v>1.776</v>
      </c>
      <c r="M5">
        <f>(1-(Tabelle1[[#This Row],[Spalte11]]/Tabelle1[[#This Row],[Spalte10]]))*100</f>
        <v>28.184391427416088</v>
      </c>
      <c r="N5">
        <f>(Tabelle1[[#This Row],[Spalte13]]+Tabelle1[[#This Row],[Spalte12]])/2</f>
        <v>29.169931562764646</v>
      </c>
    </row>
    <row r="6" spans="1:14" x14ac:dyDescent="0.75">
      <c r="A6" t="s">
        <v>34</v>
      </c>
      <c r="B6">
        <v>0.73380000000000001</v>
      </c>
      <c r="C6">
        <v>3.5977999999999999</v>
      </c>
      <c r="D6">
        <v>2.9883000000000002</v>
      </c>
      <c r="E6">
        <f>Tabelle1[[#This Row],[Spalte3]]-Tabelle1[[#This Row],[Spalte2]]</f>
        <v>2.8639999999999999</v>
      </c>
      <c r="F6">
        <f>Tabelle1[[#This Row],[Spalte4]]-Tabelle1[[#This Row],[Spalte2]]</f>
        <v>2.2545000000000002</v>
      </c>
      <c r="G6">
        <f>(1-(Tabelle1[[#This Row],[Spalte9]]/Tabelle1[[#This Row],[Spalte8]]))*100</f>
        <v>21.281424581005581</v>
      </c>
      <c r="H6">
        <v>0.73270000000000002</v>
      </c>
      <c r="I6">
        <v>4.7487000000000004</v>
      </c>
      <c r="J6">
        <v>3.8761999999999999</v>
      </c>
      <c r="K6">
        <f>Tabelle1[[#This Row],[Spalte5]]-Tabelle1[[#This Row],[Spalte7]]</f>
        <v>4.016</v>
      </c>
      <c r="L6">
        <f>Tabelle1[[#This Row],[Spalte6]]-Tabelle1[[#This Row],[Spalte7]]</f>
        <v>3.1435</v>
      </c>
      <c r="M6">
        <f>(1-(Tabelle1[[#This Row],[Spalte11]]/Tabelle1[[#This Row],[Spalte10]]))*100</f>
        <v>21.725597609561753</v>
      </c>
      <c r="N6">
        <f>(Tabelle1[[#This Row],[Spalte13]]+Tabelle1[[#This Row],[Spalte12]])/2</f>
        <v>21.503511095283667</v>
      </c>
    </row>
    <row r="7" spans="1:14" x14ac:dyDescent="0.75">
      <c r="A7" t="s">
        <v>7</v>
      </c>
      <c r="B7">
        <v>0.74150000000000005</v>
      </c>
      <c r="C7">
        <v>4.2746000000000004</v>
      </c>
      <c r="D7">
        <v>3.5190000000000001</v>
      </c>
      <c r="E7">
        <f>Tabelle1[[#This Row],[Spalte3]]-Tabelle1[[#This Row],[Spalte2]]</f>
        <v>3.5331000000000001</v>
      </c>
      <c r="F7">
        <f>Tabelle1[[#This Row],[Spalte4]]-Tabelle1[[#This Row],[Spalte2]]</f>
        <v>2.7774999999999999</v>
      </c>
      <c r="G7">
        <f>(1-(Tabelle1[[#This Row],[Spalte9]]/Tabelle1[[#This Row],[Spalte8]]))*100</f>
        <v>21.386317964393886</v>
      </c>
      <c r="H7">
        <v>0.7369</v>
      </c>
      <c r="I7">
        <v>4.3616999999999999</v>
      </c>
      <c r="J7">
        <v>3.5895000000000001</v>
      </c>
      <c r="K7">
        <f>Tabelle1[[#This Row],[Spalte5]]-Tabelle1[[#This Row],[Spalte7]]</f>
        <v>3.6248</v>
      </c>
      <c r="L7">
        <f>Tabelle1[[#This Row],[Spalte6]]-Tabelle1[[#This Row],[Spalte7]]</f>
        <v>2.8526000000000002</v>
      </c>
      <c r="M7">
        <f>(1-(Tabelle1[[#This Row],[Spalte11]]/Tabelle1[[#This Row],[Spalte10]]))*100</f>
        <v>21.303244316927827</v>
      </c>
      <c r="N7">
        <f>(Tabelle1[[#This Row],[Spalte13]]+Tabelle1[[#This Row],[Spalte12]])/2</f>
        <v>21.344781140660857</v>
      </c>
    </row>
    <row r="8" spans="1:14" x14ac:dyDescent="0.75">
      <c r="A8" t="s">
        <v>8</v>
      </c>
      <c r="B8">
        <v>0.72489999999999999</v>
      </c>
      <c r="C8">
        <v>4.3825000000000003</v>
      </c>
      <c r="D8">
        <v>3.6758999999999999</v>
      </c>
      <c r="E8">
        <f>Tabelle1[[#This Row],[Spalte3]]-Tabelle1[[#This Row],[Spalte2]]</f>
        <v>3.6576000000000004</v>
      </c>
      <c r="F8">
        <f>Tabelle1[[#This Row],[Spalte4]]-Tabelle1[[#This Row],[Spalte2]]</f>
        <v>2.9510000000000001</v>
      </c>
      <c r="G8">
        <f>(1-(Tabelle1[[#This Row],[Spalte9]]/Tabelle1[[#This Row],[Spalte8]]))*100</f>
        <v>19.318678915135614</v>
      </c>
      <c r="H8">
        <v>0.74</v>
      </c>
      <c r="I8">
        <v>3.3475000000000001</v>
      </c>
      <c r="J8">
        <v>2.8043999999999998</v>
      </c>
      <c r="K8">
        <f>Tabelle1[[#This Row],[Spalte5]]-Tabelle1[[#This Row],[Spalte7]]</f>
        <v>2.6074999999999999</v>
      </c>
      <c r="L8">
        <f>Tabelle1[[#This Row],[Spalte6]]-Tabelle1[[#This Row],[Spalte7]]</f>
        <v>2.0644</v>
      </c>
      <c r="M8">
        <f>(1-(Tabelle1[[#This Row],[Spalte11]]/Tabelle1[[#This Row],[Spalte10]]))*100</f>
        <v>20.828379674017249</v>
      </c>
      <c r="N8">
        <f>(Tabelle1[[#This Row],[Spalte13]]+Tabelle1[[#This Row],[Spalte12]])/2</f>
        <v>20.073529294576431</v>
      </c>
    </row>
    <row r="9" spans="1:14" x14ac:dyDescent="0.75">
      <c r="A9" t="s">
        <v>9</v>
      </c>
      <c r="B9">
        <v>0.73170000000000002</v>
      </c>
      <c r="C9">
        <v>3.3812000000000002</v>
      </c>
      <c r="D9">
        <v>2.758</v>
      </c>
      <c r="E9">
        <f>Tabelle1[[#This Row],[Spalte3]]-Tabelle1[[#This Row],[Spalte2]]</f>
        <v>2.6495000000000002</v>
      </c>
      <c r="F9">
        <f>Tabelle1[[#This Row],[Spalte4]]-Tabelle1[[#This Row],[Spalte2]]</f>
        <v>2.0263</v>
      </c>
      <c r="G9">
        <f>(1-(Tabelle1[[#This Row],[Spalte9]]/Tabelle1[[#This Row],[Spalte8]]))*100</f>
        <v>23.521419135685985</v>
      </c>
      <c r="H9">
        <v>0.74239999999999995</v>
      </c>
      <c r="I9">
        <v>3.5531000000000001</v>
      </c>
      <c r="J9">
        <v>2.8866999999999998</v>
      </c>
      <c r="K9">
        <f>Tabelle1[[#This Row],[Spalte5]]-Tabelle1[[#This Row],[Spalte7]]</f>
        <v>2.8107000000000002</v>
      </c>
      <c r="L9">
        <f>Tabelle1[[#This Row],[Spalte6]]-Tabelle1[[#This Row],[Spalte7]]</f>
        <v>2.1442999999999999</v>
      </c>
      <c r="M9">
        <f>(1-(Tabelle1[[#This Row],[Spalte11]]/Tabelle1[[#This Row],[Spalte10]]))*100</f>
        <v>23.709396235813152</v>
      </c>
      <c r="N9">
        <f>(Tabelle1[[#This Row],[Spalte13]]+Tabelle1[[#This Row],[Spalte12]])/2</f>
        <v>23.615407685749567</v>
      </c>
    </row>
    <row r="10" spans="1:14" x14ac:dyDescent="0.75">
      <c r="A10" t="s">
        <v>10</v>
      </c>
      <c r="B10">
        <v>0.7228</v>
      </c>
      <c r="C10">
        <v>3.4365000000000001</v>
      </c>
      <c r="D10">
        <v>2.7187000000000001</v>
      </c>
      <c r="E10">
        <f>Tabelle1[[#This Row],[Spalte3]]-Tabelle1[[#This Row],[Spalte2]]</f>
        <v>2.7137000000000002</v>
      </c>
      <c r="F10">
        <f>Tabelle1[[#This Row],[Spalte4]]-Tabelle1[[#This Row],[Spalte2]]</f>
        <v>1.9959000000000002</v>
      </c>
      <c r="G10">
        <f>(1-(Tabelle1[[#This Row],[Spalte9]]/Tabelle1[[#This Row],[Spalte8]]))*100</f>
        <v>26.45097099900504</v>
      </c>
      <c r="H10">
        <v>0.73570000000000002</v>
      </c>
      <c r="I10">
        <v>3.4062999999999999</v>
      </c>
      <c r="J10">
        <v>2.6711999999999998</v>
      </c>
      <c r="K10">
        <f>Tabelle1[[#This Row],[Spalte5]]-Tabelle1[[#This Row],[Spalte7]]</f>
        <v>2.6705999999999999</v>
      </c>
      <c r="L10">
        <f>Tabelle1[[#This Row],[Spalte6]]-Tabelle1[[#This Row],[Spalte7]]</f>
        <v>1.9354999999999998</v>
      </c>
      <c r="M10">
        <f>(1-(Tabelle1[[#This Row],[Spalte11]]/Tabelle1[[#This Row],[Spalte10]]))*100</f>
        <v>27.525649666741558</v>
      </c>
      <c r="N10">
        <f>(Tabelle1[[#This Row],[Spalte13]]+Tabelle1[[#This Row],[Spalte12]])/2</f>
        <v>26.988310332873297</v>
      </c>
    </row>
    <row r="11" spans="1:14" x14ac:dyDescent="0.75">
      <c r="A11" t="s">
        <v>11</v>
      </c>
      <c r="B11">
        <v>0.746</v>
      </c>
      <c r="C11">
        <v>3.5657000000000001</v>
      </c>
      <c r="D11">
        <v>2.74</v>
      </c>
      <c r="E11">
        <f>Tabelle1[[#This Row],[Spalte3]]-Tabelle1[[#This Row],[Spalte2]]</f>
        <v>2.8197000000000001</v>
      </c>
      <c r="F11">
        <f>Tabelle1[[#This Row],[Spalte4]]-Tabelle1[[#This Row],[Spalte2]]</f>
        <v>1.9940000000000002</v>
      </c>
      <c r="G11">
        <f>(1-(Tabelle1[[#This Row],[Spalte9]]/Tabelle1[[#This Row],[Spalte8]]))*100</f>
        <v>29.283257084086955</v>
      </c>
      <c r="H11">
        <v>0.74139999999999995</v>
      </c>
      <c r="I11">
        <v>3.8925000000000001</v>
      </c>
      <c r="J11">
        <v>3.0232999999999999</v>
      </c>
      <c r="K11">
        <f>Tabelle1[[#This Row],[Spalte5]]-Tabelle1[[#This Row],[Spalte7]]</f>
        <v>3.1511</v>
      </c>
      <c r="L11">
        <f>Tabelle1[[#This Row],[Spalte6]]-Tabelle1[[#This Row],[Spalte7]]</f>
        <v>2.2818999999999998</v>
      </c>
      <c r="M11">
        <f>(1-(Tabelle1[[#This Row],[Spalte11]]/Tabelle1[[#This Row],[Spalte10]]))*100</f>
        <v>27.584018279331033</v>
      </c>
      <c r="N11">
        <f>(Tabelle1[[#This Row],[Spalte13]]+Tabelle1[[#This Row],[Spalte12]])/2</f>
        <v>28.433637681708994</v>
      </c>
    </row>
    <row r="12" spans="1:14" x14ac:dyDescent="0.75">
      <c r="A12" t="s">
        <v>12</v>
      </c>
      <c r="B12">
        <v>0.73680000000000001</v>
      </c>
      <c r="C12">
        <v>3.2972000000000001</v>
      </c>
      <c r="D12">
        <v>2.7073</v>
      </c>
      <c r="E12">
        <f>Tabelle1[[#This Row],[Spalte3]]-Tabelle1[[#This Row],[Spalte2]]</f>
        <v>2.5604</v>
      </c>
      <c r="F12">
        <f>Tabelle1[[#This Row],[Spalte4]]-Tabelle1[[#This Row],[Spalte2]]</f>
        <v>1.9704999999999999</v>
      </c>
      <c r="G12">
        <f>(1-(Tabelle1[[#This Row],[Spalte9]]/Tabelle1[[#This Row],[Spalte8]]))*100</f>
        <v>23.039368848617404</v>
      </c>
      <c r="H12">
        <v>0.73270000000000002</v>
      </c>
      <c r="I12">
        <v>3.5162</v>
      </c>
      <c r="J12">
        <v>2.8555000000000001</v>
      </c>
      <c r="K12">
        <f>Tabelle1[[#This Row],[Spalte5]]-Tabelle1[[#This Row],[Spalte7]]</f>
        <v>2.7835000000000001</v>
      </c>
      <c r="L12">
        <f>Tabelle1[[#This Row],[Spalte6]]-Tabelle1[[#This Row],[Spalte7]]</f>
        <v>2.1228000000000002</v>
      </c>
      <c r="M12">
        <f>(1-(Tabelle1[[#This Row],[Spalte11]]/Tabelle1[[#This Row],[Spalte10]]))*100</f>
        <v>23.736303215376321</v>
      </c>
      <c r="N12">
        <f>(Tabelle1[[#This Row],[Spalte13]]+Tabelle1[[#This Row],[Spalte12]])/2</f>
        <v>23.387836031996862</v>
      </c>
    </row>
    <row r="13" spans="1:14" x14ac:dyDescent="0.75">
      <c r="A13" t="s">
        <v>13</v>
      </c>
      <c r="B13">
        <v>0.73340000000000005</v>
      </c>
      <c r="C13">
        <v>2.8954</v>
      </c>
      <c r="D13">
        <v>2.2810999999999999</v>
      </c>
      <c r="E13">
        <f>Tabelle1[[#This Row],[Spalte3]]-Tabelle1[[#This Row],[Spalte2]]</f>
        <v>2.1619999999999999</v>
      </c>
      <c r="F13">
        <f>Tabelle1[[#This Row],[Spalte4]]-Tabelle1[[#This Row],[Spalte2]]</f>
        <v>1.5476999999999999</v>
      </c>
      <c r="G13">
        <f>(1-(Tabelle1[[#This Row],[Spalte9]]/Tabelle1[[#This Row],[Spalte8]]))*100</f>
        <v>28.413506012950972</v>
      </c>
      <c r="H13">
        <v>0.74460000000000004</v>
      </c>
      <c r="I13">
        <v>3.4239999999999999</v>
      </c>
      <c r="J13">
        <v>2.6764999999999999</v>
      </c>
      <c r="K13">
        <f>Tabelle1[[#This Row],[Spalte5]]-Tabelle1[[#This Row],[Spalte7]]</f>
        <v>2.6793999999999998</v>
      </c>
      <c r="L13">
        <f>Tabelle1[[#This Row],[Spalte6]]-Tabelle1[[#This Row],[Spalte7]]</f>
        <v>1.9318999999999997</v>
      </c>
      <c r="M13">
        <f>(1-(Tabelle1[[#This Row],[Spalte11]]/Tabelle1[[#This Row],[Spalte10]]))*100</f>
        <v>27.898036873927001</v>
      </c>
      <c r="N13">
        <f>(Tabelle1[[#This Row],[Spalte13]]+Tabelle1[[#This Row],[Spalte12]])/2</f>
        <v>28.155771443438987</v>
      </c>
    </row>
    <row r="14" spans="1:14" x14ac:dyDescent="0.75">
      <c r="A14" t="s">
        <v>14</v>
      </c>
      <c r="B14">
        <v>0.7419</v>
      </c>
      <c r="C14">
        <v>3.2749000000000001</v>
      </c>
      <c r="D14">
        <v>2.6526999999999998</v>
      </c>
      <c r="E14">
        <f>Tabelle1[[#This Row],[Spalte3]]-Tabelle1[[#This Row],[Spalte2]]</f>
        <v>2.5330000000000004</v>
      </c>
      <c r="F14">
        <f>Tabelle1[[#This Row],[Spalte4]]-Tabelle1[[#This Row],[Spalte2]]</f>
        <v>1.9107999999999998</v>
      </c>
      <c r="G14">
        <f>(1-(Tabelle1[[#This Row],[Spalte9]]/Tabelle1[[#This Row],[Spalte8]]))*100</f>
        <v>24.563758389261757</v>
      </c>
      <c r="H14">
        <v>0.72909999999999997</v>
      </c>
      <c r="I14">
        <v>2.4586000000000001</v>
      </c>
      <c r="J14">
        <v>2.0396999999999998</v>
      </c>
      <c r="K14">
        <f>Tabelle1[[#This Row],[Spalte5]]-Tabelle1[[#This Row],[Spalte7]]</f>
        <v>1.7295000000000003</v>
      </c>
      <c r="L14">
        <f>Tabelle1[[#This Row],[Spalte6]]-Tabelle1[[#This Row],[Spalte7]]</f>
        <v>1.3106</v>
      </c>
      <c r="M14">
        <f>(1-(Tabelle1[[#This Row],[Spalte11]]/Tabelle1[[#This Row],[Spalte10]]))*100</f>
        <v>24.220873084706575</v>
      </c>
      <c r="N14">
        <f>(Tabelle1[[#This Row],[Spalte13]]+Tabelle1[[#This Row],[Spalte12]])/2</f>
        <v>24.392315736984166</v>
      </c>
    </row>
    <row r="15" spans="1:14" x14ac:dyDescent="0.75">
      <c r="A15" t="s">
        <v>15</v>
      </c>
      <c r="B15">
        <v>0.72599999999999998</v>
      </c>
      <c r="C15">
        <v>3.8725000000000001</v>
      </c>
      <c r="D15">
        <v>3.1901999999999999</v>
      </c>
      <c r="E15">
        <f>Tabelle1[[#This Row],[Spalte3]]-Tabelle1[[#This Row],[Spalte2]]</f>
        <v>3.1465000000000001</v>
      </c>
      <c r="F15">
        <f>Tabelle1[[#This Row],[Spalte4]]-Tabelle1[[#This Row],[Spalte2]]</f>
        <v>2.4641999999999999</v>
      </c>
      <c r="G15">
        <f>(1-(Tabelle1[[#This Row],[Spalte9]]/Tabelle1[[#This Row],[Spalte8]]))*100</f>
        <v>21.684411250595904</v>
      </c>
      <c r="H15">
        <v>0.73240000000000005</v>
      </c>
      <c r="I15">
        <v>2.9216000000000002</v>
      </c>
      <c r="J15">
        <v>2.4239999999999999</v>
      </c>
      <c r="K15">
        <f>Tabelle1[[#This Row],[Spalte5]]-Tabelle1[[#This Row],[Spalte7]]</f>
        <v>2.1892</v>
      </c>
      <c r="L15">
        <f>Tabelle1[[#This Row],[Spalte6]]-Tabelle1[[#This Row],[Spalte7]]</f>
        <v>1.6915999999999998</v>
      </c>
      <c r="M15">
        <f>(1-(Tabelle1[[#This Row],[Spalte11]]/Tabelle1[[#This Row],[Spalte10]]))*100</f>
        <v>22.729764297460274</v>
      </c>
      <c r="N15">
        <f>(Tabelle1[[#This Row],[Spalte13]]+Tabelle1[[#This Row],[Spalte12]])/2</f>
        <v>22.207087774028089</v>
      </c>
    </row>
    <row r="16" spans="1:14" x14ac:dyDescent="0.75">
      <c r="A16" t="s">
        <v>16</v>
      </c>
      <c r="B16">
        <v>0.73619999999999997</v>
      </c>
      <c r="C16">
        <v>2.8174000000000001</v>
      </c>
      <c r="D16">
        <v>2.3534999999999999</v>
      </c>
      <c r="E16">
        <f>Tabelle1[[#This Row],[Spalte3]]-Tabelle1[[#This Row],[Spalte2]]</f>
        <v>2.0811999999999999</v>
      </c>
      <c r="F16">
        <f>Tabelle1[[#This Row],[Spalte4]]-Tabelle1[[#This Row],[Spalte2]]</f>
        <v>1.6173</v>
      </c>
      <c r="G16">
        <f>(1-(Tabelle1[[#This Row],[Spalte9]]/Tabelle1[[#This Row],[Spalte8]]))*100</f>
        <v>22.290024985585244</v>
      </c>
      <c r="H16">
        <v>0.73550000000000004</v>
      </c>
      <c r="I16">
        <v>3.5874000000000001</v>
      </c>
      <c r="J16">
        <v>2.9693000000000001</v>
      </c>
      <c r="K16">
        <f>Tabelle1[[#This Row],[Spalte5]]-Tabelle1[[#This Row],[Spalte7]]</f>
        <v>2.8519000000000001</v>
      </c>
      <c r="L16">
        <f>Tabelle1[[#This Row],[Spalte6]]-Tabelle1[[#This Row],[Spalte7]]</f>
        <v>2.2338</v>
      </c>
      <c r="M16">
        <f>(1-(Tabelle1[[#This Row],[Spalte11]]/Tabelle1[[#This Row],[Spalte10]]))*100</f>
        <v>21.673270451278093</v>
      </c>
      <c r="N16">
        <f>(Tabelle1[[#This Row],[Spalte13]]+Tabelle1[[#This Row],[Spalte12]])/2</f>
        <v>21.981647718431667</v>
      </c>
    </row>
    <row r="17" spans="1:14" x14ac:dyDescent="0.75">
      <c r="A17" t="s">
        <v>17</v>
      </c>
      <c r="B17">
        <v>0.72019999999999995</v>
      </c>
      <c r="C17">
        <v>2.6934999999999998</v>
      </c>
      <c r="D17">
        <v>2.2507000000000001</v>
      </c>
      <c r="E17">
        <f>Tabelle1[[#This Row],[Spalte3]]-Tabelle1[[#This Row],[Spalte2]]</f>
        <v>1.9732999999999998</v>
      </c>
      <c r="F17">
        <f>Tabelle1[[#This Row],[Spalte4]]-Tabelle1[[#This Row],[Spalte2]]</f>
        <v>1.5305000000000002</v>
      </c>
      <c r="G17">
        <f>(1-(Tabelle1[[#This Row],[Spalte9]]/Tabelle1[[#This Row],[Spalte8]]))*100</f>
        <v>22.439568235949913</v>
      </c>
      <c r="H17">
        <v>0.72860000000000003</v>
      </c>
      <c r="I17">
        <v>2.6307</v>
      </c>
      <c r="J17">
        <v>2.2107000000000001</v>
      </c>
      <c r="K17">
        <f>Tabelle1[[#This Row],[Spalte5]]-Tabelle1[[#This Row],[Spalte7]]</f>
        <v>1.9020999999999999</v>
      </c>
      <c r="L17">
        <f>Tabelle1[[#This Row],[Spalte6]]-Tabelle1[[#This Row],[Spalte7]]</f>
        <v>1.4821</v>
      </c>
      <c r="M17">
        <f>(1-(Tabelle1[[#This Row],[Spalte11]]/Tabelle1[[#This Row],[Spalte10]]))*100</f>
        <v>22.08085799905367</v>
      </c>
      <c r="N17">
        <f>(Tabelle1[[#This Row],[Spalte13]]+Tabelle1[[#This Row],[Spalte12]])/2</f>
        <v>22.260213117501792</v>
      </c>
    </row>
    <row r="18" spans="1:14" x14ac:dyDescent="0.75">
      <c r="A18" t="s">
        <v>18</v>
      </c>
      <c r="B18">
        <v>0.73929999999999996</v>
      </c>
      <c r="C18">
        <v>3.2875000000000001</v>
      </c>
      <c r="D18">
        <v>2.6993</v>
      </c>
      <c r="E18">
        <f>Tabelle1[[#This Row],[Spalte3]]-Tabelle1[[#This Row],[Spalte2]]</f>
        <v>2.5482</v>
      </c>
      <c r="F18">
        <f>Tabelle1[[#This Row],[Spalte4]]-Tabelle1[[#This Row],[Spalte2]]</f>
        <v>1.96</v>
      </c>
      <c r="G18">
        <f>(1-(Tabelle1[[#This Row],[Spalte9]]/Tabelle1[[#This Row],[Spalte8]]))*100</f>
        <v>23.082960521152184</v>
      </c>
      <c r="H18">
        <v>0.73850000000000005</v>
      </c>
      <c r="I18">
        <v>3.0442999999999998</v>
      </c>
      <c r="J18">
        <v>2.5044</v>
      </c>
      <c r="K18">
        <f>Tabelle1[[#This Row],[Spalte5]]-Tabelle1[[#This Row],[Spalte7]]</f>
        <v>2.3057999999999996</v>
      </c>
      <c r="L18">
        <f>Tabelle1[[#This Row],[Spalte6]]-Tabelle1[[#This Row],[Spalte7]]</f>
        <v>1.7658999999999998</v>
      </c>
      <c r="M18">
        <f>(1-(Tabelle1[[#This Row],[Spalte11]]/Tabelle1[[#This Row],[Spalte10]]))*100</f>
        <v>23.414866857489802</v>
      </c>
      <c r="N18">
        <f>(Tabelle1[[#This Row],[Spalte13]]+Tabelle1[[#This Row],[Spalte12]])/2</f>
        <v>23.248913689320993</v>
      </c>
    </row>
    <row r="19" spans="1:14" x14ac:dyDescent="0.75">
      <c r="A19" t="s">
        <v>19</v>
      </c>
      <c r="B19">
        <v>0.72650000000000003</v>
      </c>
      <c r="C19">
        <v>3.2179000000000002</v>
      </c>
      <c r="D19">
        <v>2.6823999999999999</v>
      </c>
      <c r="E19">
        <f>Tabelle1[[#This Row],[Spalte3]]-Tabelle1[[#This Row],[Spalte2]]</f>
        <v>2.4914000000000001</v>
      </c>
      <c r="F19">
        <f>Tabelle1[[#This Row],[Spalte4]]-Tabelle1[[#This Row],[Spalte2]]</f>
        <v>1.9558999999999997</v>
      </c>
      <c r="G19">
        <f>(1-(Tabelle1[[#This Row],[Spalte9]]/Tabelle1[[#This Row],[Spalte8]]))*100</f>
        <v>21.493939150678344</v>
      </c>
      <c r="H19">
        <v>0.73570000000000002</v>
      </c>
      <c r="I19">
        <v>3.0836999999999999</v>
      </c>
      <c r="J19">
        <v>2.5880999999999998</v>
      </c>
      <c r="K19">
        <f>Tabelle1[[#This Row],[Spalte5]]-Tabelle1[[#This Row],[Spalte7]]</f>
        <v>2.3479999999999999</v>
      </c>
      <c r="L19">
        <f>Tabelle1[[#This Row],[Spalte6]]-Tabelle1[[#This Row],[Spalte7]]</f>
        <v>1.8523999999999998</v>
      </c>
      <c r="M19">
        <f>(1-(Tabelle1[[#This Row],[Spalte11]]/Tabelle1[[#This Row],[Spalte10]]))*100</f>
        <v>21.107325383304943</v>
      </c>
      <c r="N19">
        <f>(Tabelle1[[#This Row],[Spalte13]]+Tabelle1[[#This Row],[Spalte12]])/2</f>
        <v>21.300632266991641</v>
      </c>
    </row>
    <row r="20" spans="1:14" x14ac:dyDescent="0.75">
      <c r="A20" t="s">
        <v>20</v>
      </c>
      <c r="B20">
        <v>0.73309999999999997</v>
      </c>
      <c r="C20">
        <v>3.0488</v>
      </c>
      <c r="D20">
        <v>2.5436999999999999</v>
      </c>
      <c r="E20">
        <f>Tabelle1[[#This Row],[Spalte3]]-Tabelle1[[#This Row],[Spalte2]]</f>
        <v>2.3157000000000001</v>
      </c>
      <c r="F20">
        <f>Tabelle1[[#This Row],[Spalte4]]-Tabelle1[[#This Row],[Spalte2]]</f>
        <v>1.8106</v>
      </c>
      <c r="G20">
        <f>(1-(Tabelle1[[#This Row],[Spalte9]]/Tabelle1[[#This Row],[Spalte8]]))*100</f>
        <v>21.81197909919247</v>
      </c>
      <c r="H20">
        <v>0.74139999999999995</v>
      </c>
      <c r="I20">
        <v>3.1032000000000002</v>
      </c>
      <c r="J20">
        <v>2.593</v>
      </c>
      <c r="K20">
        <f>Tabelle1[[#This Row],[Spalte5]]-Tabelle1[[#This Row],[Spalte7]]</f>
        <v>2.3618000000000001</v>
      </c>
      <c r="L20">
        <f>Tabelle1[[#This Row],[Spalte6]]-Tabelle1[[#This Row],[Spalte7]]</f>
        <v>1.8515999999999999</v>
      </c>
      <c r="M20">
        <f>(1-(Tabelle1[[#This Row],[Spalte11]]/Tabelle1[[#This Row],[Spalte10]]))*100</f>
        <v>21.602167838089603</v>
      </c>
      <c r="N20">
        <f>(Tabelle1[[#This Row],[Spalte13]]+Tabelle1[[#This Row],[Spalte12]])/2</f>
        <v>21.707073468641035</v>
      </c>
    </row>
    <row r="21" spans="1:14" x14ac:dyDescent="0.75">
      <c r="A21" t="s">
        <v>21</v>
      </c>
      <c r="B21">
        <v>0.72719999999999996</v>
      </c>
      <c r="C21">
        <v>2.8460999999999999</v>
      </c>
      <c r="D21">
        <v>2.3511000000000002</v>
      </c>
      <c r="E21">
        <f>Tabelle1[[#This Row],[Spalte3]]-Tabelle1[[#This Row],[Spalte2]]</f>
        <v>2.1189</v>
      </c>
      <c r="F21">
        <f>Tabelle1[[#This Row],[Spalte4]]-Tabelle1[[#This Row],[Spalte2]]</f>
        <v>1.6239000000000003</v>
      </c>
      <c r="G21">
        <f>(1-(Tabelle1[[#This Row],[Spalte9]]/Tabelle1[[#This Row],[Spalte8]]))*100</f>
        <v>23.361177969701242</v>
      </c>
      <c r="H21">
        <v>0.73860000000000003</v>
      </c>
      <c r="I21">
        <v>3.2946</v>
      </c>
      <c r="J21">
        <v>2.6968999999999999</v>
      </c>
      <c r="K21">
        <f>Tabelle1[[#This Row],[Spalte5]]-Tabelle1[[#This Row],[Spalte7]]</f>
        <v>2.556</v>
      </c>
      <c r="L21">
        <f>Tabelle1[[#This Row],[Spalte6]]-Tabelle1[[#This Row],[Spalte7]]</f>
        <v>1.9582999999999999</v>
      </c>
      <c r="M21">
        <f>(1-(Tabelle1[[#This Row],[Spalte11]]/Tabelle1[[#This Row],[Spalte10]]))*100</f>
        <v>23.384194053208141</v>
      </c>
      <c r="N21">
        <f>(Tabelle1[[#This Row],[Spalte13]]+Tabelle1[[#This Row],[Spalte12]])/2</f>
        <v>23.372686011454689</v>
      </c>
    </row>
    <row r="22" spans="1:14" x14ac:dyDescent="0.75">
      <c r="A22" t="s">
        <v>22</v>
      </c>
      <c r="B22">
        <v>0.73299999999999998</v>
      </c>
      <c r="C22">
        <v>2.9986999999999999</v>
      </c>
      <c r="D22">
        <v>2.4998</v>
      </c>
      <c r="E22">
        <f>Tabelle1[[#This Row],[Spalte3]]-Tabelle1[[#This Row],[Spalte2]]</f>
        <v>2.2656999999999998</v>
      </c>
      <c r="F22">
        <f>Tabelle1[[#This Row],[Spalte4]]-Tabelle1[[#This Row],[Spalte2]]</f>
        <v>1.7667999999999999</v>
      </c>
      <c r="G22">
        <f>(1-(Tabelle1[[#This Row],[Spalte9]]/Tabelle1[[#This Row],[Spalte8]]))*100</f>
        <v>22.01968486560445</v>
      </c>
      <c r="H22">
        <v>0.73319999999999996</v>
      </c>
      <c r="I22">
        <v>3.0994000000000002</v>
      </c>
      <c r="J22">
        <v>2.5844999999999998</v>
      </c>
      <c r="K22">
        <f>Tabelle1[[#This Row],[Spalte5]]-Tabelle1[[#This Row],[Spalte7]]</f>
        <v>2.3662000000000001</v>
      </c>
      <c r="L22">
        <f>Tabelle1[[#This Row],[Spalte6]]-Tabelle1[[#This Row],[Spalte7]]</f>
        <v>1.8512999999999997</v>
      </c>
      <c r="M22">
        <f>(1-(Tabelle1[[#This Row],[Spalte11]]/Tabelle1[[#This Row],[Spalte10]]))*100</f>
        <v>21.760628856394238</v>
      </c>
      <c r="N22">
        <f>(Tabelle1[[#This Row],[Spalte13]]+Tabelle1[[#This Row],[Spalte12]])/2</f>
        <v>21.890156860999344</v>
      </c>
    </row>
    <row r="23" spans="1:14" x14ac:dyDescent="0.75">
      <c r="A23" t="s">
        <v>23</v>
      </c>
      <c r="B23">
        <v>0.73660000000000003</v>
      </c>
      <c r="C23">
        <v>3.5007999999999999</v>
      </c>
      <c r="D23">
        <v>2.9072</v>
      </c>
      <c r="E23">
        <f>Tabelle1[[#This Row],[Spalte3]]-Tabelle1[[#This Row],[Spalte2]]</f>
        <v>2.7641999999999998</v>
      </c>
      <c r="F23">
        <f>Tabelle1[[#This Row],[Spalte4]]-Tabelle1[[#This Row],[Spalte2]]</f>
        <v>2.1705999999999999</v>
      </c>
      <c r="G23">
        <f>(1-(Tabelle1[[#This Row],[Spalte9]]/Tabelle1[[#This Row],[Spalte8]]))*100</f>
        <v>21.474567686853341</v>
      </c>
      <c r="H23">
        <v>0.74360000000000004</v>
      </c>
      <c r="I23">
        <v>3.3542999999999998</v>
      </c>
      <c r="J23">
        <v>2.7925</v>
      </c>
      <c r="K23">
        <f>Tabelle1[[#This Row],[Spalte5]]-Tabelle1[[#This Row],[Spalte7]]</f>
        <v>2.6106999999999996</v>
      </c>
      <c r="L23">
        <f>Tabelle1[[#This Row],[Spalte6]]-Tabelle1[[#This Row],[Spalte7]]</f>
        <v>2.0488999999999997</v>
      </c>
      <c r="M23">
        <f>(1-(Tabelle1[[#This Row],[Spalte11]]/Tabelle1[[#This Row],[Spalte10]]))*100</f>
        <v>21.519132799632278</v>
      </c>
      <c r="N23">
        <f>(Tabelle1[[#This Row],[Spalte13]]+Tabelle1[[#This Row],[Spalte12]])/2</f>
        <v>21.496850243242811</v>
      </c>
    </row>
    <row r="24" spans="1:14" x14ac:dyDescent="0.75">
      <c r="A24" t="s">
        <v>24</v>
      </c>
      <c r="B24">
        <v>0.74019999999999997</v>
      </c>
      <c r="C24">
        <v>2.7210999999999999</v>
      </c>
      <c r="D24">
        <v>2.2947000000000002</v>
      </c>
      <c r="E24">
        <f>Tabelle1[[#This Row],[Spalte3]]-Tabelle1[[#This Row],[Spalte2]]</f>
        <v>1.9808999999999999</v>
      </c>
      <c r="F24">
        <f>Tabelle1[[#This Row],[Spalte4]]-Tabelle1[[#This Row],[Spalte2]]</f>
        <v>1.5545000000000002</v>
      </c>
      <c r="G24">
        <f>(1-(Tabelle1[[#This Row],[Spalte9]]/Tabelle1[[#This Row],[Spalte8]]))*100</f>
        <v>21.525569185723647</v>
      </c>
      <c r="H24">
        <v>0.73880000000000001</v>
      </c>
      <c r="I24">
        <v>3.3016000000000001</v>
      </c>
      <c r="J24">
        <v>2.7658</v>
      </c>
      <c r="K24">
        <f>Tabelle1[[#This Row],[Spalte5]]-Tabelle1[[#This Row],[Spalte7]]</f>
        <v>2.5628000000000002</v>
      </c>
      <c r="L24">
        <f>Tabelle1[[#This Row],[Spalte6]]-Tabelle1[[#This Row],[Spalte7]]</f>
        <v>2.0270000000000001</v>
      </c>
      <c r="M24">
        <f>(1-(Tabelle1[[#This Row],[Spalte11]]/Tabelle1[[#This Row],[Spalte10]]))*100</f>
        <v>20.906820664897772</v>
      </c>
      <c r="N24">
        <f>(Tabelle1[[#This Row],[Spalte13]]+Tabelle1[[#This Row],[Spalte12]])/2</f>
        <v>21.21619492531071</v>
      </c>
    </row>
    <row r="25" spans="1:14" x14ac:dyDescent="0.75">
      <c r="A25" t="s">
        <v>25</v>
      </c>
      <c r="B25">
        <v>0.73509999999999998</v>
      </c>
      <c r="C25">
        <v>3.2953999999999999</v>
      </c>
      <c r="D25">
        <v>2.7345999999999999</v>
      </c>
      <c r="E25">
        <f>Tabelle1[[#This Row],[Spalte3]]-Tabelle1[[#This Row],[Spalte2]]</f>
        <v>2.5602999999999998</v>
      </c>
      <c r="F25">
        <f>Tabelle1[[#This Row],[Spalte4]]-Tabelle1[[#This Row],[Spalte2]]</f>
        <v>1.9994999999999998</v>
      </c>
      <c r="G25">
        <f>(1-(Tabelle1[[#This Row],[Spalte9]]/Tabelle1[[#This Row],[Spalte8]]))*100</f>
        <v>21.90368316212944</v>
      </c>
      <c r="H25">
        <v>0.72529999999999994</v>
      </c>
      <c r="I25">
        <v>3.0914999999999999</v>
      </c>
      <c r="J25">
        <v>2.5743</v>
      </c>
      <c r="K25">
        <f>Tabelle1[[#This Row],[Spalte5]]-Tabelle1[[#This Row],[Spalte7]]</f>
        <v>2.3662000000000001</v>
      </c>
      <c r="L25">
        <f>Tabelle1[[#This Row],[Spalte6]]-Tabelle1[[#This Row],[Spalte7]]</f>
        <v>1.8490000000000002</v>
      </c>
      <c r="M25">
        <f>(1-(Tabelle1[[#This Row],[Spalte11]]/Tabelle1[[#This Row],[Spalte10]]))*100</f>
        <v>21.857831121629612</v>
      </c>
      <c r="N25">
        <f>(Tabelle1[[#This Row],[Spalte13]]+Tabelle1[[#This Row],[Spalte12]])/2</f>
        <v>21.880757141879528</v>
      </c>
    </row>
    <row r="26" spans="1:14" x14ac:dyDescent="0.75">
      <c r="A26" t="s">
        <v>26</v>
      </c>
      <c r="B26">
        <v>0.73380000000000001</v>
      </c>
      <c r="C26">
        <v>3.4266000000000001</v>
      </c>
      <c r="D26">
        <v>2.8370000000000002</v>
      </c>
      <c r="E26">
        <f>Tabelle1[[#This Row],[Spalte3]]-Tabelle1[[#This Row],[Spalte2]]</f>
        <v>2.6928000000000001</v>
      </c>
      <c r="F26">
        <f>Tabelle1[[#This Row],[Spalte4]]-Tabelle1[[#This Row],[Spalte2]]</f>
        <v>2.1032000000000002</v>
      </c>
      <c r="G26">
        <f>(1-(Tabelle1[[#This Row],[Spalte9]]/Tabelle1[[#This Row],[Spalte8]]))*100</f>
        <v>21.895424836601308</v>
      </c>
      <c r="H26">
        <v>0.72699999999999998</v>
      </c>
      <c r="I26">
        <v>4.2601000000000004</v>
      </c>
      <c r="J26">
        <v>3.4868000000000001</v>
      </c>
      <c r="K26">
        <f>Tabelle1[[#This Row],[Spalte5]]-Tabelle1[[#This Row],[Spalte7]]</f>
        <v>3.5331000000000006</v>
      </c>
      <c r="L26">
        <f>Tabelle1[[#This Row],[Spalte6]]-Tabelle1[[#This Row],[Spalte7]]</f>
        <v>2.7598000000000003</v>
      </c>
      <c r="M26">
        <f>(1-(Tabelle1[[#This Row],[Spalte11]]/Tabelle1[[#This Row],[Spalte10]]))*100</f>
        <v>21.887294443972717</v>
      </c>
      <c r="N26">
        <f>(Tabelle1[[#This Row],[Spalte13]]+Tabelle1[[#This Row],[Spalte12]])/2</f>
        <v>21.891359640287014</v>
      </c>
    </row>
    <row r="27" spans="1:14" x14ac:dyDescent="0.75">
      <c r="A27" t="s">
        <v>27</v>
      </c>
      <c r="B27">
        <v>0.73419999999999996</v>
      </c>
      <c r="C27">
        <v>3.6663000000000001</v>
      </c>
      <c r="D27" t="s">
        <v>39</v>
      </c>
      <c r="E27">
        <f>Tabelle1[[#This Row],[Spalte3]]-Tabelle1[[#This Row],[Spalte2]]</f>
        <v>2.9321000000000002</v>
      </c>
      <c r="F27" t="e">
        <f>Tabelle1[[#This Row],[Spalte4]]-Tabelle1[[#This Row],[Spalte2]]</f>
        <v>#VALUE!</v>
      </c>
      <c r="G27" t="e">
        <f>(1-(Tabelle1[[#This Row],[Spalte9]]/Tabelle1[[#This Row],[Spalte8]]))*100</f>
        <v>#VALUE!</v>
      </c>
      <c r="H27">
        <v>0.72309999999999997</v>
      </c>
      <c r="I27">
        <v>2.6802000000000001</v>
      </c>
      <c r="J27">
        <v>2.2452999999999999</v>
      </c>
      <c r="K27">
        <f>Tabelle1[[#This Row],[Spalte5]]-Tabelle1[[#This Row],[Spalte7]]</f>
        <v>1.9571000000000001</v>
      </c>
      <c r="L27">
        <f>Tabelle1[[#This Row],[Spalte6]]-Tabelle1[[#This Row],[Spalte7]]</f>
        <v>1.5221999999999998</v>
      </c>
      <c r="M27">
        <f>(1-(Tabelle1[[#This Row],[Spalte11]]/Tabelle1[[#This Row],[Spalte10]]))*100</f>
        <v>22.221654488784438</v>
      </c>
      <c r="N27">
        <f>(1-(Tabelle1[[#This Row],[Spalte11]]/Tabelle1[[#This Row],[Spalte10]]))*100</f>
        <v>22.221654488784438</v>
      </c>
    </row>
    <row r="28" spans="1:14" x14ac:dyDescent="0.75">
      <c r="A28" t="s">
        <v>28</v>
      </c>
      <c r="B28">
        <v>0.74039999999999995</v>
      </c>
      <c r="C28">
        <v>3.8831000000000002</v>
      </c>
      <c r="D28">
        <v>3.3704000000000001</v>
      </c>
      <c r="E28">
        <f>Tabelle1[[#This Row],[Spalte3]]-Tabelle1[[#This Row],[Spalte2]]</f>
        <v>3.1427000000000005</v>
      </c>
      <c r="F28">
        <f>Tabelle1[[#This Row],[Spalte4]]-Tabelle1[[#This Row],[Spalte2]]</f>
        <v>2.63</v>
      </c>
      <c r="G28">
        <f>(1-(Tabelle1[[#This Row],[Spalte9]]/Tabelle1[[#This Row],[Spalte8]]))*100</f>
        <v>16.313997518057732</v>
      </c>
      <c r="H28">
        <v>0.72560000000000002</v>
      </c>
      <c r="I28">
        <v>3.4712000000000001</v>
      </c>
      <c r="J28">
        <v>3.0163000000000002</v>
      </c>
      <c r="K28">
        <f>Tabelle1[[#This Row],[Spalte5]]-Tabelle1[[#This Row],[Spalte7]]</f>
        <v>2.7456</v>
      </c>
      <c r="L28">
        <f>Tabelle1[[#This Row],[Spalte6]]-Tabelle1[[#This Row],[Spalte7]]</f>
        <v>2.2907000000000002</v>
      </c>
      <c r="M28">
        <f>(1-(Tabelle1[[#This Row],[Spalte11]]/Tabelle1[[#This Row],[Spalte10]]))*100</f>
        <v>16.568327505827497</v>
      </c>
      <c r="N28">
        <f>(Tabelle1[[#This Row],[Spalte13]]+Tabelle1[[#This Row],[Spalte12]])/2</f>
        <v>16.441162511942615</v>
      </c>
    </row>
    <row r="29" spans="1:14" x14ac:dyDescent="0.75">
      <c r="A29" t="s">
        <v>29</v>
      </c>
      <c r="B29">
        <v>0.72909999999999997</v>
      </c>
      <c r="C29">
        <v>3.0007000000000001</v>
      </c>
      <c r="D29">
        <v>2.4738000000000002</v>
      </c>
      <c r="E29">
        <f>Tabelle1[[#This Row],[Spalte3]]-Tabelle1[[#This Row],[Spalte2]]</f>
        <v>2.2716000000000003</v>
      </c>
      <c r="F29">
        <f>Tabelle1[[#This Row],[Spalte4]]-Tabelle1[[#This Row],[Spalte2]]</f>
        <v>1.7447000000000004</v>
      </c>
      <c r="G29">
        <f>(1-(Tabelle1[[#This Row],[Spalte9]]/Tabelle1[[#This Row],[Spalte8]]))*100</f>
        <v>23.195104771966889</v>
      </c>
      <c r="H29">
        <v>0.7238</v>
      </c>
      <c r="I29">
        <v>3.0444</v>
      </c>
      <c r="J29">
        <v>2.4967000000000001</v>
      </c>
      <c r="K29">
        <f>Tabelle1[[#This Row],[Spalte5]]-Tabelle1[[#This Row],[Spalte7]]</f>
        <v>2.3205999999999998</v>
      </c>
      <c r="L29">
        <f>Tabelle1[[#This Row],[Spalte6]]-Tabelle1[[#This Row],[Spalte7]]</f>
        <v>1.7729000000000001</v>
      </c>
      <c r="M29">
        <f>(1-(Tabelle1[[#This Row],[Spalte11]]/Tabelle1[[#This Row],[Spalte10]]))*100</f>
        <v>23.601654744462628</v>
      </c>
      <c r="N29">
        <f>(Tabelle1[[#This Row],[Spalte13]]+Tabelle1[[#This Row],[Spalte12]])/2</f>
        <v>23.398379758214759</v>
      </c>
    </row>
    <row r="30" spans="1:14" x14ac:dyDescent="0.75">
      <c r="A30" t="s">
        <v>30</v>
      </c>
      <c r="B30">
        <v>0.74239999999999995</v>
      </c>
      <c r="C30">
        <v>3.0459999999999998</v>
      </c>
      <c r="D30">
        <v>2.5495000000000001</v>
      </c>
      <c r="E30">
        <f>Tabelle1[[#This Row],[Spalte3]]-Tabelle1[[#This Row],[Spalte2]]</f>
        <v>2.3035999999999999</v>
      </c>
      <c r="F30">
        <f>Tabelle1[[#This Row],[Spalte4]]-Tabelle1[[#This Row],[Spalte2]]</f>
        <v>1.8071000000000002</v>
      </c>
      <c r="G30">
        <f>(1-(Tabelle1[[#This Row],[Spalte9]]/Tabelle1[[#This Row],[Spalte8]]))*100</f>
        <v>21.55322104532036</v>
      </c>
      <c r="H30">
        <v>0.74060000000000004</v>
      </c>
      <c r="I30">
        <v>2.6964999999999999</v>
      </c>
      <c r="J30">
        <v>2.2604000000000002</v>
      </c>
      <c r="K30">
        <f>Tabelle1[[#This Row],[Spalte5]]-Tabelle1[[#This Row],[Spalte7]]</f>
        <v>1.9558999999999997</v>
      </c>
      <c r="L30">
        <f>Tabelle1[[#This Row],[Spalte6]]-Tabelle1[[#This Row],[Spalte7]]</f>
        <v>1.5198</v>
      </c>
      <c r="M30">
        <f>(1-(Tabelle1[[#This Row],[Spalte11]]/Tabelle1[[#This Row],[Spalte10]]))*100</f>
        <v>22.296640932563005</v>
      </c>
      <c r="N30">
        <f>(Tabelle1[[#This Row],[Spalte13]]+Tabelle1[[#This Row],[Spalte12]])/2</f>
        <v>21.924930988941682</v>
      </c>
    </row>
    <row r="31" spans="1:14" x14ac:dyDescent="0.75">
      <c r="A31" t="s">
        <v>31</v>
      </c>
      <c r="B31">
        <v>0.73350000000000004</v>
      </c>
      <c r="C31">
        <v>3.0310000000000001</v>
      </c>
      <c r="D31">
        <v>2.5880999999999998</v>
      </c>
      <c r="E31">
        <f>Tabelle1[[#This Row],[Spalte3]]-Tabelle1[[#This Row],[Spalte2]]</f>
        <v>2.2975000000000003</v>
      </c>
      <c r="F31">
        <f>Tabelle1[[#This Row],[Spalte4]]-Tabelle1[[#This Row],[Spalte2]]</f>
        <v>1.8545999999999998</v>
      </c>
      <c r="G31">
        <f>(1-(Tabelle1[[#This Row],[Spalte9]]/Tabelle1[[#This Row],[Spalte8]]))*100</f>
        <v>19.277475516866183</v>
      </c>
      <c r="H31">
        <v>0.745</v>
      </c>
      <c r="I31">
        <v>3.3155999999999999</v>
      </c>
      <c r="J31">
        <v>2.8408000000000002</v>
      </c>
      <c r="K31">
        <f>Tabelle1[[#This Row],[Spalte5]]-Tabelle1[[#This Row],[Spalte7]]</f>
        <v>2.5705999999999998</v>
      </c>
      <c r="L31">
        <f>Tabelle1[[#This Row],[Spalte6]]-Tabelle1[[#This Row],[Spalte7]]</f>
        <v>2.0958000000000001</v>
      </c>
      <c r="M31">
        <f>(1-(Tabelle1[[#This Row],[Spalte11]]/Tabelle1[[#This Row],[Spalte10]]))*100</f>
        <v>18.470396016494195</v>
      </c>
      <c r="N31">
        <f>(Tabelle1[[#This Row],[Spalte13]]+Tabelle1[[#This Row],[Spalte12]])/2</f>
        <v>18.873935766680191</v>
      </c>
    </row>
    <row r="32" spans="1:14" x14ac:dyDescent="0.75">
      <c r="A32" t="s">
        <v>32</v>
      </c>
      <c r="B32">
        <v>0.73240000000000005</v>
      </c>
      <c r="C32">
        <v>3.1871999999999998</v>
      </c>
      <c r="D32">
        <v>2.7330000000000001</v>
      </c>
      <c r="E32">
        <f>Tabelle1[[#This Row],[Spalte3]]-Tabelle1[[#This Row],[Spalte2]]</f>
        <v>2.4547999999999996</v>
      </c>
      <c r="F32">
        <f>Tabelle1[[#This Row],[Spalte4]]-Tabelle1[[#This Row],[Spalte2]]</f>
        <v>2.0005999999999999</v>
      </c>
      <c r="G32">
        <f>(1-(Tabelle1[[#This Row],[Spalte9]]/Tabelle1[[#This Row],[Spalte8]]))*100</f>
        <v>18.502525664005208</v>
      </c>
      <c r="H32">
        <v>0.73280000000000001</v>
      </c>
      <c r="I32">
        <v>3.2136999999999998</v>
      </c>
      <c r="J32" t="s">
        <v>40</v>
      </c>
      <c r="K32">
        <f>Tabelle1[[#This Row],[Spalte5]]-Tabelle1[[#This Row],[Spalte7]]</f>
        <v>2.4808999999999997</v>
      </c>
      <c r="L32" t="e">
        <f>Tabelle1[[#This Row],[Spalte6]]-Tabelle1[[#This Row],[Spalte7]]</f>
        <v>#VALUE!</v>
      </c>
      <c r="M32" t="e">
        <f>(1-(Tabelle1[[#This Row],[Spalte11]]/Tabelle1[[#This Row],[Spalte10]]))*100</f>
        <v>#VALUE!</v>
      </c>
      <c r="N32">
        <f>(1-(Tabelle1[[#This Row],[Spalte9]]/Tabelle1[[#This Row],[Spalte8]]))*100</f>
        <v>18.502525664005208</v>
      </c>
    </row>
    <row r="33" spans="1:14" x14ac:dyDescent="0.75">
      <c r="A33" t="s">
        <v>33</v>
      </c>
      <c r="B33">
        <v>0.72870000000000001</v>
      </c>
      <c r="C33">
        <v>3.3391000000000002</v>
      </c>
      <c r="D33">
        <v>2.847</v>
      </c>
      <c r="E33">
        <f>Tabelle1[[#This Row],[Spalte3]]-Tabelle1[[#This Row],[Spalte2]]</f>
        <v>2.6104000000000003</v>
      </c>
      <c r="F33">
        <f>Tabelle1[[#This Row],[Spalte4]]-Tabelle1[[#This Row],[Spalte2]]</f>
        <v>2.1183000000000001</v>
      </c>
      <c r="G33">
        <f>(1-(Tabelle1[[#This Row],[Spalte9]]/Tabelle1[[#This Row],[Spalte8]]))*100</f>
        <v>18.85151700888753</v>
      </c>
      <c r="H33">
        <v>0.7319</v>
      </c>
      <c r="I33">
        <v>4.0046999999999997</v>
      </c>
      <c r="J33">
        <v>3.3946999999999998</v>
      </c>
      <c r="K33">
        <f>Tabelle1[[#This Row],[Spalte5]]-Tabelle1[[#This Row],[Spalte7]]</f>
        <v>3.2727999999999997</v>
      </c>
      <c r="L33">
        <f>Tabelle1[[#This Row],[Spalte6]]-Tabelle1[[#This Row],[Spalte7]]</f>
        <v>2.6627999999999998</v>
      </c>
      <c r="M33">
        <f>(1-(Tabelle1[[#This Row],[Spalte11]]/Tabelle1[[#This Row],[Spalte10]]))*100</f>
        <v>18.638474700562213</v>
      </c>
      <c r="N33">
        <f>(Tabelle1[[#This Row],[Spalte13]]+Tabelle1[[#This Row],[Spalte12]])/2</f>
        <v>18.74499585472487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A1CF-7473-4DD6-B6FF-6A84038DAD36}">
  <dimension ref="A1:F33"/>
  <sheetViews>
    <sheetView workbookViewId="0">
      <selection activeCell="G6" sqref="G6"/>
    </sheetView>
  </sheetViews>
  <sheetFormatPr baseColWidth="10" defaultRowHeight="14.75" x14ac:dyDescent="0.75"/>
  <cols>
    <col min="2" max="2" width="13.2265625" customWidth="1"/>
    <col min="3" max="3" width="12.1328125" customWidth="1"/>
    <col min="4" max="4" width="14.04296875" customWidth="1"/>
    <col min="5" max="5" width="15.6796875" customWidth="1"/>
    <col min="6" max="6" width="14.31640625" customWidth="1"/>
  </cols>
  <sheetData>
    <row r="1" spans="1:6" x14ac:dyDescent="0.75">
      <c r="A1" t="s">
        <v>0</v>
      </c>
      <c r="B1" t="s">
        <v>48</v>
      </c>
      <c r="C1" t="s">
        <v>49</v>
      </c>
      <c r="D1" t="s">
        <v>47</v>
      </c>
      <c r="E1" t="s">
        <v>50</v>
      </c>
      <c r="F1" t="s">
        <v>51</v>
      </c>
    </row>
    <row r="2" spans="1:6" x14ac:dyDescent="0.75">
      <c r="A2" t="s">
        <v>3</v>
      </c>
      <c r="B2">
        <v>2.173</v>
      </c>
      <c r="C2">
        <v>5.38</v>
      </c>
      <c r="D2">
        <v>22.826713491363932</v>
      </c>
      <c r="E2">
        <f>(1-(Tabelle2[[#This Row],[average_watercontent '[%']]]/100))*Tabelle2[[#This Row],[weigh_gly '[g']]]</f>
        <v>1.6769755158326616</v>
      </c>
      <c r="F2">
        <f>(1-(Tabelle2[[#This Row],[average_watercontent '[%']]]/100))*Tabelle2[[#This Row],[weigh_que '[g']]]</f>
        <v>4.1519228141646201</v>
      </c>
    </row>
    <row r="3" spans="1:6" x14ac:dyDescent="0.75">
      <c r="A3" t="s">
        <v>4</v>
      </c>
      <c r="B3">
        <v>2.1859999999999999</v>
      </c>
      <c r="C3">
        <v>5.4020000000000001</v>
      </c>
      <c r="D3">
        <v>23.887439857191858</v>
      </c>
      <c r="E3">
        <f>(1-(Tabelle2[[#This Row],[average_watercontent '[%']]]/100))*Tabelle2[[#This Row],[weigh_gly '[g']]]</f>
        <v>1.6638205647217859</v>
      </c>
      <c r="F3">
        <f>(1-(Tabelle2[[#This Row],[average_watercontent '[%']]]/100))*Tabelle2[[#This Row],[weigh_que '[g']]]</f>
        <v>4.1116004989144956</v>
      </c>
    </row>
    <row r="4" spans="1:6" x14ac:dyDescent="0.75">
      <c r="A4" t="s">
        <v>5</v>
      </c>
      <c r="B4">
        <v>2.16</v>
      </c>
      <c r="C4">
        <v>5.2009999999999996</v>
      </c>
      <c r="D4">
        <v>22.875974913954355</v>
      </c>
      <c r="E4">
        <f>(1-(Tabelle2[[#This Row],[average_watercontent '[%']]]/100))*Tabelle2[[#This Row],[weigh_gly '[g']]]</f>
        <v>1.665878941858586</v>
      </c>
      <c r="F4">
        <f>(1-(Tabelle2[[#This Row],[average_watercontent '[%']]]/100))*Tabelle2[[#This Row],[weigh_que '[g']]]</f>
        <v>4.0112205447252336</v>
      </c>
    </row>
    <row r="5" spans="1:6" x14ac:dyDescent="0.75">
      <c r="A5" t="s">
        <v>6</v>
      </c>
      <c r="B5">
        <v>2.1030000000000002</v>
      </c>
      <c r="C5">
        <v>5.3609999999999998</v>
      </c>
      <c r="D5">
        <v>29.169931562764646</v>
      </c>
      <c r="E5">
        <f>(1-(Tabelle2[[#This Row],[average_watercontent '[%']]]/100))*Tabelle2[[#This Row],[weigh_gly '[g']]]</f>
        <v>1.4895563392350597</v>
      </c>
      <c r="F5">
        <f>(1-(Tabelle2[[#This Row],[average_watercontent '[%']]]/100))*Tabelle2[[#This Row],[weigh_que '[g']]]</f>
        <v>3.7971999689201876</v>
      </c>
    </row>
    <row r="6" spans="1:6" x14ac:dyDescent="0.75">
      <c r="A6" t="s">
        <v>34</v>
      </c>
      <c r="B6">
        <v>2.1190000000000002</v>
      </c>
      <c r="C6">
        <v>5.3330000000000002</v>
      </c>
      <c r="D6">
        <v>21.503511095283667</v>
      </c>
      <c r="E6">
        <f>(1-(Tabelle2[[#This Row],[average_watercontent '[%']]]/100))*Tabelle2[[#This Row],[weigh_gly '[g']]]</f>
        <v>1.6633405998909392</v>
      </c>
      <c r="F6">
        <f>(1-(Tabelle2[[#This Row],[average_watercontent '[%']]]/100))*Tabelle2[[#This Row],[weigh_que '[g']]]</f>
        <v>4.1862177532885223</v>
      </c>
    </row>
    <row r="7" spans="1:6" x14ac:dyDescent="0.75">
      <c r="A7" t="s">
        <v>7</v>
      </c>
      <c r="B7">
        <v>2.0350000000000001</v>
      </c>
      <c r="C7">
        <v>5.2350000000000003</v>
      </c>
      <c r="D7">
        <v>21.344781140660857</v>
      </c>
      <c r="E7">
        <f>(1-(Tabelle2[[#This Row],[average_watercontent '[%']]]/100))*Tabelle2[[#This Row],[weigh_gly '[g']]]</f>
        <v>1.6006337037875518</v>
      </c>
      <c r="F7">
        <f>(1-(Tabelle2[[#This Row],[average_watercontent '[%']]]/100))*Tabelle2[[#This Row],[weigh_que '[g']]]</f>
        <v>4.1176007072864049</v>
      </c>
    </row>
    <row r="8" spans="1:6" x14ac:dyDescent="0.75">
      <c r="A8" t="s">
        <v>8</v>
      </c>
      <c r="B8">
        <v>2.0369999999999999</v>
      </c>
      <c r="C8">
        <v>5.3819999999999997</v>
      </c>
      <c r="D8">
        <v>20.073529294576431</v>
      </c>
      <c r="E8">
        <f>(1-(Tabelle2[[#This Row],[average_watercontent '[%']]]/100))*Tabelle2[[#This Row],[weigh_gly '[g']]]</f>
        <v>1.628102208269478</v>
      </c>
      <c r="F8">
        <f>(1-(Tabelle2[[#This Row],[average_watercontent '[%']]]/100))*Tabelle2[[#This Row],[weigh_que '[g']]]</f>
        <v>4.3016426533658958</v>
      </c>
    </row>
    <row r="9" spans="1:6" x14ac:dyDescent="0.75">
      <c r="A9" t="s">
        <v>9</v>
      </c>
      <c r="B9">
        <v>2.1989999999999998</v>
      </c>
      <c r="C9">
        <v>5.4480000000000004</v>
      </c>
      <c r="D9">
        <v>23.615407685749567</v>
      </c>
      <c r="E9">
        <f>(1-(Tabelle2[[#This Row],[average_watercontent '[%']]]/100))*Tabelle2[[#This Row],[weigh_gly '[g']]]</f>
        <v>1.6796971849903668</v>
      </c>
      <c r="F9">
        <f>(1-(Tabelle2[[#This Row],[average_watercontent '[%']]]/100))*Tabelle2[[#This Row],[weigh_que '[g']]]</f>
        <v>4.1614325892803636</v>
      </c>
    </row>
    <row r="10" spans="1:6" x14ac:dyDescent="0.75">
      <c r="A10" t="s">
        <v>10</v>
      </c>
      <c r="B10">
        <v>2.0470000000000002</v>
      </c>
      <c r="C10">
        <v>5.32</v>
      </c>
      <c r="D10">
        <v>26.988310332873297</v>
      </c>
      <c r="E10">
        <f>(1-(Tabelle2[[#This Row],[average_watercontent '[%']]]/100))*Tabelle2[[#This Row],[weigh_gly '[g']]]</f>
        <v>1.4945492874860837</v>
      </c>
      <c r="F10">
        <f>(1-(Tabelle2[[#This Row],[average_watercontent '[%']]]/100))*Tabelle2[[#This Row],[weigh_que '[g']]]</f>
        <v>3.8842218902911405</v>
      </c>
    </row>
    <row r="11" spans="1:6" x14ac:dyDescent="0.75">
      <c r="A11" t="s">
        <v>11</v>
      </c>
      <c r="B11">
        <v>2.0430000000000001</v>
      </c>
      <c r="C11">
        <v>5.0910000000000002</v>
      </c>
      <c r="D11">
        <v>28.433637681708994</v>
      </c>
      <c r="E11">
        <f>(1-(Tabelle2[[#This Row],[average_watercontent '[%']]]/100))*Tabelle2[[#This Row],[weigh_gly '[g']]]</f>
        <v>1.4621007821626855</v>
      </c>
      <c r="F11">
        <f>(1-(Tabelle2[[#This Row],[average_watercontent '[%']]]/100))*Tabelle2[[#This Row],[weigh_que '[g']]]</f>
        <v>3.6434435056241954</v>
      </c>
    </row>
    <row r="12" spans="1:6" x14ac:dyDescent="0.75">
      <c r="A12" t="s">
        <v>12</v>
      </c>
      <c r="B12">
        <v>2.0710000000000002</v>
      </c>
      <c r="C12">
        <v>5.2519999999999998</v>
      </c>
      <c r="D12">
        <v>23.387836031996862</v>
      </c>
      <c r="E12">
        <f>(1-(Tabelle2[[#This Row],[average_watercontent '[%']]]/100))*Tabelle2[[#This Row],[weigh_gly '[g']]]</f>
        <v>1.5866379157773451</v>
      </c>
      <c r="F12">
        <f>(1-(Tabelle2[[#This Row],[average_watercontent '[%']]]/100))*Tabelle2[[#This Row],[weigh_que '[g']]]</f>
        <v>4.0236708515995252</v>
      </c>
    </row>
    <row r="13" spans="1:6" x14ac:dyDescent="0.75">
      <c r="A13" t="s">
        <v>13</v>
      </c>
      <c r="B13">
        <v>2.0910000000000002</v>
      </c>
      <c r="C13">
        <v>5.1280000000000001</v>
      </c>
      <c r="D13">
        <v>28.155771443438987</v>
      </c>
      <c r="E13">
        <f>(1-(Tabelle2[[#This Row],[average_watercontent '[%']]]/100))*Tabelle2[[#This Row],[weigh_gly '[g']]]</f>
        <v>1.5022628191176908</v>
      </c>
      <c r="F13">
        <f>(1-(Tabelle2[[#This Row],[average_watercontent '[%']]]/100))*Tabelle2[[#This Row],[weigh_que '[g']]]</f>
        <v>3.6841720403804485</v>
      </c>
    </row>
    <row r="14" spans="1:6" x14ac:dyDescent="0.75">
      <c r="A14" t="s">
        <v>14</v>
      </c>
      <c r="B14">
        <v>2.1680000000000001</v>
      </c>
      <c r="C14">
        <v>5.4269999999999996</v>
      </c>
      <c r="D14">
        <v>24.392315736984166</v>
      </c>
      <c r="E14">
        <f>(1-(Tabelle2[[#This Row],[average_watercontent '[%']]]/100))*Tabelle2[[#This Row],[weigh_gly '[g']]]</f>
        <v>1.6391745948221832</v>
      </c>
      <c r="F14">
        <f>(1-(Tabelle2[[#This Row],[average_watercontent '[%']]]/100))*Tabelle2[[#This Row],[weigh_que '[g']]]</f>
        <v>4.103229024953869</v>
      </c>
    </row>
    <row r="15" spans="1:6" x14ac:dyDescent="0.75">
      <c r="A15" t="s">
        <v>15</v>
      </c>
      <c r="B15">
        <v>2.1659999999999999</v>
      </c>
      <c r="C15">
        <v>5.3470000000000004</v>
      </c>
      <c r="D15">
        <v>22.207087774028089</v>
      </c>
      <c r="E15">
        <f>(1-(Tabelle2[[#This Row],[average_watercontent '[%']]]/100))*Tabelle2[[#This Row],[weigh_gly '[g']]]</f>
        <v>1.6849944788145514</v>
      </c>
      <c r="F15">
        <f>(1-(Tabelle2[[#This Row],[average_watercontent '[%']]]/100))*Tabelle2[[#This Row],[weigh_que '[g']]]</f>
        <v>4.1595870167227185</v>
      </c>
    </row>
    <row r="16" spans="1:6" x14ac:dyDescent="0.75">
      <c r="A16" t="s">
        <v>16</v>
      </c>
      <c r="B16">
        <v>2.181</v>
      </c>
      <c r="C16">
        <v>5.3979999999999997</v>
      </c>
      <c r="D16">
        <v>21.981647718431667</v>
      </c>
      <c r="E16">
        <f>(1-(Tabelle2[[#This Row],[average_watercontent '[%']]]/100))*Tabelle2[[#This Row],[weigh_gly '[g']]]</f>
        <v>1.7015802632610055</v>
      </c>
      <c r="F16">
        <f>(1-(Tabelle2[[#This Row],[average_watercontent '[%']]]/100))*Tabelle2[[#This Row],[weigh_que '[g']]]</f>
        <v>4.2114306561590586</v>
      </c>
    </row>
    <row r="17" spans="1:6" x14ac:dyDescent="0.75">
      <c r="A17" t="s">
        <v>17</v>
      </c>
      <c r="B17">
        <v>2.1429999999999998</v>
      </c>
      <c r="C17">
        <v>5.1449999999999996</v>
      </c>
      <c r="D17">
        <v>22.260213117501792</v>
      </c>
      <c r="E17">
        <f>(1-(Tabelle2[[#This Row],[average_watercontent '[%']]]/100))*Tabelle2[[#This Row],[weigh_gly '[g']]]</f>
        <v>1.6659636328919365</v>
      </c>
      <c r="F17">
        <f>(1-(Tabelle2[[#This Row],[average_watercontent '[%']]]/100))*Tabelle2[[#This Row],[weigh_que '[g']]]</f>
        <v>3.9997120351045323</v>
      </c>
    </row>
    <row r="18" spans="1:6" x14ac:dyDescent="0.75">
      <c r="A18" t="s">
        <v>18</v>
      </c>
      <c r="B18">
        <v>2.0379999999999998</v>
      </c>
      <c r="C18">
        <v>5.2350000000000003</v>
      </c>
      <c r="D18">
        <v>23.248913689320993</v>
      </c>
      <c r="E18">
        <f>(1-(Tabelle2[[#This Row],[average_watercontent '[%']]]/100))*Tabelle2[[#This Row],[weigh_gly '[g']]]</f>
        <v>1.564187139011638</v>
      </c>
      <c r="F18">
        <f>(1-(Tabelle2[[#This Row],[average_watercontent '[%']]]/100))*Tabelle2[[#This Row],[weigh_que '[g']]]</f>
        <v>4.017919368364046</v>
      </c>
    </row>
    <row r="19" spans="1:6" x14ac:dyDescent="0.75">
      <c r="A19" t="s">
        <v>19</v>
      </c>
      <c r="B19">
        <v>2.1480000000000001</v>
      </c>
      <c r="C19">
        <v>5.0810000000000004</v>
      </c>
      <c r="D19">
        <v>21.300632266991641</v>
      </c>
      <c r="E19">
        <f>(1-(Tabelle2[[#This Row],[average_watercontent '[%']]]/100))*Tabelle2[[#This Row],[weigh_gly '[g']]]</f>
        <v>1.6904624189050197</v>
      </c>
      <c r="F19">
        <f>(1-(Tabelle2[[#This Row],[average_watercontent '[%']]]/100))*Tabelle2[[#This Row],[weigh_que '[g']]]</f>
        <v>3.9987148745141554</v>
      </c>
    </row>
    <row r="20" spans="1:6" x14ac:dyDescent="0.75">
      <c r="A20" t="s">
        <v>20</v>
      </c>
      <c r="B20">
        <v>2.1349999999999998</v>
      </c>
      <c r="C20">
        <v>5.44</v>
      </c>
      <c r="D20">
        <v>21.707073468641035</v>
      </c>
      <c r="E20">
        <f>(1-(Tabelle2[[#This Row],[average_watercontent '[%']]]/100))*Tabelle2[[#This Row],[weigh_gly '[g']]]</f>
        <v>1.6715539814445137</v>
      </c>
      <c r="F20">
        <f>(1-(Tabelle2[[#This Row],[average_watercontent '[%']]]/100))*Tabelle2[[#This Row],[weigh_que '[g']]]</f>
        <v>4.2591352033059282</v>
      </c>
    </row>
    <row r="21" spans="1:6" x14ac:dyDescent="0.75">
      <c r="A21" t="s">
        <v>21</v>
      </c>
      <c r="B21">
        <v>2.1179999999999999</v>
      </c>
      <c r="C21">
        <v>5.2380000000000004</v>
      </c>
      <c r="D21">
        <v>23.372686011454689</v>
      </c>
      <c r="E21">
        <f>(1-(Tabelle2[[#This Row],[average_watercontent '[%']]]/100))*Tabelle2[[#This Row],[weigh_gly '[g']]]</f>
        <v>1.6229665102773896</v>
      </c>
      <c r="F21">
        <f>(1-(Tabelle2[[#This Row],[average_watercontent '[%']]]/100))*Tabelle2[[#This Row],[weigh_que '[g']]]</f>
        <v>4.0137387067200034</v>
      </c>
    </row>
    <row r="22" spans="1:6" x14ac:dyDescent="0.75">
      <c r="A22" t="s">
        <v>22</v>
      </c>
      <c r="B22">
        <v>2.141</v>
      </c>
      <c r="C22">
        <v>5.2590000000000003</v>
      </c>
      <c r="D22">
        <v>21.890156860999344</v>
      </c>
      <c r="E22">
        <f>(1-(Tabelle2[[#This Row],[average_watercontent '[%']]]/100))*Tabelle2[[#This Row],[weigh_gly '[g']]]</f>
        <v>1.6723317416060042</v>
      </c>
      <c r="F22">
        <f>(1-(Tabelle2[[#This Row],[average_watercontent '[%']]]/100))*Tabelle2[[#This Row],[weigh_que '[g']]]</f>
        <v>4.1077966506800445</v>
      </c>
    </row>
    <row r="23" spans="1:6" x14ac:dyDescent="0.75">
      <c r="A23" t="s">
        <v>23</v>
      </c>
      <c r="B23">
        <v>2.1469999999999998</v>
      </c>
      <c r="C23">
        <v>5.4640000000000004</v>
      </c>
      <c r="D23">
        <v>21.496850243242811</v>
      </c>
      <c r="E23">
        <f>(1-(Tabelle2[[#This Row],[average_watercontent '[%']]]/100))*Tabelle2[[#This Row],[weigh_gly '[g']]]</f>
        <v>1.6854626252775766</v>
      </c>
      <c r="F23">
        <f>(1-(Tabelle2[[#This Row],[average_watercontent '[%']]]/100))*Tabelle2[[#This Row],[weigh_que '[g']]]</f>
        <v>4.2894121027092131</v>
      </c>
    </row>
    <row r="24" spans="1:6" x14ac:dyDescent="0.75">
      <c r="A24" t="s">
        <v>24</v>
      </c>
      <c r="B24">
        <v>2.0950000000000002</v>
      </c>
      <c r="C24">
        <v>5.0810000000000004</v>
      </c>
      <c r="D24">
        <v>21.21619492531071</v>
      </c>
      <c r="E24">
        <f>(1-(Tabelle2[[#This Row],[average_watercontent '[%']]]/100))*Tabelle2[[#This Row],[weigh_gly '[g']]]</f>
        <v>1.6505207163147408</v>
      </c>
      <c r="F24">
        <f>(1-(Tabelle2[[#This Row],[average_watercontent '[%']]]/100))*Tabelle2[[#This Row],[weigh_que '[g']]]</f>
        <v>4.0030051358449636</v>
      </c>
    </row>
    <row r="25" spans="1:6" x14ac:dyDescent="0.75">
      <c r="A25" t="s">
        <v>25</v>
      </c>
      <c r="B25">
        <v>2.0139999999999998</v>
      </c>
      <c r="C25">
        <v>5.2290000000000001</v>
      </c>
      <c r="D25">
        <v>21.880757141879528</v>
      </c>
      <c r="E25">
        <f>(1-(Tabelle2[[#This Row],[average_watercontent '[%']]]/100))*Tabelle2[[#This Row],[weigh_gly '[g']]]</f>
        <v>1.5733215511625462</v>
      </c>
      <c r="F25">
        <f>(1-(Tabelle2[[#This Row],[average_watercontent '[%']]]/100))*Tabelle2[[#This Row],[weigh_que '[g']]]</f>
        <v>4.0848552090511197</v>
      </c>
    </row>
    <row r="26" spans="1:6" x14ac:dyDescent="0.75">
      <c r="A26" t="s">
        <v>26</v>
      </c>
      <c r="B26">
        <v>2.0819999999999999</v>
      </c>
      <c r="C26">
        <v>5.0039999999999996</v>
      </c>
      <c r="D26">
        <v>21.891359640287014</v>
      </c>
      <c r="E26">
        <f>(1-(Tabelle2[[#This Row],[average_watercontent '[%']]]/100))*Tabelle2[[#This Row],[weigh_gly '[g']]]</f>
        <v>1.6262218922892242</v>
      </c>
      <c r="F26">
        <f>(1-(Tabelle2[[#This Row],[average_watercontent '[%']]]/100))*Tabelle2[[#This Row],[weigh_que '[g']]]</f>
        <v>3.9085563636000376</v>
      </c>
    </row>
    <row r="27" spans="1:6" x14ac:dyDescent="0.75">
      <c r="A27" t="s">
        <v>27</v>
      </c>
      <c r="B27">
        <v>2.145</v>
      </c>
      <c r="C27">
        <v>5.492</v>
      </c>
      <c r="D27">
        <v>22.221654488784438</v>
      </c>
      <c r="E27">
        <f>(1-(Tabelle2[[#This Row],[average_watercontent '[%']]]/100))*Tabelle2[[#This Row],[weigh_gly '[g']]]</f>
        <v>1.6683455112155738</v>
      </c>
      <c r="F27">
        <f>(1-(Tabelle2[[#This Row],[average_watercontent '[%']]]/100))*Tabelle2[[#This Row],[weigh_que '[g']]]</f>
        <v>4.2715867354759585</v>
      </c>
    </row>
    <row r="28" spans="1:6" x14ac:dyDescent="0.75">
      <c r="A28" t="s">
        <v>28</v>
      </c>
      <c r="B28">
        <v>2.1819999999999999</v>
      </c>
      <c r="C28">
        <v>5.3040000000000003</v>
      </c>
      <c r="D28">
        <v>16.441162511942615</v>
      </c>
      <c r="E28">
        <f>(1-(Tabelle2[[#This Row],[average_watercontent '[%']]]/100))*Tabelle2[[#This Row],[weigh_gly '[g']]]</f>
        <v>1.8232538339894122</v>
      </c>
      <c r="F28">
        <f>(1-(Tabelle2[[#This Row],[average_watercontent '[%']]]/100))*Tabelle2[[#This Row],[weigh_que '[g']]]</f>
        <v>4.4319607403665646</v>
      </c>
    </row>
    <row r="29" spans="1:6" x14ac:dyDescent="0.75">
      <c r="A29" t="s">
        <v>29</v>
      </c>
      <c r="B29">
        <v>2.0249999999999999</v>
      </c>
      <c r="C29">
        <v>5.0599999999999996</v>
      </c>
      <c r="D29">
        <v>23.398379758214759</v>
      </c>
      <c r="E29">
        <f>(1-(Tabelle2[[#This Row],[average_watercontent '[%']]]/100))*Tabelle2[[#This Row],[weigh_gly '[g']]]</f>
        <v>1.5511828098961511</v>
      </c>
      <c r="F29">
        <f>(1-(Tabelle2[[#This Row],[average_watercontent '[%']]]/100))*Tabelle2[[#This Row],[weigh_que '[g']]]</f>
        <v>3.876041984234333</v>
      </c>
    </row>
    <row r="30" spans="1:6" x14ac:dyDescent="0.75">
      <c r="A30" t="s">
        <v>30</v>
      </c>
      <c r="B30">
        <v>2.1560000000000001</v>
      </c>
      <c r="C30">
        <v>5.4649999999999999</v>
      </c>
      <c r="D30">
        <v>21.924930988941682</v>
      </c>
      <c r="E30">
        <f>(1-(Tabelle2[[#This Row],[average_watercontent '[%']]]/100))*Tabelle2[[#This Row],[weigh_gly '[g']]]</f>
        <v>1.6832984878784174</v>
      </c>
      <c r="F30">
        <f>(1-(Tabelle2[[#This Row],[average_watercontent '[%']]]/100))*Tabelle2[[#This Row],[weigh_que '[g']]]</f>
        <v>4.2668025214543368</v>
      </c>
    </row>
    <row r="31" spans="1:6" x14ac:dyDescent="0.75">
      <c r="A31" t="s">
        <v>31</v>
      </c>
      <c r="B31">
        <v>2.0539999999999998</v>
      </c>
      <c r="C31">
        <v>5.2389999999999999</v>
      </c>
      <c r="D31">
        <v>18.873935766680191</v>
      </c>
      <c r="E31">
        <f>(1-(Tabelle2[[#This Row],[average_watercontent '[%']]]/100))*Tabelle2[[#This Row],[weigh_gly '[g']]]</f>
        <v>1.6663293593523887</v>
      </c>
      <c r="F31">
        <f>(1-(Tabelle2[[#This Row],[average_watercontent '[%']]]/100))*Tabelle2[[#This Row],[weigh_que '[g']]]</f>
        <v>4.2501945051836243</v>
      </c>
    </row>
    <row r="32" spans="1:6" x14ac:dyDescent="0.75">
      <c r="A32" t="s">
        <v>32</v>
      </c>
      <c r="B32">
        <v>2.1150000000000002</v>
      </c>
      <c r="C32">
        <v>5.2949999999999999</v>
      </c>
      <c r="D32">
        <v>18.502525664005208</v>
      </c>
      <c r="E32">
        <f>(1-(Tabelle2[[#This Row],[average_watercontent '[%']]]/100))*Tabelle2[[#This Row],[weigh_gly '[g']]]</f>
        <v>1.72367158220629</v>
      </c>
      <c r="F32">
        <f>(1-(Tabelle2[[#This Row],[average_watercontent '[%']]]/100))*Tabelle2[[#This Row],[weigh_que '[g']]]</f>
        <v>4.3152912660909237</v>
      </c>
    </row>
    <row r="33" spans="1:6" x14ac:dyDescent="0.75">
      <c r="A33" t="s">
        <v>33</v>
      </c>
      <c r="B33">
        <v>2.0619999999999998</v>
      </c>
      <c r="C33">
        <v>5.4329999999999998</v>
      </c>
      <c r="D33">
        <v>18.74499585472487</v>
      </c>
      <c r="E33">
        <f>(1-(Tabelle2[[#This Row],[average_watercontent '[%']]]/100))*Tabelle2[[#This Row],[weigh_gly '[g']]]</f>
        <v>1.6754781854755731</v>
      </c>
      <c r="F33">
        <f>(1-(Tabelle2[[#This Row],[average_watercontent '[%']]]/100))*Tabelle2[[#This Row],[weigh_que '[g']]]</f>
        <v>4.4145843752127982</v>
      </c>
    </row>
  </sheetData>
  <sortState xmlns:xlrd2="http://schemas.microsoft.com/office/spreadsheetml/2017/richdata2" ref="A1:C33">
    <sortCondition descending="1" ref="A1:A33"/>
  </sortState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dry_soil</vt:lpstr>
      <vt:lpstr>weigh_in_PPP_analysis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Christ</dc:creator>
  <cp:lastModifiedBy>Flo Christ</cp:lastModifiedBy>
  <dcterms:created xsi:type="dcterms:W3CDTF">2015-06-05T18:19:34Z</dcterms:created>
  <dcterms:modified xsi:type="dcterms:W3CDTF">2025-01-14T16:35:03Z</dcterms:modified>
</cp:coreProperties>
</file>