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Sisi Florensia\Desktop\Road to UX Designer in AI\01 Udacity Programs\03 Data Science Challange (On-going)\02 Notes\"/>
    </mc:Choice>
  </mc:AlternateContent>
  <xr:revisionPtr revIDLastSave="0" documentId="13_ncr:1_{024A3C84-BBFB-46CD-8468-C431C1C2CAB4}" xr6:coauthVersionLast="32" xr6:coauthVersionMax="32" xr10:uidLastSave="{00000000-0000-0000-0000-000000000000}"/>
  <bookViews>
    <workbookView xWindow="0" yWindow="0" windowWidth="14400" windowHeight="11130" tabRatio="762" activeTab="1" xr2:uid="{7980463D-1418-4757-A733-9989B175E273}"/>
  </bookViews>
  <sheets>
    <sheet name="Sheet2" sheetId="2" r:id="rId1"/>
    <sheet name="L13 Q17-31" sheetId="1" r:id="rId2"/>
    <sheet name="L13 Q32" sheetId="3" r:id="rId3"/>
    <sheet name="L13 Q34" sheetId="4" r:id="rId4"/>
    <sheet name="L13 Q36" sheetId="5" r:id="rId5"/>
    <sheet name="L13 Q38" sheetId="6" r:id="rId6"/>
    <sheet name="L14 Q1-8" sheetId="7" r:id="rId7"/>
    <sheet name="L4 Q9-12" sheetId="8" r:id="rId8"/>
    <sheet name="L14 Q13-14" sheetId="9"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6" i="9" l="1"/>
  <c r="M48" i="9"/>
  <c r="M40" i="9"/>
  <c r="M32" i="9"/>
  <c r="M24" i="9"/>
  <c r="M13" i="9"/>
  <c r="P8" i="9"/>
  <c r="G7" i="9"/>
  <c r="D189" i="9" s="1"/>
  <c r="N19" i="8"/>
  <c r="I19" i="8"/>
  <c r="D19" i="8"/>
  <c r="N18" i="8"/>
  <c r="I18" i="8"/>
  <c r="D18" i="8"/>
  <c r="N17" i="8"/>
  <c r="I17" i="8"/>
  <c r="D17" i="8"/>
  <c r="N16" i="8"/>
  <c r="I16" i="8"/>
  <c r="D16" i="8"/>
  <c r="C31" i="7"/>
  <c r="G27" i="7" s="1"/>
  <c r="H27" i="7" s="1"/>
  <c r="G30" i="7"/>
  <c r="H30" i="7" s="1"/>
  <c r="G26" i="7"/>
  <c r="H26" i="7" s="1"/>
  <c r="G24" i="7"/>
  <c r="H24" i="7" s="1"/>
  <c r="G22" i="7"/>
  <c r="H22" i="7" s="1"/>
  <c r="G19" i="7"/>
  <c r="H19" i="7" s="1"/>
  <c r="G18" i="7"/>
  <c r="H18" i="7" s="1"/>
  <c r="G12" i="7"/>
  <c r="H12" i="7" s="1"/>
  <c r="G10" i="7"/>
  <c r="H10" i="7" s="1"/>
  <c r="G8" i="7"/>
  <c r="H8" i="7" s="1"/>
  <c r="G6" i="7"/>
  <c r="H6" i="7" s="1"/>
  <c r="G4" i="7"/>
  <c r="M228" i="9" l="1"/>
  <c r="M226" i="9"/>
  <c r="M224" i="9"/>
  <c r="M222" i="9"/>
  <c r="M220" i="9"/>
  <c r="M218" i="9"/>
  <c r="M216" i="9"/>
  <c r="M214" i="9"/>
  <c r="M212" i="9"/>
  <c r="M210" i="9"/>
  <c r="M208" i="9"/>
  <c r="M206" i="9"/>
  <c r="M204" i="9"/>
  <c r="M202" i="9"/>
  <c r="M200" i="9"/>
  <c r="M198" i="9"/>
  <c r="M196" i="9"/>
  <c r="M194" i="9"/>
  <c r="M192" i="9"/>
  <c r="M190" i="9"/>
  <c r="M188" i="9"/>
  <c r="M186" i="9"/>
  <c r="M184" i="9"/>
  <c r="M182" i="9"/>
  <c r="M180" i="9"/>
  <c r="M178" i="9"/>
  <c r="M176" i="9"/>
  <c r="M174" i="9"/>
  <c r="M172" i="9"/>
  <c r="M170" i="9"/>
  <c r="M168" i="9"/>
  <c r="M166" i="9"/>
  <c r="M164" i="9"/>
  <c r="M162" i="9"/>
  <c r="M160" i="9"/>
  <c r="M158" i="9"/>
  <c r="M156" i="9"/>
  <c r="M154" i="9"/>
  <c r="M152" i="9"/>
  <c r="M150" i="9"/>
  <c r="M148" i="9"/>
  <c r="M146" i="9"/>
  <c r="M144" i="9"/>
  <c r="M142" i="9"/>
  <c r="M140" i="9"/>
  <c r="M138" i="9"/>
  <c r="M136" i="9"/>
  <c r="M134" i="9"/>
  <c r="M132" i="9"/>
  <c r="M130" i="9"/>
  <c r="M128" i="9"/>
  <c r="M126" i="9"/>
  <c r="M124" i="9"/>
  <c r="M122" i="9"/>
  <c r="M120" i="9"/>
  <c r="M118" i="9"/>
  <c r="M116" i="9"/>
  <c r="M114" i="9"/>
  <c r="M112" i="9"/>
  <c r="M110" i="9"/>
  <c r="M108" i="9"/>
  <c r="M106" i="9"/>
  <c r="M104" i="9"/>
  <c r="M102" i="9"/>
  <c r="M100" i="9"/>
  <c r="M98" i="9"/>
  <c r="M96" i="9"/>
  <c r="M94" i="9"/>
  <c r="M92" i="9"/>
  <c r="M90" i="9"/>
  <c r="M88" i="9"/>
  <c r="M86" i="9"/>
  <c r="M84" i="9"/>
  <c r="M82" i="9"/>
  <c r="M80" i="9"/>
  <c r="M78" i="9"/>
  <c r="M76" i="9"/>
  <c r="M74" i="9"/>
  <c r="M72" i="9"/>
  <c r="M70" i="9"/>
  <c r="M68" i="9"/>
  <c r="M66" i="9"/>
  <c r="M64" i="9"/>
  <c r="M62" i="9"/>
  <c r="M60" i="9"/>
  <c r="M227" i="9"/>
  <c r="M225" i="9"/>
  <c r="M223" i="9"/>
  <c r="M221" i="9"/>
  <c r="M219" i="9"/>
  <c r="M217" i="9"/>
  <c r="M215" i="9"/>
  <c r="M213" i="9"/>
  <c r="M211" i="9"/>
  <c r="M209" i="9"/>
  <c r="M207" i="9"/>
  <c r="M205" i="9"/>
  <c r="M203" i="9"/>
  <c r="M201" i="9"/>
  <c r="M199" i="9"/>
  <c r="M197" i="9"/>
  <c r="M195" i="9"/>
  <c r="M193" i="9"/>
  <c r="M191" i="9"/>
  <c r="M189" i="9"/>
  <c r="M187" i="9"/>
  <c r="M185" i="9"/>
  <c r="M183" i="9"/>
  <c r="M181" i="9"/>
  <c r="M179" i="9"/>
  <c r="M177" i="9"/>
  <c r="M175" i="9"/>
  <c r="M173" i="9"/>
  <c r="M171" i="9"/>
  <c r="M169" i="9"/>
  <c r="M167" i="9"/>
  <c r="M165" i="9"/>
  <c r="M163" i="9"/>
  <c r="M161" i="9"/>
  <c r="M159" i="9"/>
  <c r="M157" i="9"/>
  <c r="M155" i="9"/>
  <c r="M153" i="9"/>
  <c r="M151" i="9"/>
  <c r="M149" i="9"/>
  <c r="M147" i="9"/>
  <c r="M145" i="9"/>
  <c r="M143" i="9"/>
  <c r="M141" i="9"/>
  <c r="M139" i="9"/>
  <c r="M137" i="9"/>
  <c r="M135" i="9"/>
  <c r="M133" i="9"/>
  <c r="M131" i="9"/>
  <c r="M129" i="9"/>
  <c r="M127" i="9"/>
  <c r="M125" i="9"/>
  <c r="M123" i="9"/>
  <c r="M121" i="9"/>
  <c r="M119" i="9"/>
  <c r="M117" i="9"/>
  <c r="M115" i="9"/>
  <c r="M113" i="9"/>
  <c r="M111" i="9"/>
  <c r="M109" i="9"/>
  <c r="M107" i="9"/>
  <c r="M105" i="9"/>
  <c r="M103" i="9"/>
  <c r="M101" i="9"/>
  <c r="M99" i="9"/>
  <c r="M97" i="9"/>
  <c r="M95" i="9"/>
  <c r="M93" i="9"/>
  <c r="M91" i="9"/>
  <c r="M89" i="9"/>
  <c r="M87" i="9"/>
  <c r="M85" i="9"/>
  <c r="M83" i="9"/>
  <c r="M81" i="9"/>
  <c r="M73" i="9"/>
  <c r="M65" i="9"/>
  <c r="M17" i="9"/>
  <c r="M16" i="9"/>
  <c r="M11" i="9"/>
  <c r="M8" i="9"/>
  <c r="M75" i="9"/>
  <c r="M67" i="9"/>
  <c r="M59" i="9"/>
  <c r="M57" i="9"/>
  <c r="M55" i="9"/>
  <c r="M53" i="9"/>
  <c r="M51" i="9"/>
  <c r="M49" i="9"/>
  <c r="M47" i="9"/>
  <c r="M45" i="9"/>
  <c r="M43" i="9"/>
  <c r="M41" i="9"/>
  <c r="M39" i="9"/>
  <c r="M37" i="9"/>
  <c r="M35" i="9"/>
  <c r="M33" i="9"/>
  <c r="M31" i="9"/>
  <c r="M29" i="9"/>
  <c r="M27" i="9"/>
  <c r="M25" i="9"/>
  <c r="M23" i="9"/>
  <c r="M20" i="9"/>
  <c r="M19" i="9"/>
  <c r="M18" i="9"/>
  <c r="M14" i="9"/>
  <c r="M9" i="9"/>
  <c r="M6" i="9"/>
  <c r="M4" i="9"/>
  <c r="M77" i="9"/>
  <c r="M69" i="9"/>
  <c r="M61" i="9"/>
  <c r="M21" i="9"/>
  <c r="M15" i="9"/>
  <c r="M12" i="9"/>
  <c r="M7" i="9"/>
  <c r="D20" i="9"/>
  <c r="M26" i="9"/>
  <c r="M34" i="9"/>
  <c r="M42" i="9"/>
  <c r="M50" i="9"/>
  <c r="M58" i="9"/>
  <c r="D69" i="9"/>
  <c r="M79" i="9"/>
  <c r="D94" i="9"/>
  <c r="D125" i="9"/>
  <c r="D157" i="9"/>
  <c r="H4" i="7"/>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227" i="9"/>
  <c r="D219" i="9"/>
  <c r="D211" i="9"/>
  <c r="D203" i="9"/>
  <c r="D195" i="9"/>
  <c r="D187" i="9"/>
  <c r="D179" i="9"/>
  <c r="D171" i="9"/>
  <c r="D163" i="9"/>
  <c r="D155" i="9"/>
  <c r="D147" i="9"/>
  <c r="D139" i="9"/>
  <c r="D131" i="9"/>
  <c r="D123" i="9"/>
  <c r="D115" i="9"/>
  <c r="D107" i="9"/>
  <c r="D99" i="9"/>
  <c r="D93" i="9"/>
  <c r="D89" i="9"/>
  <c r="D85" i="9"/>
  <c r="D79" i="9"/>
  <c r="D76" i="9"/>
  <c r="D71" i="9"/>
  <c r="D68" i="9"/>
  <c r="D63" i="9"/>
  <c r="D60" i="9"/>
  <c r="D58" i="9"/>
  <c r="D56" i="9"/>
  <c r="D54" i="9"/>
  <c r="D52" i="9"/>
  <c r="D50" i="9"/>
  <c r="D48" i="9"/>
  <c r="D46" i="9"/>
  <c r="D44" i="9"/>
  <c r="D42" i="9"/>
  <c r="D40" i="9"/>
  <c r="D38" i="9"/>
  <c r="D36" i="9"/>
  <c r="D34" i="9"/>
  <c r="D32" i="9"/>
  <c r="D30" i="9"/>
  <c r="D28" i="9"/>
  <c r="D26" i="9"/>
  <c r="D24" i="9"/>
  <c r="D22" i="9"/>
  <c r="D15" i="9"/>
  <c r="D13" i="9"/>
  <c r="D10" i="9"/>
  <c r="D7" i="9"/>
  <c r="D5" i="9"/>
  <c r="D225" i="9"/>
  <c r="D217" i="9"/>
  <c r="D209" i="9"/>
  <c r="D201" i="9"/>
  <c r="D193" i="9"/>
  <c r="D185" i="9"/>
  <c r="D177" i="9"/>
  <c r="D169" i="9"/>
  <c r="D161" i="9"/>
  <c r="D153" i="9"/>
  <c r="D145" i="9"/>
  <c r="D137" i="9"/>
  <c r="D129" i="9"/>
  <c r="D121" i="9"/>
  <c r="D113" i="9"/>
  <c r="D105" i="9"/>
  <c r="D97" i="9"/>
  <c r="D92" i="9"/>
  <c r="D88" i="9"/>
  <c r="D84" i="9"/>
  <c r="D81" i="9"/>
  <c r="D78" i="9"/>
  <c r="D73" i="9"/>
  <c r="D70" i="9"/>
  <c r="D65" i="9"/>
  <c r="D62" i="9"/>
  <c r="D16" i="9"/>
  <c r="D8" i="9"/>
  <c r="D223" i="9"/>
  <c r="D215" i="9"/>
  <c r="D207" i="9"/>
  <c r="D199" i="9"/>
  <c r="D191" i="9"/>
  <c r="D183" i="9"/>
  <c r="D175" i="9"/>
  <c r="D167" i="9"/>
  <c r="D159" i="9"/>
  <c r="D151" i="9"/>
  <c r="D143" i="9"/>
  <c r="D135" i="9"/>
  <c r="D127" i="9"/>
  <c r="D119" i="9"/>
  <c r="D111" i="9"/>
  <c r="D103" i="9"/>
  <c r="D95" i="9"/>
  <c r="D91" i="9"/>
  <c r="D87" i="9"/>
  <c r="D83" i="9"/>
  <c r="D80" i="9"/>
  <c r="D75" i="9"/>
  <c r="D72" i="9"/>
  <c r="D67" i="9"/>
  <c r="D64" i="9"/>
  <c r="D59" i="9"/>
  <c r="D57" i="9"/>
  <c r="D55" i="9"/>
  <c r="D53" i="9"/>
  <c r="D51" i="9"/>
  <c r="D49" i="9"/>
  <c r="D47" i="9"/>
  <c r="D45" i="9"/>
  <c r="D43" i="9"/>
  <c r="D41" i="9"/>
  <c r="D39" i="9"/>
  <c r="D37" i="9"/>
  <c r="D35" i="9"/>
  <c r="D33" i="9"/>
  <c r="D31" i="9"/>
  <c r="D29" i="9"/>
  <c r="D27" i="9"/>
  <c r="D25" i="9"/>
  <c r="D23" i="9"/>
  <c r="D17" i="9"/>
  <c r="D14" i="9"/>
  <c r="D11" i="9"/>
  <c r="D9" i="9"/>
  <c r="D6" i="9"/>
  <c r="D4" i="9"/>
  <c r="D221" i="9"/>
  <c r="D213" i="9"/>
  <c r="D19" i="9"/>
  <c r="D66" i="9"/>
  <c r="D77" i="9"/>
  <c r="D90" i="9"/>
  <c r="D117" i="9"/>
  <c r="D149" i="9"/>
  <c r="D181" i="9"/>
  <c r="M10" i="9"/>
  <c r="D21" i="9"/>
  <c r="M28" i="9"/>
  <c r="M36" i="9"/>
  <c r="M44" i="9"/>
  <c r="M52" i="9"/>
  <c r="D61" i="9"/>
  <c r="M71" i="9"/>
  <c r="D82" i="9"/>
  <c r="D101" i="9"/>
  <c r="D133" i="9"/>
  <c r="D165" i="9"/>
  <c r="D197" i="9"/>
  <c r="M5" i="9"/>
  <c r="D12" i="9"/>
  <c r="D18" i="9"/>
  <c r="M22" i="9"/>
  <c r="M30" i="9"/>
  <c r="M38" i="9"/>
  <c r="M46" i="9"/>
  <c r="M54" i="9"/>
  <c r="M63" i="9"/>
  <c r="D74" i="9"/>
  <c r="D86" i="9"/>
  <c r="D109" i="9"/>
  <c r="D141" i="9"/>
  <c r="D173" i="9"/>
  <c r="D205" i="9"/>
  <c r="G7" i="7"/>
  <c r="H7" i="7" s="1"/>
  <c r="G9" i="7"/>
  <c r="H9" i="7" s="1"/>
  <c r="G20" i="7"/>
  <c r="H20" i="7" s="1"/>
  <c r="G21" i="7"/>
  <c r="H21" i="7" s="1"/>
  <c r="G25" i="7"/>
  <c r="H25" i="7" s="1"/>
  <c r="G29" i="7"/>
  <c r="H29" i="7" s="1"/>
  <c r="G28" i="7"/>
  <c r="H28" i="7" s="1"/>
  <c r="G5" i="7"/>
  <c r="H5" i="7" s="1"/>
  <c r="G11" i="7"/>
  <c r="H11" i="7" s="1"/>
  <c r="G13" i="7"/>
  <c r="H13" i="7" s="1"/>
  <c r="G14" i="7"/>
  <c r="H14" i="7" s="1"/>
  <c r="G15" i="7"/>
  <c r="H15" i="7" s="1"/>
  <c r="G16" i="7"/>
  <c r="H16" i="7" s="1"/>
  <c r="G17" i="7"/>
  <c r="H17" i="7" s="1"/>
  <c r="G23" i="7"/>
  <c r="H23" i="7" s="1"/>
  <c r="G21" i="6"/>
  <c r="G17" i="6"/>
  <c r="G13" i="6"/>
  <c r="F13" i="1"/>
  <c r="F5" i="1"/>
  <c r="F6" i="1"/>
  <c r="F7" i="1"/>
  <c r="F8" i="1"/>
  <c r="F9" i="1"/>
  <c r="F10" i="1"/>
  <c r="F11" i="1"/>
  <c r="F12" i="1"/>
  <c r="F14" i="1"/>
  <c r="F4" i="1"/>
  <c r="C13" i="6"/>
  <c r="F12" i="6" s="1"/>
  <c r="G12" i="6" s="1"/>
  <c r="L10" i="5"/>
  <c r="L9" i="5"/>
  <c r="L8" i="5"/>
  <c r="L11" i="5"/>
  <c r="G8" i="4"/>
  <c r="G12" i="4" s="1"/>
  <c r="G4" i="4"/>
  <c r="D12" i="4" s="1"/>
  <c r="E12" i="4" s="1"/>
  <c r="G31" i="7" l="1"/>
  <c r="G11" i="9"/>
  <c r="G15" i="9" s="1"/>
  <c r="H31" i="7"/>
  <c r="P12" i="9"/>
  <c r="P16" i="9" s="1"/>
  <c r="F4" i="6"/>
  <c r="G4" i="6" s="1"/>
  <c r="F10" i="6"/>
  <c r="G10" i="6" s="1"/>
  <c r="F7" i="6"/>
  <c r="G7" i="6" s="1"/>
  <c r="F5" i="6"/>
  <c r="G5" i="6" s="1"/>
  <c r="F8" i="6"/>
  <c r="G8" i="6" s="1"/>
  <c r="F11" i="6"/>
  <c r="G11" i="6" s="1"/>
  <c r="F6" i="6"/>
  <c r="G6" i="6" s="1"/>
  <c r="F9" i="6"/>
  <c r="G9" i="6" s="1"/>
  <c r="D93" i="4"/>
  <c r="E93" i="4" s="1"/>
  <c r="D77" i="4"/>
  <c r="E77" i="4" s="1"/>
  <c r="D61" i="4"/>
  <c r="E61" i="4" s="1"/>
  <c r="D45" i="4"/>
  <c r="E45" i="4" s="1"/>
  <c r="D29" i="4"/>
  <c r="E29" i="4" s="1"/>
  <c r="D5" i="4"/>
  <c r="E5" i="4" s="1"/>
  <c r="D100" i="4"/>
  <c r="E100" i="4" s="1"/>
  <c r="D92" i="4"/>
  <c r="E92" i="4" s="1"/>
  <c r="D84" i="4"/>
  <c r="E84" i="4" s="1"/>
  <c r="D76" i="4"/>
  <c r="E76" i="4" s="1"/>
  <c r="D68" i="4"/>
  <c r="E68" i="4" s="1"/>
  <c r="D60" i="4"/>
  <c r="E60" i="4" s="1"/>
  <c r="D52" i="4"/>
  <c r="E52" i="4" s="1"/>
  <c r="D44" i="4"/>
  <c r="E44" i="4" s="1"/>
  <c r="D36" i="4"/>
  <c r="E36" i="4" s="1"/>
  <c r="D28" i="4"/>
  <c r="E28" i="4" s="1"/>
  <c r="D20" i="4"/>
  <c r="E20" i="4" s="1"/>
  <c r="D6" i="4"/>
  <c r="E6" i="4" s="1"/>
  <c r="D10" i="4"/>
  <c r="E10" i="4" s="1"/>
  <c r="D14" i="4"/>
  <c r="E14" i="4" s="1"/>
  <c r="D18" i="4"/>
  <c r="E18" i="4" s="1"/>
  <c r="D22" i="4"/>
  <c r="E22" i="4" s="1"/>
  <c r="D26" i="4"/>
  <c r="E26" i="4" s="1"/>
  <c r="D30" i="4"/>
  <c r="E30" i="4" s="1"/>
  <c r="D34" i="4"/>
  <c r="E34" i="4" s="1"/>
  <c r="D38" i="4"/>
  <c r="E38" i="4" s="1"/>
  <c r="D42" i="4"/>
  <c r="E42" i="4" s="1"/>
  <c r="D46" i="4"/>
  <c r="E46" i="4" s="1"/>
  <c r="D50" i="4"/>
  <c r="E50" i="4" s="1"/>
  <c r="D54" i="4"/>
  <c r="E54" i="4" s="1"/>
  <c r="D58" i="4"/>
  <c r="E58" i="4" s="1"/>
  <c r="D62" i="4"/>
  <c r="E62" i="4" s="1"/>
  <c r="D66" i="4"/>
  <c r="E66" i="4" s="1"/>
  <c r="D70" i="4"/>
  <c r="E70" i="4" s="1"/>
  <c r="D74" i="4"/>
  <c r="E74" i="4" s="1"/>
  <c r="D78" i="4"/>
  <c r="E78" i="4" s="1"/>
  <c r="D82" i="4"/>
  <c r="E82" i="4" s="1"/>
  <c r="D86" i="4"/>
  <c r="E86" i="4" s="1"/>
  <c r="D90" i="4"/>
  <c r="E90" i="4" s="1"/>
  <c r="D94" i="4"/>
  <c r="E94" i="4" s="1"/>
  <c r="D98" i="4"/>
  <c r="E98" i="4" s="1"/>
  <c r="D102" i="4"/>
  <c r="E102" i="4" s="1"/>
  <c r="D7" i="4"/>
  <c r="E7" i="4" s="1"/>
  <c r="D11" i="4"/>
  <c r="E11" i="4" s="1"/>
  <c r="D15" i="4"/>
  <c r="E15" i="4" s="1"/>
  <c r="D19" i="4"/>
  <c r="E19" i="4" s="1"/>
  <c r="D23" i="4"/>
  <c r="E23" i="4" s="1"/>
  <c r="D27" i="4"/>
  <c r="E27" i="4" s="1"/>
  <c r="D31" i="4"/>
  <c r="E31" i="4" s="1"/>
  <c r="D35" i="4"/>
  <c r="E35" i="4" s="1"/>
  <c r="D39" i="4"/>
  <c r="E39" i="4" s="1"/>
  <c r="D43" i="4"/>
  <c r="E43" i="4" s="1"/>
  <c r="D47" i="4"/>
  <c r="E47" i="4" s="1"/>
  <c r="D51" i="4"/>
  <c r="E51" i="4" s="1"/>
  <c r="D55" i="4"/>
  <c r="E55" i="4" s="1"/>
  <c r="D59" i="4"/>
  <c r="E59" i="4" s="1"/>
  <c r="D63" i="4"/>
  <c r="E63" i="4" s="1"/>
  <c r="D67" i="4"/>
  <c r="E67" i="4" s="1"/>
  <c r="D71" i="4"/>
  <c r="E71" i="4" s="1"/>
  <c r="D75" i="4"/>
  <c r="E75" i="4" s="1"/>
  <c r="D79" i="4"/>
  <c r="E79" i="4" s="1"/>
  <c r="D83" i="4"/>
  <c r="E83" i="4" s="1"/>
  <c r="D87" i="4"/>
  <c r="E87" i="4" s="1"/>
  <c r="D91" i="4"/>
  <c r="E91" i="4" s="1"/>
  <c r="D95" i="4"/>
  <c r="E95" i="4" s="1"/>
  <c r="D99" i="4"/>
  <c r="E99" i="4" s="1"/>
  <c r="D103" i="4"/>
  <c r="E103" i="4" s="1"/>
  <c r="D97" i="4"/>
  <c r="E97" i="4" s="1"/>
  <c r="D89" i="4"/>
  <c r="E89" i="4" s="1"/>
  <c r="D81" i="4"/>
  <c r="E81" i="4" s="1"/>
  <c r="D73" i="4"/>
  <c r="E73" i="4" s="1"/>
  <c r="D65" i="4"/>
  <c r="E65" i="4" s="1"/>
  <c r="D57" i="4"/>
  <c r="E57" i="4" s="1"/>
  <c r="D49" i="4"/>
  <c r="E49" i="4" s="1"/>
  <c r="D41" i="4"/>
  <c r="E41" i="4" s="1"/>
  <c r="D33" i="4"/>
  <c r="E33" i="4" s="1"/>
  <c r="D25" i="4"/>
  <c r="E25" i="4" s="1"/>
  <c r="D17" i="4"/>
  <c r="E17" i="4" s="1"/>
  <c r="D9" i="4"/>
  <c r="E9" i="4" s="1"/>
  <c r="D101" i="4"/>
  <c r="E101" i="4" s="1"/>
  <c r="D85" i="4"/>
  <c r="E85" i="4" s="1"/>
  <c r="D69" i="4"/>
  <c r="E69" i="4" s="1"/>
  <c r="D53" i="4"/>
  <c r="E53" i="4" s="1"/>
  <c r="D37" i="4"/>
  <c r="E37" i="4" s="1"/>
  <c r="D21" i="4"/>
  <c r="E21" i="4" s="1"/>
  <c r="D13" i="4"/>
  <c r="E13" i="4" s="1"/>
  <c r="D4" i="4"/>
  <c r="E4" i="4" s="1"/>
  <c r="D96" i="4"/>
  <c r="E96" i="4" s="1"/>
  <c r="D88" i="4"/>
  <c r="E88" i="4" s="1"/>
  <c r="D80" i="4"/>
  <c r="E80" i="4" s="1"/>
  <c r="D72" i="4"/>
  <c r="E72" i="4" s="1"/>
  <c r="D64" i="4"/>
  <c r="E64" i="4" s="1"/>
  <c r="D56" i="4"/>
  <c r="E56" i="4" s="1"/>
  <c r="D48" i="4"/>
  <c r="E48" i="4" s="1"/>
  <c r="D40" i="4"/>
  <c r="E40" i="4" s="1"/>
  <c r="D32" i="4"/>
  <c r="E32" i="4" s="1"/>
  <c r="D24" i="4"/>
  <c r="E24" i="4" s="1"/>
  <c r="D16" i="4"/>
  <c r="E16" i="4" s="1"/>
  <c r="D8" i="4"/>
  <c r="E8" i="4" s="1"/>
  <c r="C14" i="3"/>
  <c r="K7" i="7" l="1"/>
  <c r="K11" i="7" s="1"/>
  <c r="P7" i="7"/>
  <c r="P11" i="7" s="1"/>
  <c r="H17" i="9"/>
  <c r="H19" i="9"/>
  <c r="H20" i="9"/>
  <c r="H18" i="9"/>
  <c r="Q18" i="9"/>
  <c r="Q20" i="9"/>
  <c r="Q21" i="9"/>
  <c r="Q19" i="9"/>
  <c r="F13" i="6"/>
  <c r="D5" i="3"/>
  <c r="E5" i="3" s="1"/>
  <c r="F5" i="3" s="1"/>
  <c r="D6" i="3"/>
  <c r="E6" i="3" s="1"/>
  <c r="F6" i="3" s="1"/>
  <c r="D8" i="3"/>
  <c r="E8" i="3" s="1"/>
  <c r="F8" i="3" s="1"/>
  <c r="D10" i="3"/>
  <c r="E10" i="3" s="1"/>
  <c r="F10" i="3" s="1"/>
  <c r="D12" i="3"/>
  <c r="E12" i="3" s="1"/>
  <c r="F12" i="3" s="1"/>
  <c r="D4" i="3"/>
  <c r="D7" i="3"/>
  <c r="E7" i="3" s="1"/>
  <c r="F7" i="3" s="1"/>
  <c r="D9" i="3"/>
  <c r="E9" i="3" s="1"/>
  <c r="F9" i="3" s="1"/>
  <c r="D11" i="3"/>
  <c r="E11" i="3" s="1"/>
  <c r="F11" i="3" s="1"/>
  <c r="D13" i="3"/>
  <c r="E13" i="3" s="1"/>
  <c r="F13" i="3" s="1"/>
  <c r="E4" i="3"/>
  <c r="J13" i="1"/>
  <c r="J10" i="1"/>
  <c r="J9" i="1"/>
  <c r="J6" i="1"/>
  <c r="J5" i="1"/>
  <c r="I13" i="1"/>
  <c r="L12" i="1"/>
  <c r="L11" i="1"/>
  <c r="K11" i="1"/>
  <c r="K10" i="1"/>
  <c r="I10" i="1"/>
  <c r="I9" i="1"/>
  <c r="L8" i="1"/>
  <c r="L7" i="1"/>
  <c r="K7" i="1"/>
  <c r="K6" i="1"/>
  <c r="I6" i="1"/>
  <c r="I5" i="1"/>
  <c r="K4" i="1"/>
  <c r="H5" i="1"/>
  <c r="H6" i="1"/>
  <c r="H7" i="1"/>
  <c r="H8" i="1"/>
  <c r="H9" i="1"/>
  <c r="H10" i="1"/>
  <c r="H11" i="1"/>
  <c r="H12" i="1"/>
  <c r="H13" i="1"/>
  <c r="H4" i="1"/>
  <c r="H14" i="1" s="1"/>
  <c r="C14" i="1"/>
  <c r="D7" i="1" s="1"/>
  <c r="E7" i="1" s="1"/>
  <c r="L14" i="7" l="1"/>
  <c r="L15" i="7"/>
  <c r="L13" i="7"/>
  <c r="L16" i="7"/>
  <c r="D14" i="3"/>
  <c r="E14" i="3"/>
  <c r="F4" i="3"/>
  <c r="F14" i="3" s="1"/>
  <c r="F20" i="3" s="1"/>
  <c r="I4" i="1"/>
  <c r="K5" i="1"/>
  <c r="K14" i="1" s="1"/>
  <c r="L6" i="1"/>
  <c r="I8" i="1"/>
  <c r="K9" i="1"/>
  <c r="L10" i="1"/>
  <c r="I12" i="1"/>
  <c r="K13" i="1"/>
  <c r="J7" i="1"/>
  <c r="J11" i="1"/>
  <c r="L4" i="1"/>
  <c r="L5" i="1"/>
  <c r="I7" i="1"/>
  <c r="K8" i="1"/>
  <c r="L9" i="1"/>
  <c r="I11" i="1"/>
  <c r="K12" i="1"/>
  <c r="L13" i="1"/>
  <c r="J4" i="1"/>
  <c r="J14" i="1" s="1"/>
  <c r="J8" i="1"/>
  <c r="J12" i="1"/>
  <c r="D5" i="1"/>
  <c r="E5" i="1" s="1"/>
  <c r="D9" i="1"/>
  <c r="E9" i="1" s="1"/>
  <c r="D13" i="1"/>
  <c r="E13" i="1" s="1"/>
  <c r="D8" i="1"/>
  <c r="E8" i="1" s="1"/>
  <c r="D10" i="1"/>
  <c r="E10" i="1" s="1"/>
  <c r="D4" i="1"/>
  <c r="E4" i="1" s="1"/>
  <c r="D12" i="1"/>
  <c r="E12" i="1" s="1"/>
  <c r="D6" i="1"/>
  <c r="E6" i="1" s="1"/>
  <c r="D11" i="1"/>
  <c r="E11" i="1" s="1"/>
  <c r="D30" i="7" l="1"/>
  <c r="D26" i="7"/>
  <c r="D22" i="7"/>
  <c r="D12" i="7"/>
  <c r="D10" i="7"/>
  <c r="D4" i="7"/>
  <c r="L18" i="7" s="1"/>
  <c r="L20" i="7" s="1"/>
  <c r="D27" i="7"/>
  <c r="D28" i="7"/>
  <c r="D24" i="7"/>
  <c r="D19" i="7"/>
  <c r="D18" i="7"/>
  <c r="D8" i="7"/>
  <c r="D6" i="7"/>
  <c r="D29" i="7"/>
  <c r="D17" i="7"/>
  <c r="D15" i="7"/>
  <c r="D13" i="7"/>
  <c r="D11" i="7"/>
  <c r="D21" i="7"/>
  <c r="D5" i="7"/>
  <c r="D25" i="7"/>
  <c r="D20" i="7"/>
  <c r="D9" i="7"/>
  <c r="D7" i="7"/>
  <c r="D23" i="7"/>
  <c r="D16" i="7"/>
  <c r="D14" i="7"/>
  <c r="F20" i="1"/>
  <c r="I14" i="1"/>
  <c r="E14" i="1"/>
  <c r="J16" i="1"/>
  <c r="D14" i="1"/>
  <c r="K16" i="1" l="1"/>
  <c r="H16" i="1"/>
  <c r="I16" i="1"/>
  <c r="L14" i="1"/>
  <c r="L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D14" authorId="0" shapeId="0" xr:uid="{AF6224BA-02C7-41D8-81D2-FB657A58F2FE}">
      <text>
        <r>
          <rPr>
            <b/>
            <sz val="9"/>
            <color indexed="81"/>
            <rFont val="Tahoma"/>
            <charset val="1"/>
          </rPr>
          <t>Sisi Florensia:</t>
        </r>
        <r>
          <rPr>
            <sz val="9"/>
            <color indexed="81"/>
            <rFont val="Tahoma"/>
            <charset val="1"/>
          </rPr>
          <t xml:space="preserve">
This has to be 0.</t>
        </r>
      </text>
    </comment>
    <comment ref="H14" authorId="0" shapeId="0" xr:uid="{DE969255-1807-4AA3-8D1D-4A870B6EB6C7}">
      <text>
        <r>
          <rPr>
            <b/>
            <sz val="9"/>
            <color indexed="81"/>
            <rFont val="Tahoma"/>
            <family val="2"/>
          </rPr>
          <t>Sisi Florensia:</t>
        </r>
        <r>
          <rPr>
            <sz val="9"/>
            <color indexed="81"/>
            <rFont val="Tahoma"/>
            <family val="2"/>
          </rPr>
          <t xml:space="preserve">
Value is equal to mean. So this is the formula to calculate the mean, instead.</t>
        </r>
      </text>
    </comment>
    <comment ref="L14" authorId="0" shapeId="0" xr:uid="{1CEEA574-D98A-448A-BDA0-4C0EE3230D39}">
      <text>
        <r>
          <rPr>
            <b/>
            <sz val="9"/>
            <color indexed="81"/>
            <rFont val="Tahoma"/>
            <family val="2"/>
          </rPr>
          <t>Sisi Florensia:</t>
        </r>
        <r>
          <rPr>
            <sz val="9"/>
            <color indexed="81"/>
            <rFont val="Tahoma"/>
            <family val="2"/>
          </rPr>
          <t xml:space="preserve">
Unable to determine the value. The formula doesn’t ask for any average or summation.</t>
        </r>
      </text>
    </comment>
    <comment ref="F15" authorId="0" shapeId="0" xr:uid="{A90B0BD9-0D11-4C06-AB10-4B3293A26AEF}">
      <text>
        <r>
          <rPr>
            <b/>
            <sz val="9"/>
            <color indexed="81"/>
            <rFont val="Tahoma"/>
            <family val="2"/>
          </rPr>
          <t>Sisi Florensia:</t>
        </r>
        <r>
          <rPr>
            <sz val="9"/>
            <color indexed="81"/>
            <rFont val="Tahoma"/>
            <family val="2"/>
          </rPr>
          <t xml:space="preserve">
Σ(xi-Xbar)^2 is also called SS or Sum of Squares.
While the average of this value is called variance ((Σ(xi-Xbar)^2)/n)</t>
        </r>
      </text>
    </comment>
    <comment ref="F19" authorId="0" shapeId="0" xr:uid="{4F11C211-EB05-45CD-9BAA-D0468BB4EC89}">
      <text>
        <r>
          <rPr>
            <b/>
            <sz val="9"/>
            <color indexed="81"/>
            <rFont val="Tahoma"/>
            <family val="2"/>
          </rPr>
          <t>Sisi Florensia:</t>
        </r>
        <r>
          <rPr>
            <sz val="9"/>
            <color indexed="81"/>
            <rFont val="Tahoma"/>
            <family val="2"/>
          </rPr>
          <t xml:space="preserve">
Standard deviation is the square root of variance ((Σ(xi-Xbar)^2)/n)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F15" authorId="0" shapeId="0" xr:uid="{065FBD51-BDED-4ED0-AD5E-919A796155B3}">
      <text>
        <r>
          <rPr>
            <b/>
            <sz val="9"/>
            <color indexed="81"/>
            <rFont val="Tahoma"/>
            <family val="2"/>
          </rPr>
          <t>Sisi Florensia:</t>
        </r>
        <r>
          <rPr>
            <sz val="9"/>
            <color indexed="81"/>
            <rFont val="Tahoma"/>
            <family val="2"/>
          </rPr>
          <t xml:space="preserve">
Σ(xi-Xbar)^2 is also called SS or Sum of Squares.
While the average of this value is called variance ((Σ(xi-Xbar)^2)/n)</t>
        </r>
      </text>
    </comment>
    <comment ref="F19" authorId="0" shapeId="0" xr:uid="{7BC0630E-E0F6-4F4E-97E7-6F8E5B2D66F4}">
      <text>
        <r>
          <rPr>
            <b/>
            <sz val="9"/>
            <color indexed="81"/>
            <rFont val="Tahoma"/>
            <family val="2"/>
          </rPr>
          <t>Sisi Florensia:</t>
        </r>
        <r>
          <rPr>
            <sz val="9"/>
            <color indexed="81"/>
            <rFont val="Tahoma"/>
            <family val="2"/>
          </rPr>
          <t xml:space="preserve">
Standard deviation is the square root of variance ((Σ(xi-Xbar)^2)/n)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G15" authorId="0" shapeId="0" xr:uid="{E4E29CBB-59C9-42E6-A473-B645712614CF}">
      <text>
        <r>
          <rPr>
            <b/>
            <sz val="9"/>
            <color indexed="81"/>
            <rFont val="Tahoma"/>
            <family val="2"/>
          </rPr>
          <t>Sisi Florensia:</t>
        </r>
        <r>
          <rPr>
            <sz val="9"/>
            <color indexed="81"/>
            <rFont val="Tahoma"/>
            <family val="2"/>
          </rPr>
          <t xml:space="preserve">
If we want to calculate variance of the population from the sample, we apply Bessel's Correction. By reducing of number of sample by 1, it will give higher result compare to normal calculation of variance of the sample (σ squared).</t>
        </r>
      </text>
    </comment>
    <comment ref="G19" authorId="0" shapeId="0" xr:uid="{348526A2-078D-4024-81C2-6A1F81D665A3}">
      <text>
        <r>
          <rPr>
            <b/>
            <sz val="9"/>
            <color indexed="81"/>
            <rFont val="Tahoma"/>
            <family val="2"/>
          </rPr>
          <t>Sisi Florensia:</t>
        </r>
        <r>
          <rPr>
            <sz val="9"/>
            <color indexed="81"/>
            <rFont val="Tahoma"/>
            <family val="2"/>
          </rPr>
          <t xml:space="preserve">
If we want to calculate standard deviationof the population from the sample, we apply Bessel's Correction. By reducing of number of sample by 1, it will give higher result compare to normal calculation of standard deviation of the sample (σ squared).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Sisi Florensia</author>
  </authors>
  <commentList>
    <comment ref="G31" authorId="0" shapeId="0" xr:uid="{CC025F51-F77C-4E38-8B1A-228A78210BB4}">
      <text>
        <r>
          <rPr>
            <b/>
            <sz val="9"/>
            <color indexed="81"/>
            <rFont val="Tahoma"/>
            <charset val="1"/>
          </rPr>
          <t>Sisi Florensia:</t>
        </r>
        <r>
          <rPr>
            <sz val="9"/>
            <color indexed="81"/>
            <rFont val="Tahoma"/>
            <charset val="1"/>
          </rPr>
          <t xml:space="preserve">
This has to be 0, always.</t>
        </r>
      </text>
    </comment>
  </commentList>
</comments>
</file>

<file path=xl/sharedStrings.xml><?xml version="1.0" encoding="utf-8"?>
<sst xmlns="http://schemas.openxmlformats.org/spreadsheetml/2006/main" count="776" uniqueCount="289">
  <si>
    <t>Sample</t>
  </si>
  <si>
    <t>Deviation from The Mean</t>
  </si>
  <si>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</si>
  <si>
    <t>#1</t>
  </si>
  <si>
    <t>#6</t>
  </si>
  <si>
    <t>#5</t>
  </si>
  <si>
    <t>#2</t>
  </si>
  <si>
    <t>#4</t>
  </si>
  <si>
    <t>#3</t>
  </si>
  <si>
    <t>#7</t>
  </si>
  <si>
    <t>#8</t>
  </si>
  <si>
    <t>#9</t>
  </si>
  <si>
    <t>#10</t>
  </si>
  <si>
    <t>Item#</t>
  </si>
  <si>
    <t>Formula</t>
  </si>
  <si>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 xml:space="preserve"> / n</t>
    </r>
  </si>
  <si>
    <t>Test Quiz 24: Formula of Average Absolute Deviation</t>
  </si>
  <si>
    <r>
      <rPr>
        <b/>
        <sz val="11"/>
        <color theme="1"/>
        <rFont val="MS Reference Sans Serif"/>
        <family val="2"/>
      </rPr>
      <t>|</t>
    </r>
    <r>
      <rPr>
        <b/>
        <sz val="11"/>
        <color theme="1"/>
        <rFont val="Calibri"/>
        <family val="2"/>
        <scheme val="minor"/>
      </rPr>
      <t>x</t>
    </r>
    <r>
      <rPr>
        <b/>
        <vertAlign val="subscript"/>
        <sz val="11"/>
        <color theme="1"/>
        <rFont val="Calibri"/>
        <family val="2"/>
        <scheme val="minor"/>
      </rPr>
      <t>i</t>
    </r>
    <r>
      <rPr>
        <b/>
        <sz val="11"/>
        <color theme="1"/>
        <rFont val="MS Reference Sans Serif"/>
        <family val="2"/>
      </rPr>
      <t>|</t>
    </r>
  </si>
  <si>
    <r>
      <t>|</t>
    </r>
    <r>
      <rPr>
        <b/>
        <sz val="11"/>
        <color theme="1"/>
        <rFont val="MS Reference Sans Serif"/>
        <family val="2"/>
      </rPr>
      <t></t>
    </r>
    <r>
      <rPr>
        <b/>
        <sz val="11"/>
        <color theme="1"/>
        <rFont val="Calibri"/>
        <family val="2"/>
        <scheme val="minor"/>
      </rPr>
      <t xml:space="preserve"> -x</t>
    </r>
    <r>
      <rPr>
        <b/>
        <vertAlign val="subscript"/>
        <sz val="11"/>
        <color theme="1"/>
        <rFont val="Calibri"/>
        <family val="2"/>
        <scheme val="minor"/>
      </rPr>
      <t>i</t>
    </r>
    <r>
      <rPr>
        <b/>
        <sz val="11"/>
        <color theme="1"/>
        <rFont val="MS Reference Sans Serif"/>
        <family val="2"/>
      </rPr>
      <t>|</t>
    </r>
  </si>
  <si>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 xml:space="preserve">| </t>
    </r>
  </si>
  <si>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 /n</t>
    </r>
  </si>
  <si>
    <t>Absolute Deviation</t>
  </si>
  <si>
    <t>Squared Deviation</t>
  </si>
  <si>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</si>
  <si>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</si>
  <si>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</si>
  <si>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 / n</t>
    </r>
  </si>
  <si>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 /n</t>
    </r>
  </si>
  <si>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 /n</t>
    </r>
  </si>
  <si>
    <r>
      <rPr>
        <b/>
        <sz val="11"/>
        <color theme="1"/>
        <rFont val="MS Reference Sans Serif"/>
        <family val="2"/>
      </rPr>
      <t>Σ (</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 /n)</t>
    </r>
  </si>
  <si>
    <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 /n</t>
    </r>
  </si>
  <si>
    <t>Average (Mean)</t>
  </si>
  <si>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t>
    </r>
  </si>
  <si>
    <t>Variance</t>
  </si>
  <si>
    <t>Standard Deviation</t>
  </si>
  <si>
    <r>
      <rPr>
        <b/>
        <sz val="11"/>
        <color theme="1"/>
        <rFont val="Calibri"/>
        <family val="2"/>
      </rPr>
      <t>√</t>
    </r>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t>
    </r>
  </si>
  <si>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</si>
  <si>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</si>
  <si>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</si>
  <si>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</si>
  <si>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</si>
  <si>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</si>
  <si>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</si>
  <si>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</si>
  <si>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</si>
  <si>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</si>
  <si>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</si>
  <si>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</si>
  <si>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</si>
  <si>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</si>
  <si>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</si>
  <si>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</si>
  <si>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</si>
  <si>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</si>
  <si>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</si>
  <si>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</si>
  <si>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</si>
  <si>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</si>
  <si>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</si>
  <si>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</si>
  <si>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</si>
  <si>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</si>
  <si>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</si>
  <si>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</si>
  <si>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</si>
  <si>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</si>
  <si>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</si>
  <si>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</si>
  <si>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</si>
  <si>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</si>
  <si>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</si>
  <si>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</si>
  <si>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</si>
  <si>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</si>
  <si>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</si>
  <si>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</si>
  <si>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</si>
  <si>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</si>
  <si>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</si>
  <si>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</si>
  <si>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</si>
  <si>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</si>
  <si>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</si>
  <si>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</si>
  <si>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</si>
  <si>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</si>
  <si>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</si>
  <si>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</si>
  <si>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</si>
  <si>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</si>
  <si>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</si>
  <si>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</si>
  <si>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</si>
  <si>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</si>
  <si>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</si>
  <si>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</si>
  <si>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</si>
  <si>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</si>
  <si>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</si>
  <si>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</si>
  <si>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</si>
  <si>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</si>
  <si>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</si>
  <si>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</si>
  <si>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</si>
  <si>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</si>
  <si>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</si>
  <si>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</si>
  <si>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</si>
  <si>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</si>
  <si>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</si>
  <si>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</si>
  <si>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</si>
  <si>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</si>
  <si>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</si>
  <si>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</si>
  <si>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</si>
  <si>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</si>
  <si>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</si>
  <si>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</si>
  <si>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</si>
  <si>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</si>
  <si>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</si>
  <si>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</si>
  <si>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</si>
  <si>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</si>
  <si>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r>
      <t>Mean (</t>
    </r>
    <r>
      <rPr>
        <b/>
        <sz val="11"/>
        <color theme="1"/>
        <rFont val="MS Reference Sans Serif"/>
        <family val="2"/>
      </rPr>
      <t></t>
    </r>
    <r>
      <rPr>
        <b/>
        <sz val="11"/>
        <color theme="1"/>
        <rFont val="Calibri"/>
        <family val="2"/>
        <scheme val="minor"/>
      </rPr>
      <t>)</t>
    </r>
  </si>
  <si>
    <r>
      <t>Variance (</t>
    </r>
    <r>
      <rPr>
        <b/>
        <sz val="11"/>
        <color theme="1"/>
        <rFont val="Calibri"/>
        <family val="2"/>
      </rPr>
      <t>σ</t>
    </r>
    <r>
      <rPr>
        <b/>
        <vertAlign val="superscript"/>
        <sz val="11"/>
        <color theme="1"/>
        <rFont val="Calibri"/>
        <family val="2"/>
      </rPr>
      <t>2</t>
    </r>
    <r>
      <rPr>
        <b/>
        <sz val="11"/>
        <color theme="1"/>
        <rFont val="Calibri"/>
        <family val="2"/>
        <scheme val="minor"/>
      </rPr>
      <t>)</t>
    </r>
  </si>
  <si>
    <t>Standard Deviation (σ)</t>
  </si>
  <si>
    <r>
      <t>Variance (σ</t>
    </r>
    <r>
      <rPr>
        <b/>
        <vertAlign val="superscript"/>
        <sz val="11"/>
        <color theme="1"/>
        <rFont val="Calibri"/>
        <family val="2"/>
        <scheme val="minor"/>
      </rPr>
      <t>2</t>
    </r>
    <r>
      <rPr>
        <b/>
        <sz val="11"/>
        <color theme="1"/>
        <rFont val="Calibri"/>
        <family val="2"/>
        <scheme val="minor"/>
      </rPr>
      <t>)</t>
    </r>
  </si>
  <si>
    <r>
      <rPr>
        <b/>
        <sz val="11"/>
        <color theme="1"/>
        <rFont val="MS Reference Sans Serif"/>
        <family val="2"/>
      </rPr>
      <t></t>
    </r>
    <r>
      <rPr>
        <b/>
        <sz val="11"/>
        <color theme="1"/>
        <rFont val="Calibri"/>
        <family val="2"/>
        <scheme val="minor"/>
      </rPr>
      <t xml:space="preserve"> - 1</t>
    </r>
    <r>
      <rPr>
        <b/>
        <sz val="11"/>
        <color theme="1"/>
        <rFont val="Calibri"/>
        <family val="2"/>
      </rPr>
      <t>σ</t>
    </r>
  </si>
  <si>
    <r>
      <rPr>
        <b/>
        <sz val="11"/>
        <color theme="1"/>
        <rFont val="MS Reference Sans Serif"/>
        <family val="2"/>
      </rPr>
      <t></t>
    </r>
    <r>
      <rPr>
        <b/>
        <sz val="11"/>
        <color theme="1"/>
        <rFont val="Calibri"/>
        <family val="2"/>
        <scheme val="minor"/>
      </rPr>
      <t xml:space="preserve"> - 2</t>
    </r>
    <r>
      <rPr>
        <b/>
        <sz val="11"/>
        <color theme="1"/>
        <rFont val="Calibri"/>
        <family val="2"/>
      </rPr>
      <t>σ</t>
    </r>
  </si>
  <si>
    <r>
      <rPr>
        <b/>
        <sz val="11"/>
        <color theme="1"/>
        <rFont val="MS Reference Sans Serif"/>
        <family val="2"/>
      </rPr>
      <t></t>
    </r>
    <r>
      <rPr>
        <b/>
        <sz val="11"/>
        <color theme="1"/>
        <rFont val="Calibri"/>
        <family val="2"/>
        <scheme val="minor"/>
      </rPr>
      <t xml:space="preserve"> + 1</t>
    </r>
    <r>
      <rPr>
        <b/>
        <sz val="11"/>
        <color theme="1"/>
        <rFont val="Calibri"/>
        <family val="2"/>
      </rPr>
      <t>σ</t>
    </r>
  </si>
  <si>
    <r>
      <rPr>
        <b/>
        <sz val="11"/>
        <color theme="1"/>
        <rFont val="MS Reference Sans Serif"/>
        <family val="2"/>
      </rPr>
      <t></t>
    </r>
    <r>
      <rPr>
        <b/>
        <sz val="11"/>
        <color theme="1"/>
        <rFont val="Calibri"/>
        <family val="2"/>
        <scheme val="minor"/>
      </rPr>
      <t xml:space="preserve"> + 2</t>
    </r>
    <r>
      <rPr>
        <b/>
        <sz val="11"/>
        <color theme="1"/>
        <rFont val="Calibri"/>
        <family val="2"/>
      </rPr>
      <t>σ</t>
    </r>
  </si>
  <si>
    <t>Sample 1</t>
  </si>
  <si>
    <t>Sample Standard Deviation (s)</t>
  </si>
  <si>
    <r>
      <rPr>
        <b/>
        <sz val="11"/>
        <color theme="1"/>
        <rFont val="Calibri"/>
        <family val="2"/>
      </rPr>
      <t>√</t>
    </r>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/(n-1)</t>
    </r>
  </si>
  <si>
    <r>
      <t>Sample Variance (</t>
    </r>
    <r>
      <rPr>
        <b/>
        <sz val="11"/>
        <color theme="1"/>
        <rFont val="Calibri"/>
        <family val="2"/>
      </rPr>
      <t>s</t>
    </r>
    <r>
      <rPr>
        <b/>
        <vertAlign val="superscript"/>
        <sz val="11"/>
        <color theme="1"/>
        <rFont val="Calibri"/>
        <family val="2"/>
      </rPr>
      <t>2</t>
    </r>
    <r>
      <rPr>
        <b/>
        <sz val="11"/>
        <color theme="1"/>
        <rFont val="Calibri"/>
        <family val="2"/>
        <scheme val="minor"/>
      </rPr>
      <t>)</t>
    </r>
  </si>
  <si>
    <t>SUM</t>
  </si>
  <si>
    <t>Udacian's Facebook Friends</t>
  </si>
  <si>
    <t xml:space="preserve">#Facebook Friends in between </t>
  </si>
  <si>
    <t>Deviation</t>
  </si>
  <si>
    <r>
      <rPr>
        <b/>
        <sz val="11"/>
        <color theme="1"/>
        <rFont val="MS Reference Sans Serif"/>
        <family val="2"/>
      </rPr>
      <t>(</t>
    </r>
    <r>
      <rPr>
        <b/>
        <sz val="11"/>
        <color theme="1"/>
        <rFont val="Calibri"/>
        <family val="2"/>
        <scheme val="minor"/>
      </rPr>
      <t xml:space="preserve"> - 1</t>
    </r>
    <r>
      <rPr>
        <b/>
        <sz val="11"/>
        <color theme="1"/>
        <rFont val="Calibri"/>
        <family val="2"/>
      </rPr>
      <t>σ) and (</t>
    </r>
    <r>
      <rPr>
        <b/>
        <sz val="11"/>
        <color theme="1"/>
        <rFont val="MS Reference Sans Serif"/>
        <family val="2"/>
      </rPr>
      <t></t>
    </r>
    <r>
      <rPr>
        <b/>
        <sz val="11"/>
        <color theme="1"/>
        <rFont val="Calibri"/>
        <family val="2"/>
      </rPr>
      <t xml:space="preserve"> + 1σ)?</t>
    </r>
  </si>
  <si>
    <t>Data set as Population</t>
  </si>
  <si>
    <t>Data set as a Sample</t>
  </si>
  <si>
    <r>
      <t>Variance (</t>
    </r>
    <r>
      <rPr>
        <b/>
        <sz val="11"/>
        <color theme="1"/>
        <rFont val="Calibri"/>
        <family val="2"/>
      </rPr>
      <t>s</t>
    </r>
    <r>
      <rPr>
        <b/>
        <vertAlign val="superscript"/>
        <sz val="11"/>
        <color theme="1"/>
        <rFont val="Calibri"/>
        <family val="2"/>
      </rPr>
      <t>2</t>
    </r>
    <r>
      <rPr>
        <b/>
        <sz val="11"/>
        <color theme="1"/>
        <rFont val="Calibri"/>
        <family val="2"/>
        <scheme val="minor"/>
      </rPr>
      <t>)</t>
    </r>
  </si>
  <si>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/(n-1)</t>
    </r>
  </si>
  <si>
    <t>Standard Deviation (s)</t>
  </si>
  <si>
    <r>
      <rPr>
        <b/>
        <sz val="11"/>
        <color theme="1"/>
        <rFont val="Calibri"/>
        <family val="2"/>
      </rPr>
      <t>√</t>
    </r>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  OR  √(</t>
    </r>
    <r>
      <rPr>
        <b/>
        <sz val="11"/>
        <color theme="1"/>
        <rFont val="Calibri"/>
        <family val="2"/>
      </rPr>
      <t>σ</t>
    </r>
    <r>
      <rPr>
        <b/>
        <vertAlign val="superscript"/>
        <sz val="11"/>
        <color theme="1"/>
        <rFont val="Calibri"/>
        <family val="2"/>
      </rPr>
      <t>2</t>
    </r>
    <r>
      <rPr>
        <b/>
        <sz val="11"/>
        <color theme="1"/>
        <rFont val="Calibri"/>
        <family val="2"/>
      </rPr>
      <t>)</t>
    </r>
  </si>
  <si>
    <r>
      <rPr>
        <b/>
        <sz val="11"/>
        <color theme="1"/>
        <rFont val="Calibri"/>
        <family val="2"/>
      </rPr>
      <t>√</t>
    </r>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r>
      <rPr>
        <b/>
        <sz val="11"/>
        <color theme="1"/>
        <rFont val="Calibri"/>
        <family val="2"/>
        <scheme val="minor"/>
      </rPr>
      <t xml:space="preserve"> /(n-1))  OR  √(</t>
    </r>
    <r>
      <rPr>
        <b/>
        <sz val="11"/>
        <color theme="1"/>
        <rFont val="Calibri"/>
        <family val="2"/>
      </rPr>
      <t>s</t>
    </r>
    <r>
      <rPr>
        <b/>
        <vertAlign val="superscript"/>
        <sz val="11"/>
        <color theme="1"/>
        <rFont val="Calibri"/>
        <family val="2"/>
      </rPr>
      <t>2</t>
    </r>
    <r>
      <rPr>
        <b/>
        <sz val="11"/>
        <color theme="1"/>
        <rFont val="Calibri"/>
        <family val="2"/>
      </rPr>
      <t>)</t>
    </r>
  </si>
  <si>
    <t xml:space="preserve"># with value in between </t>
  </si>
  <si>
    <t>Proportion</t>
  </si>
  <si>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t>
    </r>
    <r>
      <rPr>
        <b/>
        <sz val="11"/>
        <color theme="1"/>
        <rFont val="MS Reference Sans Serif"/>
        <family val="2"/>
      </rPr>
      <t></t>
    </r>
    <r>
      <rPr>
        <b/>
        <sz val="11"/>
        <color theme="1"/>
        <rFont val="Calibri"/>
        <family val="2"/>
        <scheme val="minor"/>
      </rPr>
      <t>)</t>
    </r>
    <r>
      <rPr>
        <b/>
        <vertAlign val="superscript"/>
        <sz val="11"/>
        <color theme="1"/>
        <rFont val="Calibri"/>
        <family val="2"/>
        <scheme val="minor"/>
      </rPr>
      <t>2</t>
    </r>
  </si>
  <si>
    <t>SS (Sum of Squared)</t>
  </si>
  <si>
    <t>Scenario 1</t>
  </si>
  <si>
    <t>Scenario 2</t>
  </si>
  <si>
    <t>Scenario 3</t>
  </si>
  <si>
    <t>My exam score</t>
  </si>
  <si>
    <r>
      <rPr>
        <b/>
        <sz val="11"/>
        <color theme="1"/>
        <rFont val="MS Reference Sans Serif"/>
        <family val="2"/>
      </rPr>
      <t>Σ</t>
    </r>
    <r>
      <rPr>
        <b/>
        <sz val="11"/>
        <color theme="1"/>
        <rFont val="Calibri"/>
        <family val="2"/>
        <scheme val="minor"/>
      </rPr>
      <t>x</t>
    </r>
    <r>
      <rPr>
        <b/>
        <vertAlign val="subscript"/>
        <sz val="11"/>
        <color theme="1"/>
        <rFont val="Calibri"/>
        <family val="2"/>
        <scheme val="minor"/>
      </rPr>
      <t>i</t>
    </r>
    <r>
      <rPr>
        <b/>
        <sz val="11"/>
        <color theme="1"/>
        <rFont val="Calibri"/>
        <family val="2"/>
        <scheme val="minor"/>
      </rPr>
      <t xml:space="preserve"> /n</t>
    </r>
  </si>
  <si>
    <t>Recognition Score</t>
  </si>
  <si>
    <t>Temporal Memory Score</t>
  </si>
  <si>
    <t>Descriptive Statistics of Recognition Score</t>
  </si>
  <si>
    <t>Descriptive Statistics of</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</si>
  <si>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</si>
  <si>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</si>
  <si>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</si>
  <si>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</si>
  <si>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</si>
  <si>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</si>
  <si>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</si>
  <si>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</si>
  <si>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</si>
  <si>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</si>
  <si>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</si>
  <si>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</si>
  <si>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</si>
  <si>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</si>
  <si>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</si>
  <si>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</si>
  <si>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</si>
  <si>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</si>
  <si>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</si>
  <si>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</si>
  <si>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</si>
  <si>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</si>
  <si>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</si>
  <si>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</si>
  <si>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</si>
  <si>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</si>
  <si>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</si>
  <si>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</si>
  <si>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</si>
  <si>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</si>
  <si>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</si>
  <si>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</si>
  <si>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</si>
  <si>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</si>
  <si>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</si>
  <si>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</si>
  <si>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</si>
  <si>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</si>
  <si>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</si>
  <si>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</si>
  <si>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</si>
  <si>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</si>
  <si>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</si>
  <si>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</si>
  <si>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</si>
  <si>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</si>
  <si>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</si>
  <si>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</si>
  <si>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</si>
  <si>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</si>
  <si>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</si>
  <si>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</si>
  <si>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</si>
  <si>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</si>
  <si>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</si>
  <si>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</si>
  <si>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</si>
  <si>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</si>
  <si>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</si>
  <si>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</si>
  <si>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</si>
  <si>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</si>
  <si>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</si>
  <si>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</si>
  <si>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</si>
  <si>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</si>
  <si>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</si>
  <si>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</si>
  <si>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</si>
  <si>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</si>
  <si>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</si>
  <si>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</si>
  <si>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</si>
  <si>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</si>
  <si>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</si>
  <si>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</si>
  <si>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</si>
  <si>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</si>
  <si>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</si>
  <si>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</si>
  <si>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</si>
  <si>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</si>
  <si>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</si>
  <si>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</si>
  <si>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</si>
  <si>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</si>
  <si>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</si>
  <si>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</si>
  <si>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</si>
  <si>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</si>
  <si>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</si>
  <si>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</si>
  <si>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</si>
  <si>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</si>
  <si>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</si>
  <si>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</si>
  <si>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</si>
  <si>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</si>
  <si>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</si>
  <si>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</si>
  <si>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</si>
  <si>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</si>
  <si>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</si>
  <si>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</si>
  <si>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</si>
  <si>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</si>
  <si>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</si>
  <si>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</si>
  <si>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</si>
  <si>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</si>
  <si>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</si>
  <si>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</si>
  <si>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</si>
  <si>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</si>
  <si>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</si>
  <si>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</si>
  <si>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</si>
  <si>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</si>
  <si>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</si>
  <si>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</si>
  <si>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</si>
  <si>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</si>
  <si>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</si>
  <si>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</si>
  <si>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</si>
  <si>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Table of 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</si>
</sst>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
    <numFmt numFmtId="165" formatCode="0_ ;\-0\ "/>
    <numFmt numFmtId="166" formatCode="0.00000000000000"/>
    <numFmt numFmtId="167" formatCode="0.000000000000000"/>
  </numFmts>
  <fonts count="11"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sz val="11"/>
      <color theme="1"/>
      <name val="MS Reference Sans Serif"/>
      <family val="2"/>
    </font>
    <font>
      <sz val="9"/>
      <color indexed="81"/>
      <name val="Tahoma"/>
      <family val="2"/>
    </font>
    <font>
      <b/>
      <sz val="9"/>
      <color indexed="81"/>
      <name val="Tahoma"/>
      <family val="2"/>
    </font>
    <font>
      <b/>
      <vertAlign val="superscript"/>
      <sz val="11"/>
      <color theme="1"/>
      <name val="Calibri"/>
      <family val="2"/>
      <scheme val="minor"/>
    </font>
    <font>
      <b/>
      <sz val="11"/>
      <color theme="1"/>
      <name val="Calibri"/>
      <family val="2"/>
    </font>
    <font>
      <sz val="9"/>
      <color indexed="81"/>
      <name val="Tahoma"/>
      <charset val="1"/>
    </font>
    <font>
      <b/>
      <sz val="9"/>
      <color indexed="81"/>
      <name val="Tahoma"/>
      <charset val="1"/>
    </font>
    <font>
      <b/>
      <vertAlign val="superscrip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indexed="64"/>
      </left>
      <right style="medium">
        <color indexed="64"/>
      </right>
      <top style="thin">
        <color indexed="64"/>
      </top>
      <bottom style="medium">
        <color indexed="64"/>
      </bottom>
      <diagonal/>
    </border>
    <border>
      <left style="thick">
        <color auto="1"/>
      </left>
      <right style="thick">
        <color auto="1"/>
      </right>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bottom style="medium">
        <color auto="1"/>
      </bottom>
      <diagonal/>
    </border>
    <border>
      <left style="medium">
        <color indexed="64"/>
      </left>
      <right style="medium">
        <color indexed="64"/>
      </right>
      <top style="medium">
        <color indexed="64"/>
      </top>
      <bottom/>
      <diagonal/>
    </border>
    <border>
      <left/>
      <right style="medium">
        <color indexed="64"/>
      </right>
      <top/>
      <bottom/>
      <diagonal/>
    </border>
    <border>
      <left/>
      <right style="thin">
        <color indexed="64"/>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n">
        <color indexed="64"/>
      </right>
      <top/>
      <bottom style="medium">
        <color indexed="64"/>
      </bottom>
      <diagonal/>
    </border>
    <border>
      <left style="thick">
        <color auto="1"/>
      </left>
      <right/>
      <top/>
      <bottom/>
      <diagonal/>
    </border>
    <border>
      <left/>
      <right style="thick">
        <color auto="1"/>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ck">
        <color auto="1"/>
      </left>
      <right style="thick">
        <color auto="1"/>
      </right>
      <top style="thick">
        <color auto="1"/>
      </top>
      <bottom style="medium">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n">
        <color indexed="64"/>
      </right>
      <top style="thin">
        <color indexed="64"/>
      </top>
      <bottom/>
      <diagonal/>
    </border>
    <border>
      <left style="thick">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indexed="64"/>
      </left>
      <right style="medium">
        <color indexed="64"/>
      </right>
      <top style="thick">
        <color indexed="64"/>
      </top>
      <bottom/>
      <diagonal/>
    </border>
    <border>
      <left style="thick">
        <color auto="1"/>
      </left>
      <right style="medium">
        <color auto="1"/>
      </right>
      <top/>
      <bottom style="medium">
        <color auto="1"/>
      </bottom>
      <diagonal/>
    </border>
    <border>
      <left style="medium">
        <color indexed="64"/>
      </left>
      <right/>
      <top style="medium">
        <color indexed="64"/>
      </top>
      <bottom/>
      <diagonal/>
    </border>
    <border>
      <left style="thick">
        <color auto="1"/>
      </left>
      <right style="thick">
        <color auto="1"/>
      </right>
      <top style="medium">
        <color auto="1"/>
      </top>
      <bottom style="thick">
        <color auto="1"/>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8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xf numFmtId="0" fontId="1" fillId="2" borderId="0" xfId="0" applyFont="1" applyFill="1"/>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2" borderId="5" xfId="0" applyFill="1" applyBorder="1" applyAlignment="1">
      <alignment horizontal="center"/>
    </xf>
    <xf numFmtId="0" fontId="0" fillId="2" borderId="9" xfId="0" applyFill="1" applyBorder="1" applyAlignment="1">
      <alignment horizontal="center"/>
    </xf>
    <xf numFmtId="44" fontId="0" fillId="2" borderId="1" xfId="0" applyNumberFormat="1" applyFill="1" applyBorder="1"/>
    <xf numFmtId="0" fontId="0" fillId="2" borderId="10" xfId="0" applyFill="1" applyBorder="1" applyAlignment="1">
      <alignment horizontal="center"/>
    </xf>
    <xf numFmtId="44" fontId="0" fillId="2" borderId="11" xfId="0" applyNumberFormat="1" applyFill="1" applyBorder="1"/>
    <xf numFmtId="0" fontId="0" fillId="2" borderId="0" xfId="0" applyFill="1" applyAlignment="1">
      <alignment horizontal="center" vertical="center" wrapText="1"/>
    </xf>
    <xf numFmtId="44" fontId="0" fillId="2" borderId="13" xfId="0" applyNumberFormat="1" applyFill="1" applyBorder="1"/>
    <xf numFmtId="0" fontId="1" fillId="2" borderId="8"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9" xfId="0" applyFont="1" applyFill="1" applyBorder="1" applyAlignment="1">
      <alignment horizontal="center" vertical="center" wrapText="1"/>
    </xf>
    <xf numFmtId="4" fontId="0" fillId="2" borderId="9" xfId="0" applyNumberFormat="1" applyFill="1" applyBorder="1"/>
    <xf numFmtId="4" fontId="0" fillId="2" borderId="13" xfId="0" applyNumberFormat="1" applyFill="1" applyBorder="1"/>
    <xf numFmtId="4" fontId="0" fillId="2" borderId="14" xfId="0" applyNumberFormat="1" applyFill="1" applyBorder="1"/>
    <xf numFmtId="4" fontId="0" fillId="2" borderId="1" xfId="0" applyNumberFormat="1" applyFill="1" applyBorder="1"/>
    <xf numFmtId="4" fontId="0" fillId="2" borderId="6" xfId="0" applyNumberFormat="1" applyFill="1" applyBorder="1"/>
    <xf numFmtId="4" fontId="0" fillId="2" borderId="11" xfId="0" applyNumberFormat="1" applyFill="1" applyBorder="1"/>
    <xf numFmtId="4" fontId="0" fillId="2" borderId="12" xfId="0" applyNumberFormat="1" applyFill="1" applyBorder="1"/>
    <xf numFmtId="4" fontId="0" fillId="2" borderId="20" xfId="0" applyNumberFormat="1" applyFill="1" applyBorder="1"/>
    <xf numFmtId="0" fontId="1" fillId="2" borderId="5" xfId="0" applyFont="1" applyFill="1" applyBorder="1" applyAlignment="1">
      <alignment horizontal="center" vertical="center" wrapText="1"/>
    </xf>
    <xf numFmtId="0" fontId="0" fillId="2" borderId="0" xfId="0" applyFill="1" applyAlignment="1">
      <alignment horizontal="center" vertical="center"/>
    </xf>
    <xf numFmtId="0" fontId="1" fillId="2" borderId="7"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44" fontId="1" fillId="2" borderId="3" xfId="0" applyNumberFormat="1" applyFont="1" applyFill="1" applyBorder="1" applyAlignment="1">
      <alignment horizontal="right" vertical="center" wrapText="1"/>
    </xf>
    <xf numFmtId="4" fontId="1" fillId="2" borderId="3" xfId="0" applyNumberFormat="1" applyFont="1" applyFill="1" applyBorder="1" applyAlignment="1">
      <alignment horizontal="right" vertical="center" wrapText="1"/>
    </xf>
    <xf numFmtId="4" fontId="1" fillId="2" borderId="4" xfId="0" applyNumberFormat="1" applyFont="1" applyFill="1" applyBorder="1" applyAlignment="1">
      <alignment horizontal="right" vertical="center" wrapText="1"/>
    </xf>
    <xf numFmtId="4" fontId="1" fillId="2" borderId="2" xfId="0" applyNumberFormat="1" applyFont="1" applyFill="1" applyBorder="1" applyAlignment="1">
      <alignment horizontal="right" vertical="center" wrapText="1"/>
    </xf>
    <xf numFmtId="0" fontId="1" fillId="2" borderId="2" xfId="0" applyFont="1" applyFill="1" applyBorder="1" applyAlignment="1">
      <alignment horizontal="center" vertical="center" wrapText="1"/>
    </xf>
    <xf numFmtId="0" fontId="0" fillId="2" borderId="0" xfId="0" applyFill="1" applyBorder="1" applyAlignment="1">
      <alignment horizontal="center" vertical="center"/>
    </xf>
    <xf numFmtId="4" fontId="1" fillId="2" borderId="24" xfId="0" applyNumberFormat="1" applyFont="1" applyFill="1" applyBorder="1" applyAlignment="1">
      <alignment horizontal="right" vertical="center" wrapText="1"/>
    </xf>
    <xf numFmtId="0" fontId="1" fillId="2" borderId="25" xfId="0" applyFont="1" applyFill="1" applyBorder="1" applyAlignment="1">
      <alignment horizontal="center" vertical="center" wrapText="1"/>
    </xf>
    <xf numFmtId="4" fontId="1" fillId="4" borderId="26" xfId="0" applyNumberFormat="1" applyFont="1" applyFill="1" applyBorder="1" applyAlignment="1">
      <alignment horizontal="right"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wrapText="1"/>
    </xf>
    <xf numFmtId="0" fontId="1" fillId="2" borderId="2" xfId="0" applyFont="1" applyFill="1" applyBorder="1" applyAlignment="1">
      <alignment horizontal="center" vertical="center" wrapText="1"/>
    </xf>
    <xf numFmtId="164" fontId="0" fillId="2" borderId="14" xfId="0" applyNumberFormat="1" applyFill="1" applyBorder="1"/>
    <xf numFmtId="0" fontId="0" fillId="2" borderId="7" xfId="0" applyFill="1" applyBorder="1" applyAlignment="1">
      <alignment horizontal="center"/>
    </xf>
    <xf numFmtId="44" fontId="0" fillId="2" borderId="8" xfId="0" applyNumberFormat="1" applyFill="1" applyBorder="1"/>
    <xf numFmtId="4" fontId="0" fillId="2" borderId="8" xfId="0" applyNumberFormat="1" applyFill="1" applyBorder="1"/>
    <xf numFmtId="164" fontId="0" fillId="2" borderId="32" xfId="0" applyNumberFormat="1" applyFill="1" applyBorder="1"/>
    <xf numFmtId="1" fontId="0" fillId="2" borderId="0" xfId="0" applyNumberFormat="1" applyFill="1"/>
    <xf numFmtId="1" fontId="1" fillId="3" borderId="34" xfId="0" applyNumberFormat="1" applyFont="1" applyFill="1" applyBorder="1" applyAlignment="1">
      <alignment horizontal="center" vertical="center"/>
    </xf>
    <xf numFmtId="1" fontId="0" fillId="2" borderId="0" xfId="0" applyNumberFormat="1" applyFill="1" applyAlignment="1">
      <alignment horizontal="center" vertical="center"/>
    </xf>
    <xf numFmtId="1" fontId="0" fillId="0" borderId="0" xfId="0" applyNumberFormat="1"/>
    <xf numFmtId="2" fontId="1" fillId="2" borderId="33" xfId="0" applyNumberFormat="1" applyFont="1" applyFill="1" applyBorder="1" applyAlignment="1">
      <alignment horizontal="center" vertical="center" wrapText="1"/>
    </xf>
    <xf numFmtId="2" fontId="1" fillId="4" borderId="34" xfId="0" applyNumberFormat="1" applyFont="1" applyFill="1" applyBorder="1" applyAlignment="1">
      <alignment horizontal="center" vertical="center"/>
    </xf>
    <xf numFmtId="2" fontId="1" fillId="4" borderId="33" xfId="0" applyNumberFormat="1" applyFont="1" applyFill="1" applyBorder="1" applyAlignment="1">
      <alignment horizontal="center" vertical="center" wrapText="1"/>
    </xf>
    <xf numFmtId="2" fontId="1" fillId="3" borderId="34" xfId="0" applyNumberFormat="1" applyFont="1" applyFill="1" applyBorder="1" applyAlignment="1">
      <alignment horizontal="center" vertical="center"/>
    </xf>
    <xf numFmtId="2" fontId="1" fillId="3" borderId="33" xfId="0" applyNumberFormat="1" applyFont="1" applyFill="1" applyBorder="1" applyAlignment="1">
      <alignment horizontal="center" vertical="center" wrapText="1"/>
    </xf>
    <xf numFmtId="2" fontId="0" fillId="2" borderId="0" xfId="0" applyNumberFormat="1" applyFill="1" applyAlignment="1">
      <alignment horizontal="center" vertical="center" wrapText="1"/>
    </xf>
    <xf numFmtId="2" fontId="0" fillId="2" borderId="0" xfId="0" applyNumberFormat="1" applyFill="1" applyAlignment="1">
      <alignment horizontal="center" vertical="center"/>
    </xf>
    <xf numFmtId="1" fontId="1" fillId="2" borderId="31" xfId="0" applyNumberFormat="1" applyFont="1" applyFill="1" applyBorder="1" applyAlignment="1">
      <alignment horizontal="center"/>
    </xf>
    <xf numFmtId="1" fontId="0" fillId="2" borderId="0" xfId="0" applyNumberFormat="1" applyFill="1" applyAlignment="1">
      <alignment horizontal="center"/>
    </xf>
    <xf numFmtId="1" fontId="1" fillId="3" borderId="31" xfId="0" applyNumberFormat="1" applyFont="1" applyFill="1" applyBorder="1" applyAlignment="1">
      <alignment horizontal="center"/>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9" xfId="0" applyFont="1" applyFill="1" applyBorder="1" applyAlignment="1">
      <alignment horizontal="center" vertical="center" wrapText="1"/>
    </xf>
    <xf numFmtId="1" fontId="0" fillId="2" borderId="36" xfId="0" applyNumberFormat="1" applyFill="1" applyBorder="1" applyAlignment="1">
      <alignment horizontal="center"/>
    </xf>
    <xf numFmtId="1" fontId="0" fillId="2" borderId="38" xfId="0" applyNumberFormat="1" applyFill="1" applyBorder="1" applyAlignment="1">
      <alignment horizontal="center"/>
    </xf>
    <xf numFmtId="1" fontId="0" fillId="2" borderId="40" xfId="0" applyNumberFormat="1" applyFill="1" applyBorder="1" applyAlignment="1">
      <alignment horizontal="center"/>
    </xf>
    <xf numFmtId="166" fontId="0" fillId="2" borderId="14" xfId="0" applyNumberFormat="1" applyFill="1" applyBorder="1"/>
    <xf numFmtId="167" fontId="0" fillId="2" borderId="6" xfId="0" applyNumberFormat="1" applyFill="1" applyBorder="1"/>
    <xf numFmtId="166" fontId="0" fillId="2" borderId="12" xfId="0" applyNumberFormat="1" applyFill="1" applyBorder="1"/>
    <xf numFmtId="0" fontId="1" fillId="2" borderId="25" xfId="0" applyFont="1" applyFill="1" applyBorder="1" applyAlignment="1">
      <alignment horizontal="center" vertical="center" wrapText="1"/>
    </xf>
    <xf numFmtId="165" fontId="0" fillId="2" borderId="41" xfId="0" applyNumberFormat="1" applyFill="1" applyBorder="1"/>
    <xf numFmtId="165" fontId="0" fillId="2" borderId="42" xfId="0" applyNumberFormat="1" applyFill="1" applyBorder="1"/>
    <xf numFmtId="165" fontId="0" fillId="2" borderId="43" xfId="0" applyNumberFormat="1" applyFill="1" applyBorder="1"/>
    <xf numFmtId="2" fontId="1" fillId="2" borderId="24" xfId="0" applyNumberFormat="1" applyFont="1" applyFill="1" applyBorder="1" applyAlignment="1">
      <alignment horizontal="right" vertical="center" wrapText="1"/>
    </xf>
    <xf numFmtId="2" fontId="1" fillId="2" borderId="45" xfId="0" applyNumberFormat="1" applyFont="1" applyFill="1" applyBorder="1" applyAlignment="1">
      <alignment horizontal="right" vertical="center" wrapText="1"/>
    </xf>
    <xf numFmtId="0" fontId="1" fillId="2" borderId="0" xfId="0" applyFont="1" applyFill="1" applyBorder="1" applyAlignment="1">
      <alignment horizontal="center" vertical="center" wrapText="1"/>
    </xf>
    <xf numFmtId="0" fontId="1" fillId="2" borderId="46" xfId="0" applyFont="1" applyFill="1" applyBorder="1" applyAlignment="1">
      <alignment horizontal="center" vertical="center" wrapText="1"/>
    </xf>
    <xf numFmtId="165" fontId="0" fillId="2" borderId="46" xfId="0" applyNumberFormat="1" applyFill="1" applyBorder="1"/>
    <xf numFmtId="2" fontId="0" fillId="2" borderId="0" xfId="0" applyNumberFormat="1" applyFill="1" applyBorder="1"/>
    <xf numFmtId="0" fontId="1" fillId="2" borderId="47" xfId="0" applyFont="1" applyFill="1" applyBorder="1" applyAlignment="1">
      <alignment horizontal="center" vertical="center" wrapText="1"/>
    </xf>
    <xf numFmtId="0" fontId="1" fillId="2" borderId="48" xfId="0" applyFont="1" applyFill="1" applyBorder="1" applyAlignment="1">
      <alignment horizontal="center" vertical="center" wrapText="1"/>
    </xf>
    <xf numFmtId="2" fontId="0" fillId="2" borderId="9" xfId="0" applyNumberFormat="1" applyFill="1" applyBorder="1"/>
    <xf numFmtId="2" fontId="0" fillId="2" borderId="5" xfId="0" applyNumberFormat="1" applyFill="1" applyBorder="1"/>
    <xf numFmtId="2" fontId="0" fillId="2" borderId="10" xfId="0" applyNumberFormat="1" applyFill="1" applyBorder="1"/>
    <xf numFmtId="2" fontId="1" fillId="2" borderId="49" xfId="0" applyNumberFormat="1" applyFont="1" applyFill="1" applyBorder="1" applyAlignment="1">
      <alignment horizontal="right" vertical="center" wrapText="1"/>
    </xf>
    <xf numFmtId="2" fontId="1" fillId="2" borderId="44" xfId="0" applyNumberFormat="1" applyFont="1" applyFill="1" applyBorder="1" applyAlignment="1">
      <alignment horizontal="center" vertical="center" wrapText="1"/>
    </xf>
    <xf numFmtId="2" fontId="1" fillId="2" borderId="44" xfId="0" applyNumberFormat="1" applyFont="1" applyFill="1" applyBorder="1" applyAlignment="1">
      <alignment horizontal="right" vertical="center" wrapText="1"/>
    </xf>
    <xf numFmtId="0" fontId="1" fillId="5" borderId="50" xfId="0" applyFont="1" applyFill="1" applyBorder="1" applyAlignment="1">
      <alignment horizontal="center" vertical="center"/>
    </xf>
    <xf numFmtId="2" fontId="1" fillId="6" borderId="51" xfId="0" applyNumberFormat="1" applyFont="1" applyFill="1" applyBorder="1" applyAlignment="1">
      <alignment horizontal="center"/>
    </xf>
    <xf numFmtId="2" fontId="1" fillId="5" borderId="51" xfId="0" applyNumberFormat="1" applyFont="1" applyFill="1" applyBorder="1" applyAlignment="1">
      <alignment horizontal="center"/>
    </xf>
    <xf numFmtId="0" fontId="1" fillId="6" borderId="50" xfId="0" applyFont="1" applyFill="1" applyBorder="1" applyAlignment="1">
      <alignment horizontal="center" vertical="center"/>
    </xf>
    <xf numFmtId="0" fontId="1" fillId="6" borderId="52" xfId="0" applyFont="1" applyFill="1" applyBorder="1" applyAlignment="1">
      <alignment horizontal="center" vertical="center" wrapText="1"/>
    </xf>
    <xf numFmtId="0" fontId="1" fillId="5" borderId="5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9" xfId="0" applyFont="1" applyFill="1" applyBorder="1" applyAlignment="1">
      <alignment horizontal="center" vertical="center"/>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2" fontId="0" fillId="2" borderId="0" xfId="0" applyNumberFormat="1" applyFill="1" applyAlignment="1">
      <alignment horizontal="center"/>
    </xf>
    <xf numFmtId="2" fontId="1" fillId="2" borderId="31" xfId="0" applyNumberFormat="1" applyFont="1" applyFill="1" applyBorder="1" applyAlignment="1">
      <alignment horizontal="center"/>
    </xf>
    <xf numFmtId="2" fontId="1" fillId="4" borderId="31" xfId="0" applyNumberFormat="1" applyFont="1" applyFill="1" applyBorder="1" applyAlignment="1">
      <alignment horizontal="center"/>
    </xf>
    <xf numFmtId="2" fontId="1" fillId="3" borderId="31" xfId="0" applyNumberFormat="1" applyFont="1" applyFill="1" applyBorder="1" applyAlignment="1">
      <alignment horizontal="center"/>
    </xf>
    <xf numFmtId="2" fontId="0" fillId="0" borderId="0" xfId="0" applyNumberFormat="1" applyAlignment="1">
      <alignment horizont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0" fillId="2" borderId="56" xfId="0" applyFill="1" applyBorder="1" applyAlignment="1">
      <alignment horizontal="center" vertical="center" wrapText="1"/>
    </xf>
    <xf numFmtId="0" fontId="0" fillId="2" borderId="57" xfId="0" applyFill="1" applyBorder="1"/>
    <xf numFmtId="0" fontId="0" fillId="2" borderId="58" xfId="0" applyFill="1" applyBorder="1"/>
    <xf numFmtId="0" fontId="1" fillId="2" borderId="28" xfId="0" applyFont="1" applyFill="1" applyBorder="1" applyAlignment="1">
      <alignment horizontal="center" vertical="center" wrapText="1"/>
    </xf>
    <xf numFmtId="0" fontId="1" fillId="2" borderId="59" xfId="0" applyFont="1" applyFill="1" applyBorder="1" applyAlignment="1">
      <alignment horizontal="center" vertical="center" wrapText="1"/>
    </xf>
    <xf numFmtId="0" fontId="0" fillId="2" borderId="60" xfId="0" applyFill="1" applyBorder="1" applyAlignment="1">
      <alignment horizontal="center" vertical="center" wrapText="1"/>
    </xf>
    <xf numFmtId="0" fontId="1" fillId="2" borderId="0" xfId="0" applyFont="1" applyFill="1" applyBorder="1" applyAlignment="1">
      <alignment vertical="center"/>
    </xf>
    <xf numFmtId="0" fontId="0" fillId="2" borderId="0" xfId="0" applyFill="1" applyBorder="1"/>
    <xf numFmtId="0" fontId="0" fillId="2" borderId="61" xfId="0" applyFill="1" applyBorder="1"/>
    <xf numFmtId="165" fontId="0" fillId="2" borderId="26" xfId="0" applyNumberFormat="1" applyFill="1" applyBorder="1"/>
    <xf numFmtId="165" fontId="0" fillId="2" borderId="54" xfId="0" applyNumberFormat="1" applyFill="1" applyBorder="1"/>
    <xf numFmtId="2" fontId="0" fillId="2" borderId="62" xfId="0" applyNumberFormat="1" applyFill="1" applyBorder="1"/>
    <xf numFmtId="2" fontId="0" fillId="2" borderId="14" xfId="0" applyNumberFormat="1" applyFill="1" applyBorder="1"/>
    <xf numFmtId="0" fontId="0" fillId="2" borderId="60" xfId="0" applyFill="1" applyBorder="1"/>
    <xf numFmtId="165" fontId="0" fillId="2" borderId="63" xfId="0" applyNumberFormat="1" applyFill="1" applyBorder="1"/>
    <xf numFmtId="2" fontId="0" fillId="2" borderId="64" xfId="0" applyNumberFormat="1" applyFill="1" applyBorder="1"/>
    <xf numFmtId="0" fontId="1" fillId="4" borderId="65" xfId="0" applyFont="1" applyFill="1" applyBorder="1" applyAlignment="1">
      <alignment horizontal="center" vertical="center"/>
    </xf>
    <xf numFmtId="0" fontId="1" fillId="4" borderId="30" xfId="0" applyFont="1" applyFill="1" applyBorder="1" applyAlignment="1">
      <alignment horizontal="center" vertical="center" wrapText="1"/>
    </xf>
    <xf numFmtId="0" fontId="1" fillId="3" borderId="65" xfId="0" applyFont="1" applyFill="1" applyBorder="1" applyAlignment="1">
      <alignment horizontal="center" vertical="center"/>
    </xf>
    <xf numFmtId="0" fontId="1" fillId="3" borderId="33" xfId="0" applyFont="1" applyFill="1" applyBorder="1" applyAlignment="1">
      <alignment horizontal="center" vertical="center" wrapText="1"/>
    </xf>
    <xf numFmtId="0" fontId="0" fillId="2" borderId="66" xfId="0" applyFill="1" applyBorder="1"/>
    <xf numFmtId="0" fontId="0" fillId="2" borderId="67" xfId="0" applyFill="1" applyBorder="1"/>
    <xf numFmtId="0" fontId="0" fillId="2" borderId="68" xfId="0" applyFill="1" applyBorder="1"/>
    <xf numFmtId="2" fontId="0" fillId="2" borderId="69" xfId="0" applyNumberFormat="1" applyFill="1" applyBorder="1"/>
    <xf numFmtId="2" fontId="0" fillId="2" borderId="12" xfId="0" applyNumberFormat="1" applyFill="1" applyBorder="1"/>
    <xf numFmtId="0" fontId="1" fillId="2" borderId="70" xfId="0" applyFont="1" applyFill="1" applyBorder="1" applyAlignment="1">
      <alignment horizontal="center" vertical="center" wrapText="1"/>
    </xf>
    <xf numFmtId="1" fontId="0" fillId="2" borderId="71" xfId="0" applyNumberFormat="1" applyFill="1" applyBorder="1"/>
    <xf numFmtId="0" fontId="1" fillId="2" borderId="72" xfId="0" applyFont="1" applyFill="1" applyBorder="1" applyAlignment="1">
      <alignment horizontal="center" vertical="center" wrapText="1"/>
    </xf>
    <xf numFmtId="1" fontId="0" fillId="2" borderId="73" xfId="0" applyNumberFormat="1" applyFill="1" applyBorder="1"/>
    <xf numFmtId="0" fontId="1" fillId="2" borderId="74" xfId="0" applyFont="1" applyFill="1" applyBorder="1" applyAlignment="1">
      <alignment horizontal="center" vertical="center" wrapText="1"/>
    </xf>
    <xf numFmtId="1" fontId="0" fillId="2" borderId="75" xfId="0" applyNumberFormat="1" applyFill="1" applyBorder="1"/>
    <xf numFmtId="0" fontId="1" fillId="2" borderId="76" xfId="0" applyFont="1" applyFill="1" applyBorder="1" applyAlignment="1">
      <alignment horizontal="center"/>
    </xf>
    <xf numFmtId="0" fontId="0" fillId="2" borderId="71" xfId="0" applyFill="1" applyBorder="1" applyAlignment="1">
      <alignment horizontal="center" vertical="center"/>
    </xf>
    <xf numFmtId="0" fontId="1" fillId="2" borderId="77" xfId="0" applyFont="1" applyFill="1" applyBorder="1" applyAlignment="1">
      <alignment horizontal="center" vertical="center" wrapText="1"/>
    </xf>
    <xf numFmtId="0" fontId="0" fillId="2" borderId="73" xfId="0" applyFill="1" applyBorder="1" applyAlignment="1">
      <alignment horizontal="center" vertical="center"/>
    </xf>
    <xf numFmtId="0" fontId="1" fillId="2" borderId="74" xfId="0" applyFont="1" applyFill="1" applyBorder="1" applyAlignment="1">
      <alignment horizontal="center"/>
    </xf>
    <xf numFmtId="2" fontId="0" fillId="2" borderId="75" xfId="0" applyNumberFormat="1" applyFill="1" applyBorder="1" applyAlignment="1">
      <alignment horizontal="center"/>
    </xf>
    <xf numFmtId="165" fontId="0" fillId="2" borderId="28" xfId="0" applyNumberFormat="1" applyFill="1" applyBorder="1"/>
    <xf numFmtId="165" fontId="1" fillId="2" borderId="24" xfId="0" applyNumberFormat="1" applyFont="1" applyFill="1" applyBorder="1" applyAlignment="1">
      <alignment horizontal="right" vertical="center" wrapText="1"/>
    </xf>
    <xf numFmtId="165" fontId="1" fillId="2" borderId="78" xfId="0" applyNumberFormat="1" applyFont="1" applyFill="1" applyBorder="1" applyAlignment="1">
      <alignment horizontal="right" vertical="center" wrapText="1"/>
    </xf>
    <xf numFmtId="165" fontId="1" fillId="2" borderId="0" xfId="0" applyNumberFormat="1" applyFont="1" applyFill="1" applyBorder="1" applyAlignment="1">
      <alignment horizontal="right" vertical="center" wrapText="1"/>
    </xf>
    <xf numFmtId="165" fontId="1" fillId="2" borderId="44" xfId="0" applyNumberFormat="1" applyFont="1" applyFill="1" applyBorder="1" applyAlignment="1">
      <alignment horizontal="center" vertical="center" wrapText="1"/>
    </xf>
    <xf numFmtId="2" fontId="1" fillId="7" borderId="44" xfId="0" applyNumberFormat="1" applyFont="1" applyFill="1" applyBorder="1" applyAlignment="1">
      <alignment horizontal="right" vertical="center" wrapText="1"/>
    </xf>
    <xf numFmtId="165" fontId="1" fillId="2" borderId="0" xfId="0" applyNumberFormat="1" applyFont="1" applyFill="1" applyBorder="1" applyAlignment="1">
      <alignment horizontal="center" vertical="center" wrapText="1"/>
    </xf>
    <xf numFmtId="2" fontId="1" fillId="2" borderId="0" xfId="0" applyNumberFormat="1" applyFont="1" applyFill="1" applyBorder="1" applyAlignment="1">
      <alignment horizontal="right" vertical="center" wrapText="1"/>
    </xf>
    <xf numFmtId="0" fontId="1" fillId="7" borderId="44" xfId="0" applyFont="1" applyFill="1" applyBorder="1" applyAlignment="1">
      <alignment horizontal="center" vertical="center" wrapText="1"/>
    </xf>
    <xf numFmtId="2" fontId="1" fillId="7" borderId="44" xfId="0" applyNumberFormat="1" applyFont="1" applyFill="1" applyBorder="1" applyAlignment="1">
      <alignment horizontal="center" vertical="center" wrapText="1"/>
    </xf>
    <xf numFmtId="0" fontId="1" fillId="8" borderId="65" xfId="0" applyFont="1" applyFill="1" applyBorder="1" applyAlignment="1">
      <alignment horizontal="center"/>
    </xf>
    <xf numFmtId="0" fontId="1" fillId="8" borderId="79" xfId="0" applyFont="1" applyFill="1" applyBorder="1" applyAlignment="1">
      <alignment horizontal="center"/>
    </xf>
    <xf numFmtId="0" fontId="1" fillId="2" borderId="65" xfId="0" applyFont="1" applyFill="1" applyBorder="1" applyAlignment="1">
      <alignment horizontal="center" vertical="center"/>
    </xf>
    <xf numFmtId="0" fontId="1" fillId="2" borderId="30" xfId="0" applyFont="1" applyFill="1" applyBorder="1" applyAlignment="1">
      <alignment horizontal="center" vertical="center" wrapText="1"/>
    </xf>
    <xf numFmtId="2" fontId="0" fillId="2" borderId="71" xfId="0" applyNumberFormat="1" applyFill="1" applyBorder="1"/>
    <xf numFmtId="2" fontId="0" fillId="2" borderId="73" xfId="0" applyNumberFormat="1" applyFill="1" applyBorder="1"/>
    <xf numFmtId="2" fontId="0" fillId="2" borderId="75" xfId="0" applyNumberFormat="1" applyFill="1" applyBorder="1"/>
    <xf numFmtId="165" fontId="0" fillId="2" borderId="13" xfId="0" applyNumberFormat="1" applyFill="1" applyBorder="1"/>
    <xf numFmtId="165" fontId="0" fillId="2" borderId="1" xfId="0" applyNumberFormat="1" applyFill="1" applyBorder="1"/>
    <xf numFmtId="0" fontId="1" fillId="2" borderId="44" xfId="0" applyFont="1" applyFill="1" applyBorder="1" applyAlignment="1">
      <alignment horizontal="center" vertical="center"/>
    </xf>
    <xf numFmtId="0" fontId="1" fillId="2" borderId="80" xfId="0" applyFont="1" applyFill="1" applyBorder="1" applyAlignment="1">
      <alignment horizontal="center" vertical="center" wrapText="1"/>
    </xf>
    <xf numFmtId="2" fontId="1" fillId="2" borderId="27" xfId="0" applyNumberFormat="1" applyFont="1" applyFill="1" applyBorder="1" applyAlignment="1">
      <alignment horizontal="center"/>
    </xf>
    <xf numFmtId="0" fontId="1" fillId="4" borderId="44" xfId="0" applyFont="1" applyFill="1" applyBorder="1" applyAlignment="1">
      <alignment horizontal="center" vertical="center"/>
    </xf>
    <xf numFmtId="0" fontId="1" fillId="4" borderId="80" xfId="0" applyFont="1" applyFill="1" applyBorder="1" applyAlignment="1">
      <alignment horizontal="center" vertical="center" wrapText="1"/>
    </xf>
    <xf numFmtId="2" fontId="1" fillId="4" borderId="27" xfId="0" applyNumberFormat="1" applyFont="1" applyFill="1" applyBorder="1" applyAlignment="1">
      <alignment horizontal="center"/>
    </xf>
    <xf numFmtId="0" fontId="1" fillId="3" borderId="44" xfId="0" applyFont="1" applyFill="1" applyBorder="1" applyAlignment="1">
      <alignment horizontal="center" vertical="center"/>
    </xf>
    <xf numFmtId="0" fontId="1" fillId="3" borderId="63" xfId="0" applyFont="1" applyFill="1" applyBorder="1" applyAlignment="1">
      <alignment horizontal="center" vertical="center" wrapText="1"/>
    </xf>
    <xf numFmtId="2" fontId="1" fillId="3" borderId="27" xfId="0" applyNumberFormat="1" applyFont="1" applyFill="1" applyBorder="1" applyAlignment="1">
      <alignment horizontal="center"/>
    </xf>
    <xf numFmtId="0" fontId="1" fillId="2" borderId="44" xfId="0" applyFont="1" applyFill="1" applyBorder="1" applyAlignment="1">
      <alignment horizontal="center" vertical="center" wrapText="1"/>
    </xf>
    <xf numFmtId="2" fontId="0" fillId="2" borderId="44" xfId="0" applyNumberFormat="1" applyFill="1" applyBorder="1"/>
    <xf numFmtId="165" fontId="0" fillId="2" borderId="8" xfId="0" applyNumberFormat="1" applyFill="1" applyBorder="1"/>
    <xf numFmtId="2" fontId="0" fillId="2" borderId="18" xfId="0" applyNumberFormat="1" applyFill="1" applyBorder="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10</xdr:col>
      <xdr:colOff>339725</xdr:colOff>
      <xdr:row>4</xdr:row>
      <xdr:rowOff>161925</xdr:rowOff>
    </xdr:from>
    <xdr:ext cx="65" cy="172227"/>
    <xdr:sp macro="" textlink="">
      <xdr:nvSpPr>
        <xdr:cNvPr id="2" name="TextBox 1">
          <a:extLst>
            <a:ext uri="{FF2B5EF4-FFF2-40B4-BE49-F238E27FC236}">
              <a16:creationId xmlns:a16="http://schemas.microsoft.com/office/drawing/2014/main" id="{F39A2DA8-AB42-4DF4-884D-E1D22D03EE9E}"/>
            </a:ext>
          </a:extLst>
        </xdr:cNvPr>
        <xdr:cNvSpPr txBox="1"/>
      </xdr:nvSpPr>
      <xdr:spPr>
        <a:xfrm>
          <a:off x="5216525" y="714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4</xdr:row>
      <xdr:rowOff>161925</xdr:rowOff>
    </xdr:from>
    <xdr:ext cx="65" cy="172227"/>
    <xdr:sp macro="" textlink="">
      <xdr:nvSpPr>
        <xdr:cNvPr id="2" name="TextBox 1">
          <a:extLst>
            <a:ext uri="{FF2B5EF4-FFF2-40B4-BE49-F238E27FC236}">
              <a16:creationId xmlns:a16="http://schemas.microsoft.com/office/drawing/2014/main" id="{FCF73A8B-EE63-4229-8E81-3B3B4C107CED}"/>
            </a:ext>
          </a:extLst>
        </xdr:cNvPr>
        <xdr:cNvSpPr txBox="1"/>
      </xdr:nvSpPr>
      <xdr:spPr>
        <a:xfrm>
          <a:off x="989012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4</xdr:row>
      <xdr:rowOff>161925</xdr:rowOff>
    </xdr:from>
    <xdr:ext cx="65" cy="172227"/>
    <xdr:sp macro="" textlink="">
      <xdr:nvSpPr>
        <xdr:cNvPr id="2" name="TextBox 1">
          <a:extLst>
            <a:ext uri="{FF2B5EF4-FFF2-40B4-BE49-F238E27FC236}">
              <a16:creationId xmlns:a16="http://schemas.microsoft.com/office/drawing/2014/main" id="{AABC09F3-ACFD-4976-9175-A6FF39A003A8}"/>
            </a:ext>
          </a:extLst>
        </xdr:cNvPr>
        <xdr:cNvSpPr txBox="1"/>
      </xdr:nvSpPr>
      <xdr:spPr>
        <a:xfrm>
          <a:off x="9890125" y="113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0</xdr:colOff>
      <xdr:row>4</xdr:row>
      <xdr:rowOff>161925</xdr:rowOff>
    </xdr:from>
    <xdr:ext cx="65" cy="172227"/>
    <xdr:sp macro="" textlink="">
      <xdr:nvSpPr>
        <xdr:cNvPr id="2" name="TextBox 1">
          <a:extLst>
            <a:ext uri="{FF2B5EF4-FFF2-40B4-BE49-F238E27FC236}">
              <a16:creationId xmlns:a16="http://schemas.microsoft.com/office/drawing/2014/main" id="{26886276-63E8-4A30-A23C-51A15757733D}"/>
            </a:ext>
          </a:extLst>
        </xdr:cNvPr>
        <xdr:cNvSpPr txBox="1"/>
      </xdr:nvSpPr>
      <xdr:spPr>
        <a:xfrm>
          <a:off x="6877050"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7</xdr:row>
      <xdr:rowOff>161925</xdr:rowOff>
    </xdr:from>
    <xdr:ext cx="65" cy="172227"/>
    <xdr:sp macro="" textlink="">
      <xdr:nvSpPr>
        <xdr:cNvPr id="2" name="TextBox 1">
          <a:extLst>
            <a:ext uri="{FF2B5EF4-FFF2-40B4-BE49-F238E27FC236}">
              <a16:creationId xmlns:a16="http://schemas.microsoft.com/office/drawing/2014/main" id="{D281E2FA-EFCF-4FA9-847E-81FC3AA003D6}"/>
            </a:ext>
          </a:extLst>
        </xdr:cNvPr>
        <xdr:cNvSpPr txBox="1"/>
      </xdr:nvSpPr>
      <xdr:spPr>
        <a:xfrm>
          <a:off x="7416800" y="1597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15</xdr:col>
      <xdr:colOff>0</xdr:colOff>
      <xdr:row>7</xdr:row>
      <xdr:rowOff>161925</xdr:rowOff>
    </xdr:from>
    <xdr:ext cx="65" cy="172227"/>
    <xdr:sp macro="" textlink="">
      <xdr:nvSpPr>
        <xdr:cNvPr id="3" name="TextBox 2">
          <a:extLst>
            <a:ext uri="{FF2B5EF4-FFF2-40B4-BE49-F238E27FC236}">
              <a16:creationId xmlns:a16="http://schemas.microsoft.com/office/drawing/2014/main" id="{E8645D24-0F20-4F29-8CE3-CC46439948D7}"/>
            </a:ext>
          </a:extLst>
        </xdr:cNvPr>
        <xdr:cNvSpPr txBox="1"/>
      </xdr:nvSpPr>
      <xdr:spPr>
        <a:xfrm>
          <a:off x="10350500" y="1597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10</xdr:row>
      <xdr:rowOff>161925</xdr:rowOff>
    </xdr:from>
    <xdr:ext cx="65" cy="172227"/>
    <xdr:sp macro="" textlink="">
      <xdr:nvSpPr>
        <xdr:cNvPr id="2" name="TextBox 1">
          <a:extLst>
            <a:ext uri="{FF2B5EF4-FFF2-40B4-BE49-F238E27FC236}">
              <a16:creationId xmlns:a16="http://schemas.microsoft.com/office/drawing/2014/main" id="{4BC44AD3-1571-4DE1-992E-0A7A2802BFDD}"/>
            </a:ext>
          </a:extLst>
        </xdr:cNvPr>
        <xdr:cNvSpPr txBox="1"/>
      </xdr:nvSpPr>
      <xdr:spPr>
        <a:xfrm>
          <a:off x="381000" y="210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7</xdr:col>
      <xdr:colOff>0</xdr:colOff>
      <xdr:row>10</xdr:row>
      <xdr:rowOff>161925</xdr:rowOff>
    </xdr:from>
    <xdr:ext cx="65" cy="172227"/>
    <xdr:sp macro="" textlink="">
      <xdr:nvSpPr>
        <xdr:cNvPr id="3" name="TextBox 2">
          <a:extLst>
            <a:ext uri="{FF2B5EF4-FFF2-40B4-BE49-F238E27FC236}">
              <a16:creationId xmlns:a16="http://schemas.microsoft.com/office/drawing/2014/main" id="{2240D915-8C92-4D89-B674-60AAB40FDFCE}"/>
            </a:ext>
          </a:extLst>
        </xdr:cNvPr>
        <xdr:cNvSpPr txBox="1"/>
      </xdr:nvSpPr>
      <xdr:spPr>
        <a:xfrm>
          <a:off x="3314700" y="210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7</xdr:col>
      <xdr:colOff>0</xdr:colOff>
      <xdr:row>10</xdr:row>
      <xdr:rowOff>161925</xdr:rowOff>
    </xdr:from>
    <xdr:ext cx="65" cy="172227"/>
    <xdr:sp macro="" textlink="">
      <xdr:nvSpPr>
        <xdr:cNvPr id="4" name="TextBox 3">
          <a:extLst>
            <a:ext uri="{FF2B5EF4-FFF2-40B4-BE49-F238E27FC236}">
              <a16:creationId xmlns:a16="http://schemas.microsoft.com/office/drawing/2014/main" id="{5932874F-829F-4C32-AAC2-44B3BDB73D5E}"/>
            </a:ext>
          </a:extLst>
        </xdr:cNvPr>
        <xdr:cNvSpPr txBox="1"/>
      </xdr:nvSpPr>
      <xdr:spPr>
        <a:xfrm>
          <a:off x="3314700" y="210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12</xdr:col>
      <xdr:colOff>0</xdr:colOff>
      <xdr:row>10</xdr:row>
      <xdr:rowOff>161925</xdr:rowOff>
    </xdr:from>
    <xdr:ext cx="65" cy="172227"/>
    <xdr:sp macro="" textlink="">
      <xdr:nvSpPr>
        <xdr:cNvPr id="5" name="TextBox 4">
          <a:extLst>
            <a:ext uri="{FF2B5EF4-FFF2-40B4-BE49-F238E27FC236}">
              <a16:creationId xmlns:a16="http://schemas.microsoft.com/office/drawing/2014/main" id="{54909539-C524-47DE-8EAB-7A279467ADFB}"/>
            </a:ext>
          </a:extLst>
        </xdr:cNvPr>
        <xdr:cNvSpPr txBox="1"/>
      </xdr:nvSpPr>
      <xdr:spPr>
        <a:xfrm>
          <a:off x="6248400" y="210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12</xdr:col>
      <xdr:colOff>0</xdr:colOff>
      <xdr:row>10</xdr:row>
      <xdr:rowOff>161925</xdr:rowOff>
    </xdr:from>
    <xdr:ext cx="65" cy="172227"/>
    <xdr:sp macro="" textlink="">
      <xdr:nvSpPr>
        <xdr:cNvPr id="6" name="TextBox 5">
          <a:extLst>
            <a:ext uri="{FF2B5EF4-FFF2-40B4-BE49-F238E27FC236}">
              <a16:creationId xmlns:a16="http://schemas.microsoft.com/office/drawing/2014/main" id="{D6535557-FD00-44FF-AE02-FC16B2515FE5}"/>
            </a:ext>
          </a:extLst>
        </xdr:cNvPr>
        <xdr:cNvSpPr txBox="1"/>
      </xdr:nvSpPr>
      <xdr:spPr>
        <a:xfrm>
          <a:off x="6248400" y="210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11</xdr:row>
      <xdr:rowOff>161925</xdr:rowOff>
    </xdr:from>
    <xdr:ext cx="65" cy="172227"/>
    <xdr:sp macro="" textlink="">
      <xdr:nvSpPr>
        <xdr:cNvPr id="2" name="TextBox 1">
          <a:extLst>
            <a:ext uri="{FF2B5EF4-FFF2-40B4-BE49-F238E27FC236}">
              <a16:creationId xmlns:a16="http://schemas.microsoft.com/office/drawing/2014/main" id="{5BEF7AB2-874E-424A-BEC6-9F1D5DAA57D7}"/>
            </a:ext>
          </a:extLst>
        </xdr:cNvPr>
        <xdr:cNvSpPr txBox="1"/>
      </xdr:nvSpPr>
      <xdr:spPr>
        <a:xfrm>
          <a:off x="3422650" y="240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10</xdr:col>
      <xdr:colOff>0</xdr:colOff>
      <xdr:row>11</xdr:row>
      <xdr:rowOff>161925</xdr:rowOff>
    </xdr:from>
    <xdr:ext cx="65" cy="172227"/>
    <xdr:sp macro="" textlink="">
      <xdr:nvSpPr>
        <xdr:cNvPr id="3" name="TextBox 2">
          <a:extLst>
            <a:ext uri="{FF2B5EF4-FFF2-40B4-BE49-F238E27FC236}">
              <a16:creationId xmlns:a16="http://schemas.microsoft.com/office/drawing/2014/main" id="{40969377-B36E-46F3-A1B2-2A84AE08738F}"/>
            </a:ext>
          </a:extLst>
        </xdr:cNvPr>
        <xdr:cNvSpPr txBox="1"/>
      </xdr:nvSpPr>
      <xdr:spPr>
        <a:xfrm>
          <a:off x="6248400" y="240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oneCellAnchor>
    <xdr:from>
      <xdr:col>15</xdr:col>
      <xdr:colOff>0</xdr:colOff>
      <xdr:row>12</xdr:row>
      <xdr:rowOff>161925</xdr:rowOff>
    </xdr:from>
    <xdr:ext cx="65" cy="172227"/>
    <xdr:sp macro="" textlink="">
      <xdr:nvSpPr>
        <xdr:cNvPr id="4" name="TextBox 3">
          <a:extLst>
            <a:ext uri="{FF2B5EF4-FFF2-40B4-BE49-F238E27FC236}">
              <a16:creationId xmlns:a16="http://schemas.microsoft.com/office/drawing/2014/main" id="{40FA4777-EAB8-409D-B997-3C81C5A8FCBC}"/>
            </a:ext>
          </a:extLst>
        </xdr:cNvPr>
        <xdr:cNvSpPr txBox="1"/>
      </xdr:nvSpPr>
      <xdr:spPr>
        <a:xfrm>
          <a:off x="9480550" y="2600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D9552-22ED-4F09-AE5B-32F2176AB0F2}">
  <sheetPr>
    <tabColor rgb="FFFF0000"/>
  </sheetPr>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C6312-B9E4-45E5-909C-F0DE0B5A4F06}">
  <dimension ref="A1:Q37"/>
  <sheetViews>
    <sheetView tabSelected="1" workbookViewId="0">
      <selection activeCell="F20" sqref="F20"/>
    </sheetView>
  </sheetViews>
  <sheetFormatPr defaultRowHeight="14.5" x14ac:dyDescent="0.35"/>
  <cols>
    <col min="1" max="1" width="2.7265625" customWidth="1"/>
    <col min="2" max="2" width="8.7265625" customWidth="1"/>
    <col min="3" max="6" width="17.81640625" customWidth="1"/>
    <col min="8" max="12" width="15.08984375" customWidth="1"/>
  </cols>
  <sheetData>
    <row r="1" spans="1:17" ht="15" thickBot="1" x14ac:dyDescent="0.4">
      <c r="A1" s="3"/>
      <c r="B1" s="3"/>
      <c r="C1" s="3"/>
      <c r="D1" s="3"/>
      <c r="E1" s="3"/>
      <c r="F1" s="3"/>
      <c r="G1" s="3"/>
      <c r="H1" s="3"/>
      <c r="I1" s="3"/>
      <c r="J1" s="3"/>
      <c r="K1" s="3"/>
      <c r="L1" s="3"/>
      <c r="M1" s="3"/>
      <c r="N1" s="3"/>
      <c r="O1" s="3"/>
      <c r="P1" s="3"/>
    </row>
    <row r="2" spans="1:17" ht="29.5" thickBot="1" x14ac:dyDescent="0.4">
      <c r="A2" s="3"/>
      <c r="B2" s="104" t="s">
        <v>13</v>
      </c>
      <c r="C2" s="102" t="s">
        <v>0</v>
      </c>
      <c r="D2" s="15" t="s">
        <v>1</v>
      </c>
      <c r="E2" s="16" t="s">
        <v>21</v>
      </c>
      <c r="F2" s="16" t="s">
        <v>22</v>
      </c>
      <c r="G2" s="12"/>
      <c r="H2" s="106" t="s">
        <v>16</v>
      </c>
      <c r="I2" s="106"/>
      <c r="J2" s="106"/>
      <c r="K2" s="106"/>
      <c r="L2" s="106"/>
      <c r="M2" s="3"/>
      <c r="N2" s="3"/>
      <c r="O2" s="3"/>
      <c r="P2" s="3"/>
      <c r="Q2" s="3"/>
    </row>
    <row r="3" spans="1:17" ht="18" thickBot="1" x14ac:dyDescent="0.4">
      <c r="A3" s="3"/>
      <c r="B3" s="105"/>
      <c r="C3" s="103"/>
      <c r="D3" s="17" t="s">
        <v>23</v>
      </c>
      <c r="E3" s="18" t="s">
        <v>24</v>
      </c>
      <c r="F3" s="18" t="s">
        <v>25</v>
      </c>
      <c r="G3" s="12"/>
      <c r="H3" s="20" t="s">
        <v>17</v>
      </c>
      <c r="I3" s="20" t="s">
        <v>2</v>
      </c>
      <c r="J3" s="20" t="s">
        <v>20</v>
      </c>
      <c r="K3" s="20" t="s">
        <v>18</v>
      </c>
      <c r="L3" s="20" t="s">
        <v>19</v>
      </c>
      <c r="M3" s="3"/>
      <c r="N3" s="3"/>
      <c r="O3" s="3"/>
      <c r="P3" s="3"/>
      <c r="Q3" s="3"/>
    </row>
    <row r="4" spans="1:17" x14ac:dyDescent="0.35">
      <c r="A4" s="3"/>
      <c r="B4" s="8" t="s">
        <v>3</v>
      </c>
      <c r="C4" s="13">
        <v>33219</v>
      </c>
      <c r="D4" s="22">
        <f>C4-$C$14</f>
        <v>-19574.800000000003</v>
      </c>
      <c r="E4" s="23">
        <f>ABS(D4)</f>
        <v>19574.800000000003</v>
      </c>
      <c r="F4" s="23">
        <f>D4^2</f>
        <v>383172795.04000014</v>
      </c>
      <c r="G4" s="3"/>
      <c r="H4" s="21">
        <f>C4</f>
        <v>33219</v>
      </c>
      <c r="I4" s="22">
        <f>ABS(C4-$C$14)</f>
        <v>19574.800000000003</v>
      </c>
      <c r="J4" s="22">
        <f>ABS(C4-$C$14)/COUNT($C$4:$C$13)</f>
        <v>1957.4800000000002</v>
      </c>
      <c r="K4" s="22">
        <f>ABS($C$14-C4)</f>
        <v>19574.800000000003</v>
      </c>
      <c r="L4" s="23">
        <f>ABS(C4-$C$14)</f>
        <v>19574.800000000003</v>
      </c>
      <c r="M4" s="3"/>
      <c r="N4" s="3"/>
      <c r="O4" s="3"/>
      <c r="P4" s="3"/>
      <c r="Q4" s="3"/>
    </row>
    <row r="5" spans="1:17" x14ac:dyDescent="0.35">
      <c r="A5" s="3"/>
      <c r="B5" s="7" t="s">
        <v>6</v>
      </c>
      <c r="C5" s="9">
        <v>36254</v>
      </c>
      <c r="D5" s="24">
        <f t="shared" ref="D5:D13" si="0">C5-$C$14</f>
        <v>-16539.800000000003</v>
      </c>
      <c r="E5" s="25">
        <f t="shared" ref="E5:E13" si="1">ABS(D5)</f>
        <v>16539.800000000003</v>
      </c>
      <c r="F5" s="23">
        <f t="shared" ref="F5:F12" si="2">D5^2</f>
        <v>273564984.04000008</v>
      </c>
      <c r="G5" s="3"/>
      <c r="H5" s="21">
        <f t="shared" ref="H5:H13" si="3">C5</f>
        <v>36254</v>
      </c>
      <c r="I5" s="24">
        <f t="shared" ref="I5:I13" si="4">ABS(C5-$C$14)</f>
        <v>16539.800000000003</v>
      </c>
      <c r="J5" s="24">
        <f t="shared" ref="J5:J13" si="5">ABS(C5-$C$14)/COUNT($C$4:$C$13)</f>
        <v>1653.9800000000002</v>
      </c>
      <c r="K5" s="24">
        <f t="shared" ref="K5:K13" si="6">ABS($C$14-C5)</f>
        <v>16539.800000000003</v>
      </c>
      <c r="L5" s="25">
        <f t="shared" ref="L5:L13" si="7">ABS(C5-$C$14)</f>
        <v>16539.800000000003</v>
      </c>
      <c r="M5" s="3"/>
      <c r="N5" s="3"/>
      <c r="O5" s="3"/>
      <c r="P5" s="3"/>
      <c r="Q5" s="3"/>
    </row>
    <row r="6" spans="1:17" x14ac:dyDescent="0.35">
      <c r="A6" s="3"/>
      <c r="B6" s="7" t="s">
        <v>8</v>
      </c>
      <c r="C6" s="9">
        <v>38801</v>
      </c>
      <c r="D6" s="24">
        <f t="shared" si="0"/>
        <v>-13992.800000000003</v>
      </c>
      <c r="E6" s="25">
        <f t="shared" si="1"/>
        <v>13992.800000000003</v>
      </c>
      <c r="F6" s="23">
        <f t="shared" si="2"/>
        <v>195798451.84000009</v>
      </c>
      <c r="G6" s="3"/>
      <c r="H6" s="21">
        <f t="shared" si="3"/>
        <v>38801</v>
      </c>
      <c r="I6" s="24">
        <f t="shared" si="4"/>
        <v>13992.800000000003</v>
      </c>
      <c r="J6" s="24">
        <f t="shared" si="5"/>
        <v>1399.2800000000002</v>
      </c>
      <c r="K6" s="24">
        <f t="shared" si="6"/>
        <v>13992.800000000003</v>
      </c>
      <c r="L6" s="25">
        <f t="shared" si="7"/>
        <v>13992.800000000003</v>
      </c>
      <c r="M6" s="3"/>
      <c r="N6" s="3"/>
      <c r="O6" s="3"/>
      <c r="P6" s="3"/>
      <c r="Q6" s="3"/>
    </row>
    <row r="7" spans="1:17" x14ac:dyDescent="0.35">
      <c r="A7" s="3"/>
      <c r="B7" s="7" t="s">
        <v>7</v>
      </c>
      <c r="C7" s="9">
        <v>46335</v>
      </c>
      <c r="D7" s="24">
        <f t="shared" si="0"/>
        <v>-6458.8000000000029</v>
      </c>
      <c r="E7" s="25">
        <f t="shared" si="1"/>
        <v>6458.8000000000029</v>
      </c>
      <c r="F7" s="23">
        <f t="shared" si="2"/>
        <v>41716097.440000035</v>
      </c>
      <c r="G7" s="3"/>
      <c r="H7" s="21">
        <f t="shared" si="3"/>
        <v>46335</v>
      </c>
      <c r="I7" s="24">
        <f t="shared" si="4"/>
        <v>6458.8000000000029</v>
      </c>
      <c r="J7" s="24">
        <f t="shared" si="5"/>
        <v>645.88000000000034</v>
      </c>
      <c r="K7" s="24">
        <f t="shared" si="6"/>
        <v>6458.8000000000029</v>
      </c>
      <c r="L7" s="25">
        <f t="shared" si="7"/>
        <v>6458.8000000000029</v>
      </c>
      <c r="M7" s="3"/>
      <c r="N7" s="3"/>
      <c r="O7" s="3"/>
      <c r="P7" s="3"/>
      <c r="Q7" s="3"/>
    </row>
    <row r="8" spans="1:17" x14ac:dyDescent="0.35">
      <c r="A8" s="3"/>
      <c r="B8" s="7" t="s">
        <v>5</v>
      </c>
      <c r="C8" s="9">
        <v>46840</v>
      </c>
      <c r="D8" s="24">
        <f t="shared" si="0"/>
        <v>-5953.8000000000029</v>
      </c>
      <c r="E8" s="25">
        <f t="shared" si="1"/>
        <v>5953.8000000000029</v>
      </c>
      <c r="F8" s="23">
        <f t="shared" si="2"/>
        <v>35447734.440000035</v>
      </c>
      <c r="G8" s="3"/>
      <c r="H8" s="21">
        <f t="shared" si="3"/>
        <v>46840</v>
      </c>
      <c r="I8" s="24">
        <f t="shared" si="4"/>
        <v>5953.8000000000029</v>
      </c>
      <c r="J8" s="24">
        <f t="shared" si="5"/>
        <v>595.38000000000034</v>
      </c>
      <c r="K8" s="24">
        <f t="shared" si="6"/>
        <v>5953.8000000000029</v>
      </c>
      <c r="L8" s="25">
        <f t="shared" si="7"/>
        <v>5953.8000000000029</v>
      </c>
      <c r="M8" s="3"/>
      <c r="N8" s="3"/>
      <c r="O8" s="3"/>
      <c r="P8" s="3"/>
      <c r="Q8" s="3"/>
    </row>
    <row r="9" spans="1:17" x14ac:dyDescent="0.35">
      <c r="A9" s="3"/>
      <c r="B9" s="7" t="s">
        <v>4</v>
      </c>
      <c r="C9" s="9">
        <v>47596</v>
      </c>
      <c r="D9" s="24">
        <f t="shared" si="0"/>
        <v>-5197.8000000000029</v>
      </c>
      <c r="E9" s="25">
        <f t="shared" si="1"/>
        <v>5197.8000000000029</v>
      </c>
      <c r="F9" s="23">
        <f t="shared" si="2"/>
        <v>27017124.84000003</v>
      </c>
      <c r="G9" s="3"/>
      <c r="H9" s="21">
        <f t="shared" si="3"/>
        <v>47596</v>
      </c>
      <c r="I9" s="24">
        <f t="shared" si="4"/>
        <v>5197.8000000000029</v>
      </c>
      <c r="J9" s="24">
        <f t="shared" si="5"/>
        <v>519.78000000000031</v>
      </c>
      <c r="K9" s="24">
        <f t="shared" si="6"/>
        <v>5197.8000000000029</v>
      </c>
      <c r="L9" s="25">
        <f t="shared" si="7"/>
        <v>5197.8000000000029</v>
      </c>
      <c r="M9" s="3"/>
      <c r="N9" s="3"/>
      <c r="O9" s="3"/>
      <c r="P9" s="3"/>
      <c r="Q9" s="3"/>
    </row>
    <row r="10" spans="1:17" x14ac:dyDescent="0.35">
      <c r="A10" s="3"/>
      <c r="B10" s="7" t="s">
        <v>9</v>
      </c>
      <c r="C10" s="9">
        <v>55130</v>
      </c>
      <c r="D10" s="24">
        <f t="shared" si="0"/>
        <v>2336.1999999999971</v>
      </c>
      <c r="E10" s="25">
        <f t="shared" si="1"/>
        <v>2336.1999999999971</v>
      </c>
      <c r="F10" s="23">
        <f t="shared" si="2"/>
        <v>5457830.4399999864</v>
      </c>
      <c r="G10" s="3"/>
      <c r="H10" s="21">
        <f t="shared" si="3"/>
        <v>55130</v>
      </c>
      <c r="I10" s="24">
        <f t="shared" si="4"/>
        <v>2336.1999999999971</v>
      </c>
      <c r="J10" s="24">
        <f t="shared" si="5"/>
        <v>233.61999999999972</v>
      </c>
      <c r="K10" s="24">
        <f t="shared" si="6"/>
        <v>2336.1999999999971</v>
      </c>
      <c r="L10" s="25">
        <f t="shared" si="7"/>
        <v>2336.1999999999971</v>
      </c>
      <c r="M10" s="3"/>
      <c r="N10" s="3"/>
      <c r="O10" s="3"/>
      <c r="P10" s="3"/>
      <c r="Q10" s="3"/>
    </row>
    <row r="11" spans="1:17" x14ac:dyDescent="0.35">
      <c r="A11" s="3"/>
      <c r="B11" s="7" t="s">
        <v>10</v>
      </c>
      <c r="C11" s="9">
        <v>56863</v>
      </c>
      <c r="D11" s="24">
        <f t="shared" si="0"/>
        <v>4069.1999999999971</v>
      </c>
      <c r="E11" s="25">
        <f t="shared" si="1"/>
        <v>4069.1999999999971</v>
      </c>
      <c r="F11" s="23">
        <f t="shared" si="2"/>
        <v>16558388.639999976</v>
      </c>
      <c r="G11" s="3"/>
      <c r="H11" s="21">
        <f t="shared" si="3"/>
        <v>56863</v>
      </c>
      <c r="I11" s="24">
        <f t="shared" si="4"/>
        <v>4069.1999999999971</v>
      </c>
      <c r="J11" s="24">
        <f t="shared" si="5"/>
        <v>406.91999999999973</v>
      </c>
      <c r="K11" s="24">
        <f t="shared" si="6"/>
        <v>4069.1999999999971</v>
      </c>
      <c r="L11" s="25">
        <f t="shared" si="7"/>
        <v>4069.1999999999971</v>
      </c>
      <c r="M11" s="3"/>
      <c r="N11" s="3"/>
      <c r="O11" s="3"/>
      <c r="P11" s="3"/>
      <c r="Q11" s="3"/>
    </row>
    <row r="12" spans="1:17" x14ac:dyDescent="0.35">
      <c r="A12" s="3"/>
      <c r="B12" s="7" t="s">
        <v>11</v>
      </c>
      <c r="C12" s="9">
        <v>78070</v>
      </c>
      <c r="D12" s="24">
        <f t="shared" si="0"/>
        <v>25276.199999999997</v>
      </c>
      <c r="E12" s="25">
        <f t="shared" si="1"/>
        <v>25276.199999999997</v>
      </c>
      <c r="F12" s="23">
        <f t="shared" si="2"/>
        <v>638886286.43999982</v>
      </c>
      <c r="G12" s="3"/>
      <c r="H12" s="21">
        <f t="shared" si="3"/>
        <v>78070</v>
      </c>
      <c r="I12" s="24">
        <f t="shared" si="4"/>
        <v>25276.199999999997</v>
      </c>
      <c r="J12" s="24">
        <f t="shared" si="5"/>
        <v>2527.62</v>
      </c>
      <c r="K12" s="24">
        <f t="shared" si="6"/>
        <v>25276.199999999997</v>
      </c>
      <c r="L12" s="25">
        <f t="shared" si="7"/>
        <v>25276.199999999997</v>
      </c>
      <c r="M12" s="3"/>
      <c r="N12" s="3"/>
      <c r="O12" s="3"/>
      <c r="P12" s="3"/>
      <c r="Q12" s="3"/>
    </row>
    <row r="13" spans="1:17" ht="15" thickBot="1" x14ac:dyDescent="0.4">
      <c r="A13" s="3"/>
      <c r="B13" s="10" t="s">
        <v>12</v>
      </c>
      <c r="C13" s="11">
        <v>88830</v>
      </c>
      <c r="D13" s="26">
        <f t="shared" si="0"/>
        <v>36036.199999999997</v>
      </c>
      <c r="E13" s="27">
        <f t="shared" si="1"/>
        <v>36036.199999999997</v>
      </c>
      <c r="F13" s="27">
        <f>D13^2</f>
        <v>1298607710.4399998</v>
      </c>
      <c r="G13" s="3"/>
      <c r="H13" s="28">
        <f t="shared" si="3"/>
        <v>88830</v>
      </c>
      <c r="I13" s="26">
        <f t="shared" si="4"/>
        <v>36036.199999999997</v>
      </c>
      <c r="J13" s="26">
        <f t="shared" si="5"/>
        <v>3603.62</v>
      </c>
      <c r="K13" s="26">
        <f t="shared" si="6"/>
        <v>36036.199999999997</v>
      </c>
      <c r="L13" s="27">
        <f t="shared" si="7"/>
        <v>36036.199999999997</v>
      </c>
      <c r="M13" s="3"/>
      <c r="N13" s="3"/>
      <c r="O13" s="3"/>
      <c r="P13" s="3"/>
      <c r="Q13" s="3"/>
    </row>
    <row r="14" spans="1:17" s="2" customFormat="1" ht="30" customHeight="1" x14ac:dyDescent="0.35">
      <c r="A14" s="12"/>
      <c r="B14" s="19" t="s">
        <v>31</v>
      </c>
      <c r="C14" s="35">
        <f>AVERAGE(C4:C13)</f>
        <v>52793.8</v>
      </c>
      <c r="D14" s="36">
        <f>AVERAGE(D4:D13)</f>
        <v>0</v>
      </c>
      <c r="E14" s="41">
        <f>AVERAGE(E4:E13)</f>
        <v>13543.560000000001</v>
      </c>
      <c r="F14" s="43">
        <f>AVERAGE(F4:F13)</f>
        <v>291622740.36000001</v>
      </c>
      <c r="G14" s="12"/>
      <c r="H14" s="38">
        <f>(SUM(H4:H13)/COUNT(H4:H13))</f>
        <v>52793.8</v>
      </c>
      <c r="I14" s="36">
        <f>(SUM(I4:I13)/COUNT(I4:I13))</f>
        <v>13543.560000000001</v>
      </c>
      <c r="J14" s="36">
        <f>SUM(J4:J13)</f>
        <v>13543.560000000001</v>
      </c>
      <c r="K14" s="36">
        <f>(SUM(K4:K13)/COUNT(K4:K13))</f>
        <v>13543.560000000001</v>
      </c>
      <c r="L14" s="37">
        <f ca="1">L4:L13/COUNT(L4:L14)</f>
        <v>0</v>
      </c>
      <c r="M14" s="12"/>
      <c r="N14" s="12"/>
      <c r="O14" s="12"/>
      <c r="P14" s="12"/>
      <c r="Q14" s="12"/>
    </row>
    <row r="15" spans="1:17" s="1" customFormat="1" ht="18" thickBot="1" x14ac:dyDescent="0.4">
      <c r="B15" s="31" t="s">
        <v>14</v>
      </c>
      <c r="C15" s="14" t="s">
        <v>15</v>
      </c>
      <c r="D15" s="14" t="s">
        <v>26</v>
      </c>
      <c r="E15" s="42" t="s">
        <v>27</v>
      </c>
      <c r="F15" s="44" t="s">
        <v>32</v>
      </c>
      <c r="H15" s="29" t="s">
        <v>28</v>
      </c>
      <c r="I15" s="5" t="s">
        <v>27</v>
      </c>
      <c r="J15" s="5" t="s">
        <v>29</v>
      </c>
      <c r="K15" s="5" t="s">
        <v>27</v>
      </c>
      <c r="L15" s="6" t="s">
        <v>30</v>
      </c>
      <c r="M15" s="30"/>
      <c r="N15" s="30"/>
      <c r="O15" s="30"/>
      <c r="P15" s="30"/>
      <c r="Q15" s="30"/>
    </row>
    <row r="16" spans="1:17" s="1" customFormat="1" ht="15" thickBot="1" x14ac:dyDescent="0.4">
      <c r="A16" s="30"/>
      <c r="B16" s="30"/>
      <c r="C16" s="30"/>
      <c r="D16" s="30"/>
      <c r="E16" s="30"/>
      <c r="F16" s="45" t="s">
        <v>33</v>
      </c>
      <c r="G16" s="30"/>
      <c r="H16" s="32" t="str">
        <f>IF(H14=$E$14,"Correct Formula","INCORRECT")</f>
        <v>INCORRECT</v>
      </c>
      <c r="I16" s="33" t="str">
        <f t="shared" ref="I16:K16" si="8">IF(I14=$E$14,"Correct Formula","INCORRECT")</f>
        <v>Correct Formula</v>
      </c>
      <c r="J16" s="33" t="str">
        <f t="shared" si="8"/>
        <v>Correct Formula</v>
      </c>
      <c r="K16" s="33" t="str">
        <f t="shared" si="8"/>
        <v>Correct Formula</v>
      </c>
      <c r="L16" s="34" t="str">
        <f ca="1">IF(L14=$E$14,"Correct Formula","INCORRECT")</f>
        <v>INCORRECT</v>
      </c>
      <c r="M16" s="30"/>
      <c r="N16" s="30"/>
      <c r="O16" s="30"/>
      <c r="P16" s="30"/>
      <c r="Q16" s="30"/>
    </row>
    <row r="17" spans="1:17" s="1" customFormat="1" ht="15" thickBot="1" x14ac:dyDescent="0.4">
      <c r="A17" s="30"/>
      <c r="B17" s="30"/>
      <c r="C17" s="30"/>
      <c r="D17" s="30"/>
      <c r="E17" s="30"/>
      <c r="F17" s="30"/>
      <c r="G17" s="30"/>
      <c r="H17" s="40"/>
      <c r="I17" s="40"/>
      <c r="J17" s="40"/>
      <c r="K17" s="40"/>
      <c r="L17" s="40"/>
      <c r="M17" s="30"/>
      <c r="N17" s="30"/>
      <c r="O17" s="30"/>
      <c r="P17" s="30"/>
      <c r="Q17" s="30"/>
    </row>
    <row r="18" spans="1:17" s="1" customFormat="1" ht="15" thickTop="1" x14ac:dyDescent="0.35">
      <c r="A18" s="30"/>
      <c r="B18" s="30"/>
      <c r="C18" s="30"/>
      <c r="D18" s="30"/>
      <c r="E18" s="30"/>
      <c r="F18" s="46" t="s">
        <v>34</v>
      </c>
      <c r="G18" s="30"/>
      <c r="H18" s="40"/>
      <c r="I18" s="40"/>
      <c r="J18" s="40"/>
      <c r="K18" s="40"/>
      <c r="L18" s="40"/>
      <c r="M18" s="30"/>
      <c r="N18" s="30"/>
      <c r="O18" s="30"/>
      <c r="P18" s="30"/>
      <c r="Q18" s="30"/>
    </row>
    <row r="19" spans="1:17" ht="17.5" x14ac:dyDescent="0.35">
      <c r="A19" s="3"/>
      <c r="B19" s="3"/>
      <c r="C19" s="3"/>
      <c r="D19" s="3"/>
      <c r="E19" s="3"/>
      <c r="F19" s="47" t="s">
        <v>35</v>
      </c>
      <c r="G19" s="3"/>
      <c r="H19" s="3"/>
      <c r="I19" s="3"/>
      <c r="J19" s="3"/>
      <c r="K19" s="3"/>
      <c r="L19" s="3"/>
      <c r="M19" s="3"/>
      <c r="N19" s="3"/>
      <c r="O19" s="3"/>
      <c r="P19" s="3"/>
      <c r="Q19" s="3"/>
    </row>
    <row r="20" spans="1:17" ht="15" thickBot="1" x14ac:dyDescent="0.4">
      <c r="A20" s="3"/>
      <c r="B20" s="3"/>
      <c r="C20" s="3"/>
      <c r="D20" s="3"/>
      <c r="E20" s="4"/>
      <c r="F20" s="112">
        <f>SQRT(F14)</f>
        <v>17076.965197598784</v>
      </c>
      <c r="G20" s="3"/>
      <c r="H20" s="3"/>
      <c r="I20" s="3"/>
      <c r="J20" s="3"/>
      <c r="K20" s="3"/>
      <c r="L20" s="3"/>
      <c r="M20" s="3"/>
      <c r="N20" s="3"/>
      <c r="O20" s="3"/>
      <c r="P20" s="3"/>
      <c r="Q20" s="3"/>
    </row>
    <row r="21" spans="1:17" ht="15" thickTop="1" x14ac:dyDescent="0.35">
      <c r="A21" s="3"/>
      <c r="B21" s="3"/>
      <c r="C21" s="3"/>
      <c r="D21" s="3"/>
      <c r="E21" s="3"/>
      <c r="F21" s="3"/>
      <c r="G21" s="3"/>
      <c r="H21" s="3"/>
      <c r="I21" s="3"/>
      <c r="J21" s="3"/>
      <c r="K21" s="3"/>
      <c r="L21" s="3"/>
      <c r="M21" s="3"/>
      <c r="N21" s="3"/>
      <c r="O21" s="3"/>
      <c r="P21" s="3"/>
      <c r="Q21" s="3"/>
    </row>
    <row r="22" spans="1:17" x14ac:dyDescent="0.35">
      <c r="A22" s="3"/>
      <c r="B22" s="3"/>
      <c r="C22" s="3"/>
      <c r="D22" s="3"/>
      <c r="E22" s="3"/>
      <c r="F22" s="3"/>
      <c r="G22" s="3"/>
      <c r="H22" s="3"/>
      <c r="I22" s="3"/>
      <c r="J22" s="3"/>
      <c r="K22" s="3"/>
      <c r="L22" s="3"/>
      <c r="M22" s="3"/>
      <c r="N22" s="3"/>
      <c r="O22" s="3"/>
      <c r="P22" s="3"/>
      <c r="Q22" s="3"/>
    </row>
    <row r="23" spans="1:17" x14ac:dyDescent="0.35">
      <c r="A23" s="3"/>
      <c r="B23" s="3"/>
      <c r="C23" s="3"/>
      <c r="D23" s="3"/>
      <c r="E23" s="3"/>
      <c r="F23" s="3"/>
      <c r="G23" s="3"/>
      <c r="H23" s="3"/>
      <c r="I23" s="3"/>
      <c r="J23" s="3"/>
      <c r="K23" s="3"/>
      <c r="L23" s="3"/>
      <c r="M23" s="3"/>
      <c r="N23" s="3"/>
      <c r="O23" s="3"/>
      <c r="P23" s="3"/>
      <c r="Q23" s="3"/>
    </row>
    <row r="24" spans="1:17" x14ac:dyDescent="0.35">
      <c r="A24" s="3"/>
      <c r="B24" s="3"/>
      <c r="C24" s="3"/>
      <c r="D24" s="3"/>
      <c r="E24" s="3"/>
      <c r="F24" s="3"/>
      <c r="G24" s="3"/>
      <c r="H24" s="3"/>
      <c r="I24" s="3"/>
      <c r="J24" s="3"/>
      <c r="K24" s="3"/>
      <c r="L24" s="3"/>
      <c r="M24" s="3"/>
      <c r="N24" s="3"/>
      <c r="O24" s="3"/>
      <c r="P24" s="3"/>
      <c r="Q24" s="3"/>
    </row>
    <row r="25" spans="1:17" x14ac:dyDescent="0.35">
      <c r="A25" s="3"/>
      <c r="B25" s="3"/>
      <c r="C25" s="3"/>
      <c r="D25" s="3"/>
      <c r="E25" s="3"/>
      <c r="F25" s="3"/>
      <c r="G25" s="3"/>
      <c r="H25" s="3"/>
      <c r="I25" s="3"/>
      <c r="J25" s="3"/>
      <c r="K25" s="3"/>
      <c r="L25" s="3"/>
      <c r="M25" s="3"/>
      <c r="N25" s="3"/>
      <c r="O25" s="3"/>
      <c r="P25" s="3"/>
      <c r="Q25" s="3"/>
    </row>
    <row r="26" spans="1:17" x14ac:dyDescent="0.35">
      <c r="A26" s="3"/>
      <c r="B26" s="3"/>
      <c r="C26" s="3"/>
      <c r="D26" s="3"/>
      <c r="E26" s="3"/>
      <c r="F26" s="3"/>
      <c r="G26" s="3"/>
      <c r="H26" s="3"/>
      <c r="I26" s="3"/>
      <c r="J26" s="3"/>
      <c r="K26" s="3"/>
      <c r="L26" s="3"/>
      <c r="M26" s="3"/>
      <c r="N26" s="3"/>
      <c r="O26" s="3"/>
      <c r="P26" s="3"/>
      <c r="Q26" s="3"/>
    </row>
    <row r="27" spans="1:17" x14ac:dyDescent="0.35">
      <c r="A27" s="3"/>
      <c r="B27" s="3"/>
      <c r="C27" s="3"/>
      <c r="D27" s="3"/>
      <c r="E27" s="3"/>
      <c r="F27" s="3"/>
      <c r="G27" s="3"/>
      <c r="H27" s="3"/>
      <c r="I27" s="3"/>
      <c r="J27" s="3"/>
      <c r="K27" s="3"/>
      <c r="L27" s="3"/>
      <c r="M27" s="3"/>
      <c r="N27" s="3"/>
      <c r="O27" s="3"/>
      <c r="P27" s="3"/>
      <c r="Q27" s="3"/>
    </row>
    <row r="28" spans="1:17" x14ac:dyDescent="0.35">
      <c r="A28" s="3"/>
      <c r="B28" s="3"/>
      <c r="C28" s="3"/>
      <c r="D28" s="3"/>
      <c r="E28" s="3"/>
      <c r="F28" s="3"/>
      <c r="G28" s="3"/>
      <c r="H28" s="3"/>
      <c r="I28" s="3"/>
      <c r="J28" s="3"/>
      <c r="K28" s="3"/>
      <c r="L28" s="3"/>
      <c r="M28" s="3"/>
      <c r="N28" s="3"/>
      <c r="O28" s="3"/>
      <c r="P28" s="3"/>
      <c r="Q28" s="3"/>
    </row>
    <row r="29" spans="1:17" x14ac:dyDescent="0.35">
      <c r="A29" s="3"/>
      <c r="B29" s="3"/>
      <c r="C29" s="3"/>
      <c r="D29" s="3"/>
      <c r="E29" s="3"/>
      <c r="F29" s="3"/>
      <c r="G29" s="3"/>
      <c r="H29" s="3"/>
      <c r="I29" s="3"/>
      <c r="J29" s="3"/>
      <c r="K29" s="3"/>
      <c r="L29" s="3"/>
      <c r="M29" s="3"/>
      <c r="N29" s="3"/>
      <c r="O29" s="3"/>
      <c r="P29" s="3"/>
      <c r="Q29" s="3"/>
    </row>
    <row r="30" spans="1:17" x14ac:dyDescent="0.35">
      <c r="A30" s="3"/>
      <c r="B30" s="3"/>
      <c r="C30" s="3"/>
      <c r="D30" s="3"/>
      <c r="E30" s="3"/>
      <c r="F30" s="3"/>
      <c r="G30" s="3"/>
      <c r="H30" s="3"/>
      <c r="I30" s="3"/>
      <c r="J30" s="3"/>
      <c r="K30" s="3"/>
      <c r="L30" s="3"/>
      <c r="M30" s="3"/>
      <c r="N30" s="3"/>
      <c r="O30" s="3"/>
      <c r="P30" s="3"/>
      <c r="Q30" s="3"/>
    </row>
    <row r="31" spans="1:17" x14ac:dyDescent="0.35">
      <c r="A31" s="3"/>
      <c r="B31" s="3"/>
      <c r="C31" s="3"/>
      <c r="D31" s="3"/>
      <c r="E31" s="3"/>
      <c r="F31" s="3"/>
      <c r="G31" s="3"/>
      <c r="H31" s="3"/>
      <c r="I31" s="3"/>
      <c r="J31" s="3"/>
      <c r="K31" s="3"/>
      <c r="L31" s="3"/>
      <c r="M31" s="3"/>
      <c r="N31" s="3"/>
      <c r="O31" s="3"/>
      <c r="P31" s="3"/>
      <c r="Q31" s="3"/>
    </row>
    <row r="32" spans="1:17" x14ac:dyDescent="0.35">
      <c r="A32" s="3"/>
      <c r="B32" s="3"/>
      <c r="C32" s="3"/>
      <c r="D32" s="3"/>
      <c r="E32" s="3"/>
      <c r="F32" s="3"/>
      <c r="G32" s="3"/>
      <c r="H32" s="3"/>
      <c r="I32" s="3"/>
      <c r="J32" s="3"/>
      <c r="K32" s="3"/>
      <c r="L32" s="3"/>
      <c r="M32" s="3"/>
      <c r="N32" s="3"/>
      <c r="O32" s="3"/>
      <c r="P32" s="3"/>
      <c r="Q32" s="3"/>
    </row>
    <row r="33" spans="1:17" x14ac:dyDescent="0.35">
      <c r="A33" s="3"/>
      <c r="B33" s="3"/>
      <c r="C33" s="3"/>
      <c r="D33" s="3"/>
      <c r="E33" s="3"/>
      <c r="F33" s="3"/>
      <c r="G33" s="3"/>
      <c r="H33" s="3"/>
      <c r="I33" s="3"/>
      <c r="J33" s="3"/>
      <c r="K33" s="3"/>
      <c r="L33" s="3"/>
      <c r="M33" s="3"/>
      <c r="N33" s="3"/>
      <c r="O33" s="3"/>
      <c r="P33" s="3"/>
      <c r="Q33" s="3"/>
    </row>
    <row r="34" spans="1:17" x14ac:dyDescent="0.35">
      <c r="A34" s="3"/>
      <c r="B34" s="3"/>
      <c r="C34" s="3"/>
      <c r="D34" s="3"/>
      <c r="E34" s="3"/>
      <c r="F34" s="3"/>
      <c r="G34" s="3"/>
      <c r="H34" s="3"/>
      <c r="I34" s="3"/>
      <c r="J34" s="3"/>
      <c r="K34" s="3"/>
      <c r="L34" s="3"/>
      <c r="M34" s="3"/>
      <c r="N34" s="3"/>
      <c r="O34" s="3"/>
      <c r="P34" s="3"/>
      <c r="Q34" s="3"/>
    </row>
    <row r="35" spans="1:17" x14ac:dyDescent="0.35">
      <c r="A35" s="3"/>
      <c r="B35" s="3"/>
      <c r="C35" s="3"/>
      <c r="D35" s="3"/>
      <c r="E35" s="3"/>
      <c r="F35" s="3"/>
      <c r="G35" s="3"/>
      <c r="H35" s="3"/>
      <c r="I35" s="3"/>
      <c r="J35" s="3"/>
      <c r="K35" s="3"/>
      <c r="L35" s="3"/>
      <c r="M35" s="3"/>
      <c r="N35" s="3"/>
      <c r="O35" s="3"/>
      <c r="P35" s="3"/>
      <c r="Q35" s="3"/>
    </row>
    <row r="36" spans="1:17" x14ac:dyDescent="0.35">
      <c r="A36" s="3"/>
      <c r="B36" s="3"/>
      <c r="C36" s="3"/>
      <c r="D36" s="3"/>
      <c r="E36" s="3"/>
      <c r="F36" s="3"/>
      <c r="G36" s="3"/>
      <c r="H36" s="3"/>
      <c r="I36" s="3"/>
      <c r="J36" s="3"/>
      <c r="K36" s="3"/>
      <c r="L36" s="3"/>
      <c r="M36" s="3"/>
      <c r="N36" s="3"/>
      <c r="O36" s="3"/>
      <c r="P36" s="3"/>
      <c r="Q36" s="3"/>
    </row>
    <row r="37" spans="1:17" x14ac:dyDescent="0.35">
      <c r="A37" s="3"/>
      <c r="B37" s="3"/>
      <c r="C37" s="3"/>
      <c r="D37" s="3"/>
      <c r="E37" s="3"/>
      <c r="F37" s="3"/>
      <c r="G37" s="3"/>
      <c r="H37" s="3"/>
      <c r="I37" s="3"/>
      <c r="J37" s="3"/>
      <c r="K37" s="3"/>
      <c r="L37" s="3"/>
      <c r="M37" s="3"/>
      <c r="N37" s="3"/>
      <c r="O37" s="3"/>
      <c r="P37" s="3"/>
      <c r="Q37" s="3"/>
    </row>
  </sheetData>
  <mergeCells count="3">
    <mergeCell ref="C2:C3"/>
    <mergeCell ref="B2:B3"/>
    <mergeCell ref="H2:L2"/>
  </mergeCells>
  <conditionalFormatting sqref="H16:L19">
    <cfRule type="containsText" dxfId="3" priority="1" operator="containsText" text="Correct Formula">
      <formula>NOT(ISERROR(SEARCH("Correct Formula",H16)))</formula>
    </cfRule>
    <cfRule type="containsText" dxfId="2" priority="2" operator="containsText" text="INCORRECT">
      <formula>NOT(ISERROR(SEARCH("INCORRECT",H16)))</formula>
    </cfRule>
  </conditionalFormatting>
  <pageMargins left="0.7" right="0.7" top="0.75" bottom="0.75" header="0.3" footer="0.3"/>
  <pageSetup paperSize="9" orientation="portrait" r:id="rId1"/>
  <ignoredErrors>
    <ignoredError sqref="J14"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87E9-3E26-4703-9C93-D21F083A0807}">
  <dimension ref="A1:R37"/>
  <sheetViews>
    <sheetView workbookViewId="0">
      <selection activeCell="F20" sqref="F20"/>
    </sheetView>
  </sheetViews>
  <sheetFormatPr defaultRowHeight="14.5" x14ac:dyDescent="0.35"/>
  <cols>
    <col min="1" max="1" width="2.7265625" customWidth="1"/>
    <col min="2" max="2" width="8.7265625" customWidth="1"/>
    <col min="3" max="5" width="17.81640625" customWidth="1"/>
    <col min="6" max="6" width="24.81640625" customWidth="1"/>
    <col min="8" max="9" width="8.7265625" customWidth="1"/>
  </cols>
  <sheetData>
    <row r="1" spans="1:18" ht="15" thickBot="1" x14ac:dyDescent="0.4">
      <c r="A1" s="3"/>
      <c r="B1" s="3"/>
      <c r="C1" s="3"/>
      <c r="D1" s="3"/>
      <c r="E1" s="3"/>
      <c r="F1" s="3"/>
      <c r="G1" s="3"/>
      <c r="H1" s="3"/>
      <c r="I1" s="3"/>
      <c r="J1" s="3"/>
      <c r="K1" s="3"/>
      <c r="L1" s="3"/>
      <c r="M1" s="3"/>
      <c r="N1" s="3"/>
      <c r="O1" s="3"/>
      <c r="P1" s="3"/>
      <c r="Q1" s="3"/>
      <c r="R1" s="3"/>
    </row>
    <row r="2" spans="1:18" ht="29" x14ac:dyDescent="0.35">
      <c r="A2" s="3"/>
      <c r="B2" s="104" t="s">
        <v>13</v>
      </c>
      <c r="C2" s="102" t="s">
        <v>0</v>
      </c>
      <c r="D2" s="15" t="s">
        <v>1</v>
      </c>
      <c r="E2" s="16" t="s">
        <v>21</v>
      </c>
      <c r="F2" s="16" t="s">
        <v>22</v>
      </c>
      <c r="G2" s="12"/>
      <c r="H2" s="3"/>
      <c r="I2" s="3"/>
      <c r="J2" s="3"/>
      <c r="K2" s="3"/>
      <c r="L2" s="3"/>
      <c r="M2" s="3"/>
      <c r="N2" s="3"/>
      <c r="O2" s="3"/>
      <c r="P2" s="3"/>
      <c r="Q2" s="3"/>
      <c r="R2" s="3"/>
    </row>
    <row r="3" spans="1:18" ht="18" thickBot="1" x14ac:dyDescent="0.4">
      <c r="A3" s="3"/>
      <c r="B3" s="105"/>
      <c r="C3" s="103"/>
      <c r="D3" s="17" t="s">
        <v>23</v>
      </c>
      <c r="E3" s="18" t="s">
        <v>24</v>
      </c>
      <c r="F3" s="18" t="s">
        <v>25</v>
      </c>
      <c r="G3" s="12"/>
      <c r="H3" s="3"/>
      <c r="I3" s="3"/>
      <c r="J3" s="3"/>
      <c r="K3" s="3"/>
      <c r="L3" s="3"/>
      <c r="M3" s="3"/>
      <c r="N3" s="3"/>
      <c r="O3" s="3"/>
      <c r="P3" s="3"/>
      <c r="Q3" s="3"/>
      <c r="R3" s="3"/>
    </row>
    <row r="4" spans="1:18" x14ac:dyDescent="0.35">
      <c r="A4" s="3"/>
      <c r="B4" s="8" t="s">
        <v>3</v>
      </c>
      <c r="C4" s="13">
        <v>38946</v>
      </c>
      <c r="D4" s="22">
        <f>C4-$C$14</f>
        <v>-12565.099999999999</v>
      </c>
      <c r="E4" s="23">
        <f>ABS(D4)</f>
        <v>12565.099999999999</v>
      </c>
      <c r="F4" s="23">
        <f>E4^2</f>
        <v>157881738.00999996</v>
      </c>
      <c r="G4" s="3"/>
      <c r="H4" s="3"/>
      <c r="I4" s="3"/>
      <c r="J4" s="3"/>
      <c r="K4" s="3"/>
      <c r="L4" s="3"/>
      <c r="M4" s="3"/>
      <c r="N4" s="3"/>
      <c r="O4" s="3"/>
      <c r="P4" s="3"/>
      <c r="Q4" s="3"/>
      <c r="R4" s="3"/>
    </row>
    <row r="5" spans="1:18" x14ac:dyDescent="0.35">
      <c r="A5" s="3"/>
      <c r="B5" s="7" t="s">
        <v>6</v>
      </c>
      <c r="C5" s="9">
        <v>43420</v>
      </c>
      <c r="D5" s="24">
        <f t="shared" ref="D5:D13" si="0">C5-$C$14</f>
        <v>-8091.0999999999985</v>
      </c>
      <c r="E5" s="25">
        <f t="shared" ref="E5:E13" si="1">ABS(D5)</f>
        <v>8091.0999999999985</v>
      </c>
      <c r="F5" s="25">
        <f t="shared" ref="F5:F13" si="2">E5^2</f>
        <v>65465899.209999979</v>
      </c>
      <c r="G5" s="3"/>
      <c r="H5" s="3"/>
      <c r="I5" s="3"/>
      <c r="J5" s="3"/>
      <c r="K5" s="3"/>
      <c r="L5" s="3"/>
      <c r="M5" s="3"/>
      <c r="N5" s="3"/>
      <c r="O5" s="3"/>
      <c r="P5" s="3"/>
      <c r="Q5" s="3"/>
      <c r="R5" s="3"/>
    </row>
    <row r="6" spans="1:18" x14ac:dyDescent="0.35">
      <c r="A6" s="3"/>
      <c r="B6" s="7" t="s">
        <v>8</v>
      </c>
      <c r="C6" s="9">
        <v>49191</v>
      </c>
      <c r="D6" s="24">
        <f t="shared" si="0"/>
        <v>-2320.0999999999985</v>
      </c>
      <c r="E6" s="25">
        <f t="shared" si="1"/>
        <v>2320.0999999999985</v>
      </c>
      <c r="F6" s="25">
        <f t="shared" si="2"/>
        <v>5382864.0099999933</v>
      </c>
      <c r="G6" s="3"/>
      <c r="H6" s="3"/>
      <c r="I6" s="3"/>
      <c r="J6" s="3"/>
      <c r="K6" s="3"/>
      <c r="L6" s="3"/>
      <c r="M6" s="3"/>
      <c r="N6" s="3"/>
      <c r="O6" s="3"/>
      <c r="P6" s="3"/>
      <c r="Q6" s="3"/>
      <c r="R6" s="3"/>
    </row>
    <row r="7" spans="1:18" x14ac:dyDescent="0.35">
      <c r="A7" s="3"/>
      <c r="B7" s="7" t="s">
        <v>7</v>
      </c>
      <c r="C7" s="9">
        <v>50430</v>
      </c>
      <c r="D7" s="24">
        <f t="shared" si="0"/>
        <v>-1081.0999999999985</v>
      </c>
      <c r="E7" s="25">
        <f t="shared" si="1"/>
        <v>1081.0999999999985</v>
      </c>
      <c r="F7" s="25">
        <f t="shared" si="2"/>
        <v>1168777.2099999969</v>
      </c>
      <c r="G7" s="3"/>
      <c r="H7" s="3"/>
      <c r="I7" s="3"/>
      <c r="J7" s="3"/>
      <c r="K7" s="3"/>
      <c r="L7" s="3"/>
      <c r="M7" s="3"/>
      <c r="N7" s="3"/>
      <c r="O7" s="3"/>
      <c r="P7" s="3"/>
      <c r="Q7" s="3"/>
      <c r="R7" s="3"/>
    </row>
    <row r="8" spans="1:18" x14ac:dyDescent="0.35">
      <c r="A8" s="3"/>
      <c r="B8" s="7" t="s">
        <v>5</v>
      </c>
      <c r="C8" s="9">
        <v>50557</v>
      </c>
      <c r="D8" s="24">
        <f t="shared" si="0"/>
        <v>-954.09999999999854</v>
      </c>
      <c r="E8" s="25">
        <f t="shared" si="1"/>
        <v>954.09999999999854</v>
      </c>
      <c r="F8" s="25">
        <f t="shared" si="2"/>
        <v>910306.80999999726</v>
      </c>
      <c r="G8" s="3"/>
      <c r="H8" s="3"/>
      <c r="I8" s="3"/>
      <c r="J8" s="3"/>
      <c r="K8" s="3"/>
      <c r="L8" s="3"/>
      <c r="M8" s="3"/>
      <c r="N8" s="3"/>
      <c r="O8" s="3"/>
      <c r="P8" s="3"/>
      <c r="Q8" s="3"/>
      <c r="R8" s="3"/>
    </row>
    <row r="9" spans="1:18" x14ac:dyDescent="0.35">
      <c r="A9" s="3"/>
      <c r="B9" s="7" t="s">
        <v>4</v>
      </c>
      <c r="C9" s="9">
        <v>52580</v>
      </c>
      <c r="D9" s="24">
        <f t="shared" si="0"/>
        <v>1068.9000000000015</v>
      </c>
      <c r="E9" s="25">
        <f t="shared" si="1"/>
        <v>1068.9000000000015</v>
      </c>
      <c r="F9" s="25">
        <f t="shared" si="2"/>
        <v>1142547.2100000032</v>
      </c>
      <c r="G9" s="3"/>
      <c r="H9" s="3"/>
      <c r="I9" s="3"/>
      <c r="J9" s="3"/>
      <c r="K9" s="3"/>
      <c r="L9" s="3"/>
      <c r="M9" s="3"/>
      <c r="N9" s="3"/>
      <c r="O9" s="3"/>
      <c r="P9" s="3"/>
      <c r="Q9" s="3"/>
      <c r="R9" s="3"/>
    </row>
    <row r="10" spans="1:18" x14ac:dyDescent="0.35">
      <c r="A10" s="3"/>
      <c r="B10" s="7" t="s">
        <v>9</v>
      </c>
      <c r="C10" s="9">
        <v>53595</v>
      </c>
      <c r="D10" s="24">
        <f t="shared" si="0"/>
        <v>2083.9000000000015</v>
      </c>
      <c r="E10" s="25">
        <f t="shared" si="1"/>
        <v>2083.9000000000015</v>
      </c>
      <c r="F10" s="25">
        <f t="shared" si="2"/>
        <v>4342639.2100000065</v>
      </c>
      <c r="G10" s="3"/>
      <c r="H10" s="3"/>
      <c r="I10" s="3"/>
      <c r="J10" s="3"/>
      <c r="K10" s="3"/>
      <c r="L10" s="3"/>
      <c r="M10" s="3"/>
      <c r="N10" s="3"/>
      <c r="O10" s="3"/>
      <c r="P10" s="3"/>
      <c r="Q10" s="3"/>
      <c r="R10" s="3"/>
    </row>
    <row r="11" spans="1:18" x14ac:dyDescent="0.35">
      <c r="A11" s="3"/>
      <c r="B11" s="7" t="s">
        <v>10</v>
      </c>
      <c r="C11" s="9">
        <v>54135</v>
      </c>
      <c r="D11" s="24">
        <f t="shared" si="0"/>
        <v>2623.9000000000015</v>
      </c>
      <c r="E11" s="25">
        <f t="shared" si="1"/>
        <v>2623.9000000000015</v>
      </c>
      <c r="F11" s="25">
        <f t="shared" si="2"/>
        <v>6884851.2100000074</v>
      </c>
      <c r="G11" s="3"/>
      <c r="H11" s="3"/>
      <c r="I11" s="3"/>
      <c r="J11" s="3"/>
      <c r="K11" s="3"/>
      <c r="L11" s="3"/>
      <c r="M11" s="3"/>
      <c r="N11" s="3"/>
      <c r="O11" s="3"/>
      <c r="P11" s="3"/>
      <c r="Q11" s="3"/>
      <c r="R11" s="3"/>
    </row>
    <row r="12" spans="1:18" x14ac:dyDescent="0.35">
      <c r="A12" s="3"/>
      <c r="B12" s="7" t="s">
        <v>11</v>
      </c>
      <c r="C12" s="9">
        <v>60181</v>
      </c>
      <c r="D12" s="24">
        <f t="shared" si="0"/>
        <v>8669.9000000000015</v>
      </c>
      <c r="E12" s="25">
        <f t="shared" si="1"/>
        <v>8669.9000000000015</v>
      </c>
      <c r="F12" s="25">
        <f t="shared" si="2"/>
        <v>75167166.01000002</v>
      </c>
      <c r="G12" s="3"/>
      <c r="H12" s="3"/>
      <c r="I12" s="3"/>
      <c r="J12" s="3"/>
      <c r="K12" s="3"/>
      <c r="L12" s="3"/>
      <c r="M12" s="3"/>
      <c r="N12" s="3"/>
      <c r="O12" s="3"/>
      <c r="P12" s="3"/>
      <c r="Q12" s="3"/>
      <c r="R12" s="3"/>
    </row>
    <row r="13" spans="1:18" ht="15" thickBot="1" x14ac:dyDescent="0.4">
      <c r="A13" s="3"/>
      <c r="B13" s="10" t="s">
        <v>12</v>
      </c>
      <c r="C13" s="11">
        <v>62076</v>
      </c>
      <c r="D13" s="26">
        <f t="shared" si="0"/>
        <v>10564.900000000001</v>
      </c>
      <c r="E13" s="27">
        <f t="shared" si="1"/>
        <v>10564.900000000001</v>
      </c>
      <c r="F13" s="27">
        <f t="shared" si="2"/>
        <v>111617112.01000004</v>
      </c>
      <c r="G13" s="3"/>
      <c r="H13" s="3"/>
      <c r="I13" s="3"/>
      <c r="J13" s="3"/>
      <c r="K13" s="3"/>
      <c r="L13" s="3"/>
      <c r="M13" s="3"/>
      <c r="N13" s="3"/>
      <c r="O13" s="3"/>
      <c r="P13" s="3"/>
      <c r="Q13" s="3"/>
      <c r="R13" s="3"/>
    </row>
    <row r="14" spans="1:18" s="2" customFormat="1" ht="30" customHeight="1" x14ac:dyDescent="0.35">
      <c r="A14" s="12"/>
      <c r="B14" s="19" t="s">
        <v>31</v>
      </c>
      <c r="C14" s="35">
        <f>AVERAGE(C4:C13)</f>
        <v>51511.1</v>
      </c>
      <c r="D14" s="36">
        <f>AVERAGE(D4:D13)</f>
        <v>1.4551915228366853E-12</v>
      </c>
      <c r="E14" s="41">
        <f>AVERAGE(E4:E13)</f>
        <v>5002.3</v>
      </c>
      <c r="F14" s="43">
        <f>AVERAGE(F4:F13)</f>
        <v>42996390.090000004</v>
      </c>
      <c r="G14" s="12"/>
      <c r="H14" s="12"/>
      <c r="I14" s="12"/>
      <c r="J14" s="12"/>
      <c r="K14" s="12"/>
      <c r="L14" s="12"/>
      <c r="M14" s="12"/>
      <c r="N14" s="12"/>
      <c r="O14" s="12"/>
      <c r="P14" s="12"/>
      <c r="Q14" s="12"/>
      <c r="R14" s="12"/>
    </row>
    <row r="15" spans="1:18" s="1" customFormat="1" ht="18" thickBot="1" x14ac:dyDescent="0.4">
      <c r="B15" s="31" t="s">
        <v>14</v>
      </c>
      <c r="C15" s="14" t="s">
        <v>15</v>
      </c>
      <c r="D15" s="14" t="s">
        <v>26</v>
      </c>
      <c r="E15" s="42" t="s">
        <v>27</v>
      </c>
      <c r="F15" s="44" t="s">
        <v>32</v>
      </c>
      <c r="H15" s="30"/>
      <c r="I15" s="30"/>
      <c r="J15" s="30"/>
      <c r="K15" s="30"/>
      <c r="L15" s="30"/>
      <c r="M15" s="30"/>
      <c r="N15" s="30"/>
      <c r="O15" s="30"/>
      <c r="P15" s="30"/>
      <c r="Q15" s="30"/>
      <c r="R15" s="30"/>
    </row>
    <row r="16" spans="1:18" s="1" customFormat="1" ht="17" thickBot="1" x14ac:dyDescent="0.4">
      <c r="A16" s="30"/>
      <c r="B16" s="30"/>
      <c r="C16" s="30"/>
      <c r="D16" s="30"/>
      <c r="E16" s="30"/>
      <c r="F16" s="45" t="s">
        <v>127</v>
      </c>
      <c r="G16" s="30"/>
      <c r="H16" s="30"/>
      <c r="I16" s="30"/>
      <c r="J16" s="30"/>
      <c r="K16" s="30"/>
      <c r="L16" s="30"/>
      <c r="M16" s="30"/>
      <c r="N16" s="30"/>
      <c r="O16" s="30"/>
      <c r="P16" s="30"/>
      <c r="Q16" s="30"/>
      <c r="R16" s="30"/>
    </row>
    <row r="17" spans="1:18" s="1" customFormat="1" ht="15" thickBot="1" x14ac:dyDescent="0.4">
      <c r="A17" s="30"/>
      <c r="B17" s="30"/>
      <c r="C17" s="30"/>
      <c r="D17" s="30"/>
      <c r="E17" s="30"/>
      <c r="F17" s="30"/>
      <c r="G17" s="30"/>
      <c r="H17" s="30"/>
      <c r="I17" s="30"/>
      <c r="J17" s="30"/>
      <c r="K17" s="30"/>
      <c r="L17" s="30"/>
      <c r="M17" s="30"/>
      <c r="N17" s="30"/>
      <c r="O17" s="30"/>
      <c r="P17" s="30"/>
      <c r="Q17" s="30"/>
      <c r="R17" s="30"/>
    </row>
    <row r="18" spans="1:18" s="1" customFormat="1" ht="15" thickTop="1" x14ac:dyDescent="0.35">
      <c r="A18" s="30"/>
      <c r="B18" s="30"/>
      <c r="C18" s="30"/>
      <c r="D18" s="30"/>
      <c r="E18" s="30"/>
      <c r="F18" s="46" t="s">
        <v>128</v>
      </c>
      <c r="G18" s="30"/>
      <c r="H18" s="30"/>
      <c r="I18" s="30"/>
      <c r="J18" s="30"/>
      <c r="K18" s="30"/>
      <c r="L18" s="30"/>
      <c r="M18" s="30"/>
      <c r="N18" s="30"/>
      <c r="O18" s="30"/>
      <c r="P18" s="30"/>
      <c r="Q18" s="30"/>
      <c r="R18" s="30"/>
    </row>
    <row r="19" spans="1:18" ht="17.5" x14ac:dyDescent="0.35">
      <c r="A19" s="3"/>
      <c r="B19" s="3"/>
      <c r="C19" s="3"/>
      <c r="D19" s="3"/>
      <c r="E19" s="3"/>
      <c r="F19" s="47" t="s">
        <v>35</v>
      </c>
      <c r="G19" s="3"/>
      <c r="H19" s="3"/>
      <c r="I19" s="3"/>
      <c r="J19" s="3"/>
      <c r="K19" s="3"/>
      <c r="L19" s="3"/>
      <c r="M19" s="3"/>
      <c r="N19" s="3"/>
      <c r="O19" s="3"/>
      <c r="P19" s="3"/>
      <c r="Q19" s="3"/>
      <c r="R19" s="3"/>
    </row>
    <row r="20" spans="1:18" ht="15" thickBot="1" x14ac:dyDescent="0.4">
      <c r="A20" s="3"/>
      <c r="B20" s="3"/>
      <c r="C20" s="3"/>
      <c r="D20" s="3"/>
      <c r="E20" s="4"/>
      <c r="F20" s="112">
        <f>SQRT(F14)</f>
        <v>6557.1632654677742</v>
      </c>
      <c r="G20" s="3"/>
      <c r="H20" s="3"/>
      <c r="I20" s="3"/>
      <c r="J20" s="3"/>
      <c r="K20" s="3"/>
      <c r="L20" s="3"/>
      <c r="M20" s="3"/>
      <c r="N20" s="3"/>
      <c r="O20" s="3"/>
      <c r="P20" s="3"/>
      <c r="Q20" s="3"/>
      <c r="R20" s="3"/>
    </row>
    <row r="21" spans="1:18" ht="15" thickTop="1" x14ac:dyDescent="0.35">
      <c r="A21" s="3"/>
      <c r="B21" s="3"/>
      <c r="C21" s="3"/>
      <c r="D21" s="3"/>
      <c r="E21" s="3"/>
      <c r="F21" s="3"/>
      <c r="G21" s="3"/>
      <c r="H21" s="3"/>
      <c r="I21" s="3"/>
      <c r="J21" s="3"/>
      <c r="K21" s="3"/>
      <c r="L21" s="3"/>
      <c r="M21" s="3"/>
      <c r="N21" s="3"/>
      <c r="O21" s="3"/>
      <c r="P21" s="3"/>
      <c r="Q21" s="3"/>
      <c r="R21" s="3"/>
    </row>
    <row r="22" spans="1:18" x14ac:dyDescent="0.35">
      <c r="A22" s="3"/>
      <c r="B22" s="3"/>
      <c r="C22" s="3"/>
      <c r="D22" s="3"/>
      <c r="E22" s="3"/>
      <c r="F22" s="3"/>
      <c r="G22" s="3"/>
      <c r="H22" s="3"/>
      <c r="I22" s="3"/>
      <c r="J22" s="3"/>
      <c r="K22" s="3"/>
      <c r="L22" s="3"/>
      <c r="M22" s="3"/>
      <c r="N22" s="3"/>
      <c r="O22" s="3"/>
      <c r="P22" s="3"/>
      <c r="Q22" s="3"/>
      <c r="R22" s="3"/>
    </row>
    <row r="23" spans="1:18" x14ac:dyDescent="0.35">
      <c r="A23" s="3"/>
      <c r="B23" s="3"/>
      <c r="C23" s="3"/>
      <c r="D23" s="3"/>
      <c r="E23" s="3"/>
      <c r="F23" s="3"/>
      <c r="G23" s="3"/>
      <c r="H23" s="3"/>
      <c r="I23" s="3"/>
      <c r="J23" s="3"/>
      <c r="K23" s="3"/>
      <c r="L23" s="3"/>
      <c r="M23" s="3"/>
      <c r="N23" s="3"/>
      <c r="O23" s="3"/>
      <c r="P23" s="3"/>
      <c r="Q23" s="3"/>
      <c r="R23" s="3"/>
    </row>
    <row r="24" spans="1:18" x14ac:dyDescent="0.35">
      <c r="A24" s="3"/>
      <c r="B24" s="3"/>
      <c r="C24" s="3"/>
      <c r="D24" s="3"/>
      <c r="E24" s="3"/>
      <c r="F24" s="3"/>
      <c r="G24" s="3"/>
      <c r="H24" s="3"/>
      <c r="I24" s="3"/>
      <c r="J24" s="3"/>
      <c r="K24" s="3"/>
      <c r="L24" s="3"/>
      <c r="M24" s="3"/>
      <c r="N24" s="3"/>
      <c r="O24" s="3"/>
      <c r="P24" s="3"/>
      <c r="Q24" s="3"/>
      <c r="R24" s="3"/>
    </row>
    <row r="25" spans="1:18" x14ac:dyDescent="0.35">
      <c r="A25" s="3"/>
      <c r="B25" s="3"/>
      <c r="C25" s="3"/>
      <c r="D25" s="3"/>
      <c r="E25" s="3"/>
      <c r="F25" s="3"/>
      <c r="G25" s="3"/>
      <c r="H25" s="3"/>
      <c r="I25" s="3"/>
      <c r="J25" s="3"/>
      <c r="K25" s="3"/>
      <c r="L25" s="3"/>
      <c r="M25" s="3"/>
      <c r="N25" s="3"/>
      <c r="O25" s="3"/>
      <c r="P25" s="3"/>
      <c r="Q25" s="3"/>
      <c r="R25" s="3"/>
    </row>
    <row r="26" spans="1:18" x14ac:dyDescent="0.35">
      <c r="A26" s="3"/>
      <c r="B26" s="3"/>
      <c r="C26" s="3"/>
      <c r="D26" s="3"/>
      <c r="E26" s="3"/>
      <c r="F26" s="3"/>
      <c r="G26" s="3"/>
      <c r="H26" s="3"/>
      <c r="I26" s="3"/>
      <c r="J26" s="3"/>
      <c r="K26" s="3"/>
      <c r="L26" s="3"/>
      <c r="M26" s="3"/>
      <c r="N26" s="3"/>
      <c r="O26" s="3"/>
      <c r="P26" s="3"/>
      <c r="Q26" s="3"/>
      <c r="R26" s="3"/>
    </row>
    <row r="27" spans="1:18" x14ac:dyDescent="0.35">
      <c r="A27" s="3"/>
      <c r="B27" s="3"/>
      <c r="C27" s="3"/>
      <c r="D27" s="3"/>
      <c r="E27" s="3"/>
      <c r="F27" s="3"/>
      <c r="G27" s="3"/>
      <c r="H27" s="3"/>
      <c r="I27" s="3"/>
      <c r="J27" s="3"/>
      <c r="K27" s="3"/>
      <c r="L27" s="3"/>
      <c r="M27" s="3"/>
      <c r="N27" s="3"/>
      <c r="O27" s="3"/>
      <c r="P27" s="3"/>
      <c r="Q27" s="3"/>
      <c r="R27" s="3"/>
    </row>
    <row r="28" spans="1:18" x14ac:dyDescent="0.35">
      <c r="A28" s="3"/>
      <c r="B28" s="3"/>
      <c r="C28" s="3"/>
      <c r="D28" s="3"/>
      <c r="E28" s="3"/>
      <c r="F28" s="3"/>
      <c r="G28" s="3"/>
      <c r="H28" s="3"/>
      <c r="I28" s="3"/>
      <c r="J28" s="3"/>
      <c r="K28" s="3"/>
      <c r="L28" s="3"/>
      <c r="M28" s="3"/>
      <c r="N28" s="3"/>
      <c r="O28" s="3"/>
      <c r="P28" s="3"/>
      <c r="Q28" s="3"/>
      <c r="R28" s="3"/>
    </row>
    <row r="29" spans="1:18" x14ac:dyDescent="0.35">
      <c r="A29" s="3"/>
      <c r="B29" s="3"/>
      <c r="C29" s="3"/>
      <c r="D29" s="3"/>
      <c r="E29" s="3"/>
      <c r="F29" s="3"/>
      <c r="G29" s="3"/>
      <c r="H29" s="3"/>
      <c r="I29" s="3"/>
      <c r="J29" s="3"/>
      <c r="K29" s="3"/>
      <c r="L29" s="3"/>
      <c r="M29" s="3"/>
      <c r="N29" s="3"/>
      <c r="O29" s="3"/>
      <c r="P29" s="3"/>
      <c r="Q29" s="3"/>
      <c r="R29" s="3"/>
    </row>
    <row r="30" spans="1:18" x14ac:dyDescent="0.35">
      <c r="A30" s="3"/>
      <c r="B30" s="3"/>
      <c r="C30" s="3"/>
      <c r="D30" s="3"/>
      <c r="E30" s="3"/>
      <c r="F30" s="3"/>
      <c r="G30" s="3"/>
      <c r="H30" s="3"/>
      <c r="I30" s="3"/>
      <c r="J30" s="3"/>
      <c r="K30" s="3"/>
      <c r="L30" s="3"/>
      <c r="M30" s="3"/>
      <c r="N30" s="3"/>
      <c r="O30" s="3"/>
      <c r="P30" s="3"/>
      <c r="Q30" s="3"/>
      <c r="R30" s="3"/>
    </row>
    <row r="31" spans="1:18" x14ac:dyDescent="0.35">
      <c r="A31" s="3"/>
      <c r="B31" s="3"/>
      <c r="C31" s="3"/>
      <c r="D31" s="3"/>
      <c r="E31" s="3"/>
      <c r="F31" s="3"/>
      <c r="G31" s="3"/>
      <c r="H31" s="3"/>
      <c r="I31" s="3"/>
      <c r="J31" s="3"/>
      <c r="K31" s="3"/>
      <c r="L31" s="3"/>
      <c r="M31" s="3"/>
      <c r="N31" s="3"/>
      <c r="O31" s="3"/>
      <c r="P31" s="3"/>
      <c r="Q31" s="3"/>
      <c r="R31" s="3"/>
    </row>
    <row r="32" spans="1:18" x14ac:dyDescent="0.35">
      <c r="A32" s="3"/>
      <c r="B32" s="3"/>
      <c r="C32" s="3"/>
      <c r="D32" s="3"/>
      <c r="E32" s="3"/>
      <c r="F32" s="3"/>
      <c r="G32" s="3"/>
      <c r="H32" s="3"/>
      <c r="I32" s="3"/>
      <c r="J32" s="3"/>
      <c r="K32" s="3"/>
      <c r="L32" s="3"/>
      <c r="M32" s="3"/>
      <c r="N32" s="3"/>
      <c r="O32" s="3"/>
      <c r="P32" s="3"/>
      <c r="Q32" s="3"/>
      <c r="R32" s="3"/>
    </row>
    <row r="33" spans="1:18" x14ac:dyDescent="0.35">
      <c r="A33" s="3"/>
      <c r="B33" s="3"/>
      <c r="C33" s="3"/>
      <c r="D33" s="3"/>
      <c r="E33" s="3"/>
      <c r="F33" s="3"/>
      <c r="G33" s="3"/>
      <c r="H33" s="3"/>
      <c r="I33" s="3"/>
      <c r="J33" s="3"/>
      <c r="K33" s="3"/>
      <c r="L33" s="3"/>
      <c r="M33" s="3"/>
      <c r="N33" s="3"/>
      <c r="O33" s="3"/>
      <c r="P33" s="3"/>
      <c r="Q33" s="3"/>
      <c r="R33" s="3"/>
    </row>
    <row r="34" spans="1:18" x14ac:dyDescent="0.35">
      <c r="A34" s="3"/>
      <c r="B34" s="3"/>
      <c r="C34" s="3"/>
      <c r="D34" s="3"/>
      <c r="E34" s="3"/>
      <c r="F34" s="3"/>
      <c r="G34" s="3"/>
      <c r="H34" s="3"/>
      <c r="I34" s="3"/>
      <c r="J34" s="3"/>
      <c r="K34" s="3"/>
      <c r="L34" s="3"/>
      <c r="M34" s="3"/>
      <c r="N34" s="3"/>
      <c r="O34" s="3"/>
      <c r="P34" s="3"/>
      <c r="Q34" s="3"/>
      <c r="R34" s="3"/>
    </row>
    <row r="35" spans="1:18" x14ac:dyDescent="0.35">
      <c r="A35" s="3"/>
      <c r="B35" s="3"/>
      <c r="C35" s="3"/>
      <c r="D35" s="3"/>
      <c r="E35" s="3"/>
      <c r="F35" s="3"/>
      <c r="G35" s="3"/>
      <c r="H35" s="3"/>
      <c r="I35" s="3"/>
      <c r="J35" s="3"/>
      <c r="K35" s="3"/>
      <c r="L35" s="3"/>
      <c r="M35" s="3"/>
      <c r="N35" s="3"/>
      <c r="O35" s="3"/>
      <c r="P35" s="3"/>
      <c r="Q35" s="3"/>
      <c r="R35" s="3"/>
    </row>
    <row r="36" spans="1:18" x14ac:dyDescent="0.35">
      <c r="A36" s="3"/>
      <c r="B36" s="3"/>
      <c r="C36" s="3"/>
      <c r="D36" s="3"/>
      <c r="E36" s="3"/>
      <c r="F36" s="3"/>
      <c r="G36" s="3"/>
      <c r="H36" s="3"/>
      <c r="I36" s="3"/>
      <c r="J36" s="3"/>
      <c r="K36" s="3"/>
      <c r="L36" s="3"/>
      <c r="M36" s="3"/>
      <c r="N36" s="3"/>
      <c r="O36" s="3"/>
      <c r="P36" s="3"/>
      <c r="Q36" s="3"/>
      <c r="R36" s="3"/>
    </row>
    <row r="37" spans="1:18" x14ac:dyDescent="0.35">
      <c r="A37" s="3"/>
      <c r="B37" s="3"/>
      <c r="C37" s="3"/>
      <c r="D37" s="3"/>
      <c r="E37" s="3"/>
      <c r="F37" s="3"/>
      <c r="G37" s="3"/>
      <c r="H37" s="3"/>
      <c r="I37" s="3"/>
      <c r="J37" s="3"/>
      <c r="K37" s="3"/>
      <c r="L37" s="3"/>
      <c r="M37" s="3"/>
      <c r="N37" s="3"/>
      <c r="O37" s="3"/>
      <c r="P37" s="3"/>
      <c r="Q37" s="3"/>
      <c r="R37" s="3"/>
    </row>
  </sheetData>
  <mergeCells count="2">
    <mergeCell ref="B2:B3"/>
    <mergeCell ref="C2:C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F4BB-5C9D-4332-8995-F4B42034B623}">
  <dimension ref="A1:S106"/>
  <sheetViews>
    <sheetView workbookViewId="0"/>
  </sheetViews>
  <sheetFormatPr defaultRowHeight="14.5" x14ac:dyDescent="0.35"/>
  <cols>
    <col min="1" max="1" width="2.7265625" customWidth="1"/>
    <col min="2" max="2" width="8.7265625" customWidth="1"/>
    <col min="3" max="5" width="17.81640625" customWidth="1"/>
    <col min="7" max="7" width="20.36328125" style="113" customWidth="1"/>
    <col min="8" max="8" width="3.08984375" customWidth="1"/>
  </cols>
  <sheetData>
    <row r="1" spans="1:19" ht="15" thickBot="1" x14ac:dyDescent="0.4">
      <c r="A1" s="3"/>
      <c r="B1" s="3"/>
      <c r="C1" s="3"/>
      <c r="D1" s="3"/>
      <c r="E1" s="3"/>
      <c r="F1" s="3"/>
      <c r="G1" s="109"/>
      <c r="H1" s="3"/>
      <c r="I1" s="3"/>
      <c r="J1" s="3"/>
      <c r="K1" s="3"/>
      <c r="L1" s="3"/>
      <c r="M1" s="3"/>
      <c r="N1" s="3"/>
      <c r="O1" s="3"/>
      <c r="P1" s="3"/>
      <c r="Q1" s="3"/>
      <c r="R1" s="3"/>
      <c r="S1" s="3"/>
    </row>
    <row r="2" spans="1:19" ht="30" thickTop="1" thickBot="1" x14ac:dyDescent="0.4">
      <c r="A2" s="3"/>
      <c r="B2" s="104" t="s">
        <v>13</v>
      </c>
      <c r="C2" s="102" t="s">
        <v>0</v>
      </c>
      <c r="D2" s="15" t="s">
        <v>1</v>
      </c>
      <c r="E2" s="16" t="s">
        <v>22</v>
      </c>
      <c r="F2" s="3"/>
      <c r="G2" s="68" t="s">
        <v>126</v>
      </c>
      <c r="H2" s="3"/>
      <c r="I2" s="3"/>
      <c r="J2" s="3"/>
      <c r="K2" s="3"/>
      <c r="L2" s="3"/>
      <c r="M2" s="3"/>
      <c r="N2" s="3"/>
      <c r="O2" s="3"/>
      <c r="P2" s="3"/>
      <c r="Q2" s="3"/>
      <c r="R2" s="3"/>
      <c r="S2" s="3"/>
    </row>
    <row r="3" spans="1:19" ht="18.5" thickTop="1" thickBot="1" x14ac:dyDescent="0.4">
      <c r="A3" s="3"/>
      <c r="B3" s="105"/>
      <c r="C3" s="103"/>
      <c r="D3" s="17" t="s">
        <v>23</v>
      </c>
      <c r="E3" s="18" t="s">
        <v>25</v>
      </c>
      <c r="F3" s="3"/>
      <c r="G3" s="58" t="s">
        <v>15</v>
      </c>
      <c r="H3" s="3"/>
      <c r="I3" s="3"/>
      <c r="J3" s="3"/>
      <c r="K3" s="3"/>
      <c r="L3" s="3"/>
      <c r="M3" s="3"/>
      <c r="N3" s="3"/>
      <c r="O3" s="3"/>
      <c r="P3" s="3"/>
      <c r="Q3" s="3"/>
      <c r="R3" s="3"/>
      <c r="S3" s="3"/>
    </row>
    <row r="4" spans="1:19" ht="15" thickBot="1" x14ac:dyDescent="0.4">
      <c r="A4" s="3"/>
      <c r="B4" s="8" t="s">
        <v>3</v>
      </c>
      <c r="C4" s="13">
        <v>59147.29</v>
      </c>
      <c r="D4" s="22">
        <f>C4-$G$4</f>
        <v>8560.9266999999891</v>
      </c>
      <c r="E4" s="49">
        <f>D4^2</f>
        <v>73289465.962772697</v>
      </c>
      <c r="F4" s="3"/>
      <c r="G4" s="110">
        <f>AVERAGE(C4:C103)</f>
        <v>50586.363300000012</v>
      </c>
      <c r="H4" s="3"/>
      <c r="I4" s="3"/>
      <c r="J4" s="3"/>
      <c r="K4" s="3"/>
      <c r="L4" s="3"/>
      <c r="M4" s="3"/>
      <c r="N4" s="3"/>
      <c r="O4" s="3"/>
      <c r="P4" s="3"/>
      <c r="Q4" s="3"/>
      <c r="R4" s="3"/>
      <c r="S4" s="3"/>
    </row>
    <row r="5" spans="1:19" ht="15.5" thickTop="1" thickBot="1" x14ac:dyDescent="0.4">
      <c r="A5" s="3"/>
      <c r="B5" s="7" t="s">
        <v>6</v>
      </c>
      <c r="C5" s="13">
        <v>61379.14</v>
      </c>
      <c r="D5" s="22">
        <f t="shared" ref="D5:D68" si="0">C5-$G$4</f>
        <v>10792.776699999988</v>
      </c>
      <c r="E5" s="49">
        <f t="shared" ref="E5:E68" si="1">D5^2</f>
        <v>116484028.89606263</v>
      </c>
      <c r="F5" s="3"/>
      <c r="G5" s="109"/>
      <c r="H5" s="3"/>
      <c r="I5" s="3"/>
      <c r="J5" s="3"/>
      <c r="K5" s="3"/>
      <c r="L5" s="3"/>
      <c r="M5" s="3"/>
      <c r="N5" s="3"/>
      <c r="O5" s="3"/>
      <c r="P5" s="3"/>
      <c r="Q5" s="3"/>
      <c r="R5" s="3"/>
      <c r="S5" s="3"/>
    </row>
    <row r="6" spans="1:19" ht="17.5" thickTop="1" thickBot="1" x14ac:dyDescent="0.4">
      <c r="A6" s="3"/>
      <c r="B6" s="7" t="s">
        <v>8</v>
      </c>
      <c r="C6" s="13">
        <v>55683.19</v>
      </c>
      <c r="D6" s="22">
        <f t="shared" si="0"/>
        <v>5096.8266999999905</v>
      </c>
      <c r="E6" s="49">
        <f t="shared" si="1"/>
        <v>25977642.409832794</v>
      </c>
      <c r="F6" s="3"/>
      <c r="G6" s="59" t="s">
        <v>129</v>
      </c>
      <c r="H6" s="3"/>
      <c r="I6" s="3"/>
      <c r="J6" s="3"/>
      <c r="K6" s="3"/>
      <c r="L6" s="3"/>
      <c r="M6" s="3"/>
      <c r="N6" s="3"/>
      <c r="O6" s="3"/>
      <c r="P6" s="3"/>
      <c r="Q6" s="3"/>
      <c r="R6" s="3"/>
      <c r="S6" s="3"/>
    </row>
    <row r="7" spans="1:19" ht="18" thickTop="1" x14ac:dyDescent="0.35">
      <c r="A7" s="3"/>
      <c r="B7" s="7" t="s">
        <v>7</v>
      </c>
      <c r="C7" s="13">
        <v>56272.76</v>
      </c>
      <c r="D7" s="22">
        <f t="shared" si="0"/>
        <v>5686.3966999999902</v>
      </c>
      <c r="E7" s="49">
        <f t="shared" si="1"/>
        <v>32335107.429770779</v>
      </c>
      <c r="F7" s="3"/>
      <c r="G7" s="60" t="s">
        <v>32</v>
      </c>
      <c r="H7" s="3"/>
      <c r="I7" s="3"/>
      <c r="J7" s="3"/>
      <c r="K7" s="3"/>
      <c r="L7" s="3"/>
      <c r="M7" s="3"/>
      <c r="N7" s="3"/>
      <c r="O7" s="3"/>
      <c r="P7" s="3"/>
      <c r="Q7" s="3"/>
      <c r="R7" s="3"/>
      <c r="S7" s="3"/>
    </row>
    <row r="8" spans="1:19" ht="15" thickBot="1" x14ac:dyDescent="0.4">
      <c r="A8" s="3"/>
      <c r="B8" s="7" t="s">
        <v>5</v>
      </c>
      <c r="C8" s="13">
        <v>52055.88</v>
      </c>
      <c r="D8" s="22">
        <f t="shared" si="0"/>
        <v>1469.5166999999856</v>
      </c>
      <c r="E8" s="49">
        <f t="shared" si="1"/>
        <v>2159479.3315788475</v>
      </c>
      <c r="F8" s="3"/>
      <c r="G8" s="111">
        <f>SUM(E4:E103)/COUNT(E4:E103)</f>
        <v>113570640.17942014</v>
      </c>
      <c r="H8" s="3"/>
      <c r="I8" s="3"/>
      <c r="J8" s="3"/>
      <c r="K8" s="3"/>
      <c r="L8" s="3"/>
      <c r="M8" s="3"/>
      <c r="N8" s="3"/>
      <c r="O8" s="3"/>
      <c r="P8" s="3"/>
      <c r="Q8" s="3"/>
      <c r="R8" s="3"/>
      <c r="S8" s="3"/>
    </row>
    <row r="9" spans="1:19" ht="15.5" thickTop="1" thickBot="1" x14ac:dyDescent="0.4">
      <c r="A9" s="3"/>
      <c r="B9" s="7" t="s">
        <v>4</v>
      </c>
      <c r="C9" s="13">
        <v>47696.74</v>
      </c>
      <c r="D9" s="22">
        <f t="shared" si="0"/>
        <v>-2889.6233000000138</v>
      </c>
      <c r="E9" s="49">
        <f t="shared" si="1"/>
        <v>8349922.8159029698</v>
      </c>
      <c r="F9" s="3"/>
      <c r="G9" s="109"/>
      <c r="H9" s="3"/>
      <c r="I9" s="3"/>
      <c r="J9" s="3"/>
      <c r="K9" s="3"/>
      <c r="L9" s="3"/>
      <c r="M9" s="3"/>
      <c r="N9" s="3"/>
      <c r="O9" s="3"/>
      <c r="P9" s="3"/>
      <c r="Q9" s="3"/>
      <c r="R9" s="3"/>
      <c r="S9" s="3"/>
    </row>
    <row r="10" spans="1:19" ht="15.5" thickTop="1" thickBot="1" x14ac:dyDescent="0.4">
      <c r="A10" s="3"/>
      <c r="B10" s="7" t="s">
        <v>9</v>
      </c>
      <c r="C10" s="13">
        <v>60577.53</v>
      </c>
      <c r="D10" s="22">
        <f t="shared" si="0"/>
        <v>9991.166699999987</v>
      </c>
      <c r="E10" s="49">
        <f t="shared" si="1"/>
        <v>99823412.027188629</v>
      </c>
      <c r="F10" s="3"/>
      <c r="G10" s="61" t="s">
        <v>128</v>
      </c>
      <c r="H10" s="3"/>
      <c r="I10" s="3"/>
      <c r="J10" s="3"/>
      <c r="K10" s="3"/>
      <c r="L10" s="3"/>
      <c r="M10" s="3"/>
      <c r="N10" s="3"/>
      <c r="O10" s="3"/>
      <c r="P10" s="3"/>
      <c r="Q10" s="3"/>
      <c r="R10" s="3"/>
      <c r="S10" s="3"/>
    </row>
    <row r="11" spans="1:19" ht="18" thickTop="1" x14ac:dyDescent="0.35">
      <c r="A11" s="3"/>
      <c r="B11" s="7" t="s">
        <v>10</v>
      </c>
      <c r="C11" s="13">
        <v>49793.440000000002</v>
      </c>
      <c r="D11" s="22">
        <f t="shared" si="0"/>
        <v>-792.92330000000948</v>
      </c>
      <c r="E11" s="49">
        <f t="shared" si="1"/>
        <v>628727.35968290502</v>
      </c>
      <c r="F11" s="3"/>
      <c r="G11" s="62" t="s">
        <v>35</v>
      </c>
      <c r="H11" s="3"/>
      <c r="I11" s="3"/>
      <c r="J11" s="3"/>
      <c r="K11" s="3"/>
      <c r="L11" s="3"/>
      <c r="M11" s="3"/>
      <c r="N11" s="3"/>
      <c r="O11" s="3"/>
      <c r="P11" s="3"/>
      <c r="Q11" s="3"/>
      <c r="R11" s="3"/>
      <c r="S11" s="3"/>
    </row>
    <row r="12" spans="1:19" ht="15" thickBot="1" x14ac:dyDescent="0.4">
      <c r="A12" s="3"/>
      <c r="B12" s="7" t="s">
        <v>11</v>
      </c>
      <c r="C12" s="13">
        <v>35562.29</v>
      </c>
      <c r="D12" s="22">
        <f t="shared" si="0"/>
        <v>-15024.073300000011</v>
      </c>
      <c r="E12" s="49">
        <f t="shared" si="1"/>
        <v>225722778.52377322</v>
      </c>
      <c r="F12" s="3"/>
      <c r="G12" s="112">
        <f>SQRT(G8)</f>
        <v>10656.952668536167</v>
      </c>
      <c r="H12" s="3"/>
      <c r="I12" s="3"/>
      <c r="J12" s="3"/>
      <c r="K12" s="3"/>
      <c r="L12" s="3"/>
      <c r="M12" s="3"/>
      <c r="N12" s="3"/>
      <c r="O12" s="3"/>
      <c r="P12" s="3"/>
      <c r="Q12" s="3"/>
      <c r="R12" s="3"/>
      <c r="S12" s="3"/>
    </row>
    <row r="13" spans="1:19" ht="15" thickTop="1" x14ac:dyDescent="0.35">
      <c r="A13" s="3"/>
      <c r="B13" s="7" t="s">
        <v>12</v>
      </c>
      <c r="C13" s="13">
        <v>58586.76</v>
      </c>
      <c r="D13" s="22">
        <f t="shared" si="0"/>
        <v>8000.3966999999902</v>
      </c>
      <c r="E13" s="49">
        <f t="shared" si="1"/>
        <v>64006347.357370734</v>
      </c>
      <c r="F13" s="3"/>
      <c r="G13" s="109"/>
      <c r="H13" s="3"/>
      <c r="I13" s="3"/>
      <c r="J13" s="3"/>
      <c r="K13" s="3"/>
      <c r="L13" s="3"/>
      <c r="M13" s="3"/>
      <c r="N13" s="3"/>
      <c r="O13" s="3"/>
      <c r="P13" s="3"/>
      <c r="Q13" s="3"/>
      <c r="R13" s="3"/>
      <c r="S13" s="3"/>
    </row>
    <row r="14" spans="1:19" s="2" customFormat="1" ht="14.5" customHeight="1" x14ac:dyDescent="0.35">
      <c r="A14" s="12"/>
      <c r="B14" s="7" t="s">
        <v>36</v>
      </c>
      <c r="C14" s="13">
        <v>47091.37</v>
      </c>
      <c r="D14" s="22">
        <f t="shared" si="0"/>
        <v>-3494.9933000000092</v>
      </c>
      <c r="E14" s="49">
        <f t="shared" si="1"/>
        <v>12214978.167044954</v>
      </c>
      <c r="F14" s="12"/>
      <c r="G14" s="63"/>
      <c r="H14" s="12"/>
      <c r="I14" s="12"/>
      <c r="J14" s="12"/>
      <c r="K14" s="12"/>
      <c r="L14" s="12"/>
      <c r="M14" s="12"/>
      <c r="N14" s="12"/>
      <c r="O14" s="12"/>
      <c r="P14" s="12"/>
      <c r="Q14" s="12"/>
      <c r="R14" s="12"/>
      <c r="S14" s="12"/>
    </row>
    <row r="15" spans="1:19" s="1" customFormat="1" x14ac:dyDescent="0.35">
      <c r="A15" s="30"/>
      <c r="B15" s="7" t="s">
        <v>37</v>
      </c>
      <c r="C15" s="13">
        <v>36906.959999999999</v>
      </c>
      <c r="D15" s="22">
        <f t="shared" si="0"/>
        <v>-13679.403300000013</v>
      </c>
      <c r="E15" s="49">
        <f t="shared" si="1"/>
        <v>187126074.64405122</v>
      </c>
      <c r="F15" s="30"/>
      <c r="G15" s="64"/>
      <c r="H15" s="30"/>
      <c r="I15" s="30"/>
      <c r="J15" s="30"/>
      <c r="K15" s="30"/>
      <c r="L15" s="30"/>
      <c r="M15" s="30"/>
      <c r="N15" s="30"/>
      <c r="O15" s="30"/>
      <c r="P15" s="30"/>
      <c r="Q15" s="30"/>
      <c r="R15" s="30"/>
      <c r="S15" s="30"/>
    </row>
    <row r="16" spans="1:19" s="1" customFormat="1" x14ac:dyDescent="0.35">
      <c r="A16" s="30"/>
      <c r="B16" s="7" t="s">
        <v>38</v>
      </c>
      <c r="C16" s="13">
        <v>53479.66</v>
      </c>
      <c r="D16" s="22">
        <f t="shared" si="0"/>
        <v>2893.2966999999917</v>
      </c>
      <c r="E16" s="49">
        <f t="shared" si="1"/>
        <v>8371165.794230842</v>
      </c>
      <c r="F16" s="30"/>
      <c r="G16" s="64"/>
      <c r="H16" s="30"/>
      <c r="I16" s="30"/>
      <c r="J16" s="30"/>
      <c r="K16" s="30"/>
      <c r="L16" s="30"/>
      <c r="M16" s="30"/>
      <c r="N16" s="30"/>
      <c r="O16" s="30"/>
      <c r="P16" s="30"/>
      <c r="Q16" s="30"/>
      <c r="R16" s="30"/>
      <c r="S16" s="30"/>
    </row>
    <row r="17" spans="1:19" s="1" customFormat="1" x14ac:dyDescent="0.35">
      <c r="A17" s="30"/>
      <c r="B17" s="7" t="s">
        <v>39</v>
      </c>
      <c r="C17" s="13">
        <v>67834.740000000005</v>
      </c>
      <c r="D17" s="22">
        <f t="shared" si="0"/>
        <v>17248.376699999993</v>
      </c>
      <c r="E17" s="49">
        <f t="shared" si="1"/>
        <v>297506498.78510267</v>
      </c>
      <c r="F17" s="30"/>
      <c r="G17" s="64"/>
      <c r="H17" s="30"/>
      <c r="I17" s="30"/>
      <c r="J17" s="30"/>
      <c r="K17" s="30"/>
      <c r="L17" s="30"/>
      <c r="M17" s="30"/>
      <c r="N17" s="30"/>
      <c r="O17" s="30"/>
      <c r="P17" s="30"/>
      <c r="Q17" s="30"/>
      <c r="R17" s="30"/>
      <c r="S17" s="30"/>
    </row>
    <row r="18" spans="1:19" s="1" customFormat="1" x14ac:dyDescent="0.35">
      <c r="A18" s="30"/>
      <c r="B18" s="7" t="s">
        <v>40</v>
      </c>
      <c r="C18" s="13">
        <v>53018.8</v>
      </c>
      <c r="D18" s="22">
        <f t="shared" si="0"/>
        <v>2432.4366999999911</v>
      </c>
      <c r="E18" s="49">
        <f t="shared" si="1"/>
        <v>5916748.2995068468</v>
      </c>
      <c r="F18" s="30"/>
      <c r="G18" s="64"/>
      <c r="H18" s="30"/>
      <c r="I18" s="30"/>
      <c r="J18" s="30"/>
      <c r="K18" s="30"/>
      <c r="L18" s="30"/>
      <c r="M18" s="30"/>
      <c r="N18" s="30"/>
      <c r="O18" s="30"/>
      <c r="P18" s="30"/>
      <c r="Q18" s="30"/>
      <c r="R18" s="30"/>
      <c r="S18" s="30"/>
    </row>
    <row r="19" spans="1:19" x14ac:dyDescent="0.35">
      <c r="A19" s="3"/>
      <c r="B19" s="7" t="s">
        <v>41</v>
      </c>
      <c r="C19" s="13">
        <v>60375.11</v>
      </c>
      <c r="D19" s="22">
        <f t="shared" si="0"/>
        <v>9788.7466999999888</v>
      </c>
      <c r="E19" s="49">
        <f t="shared" si="1"/>
        <v>95819561.956760675</v>
      </c>
      <c r="F19" s="3"/>
      <c r="G19" s="109"/>
      <c r="H19" s="3"/>
      <c r="I19" s="3"/>
      <c r="J19" s="3"/>
      <c r="K19" s="3"/>
      <c r="L19" s="3"/>
      <c r="M19" s="3"/>
      <c r="N19" s="3"/>
      <c r="O19" s="3"/>
      <c r="P19" s="3"/>
      <c r="Q19" s="3"/>
      <c r="R19" s="3"/>
      <c r="S19" s="3"/>
    </row>
    <row r="20" spans="1:19" x14ac:dyDescent="0.35">
      <c r="A20" s="3"/>
      <c r="B20" s="7" t="s">
        <v>42</v>
      </c>
      <c r="C20" s="13">
        <v>36566.910000000003</v>
      </c>
      <c r="D20" s="22">
        <f t="shared" si="0"/>
        <v>-14019.453300000008</v>
      </c>
      <c r="E20" s="49">
        <f t="shared" si="1"/>
        <v>196545070.83088112</v>
      </c>
      <c r="F20" s="3"/>
      <c r="G20" s="109"/>
      <c r="H20" s="3"/>
      <c r="I20" s="3"/>
      <c r="J20" s="3"/>
      <c r="K20" s="3"/>
      <c r="L20" s="3"/>
      <c r="M20" s="3"/>
      <c r="N20" s="3"/>
      <c r="O20" s="3"/>
      <c r="P20" s="3"/>
      <c r="Q20" s="3"/>
      <c r="R20" s="3"/>
      <c r="S20" s="3"/>
    </row>
    <row r="21" spans="1:19" x14ac:dyDescent="0.35">
      <c r="A21" s="3"/>
      <c r="B21" s="7" t="s">
        <v>43</v>
      </c>
      <c r="C21" s="13">
        <v>52905.58</v>
      </c>
      <c r="D21" s="22">
        <f t="shared" si="0"/>
        <v>2319.2166999999899</v>
      </c>
      <c r="E21" s="49">
        <f t="shared" si="1"/>
        <v>5378766.1015588436</v>
      </c>
      <c r="F21" s="3"/>
      <c r="G21" s="109"/>
      <c r="H21" s="3"/>
      <c r="I21" s="3"/>
      <c r="J21" s="3"/>
      <c r="K21" s="3"/>
      <c r="L21" s="3"/>
      <c r="M21" s="3"/>
      <c r="N21" s="3"/>
      <c r="O21" s="3"/>
      <c r="P21" s="3"/>
      <c r="Q21" s="3"/>
      <c r="R21" s="3"/>
      <c r="S21" s="3"/>
    </row>
    <row r="22" spans="1:19" x14ac:dyDescent="0.35">
      <c r="A22" s="3"/>
      <c r="B22" s="7" t="s">
        <v>44</v>
      </c>
      <c r="C22" s="13">
        <v>51063.31</v>
      </c>
      <c r="D22" s="22">
        <f t="shared" si="0"/>
        <v>476.94669999998587</v>
      </c>
      <c r="E22" s="49">
        <f t="shared" si="1"/>
        <v>227478.15464087651</v>
      </c>
      <c r="F22" s="3"/>
      <c r="G22" s="109"/>
      <c r="H22" s="3"/>
      <c r="I22" s="3"/>
      <c r="J22" s="3"/>
      <c r="K22" s="3"/>
      <c r="L22" s="3"/>
      <c r="M22" s="3"/>
      <c r="N22" s="3"/>
      <c r="O22" s="3"/>
      <c r="P22" s="3"/>
      <c r="Q22" s="3"/>
      <c r="R22" s="3"/>
      <c r="S22" s="3"/>
    </row>
    <row r="23" spans="1:19" x14ac:dyDescent="0.35">
      <c r="A23" s="3"/>
      <c r="B23" s="7" t="s">
        <v>45</v>
      </c>
      <c r="C23" s="13">
        <v>65431.26</v>
      </c>
      <c r="D23" s="22">
        <f t="shared" si="0"/>
        <v>14844.89669999999</v>
      </c>
      <c r="E23" s="49">
        <f t="shared" si="1"/>
        <v>220370958.0336706</v>
      </c>
      <c r="F23" s="3"/>
      <c r="G23" s="109"/>
      <c r="H23" s="3"/>
      <c r="I23" s="3"/>
      <c r="J23" s="3"/>
      <c r="K23" s="3"/>
      <c r="L23" s="3"/>
      <c r="M23" s="3"/>
      <c r="N23" s="3"/>
      <c r="O23" s="3"/>
      <c r="P23" s="3"/>
      <c r="Q23" s="3"/>
      <c r="R23" s="3"/>
      <c r="S23" s="3"/>
    </row>
    <row r="24" spans="1:19" x14ac:dyDescent="0.35">
      <c r="A24" s="3"/>
      <c r="B24" s="7" t="s">
        <v>46</v>
      </c>
      <c r="C24" s="13">
        <v>57071.83</v>
      </c>
      <c r="D24" s="22">
        <f t="shared" si="0"/>
        <v>6485.4666999999899</v>
      </c>
      <c r="E24" s="49">
        <f t="shared" si="1"/>
        <v>42061278.31680876</v>
      </c>
      <c r="F24" s="3"/>
      <c r="G24" s="109"/>
      <c r="H24" s="3"/>
      <c r="I24" s="3"/>
      <c r="J24" s="3"/>
      <c r="K24" s="3"/>
      <c r="L24" s="3"/>
      <c r="M24" s="3"/>
      <c r="N24" s="3"/>
      <c r="O24" s="3"/>
      <c r="P24" s="3"/>
      <c r="Q24" s="3"/>
      <c r="R24" s="3"/>
      <c r="S24" s="3"/>
    </row>
    <row r="25" spans="1:19" x14ac:dyDescent="0.35">
      <c r="A25" s="3"/>
      <c r="B25" s="7" t="s">
        <v>47</v>
      </c>
      <c r="C25" s="13">
        <v>30060.59</v>
      </c>
      <c r="D25" s="22">
        <f t="shared" si="0"/>
        <v>-20525.773300000012</v>
      </c>
      <c r="E25" s="49">
        <f t="shared" si="1"/>
        <v>421307369.56299335</v>
      </c>
      <c r="F25" s="3"/>
      <c r="G25" s="109"/>
      <c r="H25" s="3"/>
      <c r="I25" s="3"/>
      <c r="J25" s="3"/>
      <c r="K25" s="3"/>
      <c r="L25" s="3"/>
      <c r="M25" s="3"/>
      <c r="N25" s="3"/>
      <c r="O25" s="3"/>
      <c r="P25" s="3"/>
      <c r="Q25" s="3"/>
      <c r="R25" s="3"/>
      <c r="S25" s="3"/>
    </row>
    <row r="26" spans="1:19" x14ac:dyDescent="0.35">
      <c r="A26" s="3"/>
      <c r="B26" s="7" t="s">
        <v>48</v>
      </c>
      <c r="C26" s="13">
        <v>42619.62</v>
      </c>
      <c r="D26" s="22">
        <f t="shared" si="0"/>
        <v>-7966.7433000000092</v>
      </c>
      <c r="E26" s="49">
        <f t="shared" si="1"/>
        <v>63468998.808095038</v>
      </c>
      <c r="F26" s="3"/>
      <c r="G26" s="109"/>
      <c r="H26" s="3"/>
      <c r="I26" s="3"/>
      <c r="J26" s="3"/>
      <c r="K26" s="3"/>
      <c r="L26" s="3"/>
      <c r="M26" s="3"/>
      <c r="N26" s="3"/>
      <c r="O26" s="3"/>
      <c r="P26" s="3"/>
      <c r="Q26" s="3"/>
      <c r="R26" s="3"/>
      <c r="S26" s="3"/>
    </row>
    <row r="27" spans="1:19" x14ac:dyDescent="0.35">
      <c r="A27" s="3"/>
      <c r="B27" s="7" t="s">
        <v>49</v>
      </c>
      <c r="C27" s="13">
        <v>52984.77</v>
      </c>
      <c r="D27" s="22">
        <f t="shared" si="0"/>
        <v>2398.406699999985</v>
      </c>
      <c r="E27" s="49">
        <f t="shared" si="1"/>
        <v>5752354.6986048184</v>
      </c>
      <c r="F27" s="3"/>
      <c r="G27" s="109"/>
      <c r="H27" s="3"/>
      <c r="I27" s="3"/>
      <c r="J27" s="3"/>
      <c r="K27" s="3"/>
      <c r="L27" s="3"/>
      <c r="M27" s="3"/>
      <c r="N27" s="3"/>
      <c r="O27" s="3"/>
      <c r="P27" s="3"/>
      <c r="Q27" s="3"/>
      <c r="R27" s="3"/>
      <c r="S27" s="3"/>
    </row>
    <row r="28" spans="1:19" x14ac:dyDescent="0.35">
      <c r="A28" s="3"/>
      <c r="B28" s="7" t="s">
        <v>50</v>
      </c>
      <c r="C28" s="13">
        <v>57871.28</v>
      </c>
      <c r="D28" s="22">
        <f t="shared" si="0"/>
        <v>7284.916699999987</v>
      </c>
      <c r="E28" s="49">
        <f t="shared" si="1"/>
        <v>53070011.325938702</v>
      </c>
      <c r="F28" s="3"/>
      <c r="G28" s="109"/>
      <c r="H28" s="3"/>
      <c r="I28" s="3"/>
      <c r="J28" s="3"/>
      <c r="K28" s="3"/>
      <c r="L28" s="3"/>
      <c r="M28" s="3"/>
      <c r="N28" s="3"/>
      <c r="O28" s="3"/>
      <c r="P28" s="3"/>
      <c r="Q28" s="3"/>
      <c r="R28" s="3"/>
      <c r="S28" s="3"/>
    </row>
    <row r="29" spans="1:19" x14ac:dyDescent="0.35">
      <c r="A29" s="3"/>
      <c r="B29" s="7" t="s">
        <v>51</v>
      </c>
      <c r="C29" s="13">
        <v>41274.370000000003</v>
      </c>
      <c r="D29" s="22">
        <f t="shared" si="0"/>
        <v>-9311.9933000000092</v>
      </c>
      <c r="E29" s="49">
        <f t="shared" si="1"/>
        <v>86713219.219245061</v>
      </c>
      <c r="F29" s="3"/>
      <c r="G29" s="109"/>
      <c r="H29" s="3"/>
      <c r="I29" s="3"/>
      <c r="J29" s="3"/>
      <c r="K29" s="3"/>
      <c r="L29" s="3"/>
      <c r="M29" s="3"/>
      <c r="N29" s="3"/>
      <c r="O29" s="3"/>
      <c r="P29" s="3"/>
      <c r="Q29" s="3"/>
      <c r="R29" s="3"/>
      <c r="S29" s="3"/>
    </row>
    <row r="30" spans="1:19" x14ac:dyDescent="0.35">
      <c r="A30" s="3"/>
      <c r="B30" s="7" t="s">
        <v>52</v>
      </c>
      <c r="C30" s="13">
        <v>24497.78</v>
      </c>
      <c r="D30" s="22">
        <f t="shared" si="0"/>
        <v>-26088.583300000013</v>
      </c>
      <c r="E30" s="49">
        <f t="shared" si="1"/>
        <v>680614178.60103953</v>
      </c>
      <c r="F30" s="3"/>
      <c r="G30" s="109"/>
      <c r="H30" s="3"/>
      <c r="I30" s="3"/>
      <c r="J30" s="3"/>
      <c r="K30" s="3"/>
      <c r="L30" s="3"/>
      <c r="M30" s="3"/>
      <c r="N30" s="3"/>
      <c r="O30" s="3"/>
      <c r="P30" s="3"/>
      <c r="Q30" s="3"/>
      <c r="R30" s="3"/>
      <c r="S30" s="3"/>
    </row>
    <row r="31" spans="1:19" x14ac:dyDescent="0.35">
      <c r="A31" s="3"/>
      <c r="B31" s="7" t="s">
        <v>53</v>
      </c>
      <c r="C31" s="13">
        <v>47939.82</v>
      </c>
      <c r="D31" s="22">
        <f t="shared" si="0"/>
        <v>-2646.5433000000121</v>
      </c>
      <c r="E31" s="49">
        <f t="shared" si="1"/>
        <v>7004191.4387749536</v>
      </c>
      <c r="F31" s="3"/>
      <c r="G31" s="109"/>
      <c r="H31" s="3"/>
      <c r="I31" s="3"/>
      <c r="J31" s="3"/>
      <c r="K31" s="3"/>
      <c r="L31" s="3"/>
      <c r="M31" s="3"/>
      <c r="N31" s="3"/>
      <c r="O31" s="3"/>
      <c r="P31" s="3"/>
      <c r="Q31" s="3"/>
      <c r="R31" s="3"/>
      <c r="S31" s="3"/>
    </row>
    <row r="32" spans="1:19" x14ac:dyDescent="0.35">
      <c r="A32" s="3"/>
      <c r="B32" s="7" t="s">
        <v>54</v>
      </c>
      <c r="C32" s="13">
        <v>42755.519999999997</v>
      </c>
      <c r="D32" s="22">
        <f t="shared" si="0"/>
        <v>-7830.843300000015</v>
      </c>
      <c r="E32" s="49">
        <f t="shared" si="1"/>
        <v>61322106.789155126</v>
      </c>
      <c r="F32" s="3"/>
      <c r="G32" s="109"/>
      <c r="H32" s="3"/>
      <c r="I32" s="3"/>
      <c r="J32" s="3"/>
      <c r="K32" s="3"/>
      <c r="L32" s="3"/>
      <c r="M32" s="3"/>
      <c r="N32" s="3"/>
      <c r="O32" s="3"/>
      <c r="P32" s="3"/>
      <c r="Q32" s="3"/>
      <c r="R32" s="3"/>
      <c r="S32" s="3"/>
    </row>
    <row r="33" spans="1:19" x14ac:dyDescent="0.35">
      <c r="A33" s="3"/>
      <c r="B33" s="7" t="s">
        <v>55</v>
      </c>
      <c r="C33" s="13">
        <v>57189.35</v>
      </c>
      <c r="D33" s="22">
        <f t="shared" si="0"/>
        <v>6602.9866999999867</v>
      </c>
      <c r="E33" s="49">
        <f t="shared" si="1"/>
        <v>43599433.360376716</v>
      </c>
      <c r="F33" s="3"/>
      <c r="G33" s="109"/>
      <c r="H33" s="3"/>
      <c r="I33" s="3"/>
      <c r="J33" s="3"/>
      <c r="K33" s="3"/>
      <c r="L33" s="3"/>
      <c r="M33" s="3"/>
      <c r="N33" s="3"/>
      <c r="O33" s="3"/>
      <c r="P33" s="3"/>
      <c r="Q33" s="3"/>
      <c r="R33" s="3"/>
      <c r="S33" s="3"/>
    </row>
    <row r="34" spans="1:19" x14ac:dyDescent="0.35">
      <c r="A34" s="3"/>
      <c r="B34" s="7" t="s">
        <v>56</v>
      </c>
      <c r="C34" s="13">
        <v>37216.449999999997</v>
      </c>
      <c r="D34" s="22">
        <f t="shared" si="0"/>
        <v>-13369.913300000015</v>
      </c>
      <c r="E34" s="49">
        <f t="shared" si="1"/>
        <v>178754581.6495173</v>
      </c>
      <c r="F34" s="3"/>
      <c r="G34" s="109"/>
      <c r="H34" s="3"/>
      <c r="I34" s="3"/>
      <c r="J34" s="3"/>
      <c r="K34" s="3"/>
      <c r="L34" s="3"/>
      <c r="M34" s="3"/>
      <c r="N34" s="3"/>
      <c r="O34" s="3"/>
      <c r="P34" s="3"/>
      <c r="Q34" s="3"/>
      <c r="R34" s="3"/>
      <c r="S34" s="3"/>
    </row>
    <row r="35" spans="1:19" x14ac:dyDescent="0.35">
      <c r="A35" s="3"/>
      <c r="B35" s="7" t="s">
        <v>57</v>
      </c>
      <c r="C35" s="13">
        <v>44742.99</v>
      </c>
      <c r="D35" s="22">
        <f t="shared" si="0"/>
        <v>-5843.3733000000138</v>
      </c>
      <c r="E35" s="49">
        <f t="shared" si="1"/>
        <v>34145011.523153052</v>
      </c>
      <c r="F35" s="3"/>
      <c r="G35" s="109"/>
      <c r="H35" s="3"/>
      <c r="I35" s="3"/>
      <c r="J35" s="3"/>
      <c r="K35" s="3"/>
      <c r="L35" s="3"/>
      <c r="M35" s="3"/>
      <c r="N35" s="3"/>
      <c r="O35" s="3"/>
      <c r="P35" s="3"/>
      <c r="Q35" s="3"/>
      <c r="R35" s="3"/>
      <c r="S35" s="3"/>
    </row>
    <row r="36" spans="1:19" x14ac:dyDescent="0.35">
      <c r="A36" s="3"/>
      <c r="B36" s="7" t="s">
        <v>58</v>
      </c>
      <c r="C36" s="13">
        <v>47119.040000000001</v>
      </c>
      <c r="D36" s="22">
        <f t="shared" si="0"/>
        <v>-3467.3233000000109</v>
      </c>
      <c r="E36" s="49">
        <f t="shared" si="1"/>
        <v>12022330.866722966</v>
      </c>
      <c r="F36" s="3"/>
      <c r="G36" s="109"/>
      <c r="H36" s="3"/>
      <c r="I36" s="3"/>
      <c r="J36" s="3"/>
      <c r="K36" s="3"/>
      <c r="L36" s="3"/>
      <c r="M36" s="3"/>
      <c r="N36" s="3"/>
      <c r="O36" s="3"/>
      <c r="P36" s="3"/>
      <c r="Q36" s="3"/>
      <c r="R36" s="3"/>
      <c r="S36" s="3"/>
    </row>
    <row r="37" spans="1:19" x14ac:dyDescent="0.35">
      <c r="A37" s="3"/>
      <c r="B37" s="7" t="s">
        <v>59</v>
      </c>
      <c r="C37" s="13">
        <v>59269.48</v>
      </c>
      <c r="D37" s="22">
        <f t="shared" si="0"/>
        <v>8683.1166999999914</v>
      </c>
      <c r="E37" s="49">
        <f t="shared" si="1"/>
        <v>75396515.625818744</v>
      </c>
      <c r="F37" s="3"/>
      <c r="G37" s="109"/>
      <c r="H37" s="3"/>
      <c r="I37" s="3"/>
      <c r="J37" s="3"/>
      <c r="K37" s="3"/>
      <c r="L37" s="3"/>
      <c r="M37" s="3"/>
      <c r="N37" s="3"/>
      <c r="O37" s="3"/>
      <c r="P37" s="3"/>
      <c r="Q37" s="3"/>
      <c r="R37" s="3"/>
      <c r="S37" s="3"/>
    </row>
    <row r="38" spans="1:19" x14ac:dyDescent="0.35">
      <c r="A38" s="3"/>
      <c r="B38" s="7" t="s">
        <v>60</v>
      </c>
      <c r="C38" s="13">
        <v>53336.800000000003</v>
      </c>
      <c r="D38" s="22">
        <f t="shared" si="0"/>
        <v>2750.4366999999911</v>
      </c>
      <c r="E38" s="49">
        <f t="shared" si="1"/>
        <v>7564902.0407068413</v>
      </c>
      <c r="F38" s="3"/>
      <c r="G38" s="109"/>
      <c r="H38" s="3"/>
      <c r="I38" s="3"/>
      <c r="J38" s="3"/>
      <c r="K38" s="3"/>
      <c r="L38" s="3"/>
      <c r="M38" s="3"/>
      <c r="N38" s="3"/>
      <c r="O38" s="3"/>
      <c r="P38" s="3"/>
      <c r="Q38" s="3"/>
      <c r="R38" s="3"/>
      <c r="S38" s="3"/>
    </row>
    <row r="39" spans="1:19" x14ac:dyDescent="0.35">
      <c r="A39" s="3"/>
      <c r="B39" s="7" t="s">
        <v>61</v>
      </c>
      <c r="C39" s="13">
        <v>39719.54</v>
      </c>
      <c r="D39" s="22">
        <f t="shared" si="0"/>
        <v>-10866.823300000011</v>
      </c>
      <c r="E39" s="49">
        <f t="shared" si="1"/>
        <v>118087848.63342313</v>
      </c>
      <c r="F39" s="3"/>
      <c r="G39" s="109"/>
      <c r="H39" s="3"/>
      <c r="I39" s="3"/>
      <c r="J39" s="3"/>
      <c r="K39" s="3"/>
      <c r="L39" s="3"/>
      <c r="M39" s="3"/>
      <c r="N39" s="3"/>
      <c r="O39" s="3"/>
      <c r="P39" s="3"/>
      <c r="Q39" s="3"/>
      <c r="R39" s="3"/>
      <c r="S39" s="3"/>
    </row>
    <row r="40" spans="1:19" x14ac:dyDescent="0.35">
      <c r="A40" s="3"/>
      <c r="B40" s="7" t="s">
        <v>62</v>
      </c>
      <c r="C40" s="13">
        <v>69473.2</v>
      </c>
      <c r="D40" s="22">
        <f t="shared" si="0"/>
        <v>18886.836699999985</v>
      </c>
      <c r="E40" s="49">
        <f t="shared" si="1"/>
        <v>356712600.53246635</v>
      </c>
      <c r="F40" s="3"/>
      <c r="G40" s="109"/>
      <c r="H40" s="3"/>
      <c r="I40" s="3"/>
      <c r="J40" s="3"/>
      <c r="K40" s="3"/>
      <c r="L40" s="3"/>
      <c r="M40" s="3"/>
      <c r="N40" s="3"/>
      <c r="O40" s="3"/>
      <c r="P40" s="3"/>
      <c r="Q40" s="3"/>
      <c r="R40" s="3"/>
      <c r="S40" s="3"/>
    </row>
    <row r="41" spans="1:19" x14ac:dyDescent="0.35">
      <c r="A41" s="3"/>
      <c r="B41" s="7" t="s">
        <v>63</v>
      </c>
      <c r="C41" s="13">
        <v>39831.550000000003</v>
      </c>
      <c r="D41" s="22">
        <f t="shared" si="0"/>
        <v>-10754.813300000009</v>
      </c>
      <c r="E41" s="49">
        <f t="shared" si="1"/>
        <v>115666009.11785708</v>
      </c>
      <c r="F41" s="3"/>
      <c r="G41" s="109"/>
      <c r="H41" s="3"/>
      <c r="I41" s="3"/>
      <c r="J41" s="3"/>
      <c r="K41" s="3"/>
      <c r="L41" s="3"/>
      <c r="M41" s="3"/>
      <c r="N41" s="3"/>
      <c r="O41" s="3"/>
      <c r="P41" s="3"/>
      <c r="Q41" s="3"/>
      <c r="R41" s="3"/>
      <c r="S41" s="3"/>
    </row>
    <row r="42" spans="1:19" x14ac:dyDescent="0.35">
      <c r="A42" s="3"/>
      <c r="B42" s="7" t="s">
        <v>64</v>
      </c>
      <c r="C42" s="13">
        <v>58300.7</v>
      </c>
      <c r="D42" s="22">
        <f t="shared" si="0"/>
        <v>7714.3366999999853</v>
      </c>
      <c r="E42" s="49">
        <f t="shared" si="1"/>
        <v>59510990.720966659</v>
      </c>
      <c r="F42" s="3"/>
      <c r="G42" s="109"/>
      <c r="H42" s="3"/>
      <c r="I42" s="3"/>
      <c r="J42" s="3"/>
      <c r="K42" s="3"/>
      <c r="L42" s="3"/>
      <c r="M42" s="3"/>
      <c r="N42" s="3"/>
      <c r="O42" s="3"/>
      <c r="P42" s="3"/>
      <c r="Q42" s="3"/>
      <c r="R42" s="3"/>
      <c r="S42" s="3"/>
    </row>
    <row r="43" spans="1:19" x14ac:dyDescent="0.35">
      <c r="A43" s="3"/>
      <c r="B43" s="7" t="s">
        <v>65</v>
      </c>
      <c r="C43" s="13">
        <v>41726.660000000003</v>
      </c>
      <c r="D43" s="22">
        <f t="shared" si="0"/>
        <v>-8859.7033000000083</v>
      </c>
      <c r="E43" s="49">
        <f t="shared" si="1"/>
        <v>78494342.564031035</v>
      </c>
      <c r="F43" s="3"/>
      <c r="G43" s="109"/>
      <c r="H43" s="3"/>
      <c r="I43" s="3"/>
      <c r="J43" s="3"/>
      <c r="K43" s="3"/>
      <c r="L43" s="3"/>
      <c r="M43" s="3"/>
      <c r="N43" s="3"/>
      <c r="O43" s="3"/>
      <c r="P43" s="3"/>
      <c r="Q43" s="3"/>
      <c r="R43" s="3"/>
      <c r="S43" s="3"/>
    </row>
    <row r="44" spans="1:19" x14ac:dyDescent="0.35">
      <c r="A44" s="3"/>
      <c r="B44" s="7" t="s">
        <v>66</v>
      </c>
      <c r="C44" s="13">
        <v>40283.35</v>
      </c>
      <c r="D44" s="22">
        <f t="shared" si="0"/>
        <v>-10303.013300000013</v>
      </c>
      <c r="E44" s="49">
        <f t="shared" si="1"/>
        <v>106152083.05997716</v>
      </c>
      <c r="F44" s="3"/>
      <c r="G44" s="109"/>
      <c r="H44" s="3"/>
      <c r="I44" s="3"/>
      <c r="J44" s="3"/>
      <c r="K44" s="3"/>
      <c r="L44" s="3"/>
      <c r="M44" s="3"/>
      <c r="N44" s="3"/>
      <c r="O44" s="3"/>
      <c r="P44" s="3"/>
      <c r="Q44" s="3"/>
      <c r="R44" s="3"/>
      <c r="S44" s="3"/>
    </row>
    <row r="45" spans="1:19" x14ac:dyDescent="0.35">
      <c r="A45" s="3"/>
      <c r="B45" s="7" t="s">
        <v>67</v>
      </c>
      <c r="C45" s="13">
        <v>59652.4</v>
      </c>
      <c r="D45" s="22">
        <f t="shared" si="0"/>
        <v>9066.0366999999897</v>
      </c>
      <c r="E45" s="49">
        <f t="shared" si="1"/>
        <v>82193021.445746705</v>
      </c>
      <c r="F45" s="3"/>
      <c r="G45" s="109"/>
      <c r="H45" s="3"/>
      <c r="I45" s="3"/>
      <c r="J45" s="3"/>
      <c r="K45" s="3"/>
      <c r="L45" s="3"/>
      <c r="M45" s="3"/>
      <c r="N45" s="3"/>
      <c r="O45" s="3"/>
      <c r="P45" s="3"/>
      <c r="Q45" s="3"/>
      <c r="R45" s="3"/>
      <c r="S45" s="3"/>
    </row>
    <row r="46" spans="1:19" x14ac:dyDescent="0.35">
      <c r="A46" s="3"/>
      <c r="B46" s="7" t="s">
        <v>68</v>
      </c>
      <c r="C46" s="13">
        <v>40326.61</v>
      </c>
      <c r="D46" s="22">
        <f t="shared" si="0"/>
        <v>-10259.753300000011</v>
      </c>
      <c r="E46" s="49">
        <f t="shared" si="1"/>
        <v>105262537.77686112</v>
      </c>
      <c r="F46" s="3"/>
      <c r="G46" s="109"/>
      <c r="H46" s="3"/>
      <c r="I46" s="3"/>
      <c r="J46" s="3"/>
      <c r="K46" s="3"/>
      <c r="L46" s="3"/>
      <c r="M46" s="3"/>
      <c r="N46" s="3"/>
      <c r="O46" s="3"/>
      <c r="P46" s="3"/>
      <c r="Q46" s="3"/>
      <c r="R46" s="3"/>
      <c r="S46" s="3"/>
    </row>
    <row r="47" spans="1:19" x14ac:dyDescent="0.35">
      <c r="A47" s="3"/>
      <c r="B47" s="7" t="s">
        <v>69</v>
      </c>
      <c r="C47" s="13">
        <v>28167.31</v>
      </c>
      <c r="D47" s="22">
        <f t="shared" si="0"/>
        <v>-22419.05330000001</v>
      </c>
      <c r="E47" s="49">
        <f t="shared" si="1"/>
        <v>502613950.86824137</v>
      </c>
      <c r="F47" s="3"/>
      <c r="G47" s="109"/>
      <c r="H47" s="3"/>
      <c r="I47" s="3"/>
      <c r="J47" s="3"/>
      <c r="K47" s="3"/>
      <c r="L47" s="3"/>
      <c r="M47" s="3"/>
      <c r="N47" s="3"/>
      <c r="O47" s="3"/>
      <c r="P47" s="3"/>
      <c r="Q47" s="3"/>
      <c r="R47" s="3"/>
      <c r="S47" s="3"/>
    </row>
    <row r="48" spans="1:19" x14ac:dyDescent="0.35">
      <c r="A48" s="3"/>
      <c r="B48" s="7" t="s">
        <v>70</v>
      </c>
      <c r="C48" s="13">
        <v>51420.36</v>
      </c>
      <c r="D48" s="22">
        <f t="shared" si="0"/>
        <v>833.99669999998878</v>
      </c>
      <c r="E48" s="49">
        <f t="shared" si="1"/>
        <v>695550.49561087124</v>
      </c>
      <c r="F48" s="3"/>
      <c r="G48" s="109"/>
      <c r="H48" s="3"/>
      <c r="I48" s="3"/>
      <c r="J48" s="3"/>
      <c r="K48" s="3"/>
      <c r="L48" s="3"/>
      <c r="M48" s="3"/>
      <c r="N48" s="3"/>
      <c r="O48" s="3"/>
      <c r="P48" s="3"/>
      <c r="Q48" s="3"/>
      <c r="R48" s="3"/>
      <c r="S48" s="3"/>
    </row>
    <row r="49" spans="1:19" x14ac:dyDescent="0.35">
      <c r="A49" s="3"/>
      <c r="B49" s="7" t="s">
        <v>71</v>
      </c>
      <c r="C49" s="13">
        <v>55294.22</v>
      </c>
      <c r="D49" s="22">
        <f t="shared" si="0"/>
        <v>4707.8566999999894</v>
      </c>
      <c r="E49" s="49">
        <f t="shared" si="1"/>
        <v>22163914.70773479</v>
      </c>
      <c r="F49" s="3"/>
      <c r="G49" s="109"/>
      <c r="H49" s="3"/>
      <c r="I49" s="3"/>
      <c r="J49" s="3"/>
      <c r="K49" s="3"/>
      <c r="L49" s="3"/>
      <c r="M49" s="3"/>
      <c r="N49" s="3"/>
      <c r="O49" s="3"/>
      <c r="P49" s="3"/>
      <c r="Q49" s="3"/>
      <c r="R49" s="3"/>
      <c r="S49" s="3"/>
    </row>
    <row r="50" spans="1:19" x14ac:dyDescent="0.35">
      <c r="A50" s="3"/>
      <c r="B50" s="7" t="s">
        <v>72</v>
      </c>
      <c r="C50" s="13">
        <v>48116.14</v>
      </c>
      <c r="D50" s="22">
        <f t="shared" si="0"/>
        <v>-2470.2233000000124</v>
      </c>
      <c r="E50" s="49">
        <f t="shared" si="1"/>
        <v>6102003.151862951</v>
      </c>
      <c r="F50" s="3"/>
      <c r="G50" s="109"/>
      <c r="H50" s="3"/>
      <c r="I50" s="3"/>
      <c r="J50" s="3"/>
      <c r="K50" s="3"/>
      <c r="L50" s="3"/>
      <c r="M50" s="3"/>
      <c r="N50" s="3"/>
      <c r="O50" s="3"/>
      <c r="P50" s="3"/>
      <c r="Q50" s="3"/>
      <c r="R50" s="3"/>
      <c r="S50" s="3"/>
    </row>
    <row r="51" spans="1:19" x14ac:dyDescent="0.35">
      <c r="A51" s="3"/>
      <c r="B51" s="7" t="s">
        <v>73</v>
      </c>
      <c r="C51" s="13">
        <v>36780.47</v>
      </c>
      <c r="D51" s="22">
        <f t="shared" si="0"/>
        <v>-13805.893300000011</v>
      </c>
      <c r="E51" s="49">
        <f t="shared" si="1"/>
        <v>190602689.81098518</v>
      </c>
      <c r="F51" s="3"/>
      <c r="G51" s="109"/>
      <c r="H51" s="3"/>
      <c r="I51" s="3"/>
      <c r="J51" s="3"/>
      <c r="K51" s="3"/>
      <c r="L51" s="3"/>
      <c r="M51" s="3"/>
      <c r="N51" s="3"/>
      <c r="O51" s="3"/>
      <c r="P51" s="3"/>
      <c r="Q51" s="3"/>
      <c r="R51" s="3"/>
      <c r="S51" s="3"/>
    </row>
    <row r="52" spans="1:19" x14ac:dyDescent="0.35">
      <c r="A52" s="3"/>
      <c r="B52" s="7" t="s">
        <v>74</v>
      </c>
      <c r="C52" s="13">
        <v>53628.89</v>
      </c>
      <c r="D52" s="22">
        <f t="shared" si="0"/>
        <v>3042.5266999999876</v>
      </c>
      <c r="E52" s="49">
        <f t="shared" si="1"/>
        <v>9256968.7202128153</v>
      </c>
      <c r="F52" s="3"/>
      <c r="G52" s="109"/>
      <c r="H52" s="3"/>
      <c r="I52" s="3"/>
      <c r="J52" s="3"/>
      <c r="K52" s="3"/>
      <c r="L52" s="3"/>
      <c r="M52" s="3"/>
      <c r="N52" s="3"/>
      <c r="O52" s="3"/>
      <c r="P52" s="3"/>
      <c r="Q52" s="3"/>
      <c r="R52" s="3"/>
      <c r="S52" s="3"/>
    </row>
    <row r="53" spans="1:19" x14ac:dyDescent="0.35">
      <c r="A53" s="3"/>
      <c r="B53" s="7" t="s">
        <v>75</v>
      </c>
      <c r="C53" s="13">
        <v>48782.09</v>
      </c>
      <c r="D53" s="22">
        <f t="shared" si="0"/>
        <v>-1804.2733000000153</v>
      </c>
      <c r="E53" s="49">
        <f t="shared" si="1"/>
        <v>3255402.1410929454</v>
      </c>
      <c r="F53" s="3"/>
      <c r="G53" s="109"/>
      <c r="H53" s="3"/>
      <c r="I53" s="3"/>
      <c r="J53" s="3"/>
      <c r="K53" s="3"/>
      <c r="L53" s="3"/>
      <c r="M53" s="3"/>
      <c r="N53" s="3"/>
      <c r="O53" s="3"/>
      <c r="P53" s="3"/>
      <c r="Q53" s="3"/>
      <c r="R53" s="3"/>
      <c r="S53" s="3"/>
    </row>
    <row r="54" spans="1:19" x14ac:dyDescent="0.35">
      <c r="A54" s="3"/>
      <c r="B54" s="7" t="s">
        <v>76</v>
      </c>
      <c r="C54" s="13">
        <v>33615.769999999997</v>
      </c>
      <c r="D54" s="22">
        <f t="shared" si="0"/>
        <v>-16970.593300000015</v>
      </c>
      <c r="E54" s="49">
        <f t="shared" si="1"/>
        <v>288001036.95400542</v>
      </c>
      <c r="F54" s="3"/>
      <c r="G54" s="109"/>
      <c r="H54" s="3"/>
      <c r="I54" s="3"/>
      <c r="J54" s="3"/>
      <c r="K54" s="3"/>
      <c r="L54" s="3"/>
      <c r="M54" s="3"/>
      <c r="N54" s="3"/>
      <c r="O54" s="3"/>
      <c r="P54" s="3"/>
      <c r="Q54" s="3"/>
      <c r="R54" s="3"/>
      <c r="S54" s="3"/>
    </row>
    <row r="55" spans="1:19" x14ac:dyDescent="0.35">
      <c r="A55" s="3"/>
      <c r="B55" s="7" t="s">
        <v>77</v>
      </c>
      <c r="C55" s="13">
        <v>41881.339999999997</v>
      </c>
      <c r="D55" s="22">
        <f t="shared" si="0"/>
        <v>-8705.0233000000153</v>
      </c>
      <c r="E55" s="49">
        <f t="shared" si="1"/>
        <v>75777430.653543159</v>
      </c>
      <c r="F55" s="3"/>
      <c r="G55" s="109"/>
      <c r="H55" s="3"/>
      <c r="I55" s="3"/>
      <c r="J55" s="3"/>
      <c r="K55" s="3"/>
      <c r="L55" s="3"/>
      <c r="M55" s="3"/>
      <c r="N55" s="3"/>
      <c r="O55" s="3"/>
      <c r="P55" s="3"/>
      <c r="Q55" s="3"/>
      <c r="R55" s="3"/>
      <c r="S55" s="3"/>
    </row>
    <row r="56" spans="1:19" x14ac:dyDescent="0.35">
      <c r="A56" s="3"/>
      <c r="B56" s="7" t="s">
        <v>78</v>
      </c>
      <c r="C56" s="13">
        <v>64745.33</v>
      </c>
      <c r="D56" s="22">
        <f t="shared" si="0"/>
        <v>14158.96669999999</v>
      </c>
      <c r="E56" s="49">
        <f t="shared" si="1"/>
        <v>200476338.01170862</v>
      </c>
      <c r="F56" s="3"/>
      <c r="G56" s="109"/>
      <c r="H56" s="3"/>
      <c r="I56" s="3"/>
      <c r="J56" s="3"/>
      <c r="K56" s="3"/>
      <c r="L56" s="3"/>
      <c r="M56" s="3"/>
      <c r="N56" s="3"/>
      <c r="O56" s="3"/>
      <c r="P56" s="3"/>
      <c r="Q56" s="3"/>
      <c r="R56" s="3"/>
      <c r="S56" s="3"/>
    </row>
    <row r="57" spans="1:19" x14ac:dyDescent="0.35">
      <c r="A57" s="3"/>
      <c r="B57" s="7" t="s">
        <v>79</v>
      </c>
      <c r="C57" s="13">
        <v>53482.58</v>
      </c>
      <c r="D57" s="22">
        <f t="shared" si="0"/>
        <v>2896.2166999999899</v>
      </c>
      <c r="E57" s="49">
        <f t="shared" si="1"/>
        <v>8388071.1733588316</v>
      </c>
      <c r="F57" s="3"/>
      <c r="G57" s="109"/>
      <c r="H57" s="3"/>
      <c r="I57" s="3"/>
      <c r="J57" s="3"/>
      <c r="K57" s="3"/>
      <c r="L57" s="3"/>
      <c r="M57" s="3"/>
      <c r="N57" s="3"/>
      <c r="O57" s="3"/>
      <c r="P57" s="3"/>
      <c r="Q57" s="3"/>
      <c r="R57" s="3"/>
      <c r="S57" s="3"/>
    </row>
    <row r="58" spans="1:19" x14ac:dyDescent="0.35">
      <c r="A58" s="3"/>
      <c r="B58" s="7" t="s">
        <v>80</v>
      </c>
      <c r="C58" s="13">
        <v>48838.54</v>
      </c>
      <c r="D58" s="22">
        <f t="shared" si="0"/>
        <v>-1747.8233000000109</v>
      </c>
      <c r="E58" s="49">
        <f t="shared" si="1"/>
        <v>3054886.2880229284</v>
      </c>
      <c r="F58" s="3"/>
      <c r="G58" s="109"/>
      <c r="H58" s="3"/>
      <c r="I58" s="3"/>
      <c r="J58" s="3"/>
      <c r="K58" s="3"/>
      <c r="L58" s="3"/>
      <c r="M58" s="3"/>
      <c r="N58" s="3"/>
      <c r="O58" s="3"/>
      <c r="P58" s="3"/>
      <c r="Q58" s="3"/>
      <c r="R58" s="3"/>
      <c r="S58" s="3"/>
    </row>
    <row r="59" spans="1:19" x14ac:dyDescent="0.35">
      <c r="A59" s="3"/>
      <c r="B59" s="7" t="s">
        <v>81</v>
      </c>
      <c r="C59" s="13">
        <v>57031.73</v>
      </c>
      <c r="D59" s="22">
        <f t="shared" si="0"/>
        <v>6445.3666999999914</v>
      </c>
      <c r="E59" s="49">
        <f t="shared" si="1"/>
        <v>41542751.897468776</v>
      </c>
      <c r="F59" s="3"/>
      <c r="G59" s="109"/>
      <c r="H59" s="3"/>
      <c r="I59" s="3"/>
      <c r="J59" s="3"/>
      <c r="K59" s="3"/>
      <c r="L59" s="3"/>
      <c r="M59" s="3"/>
      <c r="N59" s="3"/>
      <c r="O59" s="3"/>
      <c r="P59" s="3"/>
      <c r="Q59" s="3"/>
      <c r="R59" s="3"/>
      <c r="S59" s="3"/>
    </row>
    <row r="60" spans="1:19" x14ac:dyDescent="0.35">
      <c r="A60" s="3"/>
      <c r="B60" s="7" t="s">
        <v>82</v>
      </c>
      <c r="C60" s="13">
        <v>62821.03</v>
      </c>
      <c r="D60" s="22">
        <f t="shared" si="0"/>
        <v>12234.666699999987</v>
      </c>
      <c r="E60" s="49">
        <f t="shared" si="1"/>
        <v>149687069.26008856</v>
      </c>
      <c r="F60" s="3"/>
      <c r="G60" s="109"/>
      <c r="H60" s="3"/>
      <c r="I60" s="3"/>
      <c r="J60" s="3"/>
      <c r="K60" s="3"/>
      <c r="L60" s="3"/>
      <c r="M60" s="3"/>
      <c r="N60" s="3"/>
      <c r="O60" s="3"/>
      <c r="P60" s="3"/>
      <c r="Q60" s="3"/>
      <c r="R60" s="3"/>
      <c r="S60" s="3"/>
    </row>
    <row r="61" spans="1:19" x14ac:dyDescent="0.35">
      <c r="A61" s="3"/>
      <c r="B61" s="7" t="s">
        <v>83</v>
      </c>
      <c r="C61" s="13">
        <v>60627.78</v>
      </c>
      <c r="D61" s="22">
        <f t="shared" si="0"/>
        <v>10041.416699999987</v>
      </c>
      <c r="E61" s="49">
        <f t="shared" si="1"/>
        <v>100830049.34303863</v>
      </c>
      <c r="F61" s="3"/>
      <c r="G61" s="109"/>
      <c r="H61" s="3"/>
      <c r="I61" s="3"/>
      <c r="J61" s="3"/>
      <c r="K61" s="3"/>
      <c r="L61" s="3"/>
      <c r="M61" s="3"/>
      <c r="N61" s="3"/>
      <c r="O61" s="3"/>
      <c r="P61" s="3"/>
      <c r="Q61" s="3"/>
      <c r="R61" s="3"/>
      <c r="S61" s="3"/>
    </row>
    <row r="62" spans="1:19" x14ac:dyDescent="0.35">
      <c r="A62" s="3"/>
      <c r="B62" s="7" t="s">
        <v>84</v>
      </c>
      <c r="C62" s="13">
        <v>46568.52</v>
      </c>
      <c r="D62" s="22">
        <f t="shared" si="0"/>
        <v>-4017.843300000015</v>
      </c>
      <c r="E62" s="49">
        <f t="shared" si="1"/>
        <v>16143064.783355011</v>
      </c>
      <c r="F62" s="3"/>
      <c r="G62" s="109"/>
      <c r="H62" s="3"/>
      <c r="I62" s="3"/>
      <c r="J62" s="3"/>
      <c r="K62" s="3"/>
      <c r="L62" s="3"/>
      <c r="M62" s="3"/>
      <c r="N62" s="3"/>
      <c r="O62" s="3"/>
      <c r="P62" s="3"/>
      <c r="Q62" s="3"/>
      <c r="R62" s="3"/>
      <c r="S62" s="3"/>
    </row>
    <row r="63" spans="1:19" x14ac:dyDescent="0.35">
      <c r="A63" s="3"/>
      <c r="B63" s="7" t="s">
        <v>85</v>
      </c>
      <c r="C63" s="13">
        <v>38977.050000000003</v>
      </c>
      <c r="D63" s="22">
        <f t="shared" si="0"/>
        <v>-11609.313300000009</v>
      </c>
      <c r="E63" s="49">
        <f t="shared" si="1"/>
        <v>134776155.29755709</v>
      </c>
      <c r="F63" s="3"/>
      <c r="G63" s="109"/>
      <c r="H63" s="3"/>
      <c r="I63" s="3"/>
      <c r="J63" s="3"/>
      <c r="K63" s="3"/>
      <c r="L63" s="3"/>
      <c r="M63" s="3"/>
      <c r="N63" s="3"/>
      <c r="O63" s="3"/>
      <c r="P63" s="3"/>
      <c r="Q63" s="3"/>
      <c r="R63" s="3"/>
      <c r="S63" s="3"/>
    </row>
    <row r="64" spans="1:19" x14ac:dyDescent="0.35">
      <c r="A64" s="3"/>
      <c r="B64" s="7" t="s">
        <v>86</v>
      </c>
      <c r="C64" s="13">
        <v>43250.62</v>
      </c>
      <c r="D64" s="22">
        <f t="shared" si="0"/>
        <v>-7335.7433000000092</v>
      </c>
      <c r="E64" s="49">
        <f t="shared" si="1"/>
        <v>53813129.763495028</v>
      </c>
      <c r="F64" s="3"/>
      <c r="G64" s="109"/>
      <c r="H64" s="3"/>
      <c r="I64" s="3"/>
      <c r="J64" s="3"/>
      <c r="K64" s="3"/>
      <c r="L64" s="3"/>
      <c r="M64" s="3"/>
      <c r="N64" s="3"/>
      <c r="O64" s="3"/>
      <c r="P64" s="3"/>
      <c r="Q64" s="3"/>
      <c r="R64" s="3"/>
      <c r="S64" s="3"/>
    </row>
    <row r="65" spans="1:19" x14ac:dyDescent="0.35">
      <c r="A65" s="3"/>
      <c r="B65" s="7" t="s">
        <v>87</v>
      </c>
      <c r="C65" s="13">
        <v>67502.5</v>
      </c>
      <c r="D65" s="22">
        <f t="shared" si="0"/>
        <v>16916.136699999988</v>
      </c>
      <c r="E65" s="49">
        <f t="shared" si="1"/>
        <v>286155680.85308647</v>
      </c>
      <c r="F65" s="3"/>
      <c r="G65" s="109"/>
      <c r="H65" s="3"/>
      <c r="I65" s="3"/>
      <c r="J65" s="3"/>
      <c r="K65" s="3"/>
      <c r="L65" s="3"/>
      <c r="M65" s="3"/>
      <c r="N65" s="3"/>
      <c r="O65" s="3"/>
      <c r="P65" s="3"/>
      <c r="Q65" s="3"/>
      <c r="R65" s="3"/>
      <c r="S65" s="3"/>
    </row>
    <row r="66" spans="1:19" x14ac:dyDescent="0.35">
      <c r="A66" s="3"/>
      <c r="B66" s="7" t="s">
        <v>88</v>
      </c>
      <c r="C66" s="13">
        <v>54696.18</v>
      </c>
      <c r="D66" s="22">
        <f t="shared" si="0"/>
        <v>4109.8166999999885</v>
      </c>
      <c r="E66" s="49">
        <f t="shared" si="1"/>
        <v>16890593.307598796</v>
      </c>
      <c r="F66" s="3"/>
      <c r="G66" s="109"/>
      <c r="H66" s="3"/>
      <c r="I66" s="3"/>
      <c r="J66" s="3"/>
      <c r="K66" s="3"/>
      <c r="L66" s="3"/>
      <c r="M66" s="3"/>
      <c r="N66" s="3"/>
      <c r="O66" s="3"/>
      <c r="P66" s="3"/>
      <c r="Q66" s="3"/>
      <c r="R66" s="3"/>
      <c r="S66" s="3"/>
    </row>
    <row r="67" spans="1:19" x14ac:dyDescent="0.35">
      <c r="A67" s="3"/>
      <c r="B67" s="7" t="s">
        <v>89</v>
      </c>
      <c r="C67" s="13">
        <v>43003.14</v>
      </c>
      <c r="D67" s="22">
        <f t="shared" si="0"/>
        <v>-7583.2233000000124</v>
      </c>
      <c r="E67" s="49">
        <f t="shared" si="1"/>
        <v>57505275.617663078</v>
      </c>
      <c r="F67" s="3"/>
      <c r="G67" s="109"/>
      <c r="H67" s="3"/>
      <c r="I67" s="3"/>
      <c r="J67" s="3"/>
      <c r="K67" s="3"/>
      <c r="L67" s="3"/>
      <c r="M67" s="3"/>
      <c r="N67" s="3"/>
      <c r="O67" s="3"/>
      <c r="P67" s="3"/>
      <c r="Q67" s="3"/>
      <c r="R67" s="3"/>
      <c r="S67" s="3"/>
    </row>
    <row r="68" spans="1:19" x14ac:dyDescent="0.35">
      <c r="A68" s="3"/>
      <c r="B68" s="7" t="s">
        <v>90</v>
      </c>
      <c r="C68" s="13">
        <v>29156.83</v>
      </c>
      <c r="D68" s="22">
        <f t="shared" si="0"/>
        <v>-21429.53330000001</v>
      </c>
      <c r="E68" s="49">
        <f t="shared" si="1"/>
        <v>459224897.4558093</v>
      </c>
      <c r="F68" s="3"/>
      <c r="G68" s="109"/>
      <c r="H68" s="3"/>
      <c r="I68" s="3"/>
      <c r="J68" s="3"/>
      <c r="K68" s="3"/>
      <c r="L68" s="3"/>
      <c r="M68" s="3"/>
      <c r="N68" s="3"/>
      <c r="O68" s="3"/>
      <c r="P68" s="3"/>
      <c r="Q68" s="3"/>
      <c r="R68" s="3"/>
      <c r="S68" s="3"/>
    </row>
    <row r="69" spans="1:19" x14ac:dyDescent="0.35">
      <c r="A69" s="3"/>
      <c r="B69" s="7" t="s">
        <v>91</v>
      </c>
      <c r="C69" s="13">
        <v>61230.07</v>
      </c>
      <c r="D69" s="22">
        <f t="shared" ref="D69:D103" si="2">C69-$G$4</f>
        <v>10643.706699999988</v>
      </c>
      <c r="E69" s="49">
        <f t="shared" ref="E69:E103" si="3">D69^2</f>
        <v>113288492.31562464</v>
      </c>
      <c r="F69" s="3"/>
      <c r="G69" s="109"/>
      <c r="H69" s="3"/>
      <c r="I69" s="3"/>
      <c r="J69" s="3"/>
      <c r="K69" s="3"/>
      <c r="L69" s="3"/>
      <c r="M69" s="3"/>
      <c r="N69" s="3"/>
      <c r="O69" s="3"/>
      <c r="P69" s="3"/>
      <c r="Q69" s="3"/>
      <c r="R69" s="3"/>
      <c r="S69" s="3"/>
    </row>
    <row r="70" spans="1:19" x14ac:dyDescent="0.35">
      <c r="A70" s="3"/>
      <c r="B70" s="7" t="s">
        <v>92</v>
      </c>
      <c r="C70" s="13">
        <v>56749.93</v>
      </c>
      <c r="D70" s="22">
        <f t="shared" si="2"/>
        <v>6163.5666999999885</v>
      </c>
      <c r="E70" s="49">
        <f t="shared" si="3"/>
        <v>37989554.46534875</v>
      </c>
      <c r="F70" s="3"/>
      <c r="G70" s="109"/>
      <c r="H70" s="3"/>
      <c r="I70" s="3"/>
      <c r="J70" s="3"/>
      <c r="K70" s="3"/>
      <c r="L70" s="3"/>
      <c r="M70" s="3"/>
      <c r="N70" s="3"/>
      <c r="O70" s="3"/>
      <c r="P70" s="3"/>
      <c r="Q70" s="3"/>
      <c r="R70" s="3"/>
      <c r="S70" s="3"/>
    </row>
    <row r="71" spans="1:19" x14ac:dyDescent="0.35">
      <c r="A71" s="3"/>
      <c r="B71" s="7" t="s">
        <v>93</v>
      </c>
      <c r="C71" s="13">
        <v>48373.77</v>
      </c>
      <c r="D71" s="22">
        <f t="shared" si="2"/>
        <v>-2212.593300000015</v>
      </c>
      <c r="E71" s="49">
        <f t="shared" si="3"/>
        <v>4895569.1112049567</v>
      </c>
      <c r="F71" s="3"/>
      <c r="G71" s="109"/>
      <c r="H71" s="3"/>
      <c r="I71" s="3"/>
      <c r="J71" s="3"/>
      <c r="K71" s="3"/>
      <c r="L71" s="3"/>
      <c r="M71" s="3"/>
      <c r="N71" s="3"/>
      <c r="O71" s="3"/>
      <c r="P71" s="3"/>
      <c r="Q71" s="3"/>
      <c r="R71" s="3"/>
      <c r="S71" s="3"/>
    </row>
    <row r="72" spans="1:19" x14ac:dyDescent="0.35">
      <c r="A72" s="3"/>
      <c r="B72" s="7" t="s">
        <v>94</v>
      </c>
      <c r="C72" s="13">
        <v>52428.26</v>
      </c>
      <c r="D72" s="22">
        <f t="shared" si="2"/>
        <v>1841.8966999999902</v>
      </c>
      <c r="E72" s="49">
        <f t="shared" si="3"/>
        <v>3392583.4534708541</v>
      </c>
      <c r="F72" s="3"/>
      <c r="G72" s="109"/>
      <c r="H72" s="3"/>
      <c r="I72" s="3"/>
      <c r="J72" s="3"/>
      <c r="K72" s="3"/>
      <c r="L72" s="3"/>
      <c r="M72" s="3"/>
      <c r="N72" s="3"/>
      <c r="O72" s="3"/>
      <c r="P72" s="3"/>
      <c r="Q72" s="3"/>
      <c r="R72" s="3"/>
      <c r="S72" s="3"/>
    </row>
    <row r="73" spans="1:19" x14ac:dyDescent="0.35">
      <c r="A73" s="3"/>
      <c r="B73" s="7" t="s">
        <v>95</v>
      </c>
      <c r="C73" s="13">
        <v>29961.91</v>
      </c>
      <c r="D73" s="22">
        <f t="shared" si="2"/>
        <v>-20624.453300000012</v>
      </c>
      <c r="E73" s="49">
        <f t="shared" si="3"/>
        <v>425368073.92388141</v>
      </c>
      <c r="F73" s="3"/>
      <c r="G73" s="109"/>
      <c r="H73" s="3"/>
      <c r="I73" s="3"/>
      <c r="J73" s="3"/>
      <c r="K73" s="3"/>
      <c r="L73" s="3"/>
      <c r="M73" s="3"/>
      <c r="N73" s="3"/>
      <c r="O73" s="3"/>
      <c r="P73" s="3"/>
      <c r="Q73" s="3"/>
      <c r="R73" s="3"/>
      <c r="S73" s="3"/>
    </row>
    <row r="74" spans="1:19" x14ac:dyDescent="0.35">
      <c r="A74" s="3"/>
      <c r="B74" s="7" t="s">
        <v>96</v>
      </c>
      <c r="C74" s="13">
        <v>54524.28</v>
      </c>
      <c r="D74" s="22">
        <f t="shared" si="2"/>
        <v>3937.916699999987</v>
      </c>
      <c r="E74" s="49">
        <f t="shared" si="3"/>
        <v>15507187.936138788</v>
      </c>
      <c r="F74" s="3"/>
      <c r="G74" s="109"/>
      <c r="H74" s="3"/>
      <c r="I74" s="3"/>
      <c r="J74" s="3"/>
      <c r="K74" s="3"/>
      <c r="L74" s="3"/>
      <c r="M74" s="3"/>
      <c r="N74" s="3"/>
      <c r="O74" s="3"/>
      <c r="P74" s="3"/>
      <c r="Q74" s="3"/>
      <c r="R74" s="3"/>
      <c r="S74" s="3"/>
    </row>
    <row r="75" spans="1:19" x14ac:dyDescent="0.35">
      <c r="A75" s="3"/>
      <c r="B75" s="7" t="s">
        <v>97</v>
      </c>
      <c r="C75" s="13">
        <v>83017.279999999999</v>
      </c>
      <c r="D75" s="22">
        <f t="shared" si="2"/>
        <v>32430.916699999987</v>
      </c>
      <c r="E75" s="49">
        <f t="shared" si="3"/>
        <v>1051764358.0023381</v>
      </c>
      <c r="F75" s="3"/>
      <c r="G75" s="109"/>
      <c r="H75" s="3"/>
      <c r="I75" s="3"/>
      <c r="J75" s="3"/>
      <c r="K75" s="3"/>
      <c r="L75" s="3"/>
      <c r="M75" s="3"/>
      <c r="N75" s="3"/>
      <c r="O75" s="3"/>
      <c r="P75" s="3"/>
      <c r="Q75" s="3"/>
      <c r="R75" s="3"/>
      <c r="S75" s="3"/>
    </row>
    <row r="76" spans="1:19" x14ac:dyDescent="0.35">
      <c r="A76" s="3"/>
      <c r="B76" s="7" t="s">
        <v>98</v>
      </c>
      <c r="C76" s="13">
        <v>49290.55</v>
      </c>
      <c r="D76" s="22">
        <f t="shared" si="2"/>
        <v>-1295.8133000000089</v>
      </c>
      <c r="E76" s="49">
        <f t="shared" si="3"/>
        <v>1679132.1084569131</v>
      </c>
      <c r="F76" s="3"/>
      <c r="G76" s="109"/>
      <c r="H76" s="3"/>
      <c r="I76" s="3"/>
      <c r="J76" s="3"/>
      <c r="K76" s="3"/>
      <c r="L76" s="3"/>
      <c r="M76" s="3"/>
      <c r="N76" s="3"/>
      <c r="O76" s="3"/>
      <c r="P76" s="3"/>
      <c r="Q76" s="3"/>
      <c r="R76" s="3"/>
      <c r="S76" s="3"/>
    </row>
    <row r="77" spans="1:19" x14ac:dyDescent="0.35">
      <c r="A77" s="3"/>
      <c r="B77" s="7" t="s">
        <v>99</v>
      </c>
      <c r="C77" s="13">
        <v>56375.66</v>
      </c>
      <c r="D77" s="22">
        <f t="shared" si="2"/>
        <v>5789.2966999999917</v>
      </c>
      <c r="E77" s="49">
        <f t="shared" si="3"/>
        <v>33515956.280630793</v>
      </c>
      <c r="F77" s="3"/>
      <c r="G77" s="109"/>
      <c r="H77" s="3"/>
      <c r="I77" s="3"/>
      <c r="J77" s="3"/>
      <c r="K77" s="3"/>
      <c r="L77" s="3"/>
      <c r="M77" s="3"/>
      <c r="N77" s="3"/>
      <c r="O77" s="3"/>
      <c r="P77" s="3"/>
      <c r="Q77" s="3"/>
      <c r="R77" s="3"/>
      <c r="S77" s="3"/>
    </row>
    <row r="78" spans="1:19" x14ac:dyDescent="0.35">
      <c r="A78" s="3"/>
      <c r="B78" s="7" t="s">
        <v>100</v>
      </c>
      <c r="C78" s="13">
        <v>64032.27</v>
      </c>
      <c r="D78" s="22">
        <f t="shared" si="2"/>
        <v>13445.906699999985</v>
      </c>
      <c r="E78" s="49">
        <f t="shared" si="3"/>
        <v>180792406.9851045</v>
      </c>
      <c r="F78" s="3"/>
      <c r="G78" s="109"/>
      <c r="H78" s="3"/>
      <c r="I78" s="3"/>
      <c r="J78" s="3"/>
      <c r="K78" s="3"/>
      <c r="L78" s="3"/>
      <c r="M78" s="3"/>
      <c r="N78" s="3"/>
      <c r="O78" s="3"/>
      <c r="P78" s="3"/>
      <c r="Q78" s="3"/>
      <c r="R78" s="3"/>
      <c r="S78" s="3"/>
    </row>
    <row r="79" spans="1:19" x14ac:dyDescent="0.35">
      <c r="A79" s="3"/>
      <c r="B79" s="7" t="s">
        <v>101</v>
      </c>
      <c r="C79" s="13">
        <v>52947.6</v>
      </c>
      <c r="D79" s="22">
        <f t="shared" si="2"/>
        <v>2361.2366999999867</v>
      </c>
      <c r="E79" s="49">
        <f t="shared" si="3"/>
        <v>5575438.7534268275</v>
      </c>
      <c r="F79" s="3"/>
      <c r="G79" s="109"/>
      <c r="H79" s="3"/>
      <c r="I79" s="3"/>
      <c r="J79" s="3"/>
      <c r="K79" s="3"/>
      <c r="L79" s="3"/>
      <c r="M79" s="3"/>
      <c r="N79" s="3"/>
      <c r="O79" s="3"/>
      <c r="P79" s="3"/>
      <c r="Q79" s="3"/>
      <c r="R79" s="3"/>
      <c r="S79" s="3"/>
    </row>
    <row r="80" spans="1:19" x14ac:dyDescent="0.35">
      <c r="A80" s="3"/>
      <c r="B80" s="7" t="s">
        <v>102</v>
      </c>
      <c r="C80" s="13">
        <v>61210.22</v>
      </c>
      <c r="D80" s="22">
        <f t="shared" si="2"/>
        <v>10623.856699999989</v>
      </c>
      <c r="E80" s="49">
        <f t="shared" si="3"/>
        <v>112866331.18213466</v>
      </c>
      <c r="F80" s="3"/>
      <c r="G80" s="109"/>
      <c r="H80" s="3"/>
      <c r="I80" s="3"/>
      <c r="J80" s="3"/>
      <c r="K80" s="3"/>
      <c r="L80" s="3"/>
      <c r="M80" s="3"/>
      <c r="N80" s="3"/>
      <c r="O80" s="3"/>
      <c r="P80" s="3"/>
      <c r="Q80" s="3"/>
      <c r="R80" s="3"/>
      <c r="S80" s="3"/>
    </row>
    <row r="81" spans="1:19" x14ac:dyDescent="0.35">
      <c r="A81" s="3"/>
      <c r="B81" s="7" t="s">
        <v>103</v>
      </c>
      <c r="C81" s="13">
        <v>54438.94</v>
      </c>
      <c r="D81" s="22">
        <f t="shared" si="2"/>
        <v>3852.5766999999905</v>
      </c>
      <c r="E81" s="49">
        <f t="shared" si="3"/>
        <v>14842347.229382817</v>
      </c>
      <c r="F81" s="3"/>
      <c r="G81" s="109"/>
      <c r="H81" s="3"/>
      <c r="I81" s="3"/>
      <c r="J81" s="3"/>
      <c r="K81" s="3"/>
      <c r="L81" s="3"/>
      <c r="M81" s="3"/>
      <c r="N81" s="3"/>
      <c r="O81" s="3"/>
      <c r="P81" s="3"/>
      <c r="Q81" s="3"/>
      <c r="R81" s="3"/>
      <c r="S81" s="3"/>
    </row>
    <row r="82" spans="1:19" x14ac:dyDescent="0.35">
      <c r="A82" s="3"/>
      <c r="B82" s="7" t="s">
        <v>104</v>
      </c>
      <c r="C82" s="13">
        <v>48825.68</v>
      </c>
      <c r="D82" s="22">
        <f t="shared" si="2"/>
        <v>-1760.6833000000115</v>
      </c>
      <c r="E82" s="49">
        <f t="shared" si="3"/>
        <v>3100005.6828989307</v>
      </c>
      <c r="F82" s="3"/>
      <c r="G82" s="109"/>
      <c r="H82" s="3"/>
      <c r="I82" s="3"/>
      <c r="J82" s="3"/>
      <c r="K82" s="3"/>
      <c r="L82" s="3"/>
      <c r="M82" s="3"/>
      <c r="N82" s="3"/>
      <c r="O82" s="3"/>
      <c r="P82" s="3"/>
      <c r="Q82" s="3"/>
      <c r="R82" s="3"/>
      <c r="S82" s="3"/>
    </row>
    <row r="83" spans="1:19" x14ac:dyDescent="0.35">
      <c r="A83" s="3"/>
      <c r="B83" s="7" t="s">
        <v>105</v>
      </c>
      <c r="C83" s="13">
        <v>54118.71</v>
      </c>
      <c r="D83" s="22">
        <f t="shared" si="2"/>
        <v>3532.3466999999873</v>
      </c>
      <c r="E83" s="49">
        <f t="shared" si="3"/>
        <v>12477473.2090008</v>
      </c>
      <c r="F83" s="3"/>
      <c r="G83" s="109"/>
      <c r="H83" s="3"/>
      <c r="I83" s="3"/>
      <c r="J83" s="3"/>
      <c r="K83" s="3"/>
      <c r="L83" s="3"/>
      <c r="M83" s="3"/>
      <c r="N83" s="3"/>
      <c r="O83" s="3"/>
      <c r="P83" s="3"/>
      <c r="Q83" s="3"/>
      <c r="R83" s="3"/>
      <c r="S83" s="3"/>
    </row>
    <row r="84" spans="1:19" x14ac:dyDescent="0.35">
      <c r="A84" s="3"/>
      <c r="B84" s="7" t="s">
        <v>106</v>
      </c>
      <c r="C84" s="13">
        <v>45305.73</v>
      </c>
      <c r="D84" s="22">
        <f t="shared" si="2"/>
        <v>-5280.6333000000086</v>
      </c>
      <c r="E84" s="49">
        <f t="shared" si="3"/>
        <v>27885088.04906898</v>
      </c>
      <c r="F84" s="3"/>
      <c r="G84" s="109"/>
      <c r="H84" s="3"/>
      <c r="I84" s="3"/>
      <c r="J84" s="3"/>
      <c r="K84" s="3"/>
      <c r="L84" s="3"/>
      <c r="M84" s="3"/>
      <c r="N84" s="3"/>
      <c r="O84" s="3"/>
      <c r="P84" s="3"/>
      <c r="Q84" s="3"/>
      <c r="R84" s="3"/>
      <c r="S84" s="3"/>
    </row>
    <row r="85" spans="1:19" x14ac:dyDescent="0.35">
      <c r="A85" s="3"/>
      <c r="B85" s="7" t="s">
        <v>107</v>
      </c>
      <c r="C85" s="13">
        <v>42361.59</v>
      </c>
      <c r="D85" s="22">
        <f t="shared" si="2"/>
        <v>-8224.7733000000153</v>
      </c>
      <c r="E85" s="49">
        <f t="shared" si="3"/>
        <v>67646895.836393148</v>
      </c>
      <c r="F85" s="3"/>
      <c r="G85" s="109"/>
      <c r="H85" s="3"/>
      <c r="I85" s="3"/>
      <c r="J85" s="3"/>
      <c r="K85" s="3"/>
      <c r="L85" s="3"/>
      <c r="M85" s="3"/>
      <c r="N85" s="3"/>
      <c r="O85" s="3"/>
      <c r="P85" s="3"/>
      <c r="Q85" s="3"/>
      <c r="R85" s="3"/>
      <c r="S85" s="3"/>
    </row>
    <row r="86" spans="1:19" x14ac:dyDescent="0.35">
      <c r="A86" s="3"/>
      <c r="B86" s="7" t="s">
        <v>108</v>
      </c>
      <c r="C86" s="13">
        <v>52852.52</v>
      </c>
      <c r="D86" s="22">
        <f t="shared" si="2"/>
        <v>2266.156699999985</v>
      </c>
      <c r="E86" s="49">
        <f t="shared" si="3"/>
        <v>5135466.1889548218</v>
      </c>
      <c r="F86" s="3"/>
      <c r="G86" s="109"/>
      <c r="H86" s="3"/>
      <c r="I86" s="3"/>
      <c r="J86" s="3"/>
      <c r="K86" s="3"/>
      <c r="L86" s="3"/>
      <c r="M86" s="3"/>
      <c r="N86" s="3"/>
      <c r="O86" s="3"/>
      <c r="P86" s="3"/>
      <c r="Q86" s="3"/>
      <c r="R86" s="3"/>
      <c r="S86" s="3"/>
    </row>
    <row r="87" spans="1:19" x14ac:dyDescent="0.35">
      <c r="A87" s="3"/>
      <c r="B87" s="7" t="s">
        <v>109</v>
      </c>
      <c r="C87" s="13">
        <v>62933.52</v>
      </c>
      <c r="D87" s="22">
        <f t="shared" si="2"/>
        <v>12347.156699999985</v>
      </c>
      <c r="E87" s="49">
        <f t="shared" si="3"/>
        <v>152452278.57435453</v>
      </c>
      <c r="F87" s="3"/>
      <c r="G87" s="109"/>
      <c r="H87" s="3"/>
      <c r="I87" s="3"/>
      <c r="J87" s="3"/>
      <c r="K87" s="3"/>
      <c r="L87" s="3"/>
      <c r="M87" s="3"/>
      <c r="N87" s="3"/>
      <c r="O87" s="3"/>
      <c r="P87" s="3"/>
      <c r="Q87" s="3"/>
      <c r="R87" s="3"/>
      <c r="S87" s="3"/>
    </row>
    <row r="88" spans="1:19" x14ac:dyDescent="0.35">
      <c r="A88" s="3"/>
      <c r="B88" s="7" t="s">
        <v>110</v>
      </c>
      <c r="C88" s="13">
        <v>64330.23</v>
      </c>
      <c r="D88" s="22">
        <f t="shared" si="2"/>
        <v>13743.866699999991</v>
      </c>
      <c r="E88" s="49">
        <f t="shared" si="3"/>
        <v>188893871.86736867</v>
      </c>
      <c r="F88" s="3"/>
      <c r="G88" s="109"/>
      <c r="H88" s="3"/>
      <c r="I88" s="3"/>
      <c r="J88" s="3"/>
      <c r="K88" s="3"/>
      <c r="L88" s="3"/>
      <c r="M88" s="3"/>
      <c r="N88" s="3"/>
      <c r="O88" s="3"/>
      <c r="P88" s="3"/>
      <c r="Q88" s="3"/>
      <c r="R88" s="3"/>
      <c r="S88" s="3"/>
    </row>
    <row r="89" spans="1:19" x14ac:dyDescent="0.35">
      <c r="A89" s="3"/>
      <c r="B89" s="7" t="s">
        <v>111</v>
      </c>
      <c r="C89" s="13">
        <v>48922.74</v>
      </c>
      <c r="D89" s="22">
        <f t="shared" si="2"/>
        <v>-1663.6233000000138</v>
      </c>
      <c r="E89" s="49">
        <f t="shared" si="3"/>
        <v>2767642.4843029361</v>
      </c>
      <c r="F89" s="3"/>
      <c r="G89" s="109"/>
      <c r="H89" s="3"/>
      <c r="I89" s="3"/>
      <c r="J89" s="3"/>
      <c r="K89" s="3"/>
      <c r="L89" s="3"/>
      <c r="M89" s="3"/>
      <c r="N89" s="3"/>
      <c r="O89" s="3"/>
      <c r="P89" s="3"/>
      <c r="Q89" s="3"/>
      <c r="R89" s="3"/>
      <c r="S89" s="3"/>
    </row>
    <row r="90" spans="1:19" x14ac:dyDescent="0.35">
      <c r="A90" s="3"/>
      <c r="B90" s="7" t="s">
        <v>112</v>
      </c>
      <c r="C90" s="13">
        <v>27211.96</v>
      </c>
      <c r="D90" s="22">
        <f t="shared" si="2"/>
        <v>-23374.403300000013</v>
      </c>
      <c r="E90" s="49">
        <f t="shared" si="3"/>
        <v>546362729.63105154</v>
      </c>
      <c r="F90" s="3"/>
      <c r="G90" s="109"/>
      <c r="H90" s="3"/>
      <c r="I90" s="3"/>
      <c r="J90" s="3"/>
      <c r="K90" s="3"/>
      <c r="L90" s="3"/>
      <c r="M90" s="3"/>
      <c r="N90" s="3"/>
      <c r="O90" s="3"/>
      <c r="P90" s="3"/>
      <c r="Q90" s="3"/>
      <c r="R90" s="3"/>
      <c r="S90" s="3"/>
    </row>
    <row r="91" spans="1:19" x14ac:dyDescent="0.35">
      <c r="A91" s="3"/>
      <c r="B91" s="7" t="s">
        <v>113</v>
      </c>
      <c r="C91" s="13">
        <v>62409.65</v>
      </c>
      <c r="D91" s="22">
        <f t="shared" si="2"/>
        <v>11823.28669999999</v>
      </c>
      <c r="E91" s="49">
        <f t="shared" si="3"/>
        <v>139790108.39039665</v>
      </c>
      <c r="F91" s="3"/>
      <c r="G91" s="109"/>
      <c r="H91" s="3"/>
      <c r="I91" s="3"/>
      <c r="J91" s="3"/>
      <c r="K91" s="3"/>
      <c r="L91" s="3"/>
      <c r="M91" s="3"/>
      <c r="N91" s="3"/>
      <c r="O91" s="3"/>
      <c r="P91" s="3"/>
      <c r="Q91" s="3"/>
      <c r="R91" s="3"/>
      <c r="S91" s="3"/>
    </row>
    <row r="92" spans="1:19" x14ac:dyDescent="0.35">
      <c r="A92" s="3"/>
      <c r="B92" s="7" t="s">
        <v>114</v>
      </c>
      <c r="C92" s="13">
        <v>28981.919999999998</v>
      </c>
      <c r="D92" s="22">
        <f t="shared" si="2"/>
        <v>-21604.443300000014</v>
      </c>
      <c r="E92" s="49">
        <f t="shared" si="3"/>
        <v>466751970.30291545</v>
      </c>
      <c r="F92" s="3"/>
      <c r="G92" s="109"/>
      <c r="H92" s="3"/>
      <c r="I92" s="3"/>
      <c r="J92" s="3"/>
      <c r="K92" s="3"/>
      <c r="L92" s="3"/>
      <c r="M92" s="3"/>
      <c r="N92" s="3"/>
      <c r="O92" s="3"/>
      <c r="P92" s="3"/>
      <c r="Q92" s="3"/>
      <c r="R92" s="3"/>
      <c r="S92" s="3"/>
    </row>
    <row r="93" spans="1:19" x14ac:dyDescent="0.35">
      <c r="A93" s="3"/>
      <c r="B93" s="7" t="s">
        <v>115</v>
      </c>
      <c r="C93" s="13">
        <v>64913.67</v>
      </c>
      <c r="D93" s="22">
        <f t="shared" si="2"/>
        <v>14327.306699999986</v>
      </c>
      <c r="E93" s="49">
        <f t="shared" si="3"/>
        <v>205271717.27586451</v>
      </c>
      <c r="F93" s="3"/>
      <c r="G93" s="109"/>
      <c r="H93" s="3"/>
      <c r="I93" s="3"/>
      <c r="J93" s="3"/>
      <c r="K93" s="3"/>
      <c r="L93" s="3"/>
      <c r="M93" s="3"/>
      <c r="N93" s="3"/>
      <c r="O93" s="3"/>
      <c r="P93" s="3"/>
      <c r="Q93" s="3"/>
      <c r="R93" s="3"/>
      <c r="S93" s="3"/>
    </row>
    <row r="94" spans="1:19" x14ac:dyDescent="0.35">
      <c r="A94" s="3"/>
      <c r="B94" s="7" t="s">
        <v>116</v>
      </c>
      <c r="C94" s="13">
        <v>55766</v>
      </c>
      <c r="D94" s="22">
        <f t="shared" si="2"/>
        <v>5179.6366999999882</v>
      </c>
      <c r="E94" s="49">
        <f t="shared" si="3"/>
        <v>26828636.343986768</v>
      </c>
      <c r="F94" s="3"/>
      <c r="G94" s="109"/>
      <c r="H94" s="3"/>
      <c r="I94" s="3"/>
      <c r="J94" s="3"/>
      <c r="K94" s="3"/>
      <c r="L94" s="3"/>
      <c r="M94" s="3"/>
      <c r="N94" s="3"/>
      <c r="O94" s="3"/>
      <c r="P94" s="3"/>
      <c r="Q94" s="3"/>
      <c r="R94" s="3"/>
      <c r="S94" s="3"/>
    </row>
    <row r="95" spans="1:19" x14ac:dyDescent="0.35">
      <c r="A95" s="3"/>
      <c r="B95" s="7" t="s">
        <v>117</v>
      </c>
      <c r="C95" s="13">
        <v>50748.04</v>
      </c>
      <c r="D95" s="22">
        <f t="shared" si="2"/>
        <v>161.67669999998907</v>
      </c>
      <c r="E95" s="49">
        <f t="shared" si="3"/>
        <v>26139.355322886466</v>
      </c>
      <c r="F95" s="3"/>
      <c r="G95" s="109"/>
      <c r="H95" s="3"/>
      <c r="I95" s="3"/>
      <c r="J95" s="3"/>
      <c r="K95" s="3"/>
      <c r="L95" s="3"/>
      <c r="M95" s="3"/>
      <c r="N95" s="3"/>
      <c r="O95" s="3"/>
      <c r="P95" s="3"/>
      <c r="Q95" s="3"/>
      <c r="R95" s="3"/>
      <c r="S95" s="3"/>
    </row>
    <row r="96" spans="1:19" x14ac:dyDescent="0.35">
      <c r="A96" s="3"/>
      <c r="B96" s="7" t="s">
        <v>118</v>
      </c>
      <c r="C96" s="13">
        <v>43990.34</v>
      </c>
      <c r="D96" s="22">
        <f t="shared" si="2"/>
        <v>-6596.0233000000153</v>
      </c>
      <c r="E96" s="49">
        <f t="shared" si="3"/>
        <v>43507523.374143094</v>
      </c>
      <c r="F96" s="3"/>
      <c r="G96" s="109"/>
      <c r="H96" s="3"/>
      <c r="I96" s="3"/>
      <c r="J96" s="3"/>
      <c r="K96" s="3"/>
      <c r="L96" s="3"/>
      <c r="M96" s="3"/>
      <c r="N96" s="3"/>
      <c r="O96" s="3"/>
      <c r="P96" s="3"/>
      <c r="Q96" s="3"/>
      <c r="R96" s="3"/>
      <c r="S96" s="3"/>
    </row>
    <row r="97" spans="1:19" x14ac:dyDescent="0.35">
      <c r="A97" s="3"/>
      <c r="B97" s="7" t="s">
        <v>119</v>
      </c>
      <c r="C97" s="13">
        <v>61828.33</v>
      </c>
      <c r="D97" s="22">
        <f t="shared" si="2"/>
        <v>11241.96669999999</v>
      </c>
      <c r="E97" s="49">
        <f t="shared" si="3"/>
        <v>126381815.28390867</v>
      </c>
      <c r="F97" s="3"/>
      <c r="G97" s="109"/>
      <c r="H97" s="3"/>
      <c r="I97" s="3"/>
      <c r="J97" s="3"/>
      <c r="K97" s="3"/>
      <c r="L97" s="3"/>
      <c r="M97" s="3"/>
      <c r="N97" s="3"/>
      <c r="O97" s="3"/>
      <c r="P97" s="3"/>
      <c r="Q97" s="3"/>
      <c r="R97" s="3"/>
      <c r="S97" s="3"/>
    </row>
    <row r="98" spans="1:19" x14ac:dyDescent="0.35">
      <c r="A98" s="3"/>
      <c r="B98" s="7" t="s">
        <v>120</v>
      </c>
      <c r="C98" s="13">
        <v>45434.02</v>
      </c>
      <c r="D98" s="22">
        <f t="shared" si="2"/>
        <v>-5152.343300000015</v>
      </c>
      <c r="E98" s="49">
        <f t="shared" si="3"/>
        <v>26546641.481055044</v>
      </c>
      <c r="F98" s="3"/>
      <c r="G98" s="109"/>
      <c r="H98" s="3"/>
      <c r="I98" s="3"/>
      <c r="J98" s="3"/>
      <c r="K98" s="3"/>
      <c r="L98" s="3"/>
      <c r="M98" s="3"/>
      <c r="N98" s="3"/>
      <c r="O98" s="3"/>
      <c r="P98" s="3"/>
      <c r="Q98" s="3"/>
      <c r="R98" s="3"/>
      <c r="S98" s="3"/>
    </row>
    <row r="99" spans="1:19" x14ac:dyDescent="0.35">
      <c r="A99" s="3"/>
      <c r="B99" s="7" t="s">
        <v>121</v>
      </c>
      <c r="C99" s="13">
        <v>45369.16</v>
      </c>
      <c r="D99" s="22">
        <f t="shared" si="2"/>
        <v>-5217.2033000000083</v>
      </c>
      <c r="E99" s="49">
        <f t="shared" si="3"/>
        <v>27219210.273530975</v>
      </c>
      <c r="F99" s="3"/>
      <c r="G99" s="109"/>
      <c r="H99" s="3"/>
      <c r="I99" s="3"/>
      <c r="J99" s="3"/>
      <c r="K99" s="3"/>
      <c r="L99" s="3"/>
      <c r="M99" s="3"/>
      <c r="N99" s="3"/>
      <c r="O99" s="3"/>
      <c r="P99" s="3"/>
      <c r="Q99" s="3"/>
      <c r="R99" s="3"/>
      <c r="S99" s="3"/>
    </row>
    <row r="100" spans="1:19" x14ac:dyDescent="0.35">
      <c r="A100" s="3"/>
      <c r="B100" s="7" t="s">
        <v>122</v>
      </c>
      <c r="C100" s="13">
        <v>54710.71</v>
      </c>
      <c r="D100" s="22">
        <f t="shared" si="2"/>
        <v>4124.3466999999873</v>
      </c>
      <c r="E100" s="49">
        <f t="shared" si="3"/>
        <v>17010235.701800786</v>
      </c>
      <c r="F100" s="3"/>
      <c r="G100" s="109"/>
      <c r="H100" s="3"/>
      <c r="I100" s="3"/>
      <c r="J100" s="3"/>
      <c r="K100" s="3"/>
      <c r="L100" s="3"/>
      <c r="M100" s="3"/>
      <c r="N100" s="3"/>
      <c r="O100" s="3"/>
      <c r="P100" s="3"/>
      <c r="Q100" s="3"/>
      <c r="R100" s="3"/>
      <c r="S100" s="3"/>
    </row>
    <row r="101" spans="1:19" x14ac:dyDescent="0.35">
      <c r="A101" s="3"/>
      <c r="B101" s="7" t="s">
        <v>123</v>
      </c>
      <c r="C101" s="13">
        <v>62222.43</v>
      </c>
      <c r="D101" s="22">
        <f t="shared" si="2"/>
        <v>11636.066699999988</v>
      </c>
      <c r="E101" s="49">
        <f t="shared" si="3"/>
        <v>135398048.24684861</v>
      </c>
      <c r="F101" s="3"/>
      <c r="G101" s="109"/>
      <c r="H101" s="3"/>
      <c r="I101" s="3"/>
      <c r="J101" s="3"/>
      <c r="K101" s="3"/>
      <c r="L101" s="3"/>
      <c r="M101" s="3"/>
      <c r="N101" s="3"/>
      <c r="O101" s="3"/>
      <c r="P101" s="3"/>
      <c r="Q101" s="3"/>
      <c r="R101" s="3"/>
      <c r="S101" s="3"/>
    </row>
    <row r="102" spans="1:19" x14ac:dyDescent="0.35">
      <c r="A102" s="3"/>
      <c r="B102" s="7" t="s">
        <v>124</v>
      </c>
      <c r="C102" s="13">
        <v>44764.32</v>
      </c>
      <c r="D102" s="22">
        <f t="shared" si="2"/>
        <v>-5822.0433000000121</v>
      </c>
      <c r="E102" s="49">
        <f t="shared" si="3"/>
        <v>33896188.187075034</v>
      </c>
      <c r="F102" s="3"/>
      <c r="G102" s="109"/>
      <c r="H102" s="3"/>
      <c r="I102" s="3"/>
      <c r="J102" s="3"/>
      <c r="K102" s="3"/>
      <c r="L102" s="3"/>
      <c r="M102" s="3"/>
      <c r="N102" s="3"/>
      <c r="O102" s="3"/>
      <c r="P102" s="3"/>
      <c r="Q102" s="3"/>
      <c r="R102" s="3"/>
      <c r="S102" s="3"/>
    </row>
    <row r="103" spans="1:19" ht="15" thickBot="1" x14ac:dyDescent="0.4">
      <c r="A103" s="3"/>
      <c r="B103" s="50" t="s">
        <v>125</v>
      </c>
      <c r="C103" s="51">
        <v>50973.48</v>
      </c>
      <c r="D103" s="52">
        <f t="shared" si="2"/>
        <v>387.1166999999914</v>
      </c>
      <c r="E103" s="53">
        <f t="shared" si="3"/>
        <v>149859.33941888335</v>
      </c>
      <c r="F103" s="3"/>
      <c r="G103" s="109"/>
      <c r="H103" s="3"/>
      <c r="I103" s="3"/>
      <c r="J103" s="3"/>
      <c r="K103" s="3"/>
      <c r="L103" s="3"/>
      <c r="M103" s="3"/>
      <c r="N103" s="3"/>
      <c r="O103" s="3"/>
      <c r="P103" s="3"/>
      <c r="Q103" s="3"/>
      <c r="R103" s="3"/>
      <c r="S103" s="3"/>
    </row>
    <row r="104" spans="1:19" x14ac:dyDescent="0.35">
      <c r="A104" s="3"/>
      <c r="B104" s="3"/>
      <c r="C104" s="3"/>
      <c r="D104" s="3"/>
      <c r="E104" s="3"/>
      <c r="F104" s="3"/>
      <c r="G104" s="109"/>
      <c r="H104" s="3"/>
      <c r="I104" s="3"/>
      <c r="J104" s="3"/>
      <c r="K104" s="3"/>
      <c r="L104" s="3"/>
      <c r="M104" s="3"/>
      <c r="N104" s="3"/>
      <c r="O104" s="3"/>
      <c r="P104" s="3"/>
      <c r="Q104" s="3"/>
      <c r="R104" s="3"/>
      <c r="S104" s="3"/>
    </row>
    <row r="105" spans="1:19" x14ac:dyDescent="0.35">
      <c r="A105" s="3"/>
      <c r="B105" s="3"/>
      <c r="C105" s="3"/>
      <c r="D105" s="3"/>
      <c r="E105" s="3"/>
      <c r="F105" s="3"/>
      <c r="G105" s="109"/>
      <c r="H105" s="3"/>
      <c r="I105" s="3"/>
      <c r="J105" s="3"/>
      <c r="K105" s="3"/>
      <c r="L105" s="3"/>
      <c r="M105" s="3"/>
      <c r="N105" s="3"/>
      <c r="O105" s="3"/>
      <c r="P105" s="3"/>
      <c r="Q105" s="3"/>
      <c r="R105" s="3"/>
      <c r="S105" s="3"/>
    </row>
    <row r="106" spans="1:19" x14ac:dyDescent="0.35">
      <c r="A106" s="3"/>
      <c r="B106" s="3"/>
      <c r="C106" s="3"/>
      <c r="D106" s="3"/>
      <c r="E106" s="3"/>
      <c r="F106" s="3"/>
      <c r="G106" s="109"/>
      <c r="H106" s="3"/>
      <c r="I106" s="3"/>
      <c r="J106" s="3"/>
      <c r="K106" s="3"/>
      <c r="L106" s="3"/>
      <c r="M106" s="3"/>
      <c r="N106" s="3"/>
      <c r="O106" s="3"/>
      <c r="P106" s="3"/>
      <c r="Q106" s="3"/>
      <c r="R106" s="3"/>
      <c r="S106" s="3"/>
    </row>
  </sheetData>
  <mergeCells count="2">
    <mergeCell ref="B2:B3"/>
    <mergeCell ref="C2:C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5464-CDCC-43D6-9E0E-95B7C6098A90}">
  <sheetPr>
    <tabColor rgb="FFFF0000"/>
  </sheetPr>
  <dimension ref="B1:L100"/>
  <sheetViews>
    <sheetView workbookViewId="0">
      <selection activeCell="B3" sqref="B3"/>
    </sheetView>
  </sheetViews>
  <sheetFormatPr defaultRowHeight="14.5" x14ac:dyDescent="0.35"/>
  <cols>
    <col min="11" max="11" width="20.36328125" style="57" customWidth="1"/>
  </cols>
  <sheetData>
    <row r="1" spans="2:12" ht="15" thickBot="1" x14ac:dyDescent="0.4">
      <c r="K1" s="54"/>
      <c r="L1" s="3"/>
    </row>
    <row r="2" spans="2:12" ht="16" thickTop="1" thickBot="1" x14ac:dyDescent="0.4">
      <c r="B2" t="s">
        <v>288</v>
      </c>
      <c r="K2" s="68" t="s">
        <v>126</v>
      </c>
      <c r="L2" s="3"/>
    </row>
    <row r="3" spans="2:12" ht="15.5" thickTop="1" thickBot="1" x14ac:dyDescent="0.4">
      <c r="K3" s="65">
        <v>60</v>
      </c>
      <c r="L3" s="3"/>
    </row>
    <row r="4" spans="2:12" ht="15.5" thickTop="1" thickBot="1" x14ac:dyDescent="0.4">
      <c r="K4" s="66"/>
      <c r="L4" s="3"/>
    </row>
    <row r="5" spans="2:12" ht="15.5" thickTop="1" thickBot="1" x14ac:dyDescent="0.4">
      <c r="K5" s="55" t="s">
        <v>128</v>
      </c>
      <c r="L5" s="3"/>
    </row>
    <row r="6" spans="2:12" ht="15.5" thickTop="1" thickBot="1" x14ac:dyDescent="0.4">
      <c r="K6" s="67">
        <v>13</v>
      </c>
      <c r="L6" s="3"/>
    </row>
    <row r="7" spans="2:12" ht="15.5" thickTop="1" thickBot="1" x14ac:dyDescent="0.4">
      <c r="K7" s="54"/>
      <c r="L7" s="3"/>
    </row>
    <row r="8" spans="2:12" ht="15.5" thickTop="1" x14ac:dyDescent="0.35">
      <c r="K8" s="69" t="s">
        <v>131</v>
      </c>
      <c r="L8" s="72">
        <f>K3-(2*K6)</f>
        <v>34</v>
      </c>
    </row>
    <row r="9" spans="2:12" ht="15" x14ac:dyDescent="0.35">
      <c r="K9" s="70" t="s">
        <v>130</v>
      </c>
      <c r="L9" s="73">
        <f>K3-K6</f>
        <v>47</v>
      </c>
    </row>
    <row r="10" spans="2:12" ht="15" x14ac:dyDescent="0.35">
      <c r="K10" s="70" t="s">
        <v>132</v>
      </c>
      <c r="L10" s="73">
        <f>K3+K6</f>
        <v>73</v>
      </c>
    </row>
    <row r="11" spans="2:12" ht="15.5" thickBot="1" x14ac:dyDescent="0.4">
      <c r="K11" s="71" t="s">
        <v>133</v>
      </c>
      <c r="L11" s="74">
        <f>K3+(2*K6)</f>
        <v>86</v>
      </c>
    </row>
    <row r="12" spans="2:12" ht="15" thickTop="1" x14ac:dyDescent="0.35">
      <c r="K12" s="56"/>
      <c r="L12" s="3"/>
    </row>
    <row r="13" spans="2:12" x14ac:dyDescent="0.35">
      <c r="K13" s="54"/>
      <c r="L13" s="3"/>
    </row>
    <row r="14" spans="2:12" x14ac:dyDescent="0.35">
      <c r="K14" s="54"/>
      <c r="L14" s="3"/>
    </row>
    <row r="15" spans="2:12" x14ac:dyDescent="0.35">
      <c r="K15" s="54"/>
      <c r="L15" s="3"/>
    </row>
    <row r="16" spans="2:12" x14ac:dyDescent="0.35">
      <c r="K16" s="54"/>
      <c r="L16" s="3"/>
    </row>
    <row r="17" spans="11:12" x14ac:dyDescent="0.35">
      <c r="K17" s="54"/>
      <c r="L17" s="3"/>
    </row>
    <row r="18" spans="11:12" x14ac:dyDescent="0.35">
      <c r="K18" s="54"/>
      <c r="L18" s="3"/>
    </row>
    <row r="19" spans="11:12" x14ac:dyDescent="0.35">
      <c r="K19" s="54"/>
      <c r="L19" s="3"/>
    </row>
    <row r="20" spans="11:12" x14ac:dyDescent="0.35">
      <c r="K20" s="54"/>
      <c r="L20" s="3"/>
    </row>
    <row r="21" spans="11:12" x14ac:dyDescent="0.35">
      <c r="K21" s="54"/>
      <c r="L21" s="3"/>
    </row>
    <row r="22" spans="11:12" x14ac:dyDescent="0.35">
      <c r="K22" s="54"/>
      <c r="L22" s="3"/>
    </row>
    <row r="23" spans="11:12" x14ac:dyDescent="0.35">
      <c r="K23" s="54"/>
      <c r="L23" s="3"/>
    </row>
    <row r="24" spans="11:12" x14ac:dyDescent="0.35">
      <c r="K24" s="54"/>
      <c r="L24" s="3"/>
    </row>
    <row r="25" spans="11:12" x14ac:dyDescent="0.35">
      <c r="K25" s="54"/>
      <c r="L25" s="3"/>
    </row>
    <row r="26" spans="11:12" x14ac:dyDescent="0.35">
      <c r="K26" s="54"/>
      <c r="L26" s="3"/>
    </row>
    <row r="27" spans="11:12" x14ac:dyDescent="0.35">
      <c r="K27" s="54"/>
      <c r="L27" s="3"/>
    </row>
    <row r="28" spans="11:12" x14ac:dyDescent="0.35">
      <c r="K28" s="54"/>
      <c r="L28" s="3"/>
    </row>
    <row r="29" spans="11:12" x14ac:dyDescent="0.35">
      <c r="K29" s="54"/>
      <c r="L29" s="3"/>
    </row>
    <row r="30" spans="11:12" x14ac:dyDescent="0.35">
      <c r="K30" s="54"/>
      <c r="L30" s="3"/>
    </row>
    <row r="31" spans="11:12" x14ac:dyDescent="0.35">
      <c r="K31" s="54"/>
      <c r="L31" s="3"/>
    </row>
    <row r="32" spans="11:12" x14ac:dyDescent="0.35">
      <c r="K32" s="54"/>
      <c r="L32" s="3"/>
    </row>
    <row r="33" spans="11:12" x14ac:dyDescent="0.35">
      <c r="K33" s="54"/>
      <c r="L33" s="3"/>
    </row>
    <row r="34" spans="11:12" x14ac:dyDescent="0.35">
      <c r="K34" s="54"/>
      <c r="L34" s="3"/>
    </row>
    <row r="35" spans="11:12" x14ac:dyDescent="0.35">
      <c r="K35" s="54"/>
      <c r="L35" s="3"/>
    </row>
    <row r="36" spans="11:12" x14ac:dyDescent="0.35">
      <c r="K36" s="54"/>
      <c r="L36" s="3"/>
    </row>
    <row r="37" spans="11:12" x14ac:dyDescent="0.35">
      <c r="K37" s="54"/>
      <c r="L37" s="3"/>
    </row>
    <row r="38" spans="11:12" x14ac:dyDescent="0.35">
      <c r="K38" s="54"/>
      <c r="L38" s="3"/>
    </row>
    <row r="39" spans="11:12" x14ac:dyDescent="0.35">
      <c r="K39" s="54"/>
      <c r="L39" s="3"/>
    </row>
    <row r="40" spans="11:12" x14ac:dyDescent="0.35">
      <c r="K40" s="54"/>
      <c r="L40" s="3"/>
    </row>
    <row r="41" spans="11:12" x14ac:dyDescent="0.35">
      <c r="K41" s="54"/>
      <c r="L41" s="3"/>
    </row>
    <row r="42" spans="11:12" x14ac:dyDescent="0.35">
      <c r="K42" s="54"/>
      <c r="L42" s="3"/>
    </row>
    <row r="43" spans="11:12" x14ac:dyDescent="0.35">
      <c r="K43" s="54"/>
      <c r="L43" s="3"/>
    </row>
    <row r="44" spans="11:12" x14ac:dyDescent="0.35">
      <c r="K44" s="54"/>
      <c r="L44" s="3"/>
    </row>
    <row r="45" spans="11:12" x14ac:dyDescent="0.35">
      <c r="K45" s="54"/>
      <c r="L45" s="3"/>
    </row>
    <row r="46" spans="11:12" x14ac:dyDescent="0.35">
      <c r="K46" s="54"/>
      <c r="L46" s="3"/>
    </row>
    <row r="47" spans="11:12" x14ac:dyDescent="0.35">
      <c r="K47" s="54"/>
      <c r="L47" s="3"/>
    </row>
    <row r="48" spans="11:12" x14ac:dyDescent="0.35">
      <c r="K48" s="54"/>
      <c r="L48" s="3"/>
    </row>
    <row r="49" spans="11:12" x14ac:dyDescent="0.35">
      <c r="K49" s="54"/>
      <c r="L49" s="3"/>
    </row>
    <row r="50" spans="11:12" x14ac:dyDescent="0.35">
      <c r="K50" s="54"/>
      <c r="L50" s="3"/>
    </row>
    <row r="51" spans="11:12" x14ac:dyDescent="0.35">
      <c r="K51" s="54"/>
      <c r="L51" s="3"/>
    </row>
    <row r="52" spans="11:12" x14ac:dyDescent="0.35">
      <c r="K52" s="54"/>
      <c r="L52" s="3"/>
    </row>
    <row r="53" spans="11:12" x14ac:dyDescent="0.35">
      <c r="K53" s="54"/>
      <c r="L53" s="3"/>
    </row>
    <row r="54" spans="11:12" x14ac:dyDescent="0.35">
      <c r="K54" s="54"/>
      <c r="L54" s="3"/>
    </row>
    <row r="55" spans="11:12" x14ac:dyDescent="0.35">
      <c r="K55" s="54"/>
      <c r="L55" s="3"/>
    </row>
    <row r="56" spans="11:12" x14ac:dyDescent="0.35">
      <c r="K56" s="54"/>
      <c r="L56" s="3"/>
    </row>
    <row r="57" spans="11:12" x14ac:dyDescent="0.35">
      <c r="K57" s="54"/>
      <c r="L57" s="3"/>
    </row>
    <row r="58" spans="11:12" x14ac:dyDescent="0.35">
      <c r="K58" s="54"/>
      <c r="L58" s="3"/>
    </row>
    <row r="59" spans="11:12" x14ac:dyDescent="0.35">
      <c r="K59" s="54"/>
      <c r="L59" s="3"/>
    </row>
    <row r="60" spans="11:12" x14ac:dyDescent="0.35">
      <c r="K60" s="54"/>
      <c r="L60" s="3"/>
    </row>
    <row r="61" spans="11:12" x14ac:dyDescent="0.35">
      <c r="K61" s="54"/>
      <c r="L61" s="3"/>
    </row>
    <row r="62" spans="11:12" x14ac:dyDescent="0.35">
      <c r="K62" s="54"/>
      <c r="L62" s="3"/>
    </row>
    <row r="63" spans="11:12" x14ac:dyDescent="0.35">
      <c r="K63" s="54"/>
      <c r="L63" s="3"/>
    </row>
    <row r="64" spans="11:12" x14ac:dyDescent="0.35">
      <c r="K64" s="54"/>
      <c r="L64" s="3"/>
    </row>
    <row r="65" spans="11:12" x14ac:dyDescent="0.35">
      <c r="K65" s="54"/>
      <c r="L65" s="3"/>
    </row>
    <row r="66" spans="11:12" x14ac:dyDescent="0.35">
      <c r="K66" s="54"/>
      <c r="L66" s="3"/>
    </row>
    <row r="67" spans="11:12" x14ac:dyDescent="0.35">
      <c r="K67" s="54"/>
      <c r="L67" s="3"/>
    </row>
    <row r="68" spans="11:12" x14ac:dyDescent="0.35">
      <c r="K68" s="54"/>
      <c r="L68" s="3"/>
    </row>
    <row r="69" spans="11:12" x14ac:dyDescent="0.35">
      <c r="K69" s="54"/>
      <c r="L69" s="3"/>
    </row>
    <row r="70" spans="11:12" x14ac:dyDescent="0.35">
      <c r="K70" s="54"/>
      <c r="L70" s="3"/>
    </row>
    <row r="71" spans="11:12" x14ac:dyDescent="0.35">
      <c r="K71" s="54"/>
      <c r="L71" s="3"/>
    </row>
    <row r="72" spans="11:12" x14ac:dyDescent="0.35">
      <c r="K72" s="54"/>
      <c r="L72" s="3"/>
    </row>
    <row r="73" spans="11:12" x14ac:dyDescent="0.35">
      <c r="K73" s="54"/>
      <c r="L73" s="3"/>
    </row>
    <row r="74" spans="11:12" x14ac:dyDescent="0.35">
      <c r="K74" s="54"/>
      <c r="L74" s="3"/>
    </row>
    <row r="75" spans="11:12" x14ac:dyDescent="0.35">
      <c r="K75" s="54"/>
      <c r="L75" s="3"/>
    </row>
    <row r="76" spans="11:12" x14ac:dyDescent="0.35">
      <c r="K76" s="54"/>
      <c r="L76" s="3"/>
    </row>
    <row r="77" spans="11:12" x14ac:dyDescent="0.35">
      <c r="K77" s="54"/>
      <c r="L77" s="3"/>
    </row>
    <row r="78" spans="11:12" x14ac:dyDescent="0.35">
      <c r="K78" s="54"/>
      <c r="L78" s="3"/>
    </row>
    <row r="79" spans="11:12" x14ac:dyDescent="0.35">
      <c r="K79" s="54"/>
      <c r="L79" s="3"/>
    </row>
    <row r="80" spans="11:12" x14ac:dyDescent="0.35">
      <c r="K80" s="54"/>
      <c r="L80" s="3"/>
    </row>
    <row r="81" spans="11:12" x14ac:dyDescent="0.35">
      <c r="K81" s="54"/>
      <c r="L81" s="3"/>
    </row>
    <row r="82" spans="11:12" x14ac:dyDescent="0.35">
      <c r="K82" s="54"/>
      <c r="L82" s="3"/>
    </row>
    <row r="83" spans="11:12" x14ac:dyDescent="0.35">
      <c r="K83" s="54"/>
      <c r="L83" s="3"/>
    </row>
    <row r="84" spans="11:12" x14ac:dyDescent="0.35">
      <c r="K84" s="54"/>
      <c r="L84" s="3"/>
    </row>
    <row r="85" spans="11:12" x14ac:dyDescent="0.35">
      <c r="K85" s="54"/>
      <c r="L85" s="3"/>
    </row>
    <row r="86" spans="11:12" x14ac:dyDescent="0.35">
      <c r="K86" s="54"/>
      <c r="L86" s="3"/>
    </row>
    <row r="87" spans="11:12" x14ac:dyDescent="0.35">
      <c r="K87" s="54"/>
      <c r="L87" s="3"/>
    </row>
    <row r="88" spans="11:12" x14ac:dyDescent="0.35">
      <c r="K88" s="54"/>
      <c r="L88" s="3"/>
    </row>
    <row r="89" spans="11:12" x14ac:dyDescent="0.35">
      <c r="K89" s="54"/>
      <c r="L89" s="3"/>
    </row>
    <row r="90" spans="11:12" x14ac:dyDescent="0.35">
      <c r="K90" s="54"/>
      <c r="L90" s="3"/>
    </row>
    <row r="91" spans="11:12" x14ac:dyDescent="0.35">
      <c r="K91" s="54"/>
      <c r="L91" s="3"/>
    </row>
    <row r="92" spans="11:12" x14ac:dyDescent="0.35">
      <c r="K92" s="54"/>
      <c r="L92" s="3"/>
    </row>
    <row r="93" spans="11:12" x14ac:dyDescent="0.35">
      <c r="K93" s="54"/>
      <c r="L93" s="3"/>
    </row>
    <row r="94" spans="11:12" x14ac:dyDescent="0.35">
      <c r="K94" s="54"/>
      <c r="L94" s="3"/>
    </row>
    <row r="95" spans="11:12" x14ac:dyDescent="0.35">
      <c r="K95" s="54"/>
      <c r="L95" s="3"/>
    </row>
    <row r="96" spans="11:12" x14ac:dyDescent="0.35">
      <c r="K96" s="54"/>
      <c r="L96" s="3"/>
    </row>
    <row r="97" spans="11:12" x14ac:dyDescent="0.35">
      <c r="K97" s="54"/>
      <c r="L97" s="3"/>
    </row>
    <row r="98" spans="11:12" x14ac:dyDescent="0.35">
      <c r="K98" s="54"/>
      <c r="L98" s="3"/>
    </row>
    <row r="99" spans="11:12" x14ac:dyDescent="0.35">
      <c r="K99" s="54"/>
      <c r="L99" s="3"/>
    </row>
    <row r="100" spans="11:12" x14ac:dyDescent="0.35">
      <c r="K100" s="54"/>
      <c r="L100" s="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4674-59EC-4946-B0A6-B6431D0DA332}">
  <dimension ref="A1:S35"/>
  <sheetViews>
    <sheetView workbookViewId="0">
      <selection activeCell="B2" sqref="B2:B3"/>
    </sheetView>
  </sheetViews>
  <sheetFormatPr defaultRowHeight="14.5" x14ac:dyDescent="0.35"/>
  <cols>
    <col min="1" max="1" width="2.7265625" customWidth="1"/>
    <col min="2" max="2" width="8.7265625" customWidth="1"/>
    <col min="3" max="3" width="17.81640625" customWidth="1"/>
    <col min="4" max="4" width="4.6328125" customWidth="1"/>
    <col min="5" max="5" width="7.08984375" customWidth="1"/>
    <col min="6" max="6" width="17.81640625" customWidth="1"/>
    <col min="7" max="7" width="29" customWidth="1"/>
    <col min="9" max="10" width="8.7265625" customWidth="1"/>
  </cols>
  <sheetData>
    <row r="1" spans="1:19" ht="15" thickBot="1" x14ac:dyDescent="0.4">
      <c r="A1" s="3"/>
      <c r="B1" s="3"/>
      <c r="C1" s="3"/>
      <c r="D1" s="3"/>
      <c r="E1" s="3"/>
      <c r="F1" s="3"/>
      <c r="G1" s="3"/>
      <c r="H1" s="3"/>
      <c r="I1" s="3"/>
      <c r="J1" s="3"/>
      <c r="K1" s="3"/>
      <c r="L1" s="3"/>
      <c r="M1" s="3"/>
      <c r="N1" s="3"/>
      <c r="O1" s="3"/>
      <c r="P1" s="3"/>
      <c r="Q1" s="3"/>
      <c r="R1" s="3"/>
      <c r="S1" s="3"/>
    </row>
    <row r="2" spans="1:19" ht="29" x14ac:dyDescent="0.35">
      <c r="A2" s="3"/>
      <c r="B2" s="104" t="s">
        <v>13</v>
      </c>
      <c r="C2" s="107" t="s">
        <v>134</v>
      </c>
      <c r="D2" s="85"/>
      <c r="E2" s="84"/>
      <c r="F2" s="88" t="s">
        <v>1</v>
      </c>
      <c r="G2" s="16" t="s">
        <v>22</v>
      </c>
      <c r="H2" s="12"/>
      <c r="I2" s="3"/>
      <c r="J2" s="3"/>
      <c r="K2" s="3"/>
      <c r="L2" s="3"/>
      <c r="M2" s="3"/>
      <c r="N2" s="3"/>
      <c r="O2" s="3"/>
      <c r="P2" s="3"/>
      <c r="Q2" s="3"/>
      <c r="R2" s="3"/>
      <c r="S2" s="3"/>
    </row>
    <row r="3" spans="1:19" ht="18" thickBot="1" x14ac:dyDescent="0.4">
      <c r="A3" s="3"/>
      <c r="B3" s="105"/>
      <c r="C3" s="108"/>
      <c r="D3" s="85"/>
      <c r="E3" s="84"/>
      <c r="F3" s="89" t="s">
        <v>23</v>
      </c>
      <c r="G3" s="18" t="s">
        <v>25</v>
      </c>
      <c r="H3" s="12"/>
      <c r="I3" s="3"/>
      <c r="J3" s="3"/>
      <c r="K3" s="3"/>
      <c r="L3" s="3"/>
      <c r="M3" s="3"/>
      <c r="N3" s="3"/>
      <c r="O3" s="3"/>
      <c r="P3" s="3"/>
      <c r="Q3" s="3"/>
      <c r="R3" s="3"/>
      <c r="S3" s="3"/>
    </row>
    <row r="4" spans="1:19" x14ac:dyDescent="0.35">
      <c r="A4" s="3"/>
      <c r="B4" s="8" t="s">
        <v>3</v>
      </c>
      <c r="C4" s="79">
        <v>18</v>
      </c>
      <c r="D4" s="86"/>
      <c r="E4" s="87"/>
      <c r="F4" s="90">
        <f t="shared" ref="F4:F12" si="0">C4-$C$13</f>
        <v>-1.4444444444444429</v>
      </c>
      <c r="G4" s="75">
        <f>F4^2</f>
        <v>2.0864197530864153</v>
      </c>
      <c r="H4" s="3"/>
      <c r="I4" s="3"/>
      <c r="J4" s="3"/>
      <c r="K4" s="3"/>
      <c r="L4" s="3"/>
      <c r="M4" s="3"/>
      <c r="N4" s="3"/>
      <c r="O4" s="3"/>
      <c r="P4" s="3"/>
      <c r="Q4" s="3"/>
      <c r="R4" s="3"/>
      <c r="S4" s="3"/>
    </row>
    <row r="5" spans="1:19" x14ac:dyDescent="0.35">
      <c r="A5" s="3"/>
      <c r="B5" s="7" t="s">
        <v>6</v>
      </c>
      <c r="C5" s="80">
        <v>20</v>
      </c>
      <c r="D5" s="86"/>
      <c r="E5" s="87"/>
      <c r="F5" s="91">
        <f t="shared" si="0"/>
        <v>0.55555555555555713</v>
      </c>
      <c r="G5" s="76">
        <f>F5^2</f>
        <v>0.30864197530864373</v>
      </c>
      <c r="H5" s="3"/>
      <c r="I5" s="3"/>
      <c r="J5" s="3"/>
      <c r="K5" s="3"/>
      <c r="L5" s="3"/>
      <c r="M5" s="3"/>
      <c r="N5" s="3"/>
      <c r="O5" s="3"/>
      <c r="P5" s="3"/>
      <c r="Q5" s="3"/>
      <c r="R5" s="3"/>
      <c r="S5" s="3"/>
    </row>
    <row r="6" spans="1:19" x14ac:dyDescent="0.35">
      <c r="A6" s="3"/>
      <c r="B6" s="7" t="s">
        <v>8</v>
      </c>
      <c r="C6" s="80">
        <v>21</v>
      </c>
      <c r="D6" s="86"/>
      <c r="E6" s="87"/>
      <c r="F6" s="91">
        <f t="shared" si="0"/>
        <v>1.5555555555555571</v>
      </c>
      <c r="G6" s="76">
        <f t="shared" ref="G6:G11" si="1">F6^2</f>
        <v>2.4197530864197581</v>
      </c>
      <c r="H6" s="3"/>
      <c r="I6" s="3"/>
      <c r="J6" s="3"/>
      <c r="K6" s="3"/>
      <c r="L6" s="3"/>
      <c r="M6" s="3"/>
      <c r="N6" s="3"/>
      <c r="O6" s="3"/>
      <c r="P6" s="3"/>
      <c r="Q6" s="3"/>
      <c r="R6" s="3"/>
      <c r="S6" s="3"/>
    </row>
    <row r="7" spans="1:19" x14ac:dyDescent="0.35">
      <c r="A7" s="3"/>
      <c r="B7" s="7" t="s">
        <v>7</v>
      </c>
      <c r="C7" s="80">
        <v>18</v>
      </c>
      <c r="D7" s="86"/>
      <c r="E7" s="87"/>
      <c r="F7" s="91">
        <f t="shared" si="0"/>
        <v>-1.4444444444444429</v>
      </c>
      <c r="G7" s="76">
        <f t="shared" si="1"/>
        <v>2.0864197530864153</v>
      </c>
      <c r="H7" s="3"/>
      <c r="I7" s="3"/>
      <c r="J7" s="3"/>
      <c r="K7" s="3"/>
      <c r="L7" s="3"/>
      <c r="M7" s="3"/>
      <c r="N7" s="3"/>
      <c r="O7" s="3"/>
      <c r="P7" s="3"/>
      <c r="Q7" s="3"/>
      <c r="R7" s="3"/>
      <c r="S7" s="3"/>
    </row>
    <row r="8" spans="1:19" x14ac:dyDescent="0.35">
      <c r="A8" s="3"/>
      <c r="B8" s="7" t="s">
        <v>5</v>
      </c>
      <c r="C8" s="80">
        <v>23</v>
      </c>
      <c r="D8" s="86"/>
      <c r="E8" s="87"/>
      <c r="F8" s="91">
        <f t="shared" si="0"/>
        <v>3.5555555555555571</v>
      </c>
      <c r="G8" s="76">
        <f t="shared" si="1"/>
        <v>12.641975308641987</v>
      </c>
      <c r="H8" s="3"/>
      <c r="I8" s="3"/>
      <c r="J8" s="3"/>
      <c r="K8" s="3"/>
      <c r="L8" s="3"/>
      <c r="M8" s="3"/>
      <c r="N8" s="3"/>
      <c r="O8" s="3"/>
      <c r="P8" s="3"/>
      <c r="Q8" s="3"/>
      <c r="R8" s="3"/>
      <c r="S8" s="3"/>
    </row>
    <row r="9" spans="1:19" x14ac:dyDescent="0.35">
      <c r="A9" s="3"/>
      <c r="B9" s="7" t="s">
        <v>4</v>
      </c>
      <c r="C9" s="80">
        <v>15</v>
      </c>
      <c r="D9" s="86"/>
      <c r="E9" s="87"/>
      <c r="F9" s="91">
        <f t="shared" si="0"/>
        <v>-4.4444444444444429</v>
      </c>
      <c r="G9" s="76">
        <f t="shared" si="1"/>
        <v>19.753086419753071</v>
      </c>
      <c r="H9" s="3"/>
      <c r="I9" s="3"/>
      <c r="J9" s="3"/>
      <c r="K9" s="3"/>
      <c r="L9" s="3"/>
      <c r="M9" s="3"/>
      <c r="N9" s="3"/>
      <c r="O9" s="3"/>
      <c r="P9" s="3"/>
      <c r="Q9" s="3"/>
      <c r="R9" s="3"/>
      <c r="S9" s="3"/>
    </row>
    <row r="10" spans="1:19" x14ac:dyDescent="0.35">
      <c r="A10" s="3"/>
      <c r="B10" s="7" t="s">
        <v>9</v>
      </c>
      <c r="C10" s="80">
        <v>17</v>
      </c>
      <c r="D10" s="86"/>
      <c r="E10" s="87"/>
      <c r="F10" s="91">
        <f t="shared" si="0"/>
        <v>-2.4444444444444429</v>
      </c>
      <c r="G10" s="76">
        <f t="shared" si="1"/>
        <v>5.9753086419753005</v>
      </c>
      <c r="H10" s="3"/>
      <c r="I10" s="3"/>
      <c r="J10" s="3"/>
      <c r="K10" s="3"/>
      <c r="L10" s="3"/>
      <c r="M10" s="3"/>
      <c r="N10" s="3"/>
      <c r="O10" s="3"/>
      <c r="P10" s="3"/>
      <c r="Q10" s="3"/>
      <c r="R10" s="3"/>
      <c r="S10" s="3"/>
    </row>
    <row r="11" spans="1:19" x14ac:dyDescent="0.35">
      <c r="A11" s="3"/>
      <c r="B11" s="7" t="s">
        <v>10</v>
      </c>
      <c r="C11" s="80">
        <v>22</v>
      </c>
      <c r="D11" s="86"/>
      <c r="E11" s="87"/>
      <c r="F11" s="91">
        <f t="shared" si="0"/>
        <v>2.5555555555555571</v>
      </c>
      <c r="G11" s="76">
        <f t="shared" si="1"/>
        <v>6.5308641975308719</v>
      </c>
      <c r="H11" s="3"/>
      <c r="I11" s="3"/>
      <c r="J11" s="3"/>
      <c r="K11" s="3"/>
      <c r="L11" s="3"/>
      <c r="M11" s="3"/>
      <c r="N11" s="3"/>
      <c r="O11" s="3"/>
      <c r="P11" s="3"/>
      <c r="Q11" s="3"/>
      <c r="R11" s="3"/>
      <c r="S11" s="3"/>
    </row>
    <row r="12" spans="1:19" ht="15" thickBot="1" x14ac:dyDescent="0.4">
      <c r="A12" s="3"/>
      <c r="B12" s="10" t="s">
        <v>11</v>
      </c>
      <c r="C12" s="81">
        <v>21</v>
      </c>
      <c r="D12" s="86"/>
      <c r="E12" s="87"/>
      <c r="F12" s="92">
        <f t="shared" si="0"/>
        <v>1.5555555555555571</v>
      </c>
      <c r="G12" s="77">
        <f>F12^2</f>
        <v>2.4197530864197581</v>
      </c>
      <c r="H12" s="3"/>
      <c r="I12" s="3"/>
      <c r="J12" s="3"/>
      <c r="K12" s="3"/>
      <c r="L12" s="3"/>
      <c r="M12" s="3"/>
      <c r="N12" s="3"/>
      <c r="O12" s="3"/>
      <c r="P12" s="3"/>
      <c r="Q12" s="3"/>
      <c r="R12" s="3"/>
      <c r="S12" s="3"/>
    </row>
    <row r="13" spans="1:19" s="2" customFormat="1" ht="30" customHeight="1" thickBot="1" x14ac:dyDescent="0.4">
      <c r="A13" s="12"/>
      <c r="B13" s="39" t="s">
        <v>31</v>
      </c>
      <c r="C13" s="82">
        <f>AVERAGE(C4:C12)</f>
        <v>19.444444444444443</v>
      </c>
      <c r="D13" s="83"/>
      <c r="E13" s="94" t="s">
        <v>138</v>
      </c>
      <c r="F13" s="93">
        <f>AVERAGE(F4:F12)</f>
        <v>1.578983857244667E-15</v>
      </c>
      <c r="G13" s="95">
        <f>SUM(G4:G12)</f>
        <v>54.222222222222229</v>
      </c>
      <c r="H13" s="12"/>
      <c r="I13" s="12"/>
      <c r="J13" s="12"/>
      <c r="K13" s="12"/>
      <c r="L13" s="12"/>
      <c r="M13" s="12"/>
      <c r="N13" s="12"/>
      <c r="O13" s="12"/>
      <c r="P13" s="12"/>
      <c r="Q13" s="12"/>
      <c r="R13" s="12"/>
      <c r="S13" s="12"/>
    </row>
    <row r="14" spans="1:19" s="1" customFormat="1" ht="17" thickBot="1" x14ac:dyDescent="0.4">
      <c r="B14" s="31" t="s">
        <v>14</v>
      </c>
      <c r="C14" s="42" t="s">
        <v>15</v>
      </c>
      <c r="D14" s="85"/>
      <c r="E14" s="40"/>
      <c r="F14" s="30"/>
      <c r="G14" s="30"/>
      <c r="I14" s="30"/>
      <c r="J14" s="30"/>
      <c r="K14" s="30"/>
      <c r="L14" s="30"/>
      <c r="M14" s="30"/>
      <c r="N14" s="30"/>
      <c r="O14" s="30"/>
      <c r="P14" s="30"/>
      <c r="Q14" s="30"/>
      <c r="R14" s="30"/>
      <c r="S14" s="30"/>
    </row>
    <row r="15" spans="1:19" s="1" customFormat="1" ht="17" thickTop="1" x14ac:dyDescent="0.35">
      <c r="A15" s="30"/>
      <c r="B15" s="30"/>
      <c r="C15" s="30"/>
      <c r="D15" s="30"/>
      <c r="E15" s="30"/>
      <c r="F15" s="30"/>
      <c r="G15" s="99" t="s">
        <v>137</v>
      </c>
      <c r="H15" s="30"/>
      <c r="I15" s="30"/>
      <c r="J15" s="30"/>
      <c r="K15" s="30"/>
      <c r="L15" s="30"/>
      <c r="M15" s="30"/>
      <c r="N15" s="30"/>
      <c r="O15" s="30"/>
      <c r="P15" s="30"/>
      <c r="Q15" s="30"/>
      <c r="R15" s="30"/>
      <c r="S15" s="30"/>
    </row>
    <row r="16" spans="1:19" s="1" customFormat="1" ht="18" thickBot="1" x14ac:dyDescent="0.4">
      <c r="A16" s="30"/>
      <c r="B16" s="30"/>
      <c r="C16" s="30"/>
      <c r="D16" s="30"/>
      <c r="E16" s="3"/>
      <c r="F16" s="3"/>
      <c r="G16" s="100" t="s">
        <v>136</v>
      </c>
      <c r="H16" s="30"/>
      <c r="I16" s="30"/>
      <c r="J16" s="30"/>
      <c r="K16" s="30"/>
      <c r="L16" s="30"/>
      <c r="M16" s="30"/>
      <c r="N16" s="30"/>
      <c r="O16" s="30"/>
      <c r="P16" s="30"/>
      <c r="Q16" s="30"/>
      <c r="R16" s="30"/>
      <c r="S16" s="30"/>
    </row>
    <row r="17" spans="1:19" ht="15" thickBot="1" x14ac:dyDescent="0.4">
      <c r="A17" s="3"/>
      <c r="B17" s="3"/>
      <c r="C17" s="3"/>
      <c r="D17" s="3"/>
      <c r="E17" s="3"/>
      <c r="F17" s="3"/>
      <c r="G17" s="97">
        <f>G13/((COUNT(G4:G12)-1))</f>
        <v>6.7777777777777786</v>
      </c>
      <c r="H17" s="3"/>
      <c r="I17" s="3"/>
      <c r="J17" s="3"/>
      <c r="K17" s="3"/>
      <c r="L17" s="3"/>
      <c r="M17" s="3"/>
      <c r="N17" s="3"/>
      <c r="O17" s="3"/>
      <c r="P17" s="3"/>
      <c r="Q17" s="3"/>
      <c r="R17" s="3"/>
      <c r="S17" s="3"/>
    </row>
    <row r="18" spans="1:19" ht="15.5" thickTop="1" thickBot="1" x14ac:dyDescent="0.4">
      <c r="A18" s="3"/>
      <c r="B18" s="3"/>
      <c r="C18" s="3"/>
      <c r="D18" s="3"/>
      <c r="E18" s="3"/>
      <c r="F18" s="3"/>
      <c r="G18" s="3"/>
      <c r="H18" s="3"/>
      <c r="I18" s="3"/>
      <c r="J18" s="3"/>
      <c r="K18" s="3"/>
      <c r="L18" s="3"/>
      <c r="M18" s="3"/>
      <c r="N18" s="3"/>
      <c r="O18" s="3"/>
      <c r="P18" s="3"/>
      <c r="Q18" s="3"/>
      <c r="R18" s="3"/>
      <c r="S18" s="3"/>
    </row>
    <row r="19" spans="1:19" ht="15" thickTop="1" x14ac:dyDescent="0.35">
      <c r="A19" s="3"/>
      <c r="B19" s="3"/>
      <c r="C19" s="3"/>
      <c r="D19" s="3"/>
      <c r="E19" s="3"/>
      <c r="F19" s="3"/>
      <c r="G19" s="96" t="s">
        <v>135</v>
      </c>
      <c r="H19" s="3"/>
      <c r="I19" s="3"/>
      <c r="J19" s="3"/>
      <c r="K19" s="3"/>
      <c r="L19" s="3"/>
      <c r="M19" s="3"/>
      <c r="N19" s="3"/>
      <c r="O19" s="3"/>
      <c r="P19" s="3"/>
      <c r="Q19" s="3"/>
      <c r="R19" s="3"/>
      <c r="S19" s="3"/>
    </row>
    <row r="20" spans="1:19" ht="18" thickBot="1" x14ac:dyDescent="0.4">
      <c r="A20" s="3"/>
      <c r="B20" s="3"/>
      <c r="C20" s="3"/>
      <c r="D20" s="3"/>
      <c r="E20" s="3"/>
      <c r="F20" s="3"/>
      <c r="G20" s="101" t="s">
        <v>136</v>
      </c>
      <c r="H20" s="3"/>
      <c r="I20" s="3"/>
      <c r="J20" s="3"/>
      <c r="K20" s="3"/>
      <c r="L20" s="3"/>
      <c r="M20" s="3"/>
      <c r="N20" s="3"/>
      <c r="O20" s="3"/>
      <c r="P20" s="3"/>
      <c r="Q20" s="3"/>
      <c r="R20" s="3"/>
      <c r="S20" s="3"/>
    </row>
    <row r="21" spans="1:19" ht="15" thickBot="1" x14ac:dyDescent="0.4">
      <c r="A21" s="3"/>
      <c r="B21" s="3"/>
      <c r="C21" s="3"/>
      <c r="D21" s="3"/>
      <c r="E21" s="3"/>
      <c r="F21" s="3"/>
      <c r="G21" s="98">
        <f>SQRT(G17)</f>
        <v>2.6034165586355518</v>
      </c>
      <c r="H21" s="3"/>
      <c r="I21" s="3"/>
      <c r="J21" s="3"/>
      <c r="K21" s="3"/>
      <c r="L21" s="3"/>
      <c r="M21" s="3"/>
      <c r="N21" s="3"/>
      <c r="O21" s="3"/>
      <c r="P21" s="3"/>
      <c r="Q21" s="3"/>
      <c r="R21" s="3"/>
      <c r="S21" s="3"/>
    </row>
    <row r="22" spans="1:19" ht="15" thickTop="1" x14ac:dyDescent="0.35">
      <c r="A22" s="3"/>
      <c r="B22" s="3"/>
      <c r="C22" s="3"/>
      <c r="D22" s="3"/>
      <c r="E22" s="3"/>
      <c r="F22" s="3"/>
      <c r="G22" s="3"/>
      <c r="H22" s="3"/>
      <c r="I22" s="3"/>
      <c r="J22" s="3"/>
      <c r="K22" s="3"/>
      <c r="L22" s="3"/>
      <c r="M22" s="3"/>
      <c r="N22" s="3"/>
      <c r="O22" s="3"/>
      <c r="P22" s="3"/>
      <c r="Q22" s="3"/>
      <c r="R22" s="3"/>
      <c r="S22" s="3"/>
    </row>
    <row r="23" spans="1:19" x14ac:dyDescent="0.35">
      <c r="A23" s="3"/>
      <c r="B23" s="3"/>
      <c r="C23" s="3"/>
      <c r="D23" s="3"/>
      <c r="E23" s="3"/>
      <c r="F23" s="3"/>
      <c r="G23" s="3"/>
      <c r="H23" s="3"/>
      <c r="I23" s="3"/>
      <c r="J23" s="3"/>
      <c r="K23" s="3"/>
      <c r="L23" s="3"/>
      <c r="M23" s="3"/>
      <c r="N23" s="3"/>
      <c r="O23" s="3"/>
      <c r="P23" s="3"/>
      <c r="Q23" s="3"/>
      <c r="R23" s="3"/>
      <c r="S23" s="3"/>
    </row>
    <row r="24" spans="1:19" x14ac:dyDescent="0.35">
      <c r="A24" s="3"/>
      <c r="B24" s="3"/>
      <c r="C24" s="3"/>
      <c r="D24" s="3"/>
      <c r="E24" s="3"/>
      <c r="F24" s="3"/>
      <c r="G24" s="3"/>
      <c r="H24" s="3"/>
      <c r="I24" s="3"/>
      <c r="J24" s="3"/>
      <c r="K24" s="3"/>
      <c r="L24" s="3"/>
      <c r="M24" s="3"/>
      <c r="N24" s="3"/>
      <c r="O24" s="3"/>
      <c r="P24" s="3"/>
      <c r="Q24" s="3"/>
      <c r="R24" s="3"/>
      <c r="S24" s="3"/>
    </row>
    <row r="25" spans="1:19" x14ac:dyDescent="0.35">
      <c r="A25" s="3"/>
      <c r="B25" s="3"/>
      <c r="C25" s="3"/>
      <c r="D25" s="3"/>
      <c r="E25" s="3"/>
      <c r="F25" s="3"/>
      <c r="G25" s="3"/>
      <c r="H25" s="3"/>
      <c r="I25" s="3"/>
      <c r="J25" s="3"/>
      <c r="K25" s="3"/>
      <c r="L25" s="3"/>
      <c r="M25" s="3"/>
      <c r="N25" s="3"/>
      <c r="O25" s="3"/>
      <c r="P25" s="3"/>
      <c r="Q25" s="3"/>
      <c r="R25" s="3"/>
      <c r="S25" s="3"/>
    </row>
    <row r="26" spans="1:19" x14ac:dyDescent="0.35">
      <c r="A26" s="3"/>
      <c r="B26" s="3"/>
      <c r="C26" s="3"/>
      <c r="D26" s="3"/>
      <c r="E26" s="3"/>
      <c r="F26" s="3"/>
      <c r="G26" s="3"/>
      <c r="H26" s="3"/>
      <c r="I26" s="3"/>
      <c r="J26" s="3"/>
      <c r="K26" s="3"/>
      <c r="L26" s="3"/>
      <c r="M26" s="3"/>
      <c r="N26" s="3"/>
      <c r="O26" s="3"/>
      <c r="P26" s="3"/>
      <c r="Q26" s="3"/>
      <c r="R26" s="3"/>
      <c r="S26" s="3"/>
    </row>
    <row r="27" spans="1:19" x14ac:dyDescent="0.35">
      <c r="A27" s="3"/>
      <c r="B27" s="3"/>
      <c r="C27" s="3"/>
      <c r="D27" s="3"/>
      <c r="E27" s="3"/>
      <c r="F27" s="3"/>
      <c r="G27" s="3"/>
      <c r="H27" s="3"/>
      <c r="I27" s="3"/>
      <c r="J27" s="3"/>
      <c r="K27" s="3"/>
      <c r="L27" s="3"/>
      <c r="M27" s="3"/>
      <c r="N27" s="3"/>
      <c r="O27" s="3"/>
      <c r="P27" s="3"/>
      <c r="Q27" s="3"/>
      <c r="R27" s="3"/>
      <c r="S27" s="3"/>
    </row>
    <row r="28" spans="1:19" x14ac:dyDescent="0.35">
      <c r="A28" s="3"/>
      <c r="B28" s="3"/>
      <c r="C28" s="3"/>
      <c r="D28" s="3"/>
      <c r="E28" s="3"/>
      <c r="F28" s="3"/>
      <c r="G28" s="3"/>
      <c r="H28" s="3"/>
      <c r="I28" s="3"/>
      <c r="J28" s="3"/>
      <c r="K28" s="3"/>
      <c r="L28" s="3"/>
      <c r="M28" s="3"/>
      <c r="N28" s="3"/>
      <c r="O28" s="3"/>
      <c r="P28" s="3"/>
      <c r="Q28" s="3"/>
      <c r="R28" s="3"/>
      <c r="S28" s="3"/>
    </row>
    <row r="29" spans="1:19" x14ac:dyDescent="0.35">
      <c r="A29" s="3"/>
      <c r="B29" s="3"/>
      <c r="C29" s="3"/>
      <c r="D29" s="3"/>
      <c r="E29" s="3"/>
      <c r="F29" s="3"/>
      <c r="G29" s="3"/>
      <c r="H29" s="3"/>
      <c r="I29" s="3"/>
      <c r="J29" s="3"/>
      <c r="K29" s="3"/>
      <c r="L29" s="3"/>
      <c r="M29" s="3"/>
      <c r="N29" s="3"/>
      <c r="O29" s="3"/>
      <c r="P29" s="3"/>
      <c r="Q29" s="3"/>
      <c r="R29" s="3"/>
      <c r="S29" s="3"/>
    </row>
    <row r="30" spans="1:19" x14ac:dyDescent="0.35">
      <c r="A30" s="3"/>
      <c r="B30" s="3"/>
      <c r="C30" s="3"/>
      <c r="D30" s="3"/>
      <c r="E30" s="3"/>
      <c r="F30" s="3"/>
      <c r="G30" s="3"/>
      <c r="H30" s="3"/>
      <c r="I30" s="3"/>
      <c r="J30" s="3"/>
      <c r="K30" s="3"/>
      <c r="L30" s="3"/>
      <c r="M30" s="3"/>
      <c r="N30" s="3"/>
      <c r="O30" s="3"/>
      <c r="P30" s="3"/>
      <c r="Q30" s="3"/>
      <c r="R30" s="3"/>
      <c r="S30" s="3"/>
    </row>
    <row r="31" spans="1:19" x14ac:dyDescent="0.35">
      <c r="A31" s="3"/>
      <c r="B31" s="3"/>
      <c r="C31" s="3"/>
      <c r="D31" s="3"/>
      <c r="E31" s="3"/>
      <c r="F31" s="3"/>
      <c r="G31" s="3"/>
      <c r="H31" s="3"/>
      <c r="I31" s="3"/>
      <c r="J31" s="3"/>
      <c r="K31" s="3"/>
      <c r="L31" s="3"/>
      <c r="M31" s="3"/>
      <c r="N31" s="3"/>
      <c r="O31" s="3"/>
      <c r="P31" s="3"/>
      <c r="Q31" s="3"/>
      <c r="R31" s="3"/>
      <c r="S31" s="3"/>
    </row>
    <row r="32" spans="1:19" x14ac:dyDescent="0.35">
      <c r="A32" s="3"/>
      <c r="B32" s="3"/>
      <c r="C32" s="3"/>
      <c r="D32" s="3"/>
      <c r="E32" s="3"/>
      <c r="F32" s="3"/>
      <c r="G32" s="3"/>
      <c r="H32" s="3"/>
      <c r="I32" s="3"/>
      <c r="J32" s="3"/>
      <c r="K32" s="3"/>
      <c r="L32" s="3"/>
      <c r="M32" s="3"/>
      <c r="N32" s="3"/>
      <c r="O32" s="3"/>
      <c r="P32" s="3"/>
      <c r="Q32" s="3"/>
      <c r="R32" s="3"/>
      <c r="S32" s="3"/>
    </row>
    <row r="33" spans="1:19" x14ac:dyDescent="0.35">
      <c r="A33" s="3"/>
      <c r="B33" s="3"/>
      <c r="C33" s="3"/>
      <c r="D33" s="3"/>
      <c r="E33" s="3"/>
      <c r="F33" s="3"/>
      <c r="G33" s="3"/>
      <c r="H33" s="3"/>
      <c r="I33" s="3"/>
      <c r="J33" s="3"/>
      <c r="K33" s="3"/>
      <c r="L33" s="3"/>
      <c r="M33" s="3"/>
      <c r="N33" s="3"/>
      <c r="O33" s="3"/>
      <c r="P33" s="3"/>
      <c r="Q33" s="3"/>
      <c r="R33" s="3"/>
      <c r="S33" s="3"/>
    </row>
    <row r="34" spans="1:19" x14ac:dyDescent="0.35">
      <c r="A34" s="3"/>
      <c r="B34" s="3"/>
      <c r="C34" s="3"/>
      <c r="D34" s="3"/>
      <c r="E34" s="3"/>
      <c r="F34" s="3"/>
      <c r="G34" s="3"/>
      <c r="H34" s="3"/>
      <c r="I34" s="3"/>
      <c r="J34" s="3"/>
      <c r="K34" s="3"/>
      <c r="L34" s="3"/>
      <c r="M34" s="3"/>
      <c r="N34" s="3"/>
      <c r="O34" s="3"/>
      <c r="P34" s="3"/>
      <c r="Q34" s="3"/>
      <c r="R34" s="3"/>
      <c r="S34" s="3"/>
    </row>
    <row r="35" spans="1:19" x14ac:dyDescent="0.35">
      <c r="A35" s="3"/>
      <c r="B35" s="3"/>
      <c r="C35" s="3"/>
      <c r="D35" s="3"/>
      <c r="H35" s="3"/>
      <c r="I35" s="3"/>
      <c r="J35" s="3"/>
      <c r="K35" s="3"/>
      <c r="L35" s="3"/>
      <c r="M35" s="3"/>
      <c r="N35" s="3"/>
      <c r="O35" s="3"/>
      <c r="P35" s="3"/>
      <c r="Q35" s="3"/>
      <c r="R35" s="3"/>
      <c r="S35" s="3"/>
    </row>
  </sheetData>
  <mergeCells count="2">
    <mergeCell ref="B2:B3"/>
    <mergeCell ref="C2:C3"/>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B5D7-54E5-4566-9D75-D5D81D7909DD}">
  <dimension ref="A1:S49"/>
  <sheetViews>
    <sheetView workbookViewId="0">
      <selection activeCell="B2" sqref="B2:B3"/>
    </sheetView>
  </sheetViews>
  <sheetFormatPr defaultRowHeight="14.5" x14ac:dyDescent="0.35"/>
  <cols>
    <col min="1" max="1" width="2.7265625" customWidth="1"/>
    <col min="2" max="2" width="8.7265625" customWidth="1"/>
    <col min="3" max="3" width="15.6328125" customWidth="1"/>
    <col min="4" max="4" width="27.6328125" customWidth="1"/>
    <col min="5" max="5" width="2.7265625" customWidth="1"/>
    <col min="6" max="6" width="5.81640625" customWidth="1"/>
    <col min="7" max="8" width="18.7265625" customWidth="1"/>
    <col min="9" max="10" width="2.7265625" customWidth="1"/>
    <col min="11" max="11" width="25.08984375" customWidth="1"/>
    <col min="13" max="15" width="2.7265625" customWidth="1"/>
    <col min="16" max="16" width="25.08984375" customWidth="1"/>
    <col min="17" max="17" width="2.7265625" customWidth="1"/>
  </cols>
  <sheetData>
    <row r="1" spans="1:19" ht="15" thickBot="1" x14ac:dyDescent="0.4">
      <c r="A1" s="3"/>
      <c r="B1" s="3"/>
      <c r="C1" s="3"/>
      <c r="D1" s="3"/>
      <c r="E1" s="3"/>
      <c r="F1" s="3"/>
      <c r="G1" s="3"/>
      <c r="H1" s="3"/>
      <c r="I1" s="3"/>
      <c r="J1" s="3"/>
      <c r="K1" s="3"/>
      <c r="L1" s="3"/>
      <c r="M1" s="3"/>
      <c r="N1" s="3"/>
      <c r="O1" s="3"/>
      <c r="P1" s="3"/>
      <c r="Q1" s="3"/>
      <c r="R1" s="3"/>
      <c r="S1" s="3"/>
    </row>
    <row r="2" spans="1:19" ht="15" customHeight="1" thickTop="1" x14ac:dyDescent="0.35">
      <c r="A2" s="3"/>
      <c r="B2" s="104" t="s">
        <v>13</v>
      </c>
      <c r="C2" s="107" t="s">
        <v>139</v>
      </c>
      <c r="D2" s="114" t="s">
        <v>140</v>
      </c>
      <c r="E2" s="84"/>
      <c r="F2" s="115"/>
      <c r="G2" s="116" t="s">
        <v>141</v>
      </c>
      <c r="H2" s="16" t="s">
        <v>22</v>
      </c>
      <c r="I2" s="12"/>
      <c r="J2" s="117"/>
      <c r="K2" s="118"/>
      <c r="L2" s="118"/>
      <c r="M2" s="119"/>
      <c r="N2" s="3"/>
      <c r="O2" s="117"/>
      <c r="P2" s="118"/>
      <c r="Q2" s="119"/>
      <c r="R2" s="3"/>
      <c r="S2" s="3"/>
    </row>
    <row r="3" spans="1:19" ht="18" thickBot="1" x14ac:dyDescent="0.4">
      <c r="A3" s="3"/>
      <c r="B3" s="105"/>
      <c r="C3" s="108"/>
      <c r="D3" s="120" t="s">
        <v>142</v>
      </c>
      <c r="E3" s="84"/>
      <c r="F3" s="115"/>
      <c r="G3" s="121" t="s">
        <v>23</v>
      </c>
      <c r="H3" s="18" t="s">
        <v>25</v>
      </c>
      <c r="I3" s="12"/>
      <c r="J3" s="122"/>
      <c r="K3" s="123" t="s">
        <v>143</v>
      </c>
      <c r="L3" s="124"/>
      <c r="M3" s="125"/>
      <c r="N3" s="3"/>
      <c r="O3" s="122"/>
      <c r="P3" s="123" t="s">
        <v>144</v>
      </c>
      <c r="Q3" s="125"/>
      <c r="R3" s="3"/>
      <c r="S3" s="3"/>
    </row>
    <row r="4" spans="1:19" ht="15" thickBot="1" x14ac:dyDescent="0.4">
      <c r="A4" s="3"/>
      <c r="B4" s="8" t="s">
        <v>3</v>
      </c>
      <c r="C4" s="79">
        <v>0</v>
      </c>
      <c r="D4" s="126" t="b">
        <f>AND(C4&gt;$L$14,C4&lt;$L$15)</f>
        <v>0</v>
      </c>
      <c r="E4" s="86"/>
      <c r="F4" s="127"/>
      <c r="G4" s="128">
        <f t="shared" ref="G4:G30" si="0">C4-$C$31</f>
        <v>-584.74074074074076</v>
      </c>
      <c r="H4" s="129">
        <f>G4^2</f>
        <v>341921.73388203018</v>
      </c>
      <c r="I4" s="3"/>
      <c r="J4" s="130"/>
      <c r="K4" s="124"/>
      <c r="L4" s="124"/>
      <c r="M4" s="125"/>
      <c r="N4" s="3"/>
      <c r="O4" s="130"/>
      <c r="P4" s="124"/>
      <c r="Q4" s="125"/>
      <c r="R4" s="3"/>
      <c r="S4" s="3"/>
    </row>
    <row r="5" spans="1:19" ht="17.5" thickTop="1" thickBot="1" x14ac:dyDescent="0.4">
      <c r="A5" s="3"/>
      <c r="B5" s="7" t="s">
        <v>6</v>
      </c>
      <c r="C5" s="80">
        <v>69</v>
      </c>
      <c r="D5" s="131" t="b">
        <f t="shared" ref="D5:D17" si="1">AND(C5&gt;$L$14,C5&lt;$L$15)</f>
        <v>0</v>
      </c>
      <c r="E5" s="86"/>
      <c r="F5" s="127"/>
      <c r="G5" s="132">
        <f t="shared" si="0"/>
        <v>-515.74074074074076</v>
      </c>
      <c r="H5" s="129">
        <f t="shared" ref="H5:H12" si="2">G5^2</f>
        <v>265988.51165980799</v>
      </c>
      <c r="I5" s="3"/>
      <c r="J5" s="130"/>
      <c r="K5" s="133" t="s">
        <v>127</v>
      </c>
      <c r="L5" s="124"/>
      <c r="M5" s="125"/>
      <c r="N5" s="3"/>
      <c r="O5" s="130"/>
      <c r="P5" s="133" t="s">
        <v>145</v>
      </c>
      <c r="Q5" s="125"/>
      <c r="R5" s="3"/>
      <c r="S5" s="3"/>
    </row>
    <row r="6" spans="1:19" ht="17.5" x14ac:dyDescent="0.35">
      <c r="A6" s="3"/>
      <c r="B6" s="7" t="s">
        <v>8</v>
      </c>
      <c r="C6" s="80">
        <v>123</v>
      </c>
      <c r="D6" s="131" t="b">
        <f t="shared" si="1"/>
        <v>0</v>
      </c>
      <c r="E6" s="86"/>
      <c r="F6" s="127"/>
      <c r="G6" s="132">
        <f t="shared" si="0"/>
        <v>-461.74074074074076</v>
      </c>
      <c r="H6" s="129">
        <f t="shared" si="2"/>
        <v>213204.51165980796</v>
      </c>
      <c r="I6" s="3"/>
      <c r="J6" s="130"/>
      <c r="K6" s="134" t="s">
        <v>32</v>
      </c>
      <c r="L6" s="124"/>
      <c r="M6" s="125"/>
      <c r="N6" s="3"/>
      <c r="O6" s="130"/>
      <c r="P6" s="134" t="s">
        <v>146</v>
      </c>
      <c r="Q6" s="125"/>
      <c r="R6" s="3"/>
      <c r="S6" s="3"/>
    </row>
    <row r="7" spans="1:19" ht="15" thickBot="1" x14ac:dyDescent="0.4">
      <c r="A7" s="3"/>
      <c r="B7" s="7" t="s">
        <v>7</v>
      </c>
      <c r="C7" s="80">
        <v>137</v>
      </c>
      <c r="D7" s="131" t="b">
        <f t="shared" si="1"/>
        <v>0</v>
      </c>
      <c r="E7" s="86"/>
      <c r="F7" s="127"/>
      <c r="G7" s="132">
        <f t="shared" si="0"/>
        <v>-447.74074074074076</v>
      </c>
      <c r="H7" s="129">
        <f t="shared" si="2"/>
        <v>200471.77091906723</v>
      </c>
      <c r="I7" s="3"/>
      <c r="J7" s="130"/>
      <c r="K7" s="111">
        <f>H31/COUNT(H4:H30)</f>
        <v>184385.59945130316</v>
      </c>
      <c r="L7" s="124"/>
      <c r="M7" s="125"/>
      <c r="N7" s="3"/>
      <c r="O7" s="130"/>
      <c r="P7" s="111">
        <f>H31/(COUNT(H4:H30)-1)</f>
        <v>191477.3532763533</v>
      </c>
      <c r="Q7" s="125"/>
      <c r="R7" s="3"/>
      <c r="S7" s="3"/>
    </row>
    <row r="8" spans="1:19" ht="15.5" thickTop="1" thickBot="1" x14ac:dyDescent="0.4">
      <c r="A8" s="3"/>
      <c r="B8" s="7" t="s">
        <v>5</v>
      </c>
      <c r="C8" s="80">
        <v>174</v>
      </c>
      <c r="D8" s="131" t="b">
        <f t="shared" si="1"/>
        <v>1</v>
      </c>
      <c r="E8" s="86"/>
      <c r="F8" s="127"/>
      <c r="G8" s="132">
        <f t="shared" si="0"/>
        <v>-410.74074074074076</v>
      </c>
      <c r="H8" s="129">
        <f t="shared" si="2"/>
        <v>168707.95610425243</v>
      </c>
      <c r="I8" s="3"/>
      <c r="J8" s="130"/>
      <c r="K8" s="124"/>
      <c r="L8" s="124"/>
      <c r="M8" s="125"/>
      <c r="N8" s="3"/>
      <c r="O8" s="130"/>
      <c r="P8" s="124"/>
      <c r="Q8" s="125"/>
      <c r="R8" s="3"/>
      <c r="S8" s="3"/>
    </row>
    <row r="9" spans="1:19" ht="15.5" thickTop="1" thickBot="1" x14ac:dyDescent="0.4">
      <c r="A9" s="3"/>
      <c r="B9" s="7" t="s">
        <v>4</v>
      </c>
      <c r="C9" s="80">
        <v>240</v>
      </c>
      <c r="D9" s="131" t="b">
        <f t="shared" si="1"/>
        <v>1</v>
      </c>
      <c r="E9" s="86"/>
      <c r="F9" s="127"/>
      <c r="G9" s="132">
        <f t="shared" si="0"/>
        <v>-344.74074074074076</v>
      </c>
      <c r="H9" s="129">
        <f t="shared" si="2"/>
        <v>118846.17832647463</v>
      </c>
      <c r="I9" s="3"/>
      <c r="J9" s="130"/>
      <c r="K9" s="135" t="s">
        <v>128</v>
      </c>
      <c r="L9" s="124"/>
      <c r="M9" s="125"/>
      <c r="N9" s="3"/>
      <c r="O9" s="130"/>
      <c r="P9" s="135" t="s">
        <v>147</v>
      </c>
      <c r="Q9" s="125"/>
      <c r="R9" s="3"/>
      <c r="S9" s="3"/>
    </row>
    <row r="10" spans="1:19" ht="17.5" x14ac:dyDescent="0.35">
      <c r="A10" s="3"/>
      <c r="B10" s="7" t="s">
        <v>9</v>
      </c>
      <c r="C10" s="80">
        <v>241</v>
      </c>
      <c r="D10" s="131" t="b">
        <f t="shared" si="1"/>
        <v>1</v>
      </c>
      <c r="E10" s="86"/>
      <c r="F10" s="127"/>
      <c r="G10" s="132">
        <f t="shared" si="0"/>
        <v>-343.74074074074076</v>
      </c>
      <c r="H10" s="129">
        <f t="shared" si="2"/>
        <v>118157.69684499316</v>
      </c>
      <c r="I10" s="3"/>
      <c r="J10" s="130"/>
      <c r="K10" s="136" t="s">
        <v>148</v>
      </c>
      <c r="L10" s="124"/>
      <c r="M10" s="125"/>
      <c r="N10" s="3"/>
      <c r="O10" s="130"/>
      <c r="P10" s="136" t="s">
        <v>149</v>
      </c>
      <c r="Q10" s="125"/>
      <c r="R10" s="3"/>
      <c r="S10" s="3"/>
    </row>
    <row r="11" spans="1:19" ht="15" thickBot="1" x14ac:dyDescent="0.4">
      <c r="A11" s="3"/>
      <c r="B11" s="7" t="s">
        <v>10</v>
      </c>
      <c r="C11" s="80">
        <v>256</v>
      </c>
      <c r="D11" s="131" t="b">
        <f t="shared" si="1"/>
        <v>1</v>
      </c>
      <c r="E11" s="86"/>
      <c r="F11" s="127"/>
      <c r="G11" s="132">
        <f t="shared" si="0"/>
        <v>-328.74074074074076</v>
      </c>
      <c r="H11" s="129">
        <f t="shared" si="2"/>
        <v>108070.47462277094</v>
      </c>
      <c r="I11" s="3"/>
      <c r="J11" s="130"/>
      <c r="K11" s="112">
        <f>SQRT(K7)</f>
        <v>429.40144323383817</v>
      </c>
      <c r="L11" s="124"/>
      <c r="M11" s="125"/>
      <c r="N11" s="3"/>
      <c r="O11" s="130"/>
      <c r="P11" s="112">
        <f>SQRT(P7)</f>
        <v>437.58125334199741</v>
      </c>
      <c r="Q11" s="125"/>
      <c r="R11" s="3"/>
      <c r="S11" s="3"/>
    </row>
    <row r="12" spans="1:19" ht="15.5" thickTop="1" thickBot="1" x14ac:dyDescent="0.4">
      <c r="A12" s="3"/>
      <c r="B12" s="7" t="s">
        <v>11</v>
      </c>
      <c r="C12" s="80">
        <v>258</v>
      </c>
      <c r="D12" s="131" t="b">
        <f t="shared" si="1"/>
        <v>1</v>
      </c>
      <c r="E12" s="86"/>
      <c r="F12" s="127"/>
      <c r="G12" s="132">
        <f t="shared" si="0"/>
        <v>-326.74074074074076</v>
      </c>
      <c r="H12" s="129">
        <f t="shared" si="2"/>
        <v>106759.51165980798</v>
      </c>
      <c r="I12" s="3"/>
      <c r="J12" s="130"/>
      <c r="K12" s="124"/>
      <c r="L12" s="124"/>
      <c r="M12" s="125"/>
      <c r="N12" s="3"/>
      <c r="O12" s="137"/>
      <c r="P12" s="138"/>
      <c r="Q12" s="139"/>
      <c r="R12" s="3"/>
      <c r="S12" s="3"/>
    </row>
    <row r="13" spans="1:19" ht="16" thickTop="1" thickBot="1" x14ac:dyDescent="0.4">
      <c r="A13" s="3"/>
      <c r="B13" s="10" t="s">
        <v>12</v>
      </c>
      <c r="C13" s="81">
        <v>322</v>
      </c>
      <c r="D13" s="131" t="b">
        <f t="shared" si="1"/>
        <v>1</v>
      </c>
      <c r="E13" s="86"/>
      <c r="F13" s="127"/>
      <c r="G13" s="140">
        <f t="shared" si="0"/>
        <v>-262.74074074074076</v>
      </c>
      <c r="H13" s="141">
        <f>G13^2</f>
        <v>69032.696844993159</v>
      </c>
      <c r="I13" s="3"/>
      <c r="J13" s="130"/>
      <c r="K13" s="142" t="s">
        <v>131</v>
      </c>
      <c r="L13" s="143">
        <f>$C$31-(2*$K$11)</f>
        <v>-274.06214572693557</v>
      </c>
      <c r="M13" s="125"/>
      <c r="N13" s="3"/>
      <c r="O13" s="3"/>
      <c r="P13" s="3"/>
      <c r="Q13" s="3"/>
      <c r="R13" s="3"/>
      <c r="S13" s="3"/>
    </row>
    <row r="14" spans="1:19" ht="15.5" thickBot="1" x14ac:dyDescent="0.4">
      <c r="A14" s="3"/>
      <c r="B14" s="10" t="s">
        <v>36</v>
      </c>
      <c r="C14" s="81">
        <v>366</v>
      </c>
      <c r="D14" s="131" t="b">
        <f t="shared" si="1"/>
        <v>1</v>
      </c>
      <c r="E14" s="86"/>
      <c r="F14" s="127"/>
      <c r="G14" s="140">
        <f t="shared" si="0"/>
        <v>-218.74074074074076</v>
      </c>
      <c r="H14" s="141">
        <f t="shared" ref="H14:H30" si="3">G14^2</f>
        <v>47847.511659807962</v>
      </c>
      <c r="I14" s="3"/>
      <c r="J14" s="130"/>
      <c r="K14" s="144" t="s">
        <v>130</v>
      </c>
      <c r="L14" s="145">
        <f>$C$31-$K$11</f>
        <v>155.3392975069026</v>
      </c>
      <c r="M14" s="125"/>
      <c r="N14" s="3"/>
      <c r="O14" s="3"/>
      <c r="P14" s="3"/>
      <c r="Q14" s="3"/>
      <c r="R14" s="3"/>
      <c r="S14" s="3"/>
    </row>
    <row r="15" spans="1:19" ht="15.5" thickBot="1" x14ac:dyDescent="0.4">
      <c r="A15" s="3"/>
      <c r="B15" s="10" t="s">
        <v>37</v>
      </c>
      <c r="C15" s="81">
        <v>376</v>
      </c>
      <c r="D15" s="131" t="b">
        <f t="shared" si="1"/>
        <v>1</v>
      </c>
      <c r="E15" s="86"/>
      <c r="F15" s="127"/>
      <c r="G15" s="140">
        <f t="shared" si="0"/>
        <v>-208.74074074074076</v>
      </c>
      <c r="H15" s="141">
        <f t="shared" si="3"/>
        <v>43572.696844993152</v>
      </c>
      <c r="I15" s="3"/>
      <c r="J15" s="130"/>
      <c r="K15" s="144" t="s">
        <v>132</v>
      </c>
      <c r="L15" s="145">
        <f>$C$31+$K$11</f>
        <v>1014.142183974579</v>
      </c>
      <c r="M15" s="125"/>
      <c r="N15" s="3"/>
      <c r="O15" s="3"/>
      <c r="P15" s="3"/>
      <c r="Q15" s="3"/>
      <c r="R15" s="3"/>
      <c r="S15" s="3"/>
    </row>
    <row r="16" spans="1:19" ht="15.5" thickBot="1" x14ac:dyDescent="0.4">
      <c r="A16" s="3"/>
      <c r="B16" s="10" t="s">
        <v>38</v>
      </c>
      <c r="C16" s="81">
        <v>408</v>
      </c>
      <c r="D16" s="131" t="b">
        <f t="shared" si="1"/>
        <v>1</v>
      </c>
      <c r="E16" s="86"/>
      <c r="F16" s="127"/>
      <c r="G16" s="140">
        <f t="shared" si="0"/>
        <v>-176.74074074074076</v>
      </c>
      <c r="H16" s="141">
        <f t="shared" si="3"/>
        <v>31237.28943758574</v>
      </c>
      <c r="I16" s="3"/>
      <c r="J16" s="130"/>
      <c r="K16" s="146" t="s">
        <v>133</v>
      </c>
      <c r="L16" s="147">
        <f>$C$31+(2*$K$11)</f>
        <v>1443.5436272084171</v>
      </c>
      <c r="M16" s="125"/>
      <c r="N16" s="3"/>
      <c r="O16" s="3"/>
      <c r="P16" s="3"/>
      <c r="Q16" s="3"/>
      <c r="R16" s="3"/>
      <c r="S16" s="3"/>
    </row>
    <row r="17" spans="1:19" ht="15.5" thickTop="1" thickBot="1" x14ac:dyDescent="0.4">
      <c r="A17" s="3"/>
      <c r="B17" s="10" t="s">
        <v>39</v>
      </c>
      <c r="C17" s="81">
        <v>479</v>
      </c>
      <c r="D17" s="131" t="b">
        <f t="shared" si="1"/>
        <v>1</v>
      </c>
      <c r="E17" s="86"/>
      <c r="F17" s="127"/>
      <c r="G17" s="140">
        <f t="shared" si="0"/>
        <v>-105.74074074074076</v>
      </c>
      <c r="H17" s="141">
        <f t="shared" si="3"/>
        <v>11181.104252400553</v>
      </c>
      <c r="I17" s="3"/>
      <c r="J17" s="130"/>
      <c r="K17" s="124"/>
      <c r="L17" s="124"/>
      <c r="M17" s="125"/>
      <c r="N17" s="3"/>
      <c r="O17" s="3"/>
      <c r="P17" s="3"/>
      <c r="Q17" s="3"/>
      <c r="R17" s="3"/>
      <c r="S17" s="3"/>
    </row>
    <row r="18" spans="1:19" ht="15.5" thickTop="1" thickBot="1" x14ac:dyDescent="0.4">
      <c r="A18" s="3"/>
      <c r="B18" s="10" t="s">
        <v>40</v>
      </c>
      <c r="C18" s="81">
        <v>555</v>
      </c>
      <c r="D18" s="131" t="b">
        <f>AND(C18&gt;$L$14,C18&lt;$L$15)</f>
        <v>1</v>
      </c>
      <c r="E18" s="86"/>
      <c r="F18" s="127"/>
      <c r="G18" s="140">
        <f t="shared" si="0"/>
        <v>-29.740740740740762</v>
      </c>
      <c r="H18" s="141">
        <f t="shared" si="3"/>
        <v>884.51165980795736</v>
      </c>
      <c r="I18" s="3"/>
      <c r="J18" s="130"/>
      <c r="K18" s="148" t="s">
        <v>150</v>
      </c>
      <c r="L18" s="149">
        <f>COUNTIF(D4:D30,TRUE)</f>
        <v>18</v>
      </c>
      <c r="M18" s="125"/>
      <c r="N18" s="3"/>
      <c r="O18" s="3"/>
      <c r="P18" s="3"/>
      <c r="Q18" s="3"/>
      <c r="R18" s="3"/>
      <c r="S18" s="3"/>
    </row>
    <row r="19" spans="1:19" ht="15.5" thickBot="1" x14ac:dyDescent="0.4">
      <c r="A19" s="3"/>
      <c r="B19" s="10" t="s">
        <v>41</v>
      </c>
      <c r="C19" s="81">
        <v>589</v>
      </c>
      <c r="D19" s="131" t="b">
        <f>AND(C19&gt;$L$14,C19&lt;$L$15)</f>
        <v>1</v>
      </c>
      <c r="E19" s="86"/>
      <c r="F19" s="127"/>
      <c r="G19" s="140">
        <f t="shared" si="0"/>
        <v>4.2592592592592382</v>
      </c>
      <c r="H19" s="141">
        <f t="shared" si="3"/>
        <v>18.141289437585556</v>
      </c>
      <c r="I19" s="3"/>
      <c r="J19" s="130"/>
      <c r="K19" s="150" t="s">
        <v>142</v>
      </c>
      <c r="L19" s="151"/>
      <c r="M19" s="125"/>
      <c r="N19" s="3"/>
      <c r="O19" s="3"/>
      <c r="P19" s="3"/>
      <c r="Q19" s="3"/>
      <c r="R19" s="3"/>
      <c r="S19" s="3"/>
    </row>
    <row r="20" spans="1:19" ht="15" thickBot="1" x14ac:dyDescent="0.4">
      <c r="A20" s="3"/>
      <c r="B20" s="10" t="s">
        <v>42</v>
      </c>
      <c r="C20" s="81">
        <v>600</v>
      </c>
      <c r="D20" s="131" t="b">
        <f t="shared" ref="D20:D30" si="4">AND(C20&gt;$L$14,C20&lt;$L$15)</f>
        <v>1</v>
      </c>
      <c r="E20" s="86"/>
      <c r="F20" s="127"/>
      <c r="G20" s="140">
        <f t="shared" si="0"/>
        <v>15.259259259259238</v>
      </c>
      <c r="H20" s="141">
        <f t="shared" si="3"/>
        <v>232.8449931412888</v>
      </c>
      <c r="I20" s="3"/>
      <c r="J20" s="130"/>
      <c r="K20" s="152" t="s">
        <v>151</v>
      </c>
      <c r="L20" s="153">
        <f>L18/COUNTA(D4:D30)</f>
        <v>0.66666666666666663</v>
      </c>
      <c r="M20" s="125"/>
      <c r="N20" s="3"/>
      <c r="O20" s="3"/>
      <c r="P20" s="3"/>
      <c r="Q20" s="3"/>
      <c r="R20" s="3"/>
      <c r="S20" s="3"/>
    </row>
    <row r="21" spans="1:19" ht="15.5" thickTop="1" thickBot="1" x14ac:dyDescent="0.4">
      <c r="A21" s="3"/>
      <c r="B21" s="10" t="s">
        <v>43</v>
      </c>
      <c r="C21" s="81">
        <v>777</v>
      </c>
      <c r="D21" s="131" t="b">
        <f t="shared" si="4"/>
        <v>1</v>
      </c>
      <c r="E21" s="86"/>
      <c r="F21" s="127"/>
      <c r="G21" s="140">
        <f t="shared" si="0"/>
        <v>192.25925925925924</v>
      </c>
      <c r="H21" s="141">
        <f t="shared" si="3"/>
        <v>36963.622770919057</v>
      </c>
      <c r="I21" s="3"/>
      <c r="J21" s="137"/>
      <c r="K21" s="138"/>
      <c r="L21" s="138"/>
      <c r="M21" s="139"/>
      <c r="N21" s="3"/>
      <c r="O21" s="3"/>
      <c r="P21" s="3"/>
      <c r="Q21" s="3"/>
      <c r="R21" s="3"/>
      <c r="S21" s="3"/>
    </row>
    <row r="22" spans="1:19" ht="15" thickTop="1" x14ac:dyDescent="0.35">
      <c r="A22" s="3"/>
      <c r="B22" s="10" t="s">
        <v>44</v>
      </c>
      <c r="C22" s="81">
        <v>784</v>
      </c>
      <c r="D22" s="131" t="b">
        <f t="shared" si="4"/>
        <v>1</v>
      </c>
      <c r="E22" s="86"/>
      <c r="F22" s="127"/>
      <c r="G22" s="140">
        <f t="shared" si="0"/>
        <v>199.25925925925924</v>
      </c>
      <c r="H22" s="141">
        <f t="shared" si="3"/>
        <v>39704.252400548692</v>
      </c>
      <c r="I22" s="3"/>
      <c r="J22" s="3"/>
      <c r="K22" s="3"/>
      <c r="L22" s="3"/>
      <c r="M22" s="3"/>
      <c r="N22" s="3"/>
      <c r="O22" s="12"/>
      <c r="P22" s="3"/>
      <c r="Q22" s="3"/>
      <c r="R22" s="3"/>
      <c r="S22" s="3"/>
    </row>
    <row r="23" spans="1:19" x14ac:dyDescent="0.35">
      <c r="A23" s="3"/>
      <c r="B23" s="10" t="s">
        <v>45</v>
      </c>
      <c r="C23" s="81">
        <v>822</v>
      </c>
      <c r="D23" s="131" t="b">
        <f t="shared" si="4"/>
        <v>1</v>
      </c>
      <c r="E23" s="86"/>
      <c r="F23" s="127"/>
      <c r="G23" s="140">
        <f t="shared" si="0"/>
        <v>237.25925925925924</v>
      </c>
      <c r="H23" s="141">
        <f t="shared" si="3"/>
        <v>56291.956104252393</v>
      </c>
      <c r="I23" s="3"/>
      <c r="J23" s="3"/>
      <c r="K23" s="3"/>
      <c r="L23" s="3"/>
      <c r="M23" s="3"/>
      <c r="N23" s="3"/>
      <c r="O23" s="30"/>
      <c r="P23" s="3"/>
      <c r="Q23" s="3"/>
      <c r="R23" s="3"/>
      <c r="S23" s="3"/>
    </row>
    <row r="24" spans="1:19" x14ac:dyDescent="0.35">
      <c r="A24" s="3"/>
      <c r="B24" s="10" t="s">
        <v>46</v>
      </c>
      <c r="C24" s="81">
        <v>850</v>
      </c>
      <c r="D24" s="131" t="b">
        <f t="shared" si="4"/>
        <v>1</v>
      </c>
      <c r="E24" s="86"/>
      <c r="F24" s="127"/>
      <c r="G24" s="140">
        <f t="shared" si="0"/>
        <v>265.25925925925924</v>
      </c>
      <c r="H24" s="141">
        <f t="shared" si="3"/>
        <v>70362.474622770911</v>
      </c>
      <c r="I24" s="3"/>
      <c r="J24" s="3"/>
      <c r="K24" s="3"/>
      <c r="L24" s="3"/>
      <c r="M24" s="3"/>
      <c r="N24" s="3"/>
      <c r="O24" s="30"/>
      <c r="P24" s="3"/>
      <c r="Q24" s="12"/>
      <c r="R24" s="3"/>
      <c r="S24" s="3"/>
    </row>
    <row r="25" spans="1:19" x14ac:dyDescent="0.35">
      <c r="A25" s="3"/>
      <c r="B25" s="10" t="s">
        <v>47</v>
      </c>
      <c r="C25" s="81">
        <v>863</v>
      </c>
      <c r="D25" s="131" t="b">
        <f t="shared" si="4"/>
        <v>1</v>
      </c>
      <c r="E25" s="86"/>
      <c r="F25" s="127"/>
      <c r="G25" s="140">
        <f t="shared" si="0"/>
        <v>278.25925925925924</v>
      </c>
      <c r="H25" s="141">
        <f t="shared" si="3"/>
        <v>77428.215363511641</v>
      </c>
      <c r="I25" s="3"/>
      <c r="J25" s="3"/>
      <c r="K25" s="3"/>
      <c r="L25" s="3"/>
      <c r="M25" s="3"/>
      <c r="N25" s="3"/>
      <c r="O25" s="3"/>
      <c r="P25" s="12"/>
      <c r="Q25" s="30"/>
      <c r="R25" s="3"/>
      <c r="S25" s="3"/>
    </row>
    <row r="26" spans="1:19" x14ac:dyDescent="0.35">
      <c r="A26" s="3"/>
      <c r="B26" s="10" t="s">
        <v>48</v>
      </c>
      <c r="C26" s="81">
        <v>1116</v>
      </c>
      <c r="D26" s="131" t="b">
        <f t="shared" si="4"/>
        <v>0</v>
      </c>
      <c r="E26" s="86"/>
      <c r="F26" s="127"/>
      <c r="G26" s="140">
        <f t="shared" si="0"/>
        <v>531.25925925925924</v>
      </c>
      <c r="H26" s="141">
        <f t="shared" si="3"/>
        <v>282236.40054869681</v>
      </c>
      <c r="I26" s="3"/>
      <c r="J26" s="3"/>
      <c r="K26" s="3"/>
      <c r="L26" s="3"/>
      <c r="M26" s="3"/>
      <c r="N26" s="3"/>
      <c r="O26" s="3"/>
      <c r="P26" s="30"/>
      <c r="Q26" s="30"/>
      <c r="R26" s="3"/>
      <c r="S26" s="3"/>
    </row>
    <row r="27" spans="1:19" x14ac:dyDescent="0.35">
      <c r="A27" s="3"/>
      <c r="B27" s="10" t="s">
        <v>49</v>
      </c>
      <c r="C27" s="81">
        <v>1143</v>
      </c>
      <c r="D27" s="131" t="b">
        <f t="shared" si="4"/>
        <v>0</v>
      </c>
      <c r="E27" s="86"/>
      <c r="F27" s="127"/>
      <c r="G27" s="140">
        <f t="shared" si="0"/>
        <v>558.25925925925924</v>
      </c>
      <c r="H27" s="141">
        <f t="shared" si="3"/>
        <v>311653.40054869681</v>
      </c>
      <c r="I27" s="3"/>
      <c r="J27" s="3"/>
      <c r="K27" s="3"/>
      <c r="L27" s="3"/>
      <c r="M27" s="3"/>
      <c r="N27" s="3"/>
      <c r="O27" s="3"/>
      <c r="P27" s="30"/>
      <c r="Q27" s="3"/>
      <c r="R27" s="3"/>
      <c r="S27" s="3"/>
    </row>
    <row r="28" spans="1:19" x14ac:dyDescent="0.35">
      <c r="A28" s="3"/>
      <c r="B28" s="10" t="s">
        <v>50</v>
      </c>
      <c r="C28" s="81">
        <v>1214</v>
      </c>
      <c r="D28" s="131" t="b">
        <f t="shared" si="4"/>
        <v>0</v>
      </c>
      <c r="E28" s="86"/>
      <c r="F28" s="127"/>
      <c r="G28" s="140">
        <f t="shared" si="0"/>
        <v>629.25925925925924</v>
      </c>
      <c r="H28" s="141">
        <f t="shared" si="3"/>
        <v>395967.21536351164</v>
      </c>
      <c r="I28" s="3"/>
      <c r="J28" s="3"/>
      <c r="K28" s="3"/>
      <c r="L28" s="3"/>
      <c r="M28" s="3"/>
      <c r="N28" s="3"/>
      <c r="O28" s="3"/>
      <c r="P28" s="3"/>
      <c r="Q28" s="3"/>
      <c r="R28" s="3"/>
      <c r="S28" s="3"/>
    </row>
    <row r="29" spans="1:19" x14ac:dyDescent="0.35">
      <c r="A29" s="3"/>
      <c r="B29" s="10" t="s">
        <v>51</v>
      </c>
      <c r="C29" s="81">
        <v>1250</v>
      </c>
      <c r="D29" s="131" t="b">
        <f t="shared" si="4"/>
        <v>0</v>
      </c>
      <c r="E29" s="86"/>
      <c r="F29" s="127"/>
      <c r="G29" s="140">
        <f t="shared" si="0"/>
        <v>665.25925925925924</v>
      </c>
      <c r="H29" s="141">
        <f t="shared" si="3"/>
        <v>442569.88203017833</v>
      </c>
      <c r="I29" s="3"/>
      <c r="J29" s="3"/>
      <c r="K29" s="3"/>
      <c r="L29" s="3"/>
      <c r="M29" s="3"/>
      <c r="N29" s="3"/>
      <c r="O29" s="3"/>
      <c r="P29" s="3"/>
      <c r="Q29" s="3"/>
      <c r="R29" s="3"/>
      <c r="S29" s="3"/>
    </row>
    <row r="30" spans="1:19" ht="15" thickBot="1" x14ac:dyDescent="0.4">
      <c r="A30" s="3"/>
      <c r="B30" s="10" t="s">
        <v>52</v>
      </c>
      <c r="C30" s="81">
        <v>1776</v>
      </c>
      <c r="D30" s="154" t="b">
        <f t="shared" si="4"/>
        <v>0</v>
      </c>
      <c r="E30" s="86"/>
      <c r="F30" s="127"/>
      <c r="G30" s="140">
        <f t="shared" si="0"/>
        <v>1191.2592592592591</v>
      </c>
      <c r="H30" s="141">
        <f t="shared" si="3"/>
        <v>1419098.6227709188</v>
      </c>
      <c r="I30" s="3"/>
      <c r="J30" s="3"/>
      <c r="K30" s="3"/>
      <c r="L30" s="3"/>
      <c r="M30" s="3"/>
      <c r="N30" s="3"/>
      <c r="O30" s="3"/>
      <c r="P30" s="3"/>
      <c r="Q30" s="3"/>
      <c r="R30" s="3"/>
      <c r="S30" s="3"/>
    </row>
    <row r="31" spans="1:19" s="2" customFormat="1" ht="30" customHeight="1" thickBot="1" x14ac:dyDescent="0.4">
      <c r="A31" s="12"/>
      <c r="B31" s="48" t="s">
        <v>31</v>
      </c>
      <c r="C31" s="155">
        <f>AVERAGE(C4:C30)</f>
        <v>584.74074074074076</v>
      </c>
      <c r="D31" s="156"/>
      <c r="E31" s="157"/>
      <c r="F31" s="158" t="s">
        <v>138</v>
      </c>
      <c r="G31" s="93">
        <f>SUM(G4:G30)</f>
        <v>-2.7284841053187847E-12</v>
      </c>
      <c r="H31" s="159">
        <f>SUM(H4:H30)</f>
        <v>4978411.1851851856</v>
      </c>
      <c r="I31" s="12"/>
      <c r="J31" s="12"/>
      <c r="K31" s="3"/>
      <c r="L31" s="3"/>
      <c r="M31" s="3"/>
      <c r="N31" s="12"/>
      <c r="O31" s="3"/>
      <c r="P31" s="3"/>
      <c r="Q31" s="3"/>
      <c r="R31" s="12"/>
      <c r="S31" s="12"/>
    </row>
    <row r="32" spans="1:19" s="1" customFormat="1" ht="18" thickBot="1" x14ac:dyDescent="0.4">
      <c r="B32" s="31" t="s">
        <v>14</v>
      </c>
      <c r="C32" s="78" t="s">
        <v>15</v>
      </c>
      <c r="D32" s="85"/>
      <c r="E32" s="84"/>
      <c r="F32" s="160"/>
      <c r="G32" s="161"/>
      <c r="H32" s="162" t="s">
        <v>152</v>
      </c>
      <c r="I32" s="30"/>
      <c r="J32" s="30"/>
      <c r="K32" s="3"/>
      <c r="L32" s="3"/>
      <c r="M32" s="3"/>
      <c r="N32" s="30"/>
      <c r="O32" s="3"/>
      <c r="P32" s="3"/>
      <c r="Q32" s="3"/>
      <c r="R32" s="30"/>
      <c r="S32" s="30"/>
    </row>
    <row r="33" spans="1:19" s="1" customFormat="1" ht="15" thickBot="1" x14ac:dyDescent="0.4">
      <c r="A33" s="30"/>
      <c r="B33" s="30"/>
      <c r="C33" s="30"/>
      <c r="D33" s="30"/>
      <c r="E33" s="30"/>
      <c r="F33" s="160"/>
      <c r="G33" s="161"/>
      <c r="H33" s="163" t="s">
        <v>153</v>
      </c>
      <c r="I33" s="30"/>
      <c r="J33" s="30"/>
      <c r="K33" s="3"/>
      <c r="L33" s="3"/>
      <c r="M33" s="12"/>
      <c r="N33" s="30"/>
      <c r="O33" s="3"/>
      <c r="P33" s="3"/>
      <c r="Q33" s="3"/>
      <c r="R33" s="30"/>
      <c r="S33" s="30"/>
    </row>
    <row r="34" spans="1:19" x14ac:dyDescent="0.35">
      <c r="A34" s="3"/>
      <c r="B34" s="3"/>
      <c r="C34" s="3"/>
      <c r="D34" s="3"/>
      <c r="E34" s="3"/>
      <c r="F34" s="3"/>
      <c r="G34" s="3"/>
      <c r="H34" s="3"/>
      <c r="I34" s="3"/>
      <c r="J34" s="3"/>
      <c r="K34" s="12"/>
      <c r="L34" s="12"/>
      <c r="M34" s="30"/>
      <c r="N34" s="3"/>
      <c r="O34" s="3"/>
      <c r="P34" s="3"/>
      <c r="Q34" s="3"/>
      <c r="R34" s="3"/>
      <c r="S34" s="3"/>
    </row>
    <row r="35" spans="1:19" x14ac:dyDescent="0.35">
      <c r="A35" s="3"/>
      <c r="B35" s="3"/>
      <c r="C35" s="3"/>
      <c r="D35" s="3"/>
      <c r="E35" s="3"/>
      <c r="F35" s="3"/>
      <c r="G35" s="3"/>
      <c r="H35" s="3"/>
      <c r="I35" s="3"/>
      <c r="J35" s="3"/>
      <c r="K35" s="30"/>
      <c r="L35" s="30"/>
      <c r="M35" s="30"/>
      <c r="N35" s="3"/>
      <c r="O35" s="3"/>
      <c r="P35" s="3"/>
      <c r="Q35" s="3"/>
      <c r="R35" s="3"/>
      <c r="S35" s="3"/>
    </row>
    <row r="36" spans="1:19" x14ac:dyDescent="0.35">
      <c r="A36" s="3"/>
      <c r="B36" s="3"/>
      <c r="C36" s="3"/>
      <c r="D36" s="3"/>
      <c r="E36" s="3"/>
      <c r="F36" s="3"/>
      <c r="G36" s="3"/>
      <c r="H36" s="3"/>
      <c r="I36" s="3"/>
      <c r="J36" s="3"/>
      <c r="K36" s="30"/>
      <c r="L36" s="30"/>
      <c r="M36" s="3"/>
      <c r="N36" s="3"/>
      <c r="O36" s="3"/>
      <c r="P36" s="3"/>
      <c r="Q36" s="3"/>
      <c r="R36" s="3"/>
      <c r="S36" s="3"/>
    </row>
    <row r="37" spans="1:19" x14ac:dyDescent="0.35">
      <c r="A37" s="3"/>
      <c r="B37" s="3"/>
      <c r="C37" s="3"/>
      <c r="D37" s="3"/>
      <c r="E37" s="3"/>
      <c r="F37" s="3"/>
      <c r="G37" s="3"/>
      <c r="H37" s="3"/>
      <c r="I37" s="3"/>
      <c r="J37" s="3"/>
      <c r="K37" s="3"/>
      <c r="L37" s="3"/>
      <c r="M37" s="3"/>
      <c r="N37" s="3"/>
      <c r="P37" s="3"/>
      <c r="Q37" s="3"/>
      <c r="R37" s="3"/>
      <c r="S37" s="3"/>
    </row>
    <row r="38" spans="1:19" x14ac:dyDescent="0.35">
      <c r="A38" s="3"/>
      <c r="B38" s="3"/>
      <c r="C38" s="3"/>
      <c r="D38" s="3"/>
      <c r="E38" s="3"/>
      <c r="F38" s="3"/>
      <c r="G38" s="3"/>
      <c r="H38" s="3"/>
      <c r="I38" s="3"/>
      <c r="J38" s="3"/>
      <c r="K38" s="3"/>
      <c r="L38" s="3"/>
      <c r="M38" s="3"/>
      <c r="N38" s="3"/>
      <c r="P38" s="3"/>
      <c r="Q38" s="3"/>
      <c r="R38" s="3"/>
      <c r="S38" s="3"/>
    </row>
    <row r="39" spans="1:19" x14ac:dyDescent="0.35">
      <c r="A39" s="3"/>
      <c r="B39" s="3"/>
      <c r="C39" s="3"/>
      <c r="D39" s="3"/>
      <c r="E39" s="3"/>
      <c r="F39" s="3"/>
      <c r="G39" s="3"/>
      <c r="H39" s="3"/>
      <c r="I39" s="3"/>
      <c r="J39" s="3"/>
      <c r="K39" s="3"/>
      <c r="L39" s="3"/>
      <c r="M39" s="3"/>
      <c r="N39" s="3"/>
      <c r="P39" s="3"/>
      <c r="Q39" s="3"/>
      <c r="R39" s="3"/>
      <c r="S39" s="3"/>
    </row>
    <row r="40" spans="1:19" x14ac:dyDescent="0.35">
      <c r="A40" s="3"/>
      <c r="B40" s="3"/>
      <c r="C40" s="3"/>
      <c r="D40" s="3"/>
      <c r="E40" s="3"/>
      <c r="F40" s="3"/>
      <c r="G40" s="3"/>
      <c r="H40" s="3"/>
      <c r="I40" s="3"/>
      <c r="J40" s="3"/>
      <c r="K40" s="3"/>
      <c r="L40" s="3"/>
      <c r="M40" s="3"/>
      <c r="N40" s="3"/>
      <c r="P40" s="3"/>
      <c r="R40" s="3"/>
      <c r="S40" s="3"/>
    </row>
    <row r="41" spans="1:19" x14ac:dyDescent="0.35">
      <c r="A41" s="3"/>
      <c r="B41" s="3"/>
      <c r="C41" s="3"/>
      <c r="D41" s="3"/>
      <c r="E41" s="3"/>
      <c r="F41" s="3"/>
      <c r="G41" s="3"/>
      <c r="H41" s="3"/>
      <c r="I41" s="3"/>
      <c r="J41" s="3"/>
      <c r="K41" s="3"/>
      <c r="L41" s="3"/>
      <c r="M41" s="3"/>
      <c r="N41" s="3"/>
      <c r="R41" s="3"/>
      <c r="S41" s="3"/>
    </row>
    <row r="42" spans="1:19" x14ac:dyDescent="0.35">
      <c r="A42" s="3"/>
      <c r="B42" s="3"/>
      <c r="C42" s="3"/>
      <c r="D42" s="3"/>
      <c r="E42" s="3"/>
      <c r="F42" s="3"/>
      <c r="G42" s="3"/>
      <c r="H42" s="3"/>
      <c r="I42" s="3"/>
      <c r="J42" s="3"/>
      <c r="K42" s="3"/>
      <c r="L42" s="3"/>
      <c r="M42" s="3"/>
      <c r="N42" s="3"/>
      <c r="R42" s="3"/>
      <c r="S42" s="3"/>
    </row>
    <row r="43" spans="1:19" x14ac:dyDescent="0.35">
      <c r="A43" s="3"/>
      <c r="B43" s="3"/>
      <c r="C43" s="3"/>
      <c r="D43" s="3"/>
      <c r="E43" s="3"/>
      <c r="F43" s="3"/>
      <c r="G43" s="3"/>
      <c r="H43" s="3"/>
      <c r="I43" s="3"/>
      <c r="J43" s="3"/>
      <c r="K43" s="3"/>
      <c r="L43" s="3"/>
      <c r="M43" s="3"/>
      <c r="N43" s="3"/>
      <c r="R43" s="3"/>
      <c r="S43" s="3"/>
    </row>
    <row r="44" spans="1:19" x14ac:dyDescent="0.35">
      <c r="A44" s="3"/>
      <c r="B44" s="3"/>
      <c r="C44" s="3"/>
      <c r="D44" s="3"/>
      <c r="E44" s="3"/>
      <c r="F44" s="3"/>
      <c r="G44" s="3"/>
      <c r="H44" s="3"/>
      <c r="I44" s="3"/>
      <c r="J44" s="3"/>
      <c r="K44" s="3"/>
      <c r="L44" s="3"/>
      <c r="M44" s="3"/>
      <c r="N44" s="3"/>
      <c r="R44" s="3"/>
      <c r="S44" s="3"/>
    </row>
    <row r="45" spans="1:19" x14ac:dyDescent="0.35">
      <c r="A45" s="3"/>
      <c r="B45" s="3"/>
      <c r="C45" s="3"/>
      <c r="D45" s="3"/>
      <c r="E45" s="3"/>
      <c r="F45" s="3"/>
      <c r="G45" s="3"/>
      <c r="H45" s="3"/>
      <c r="I45" s="3"/>
      <c r="J45" s="3"/>
      <c r="K45" s="3"/>
      <c r="L45" s="3"/>
      <c r="M45" s="3"/>
      <c r="N45" s="3"/>
      <c r="R45" s="3"/>
      <c r="S45" s="3"/>
    </row>
    <row r="46" spans="1:19" x14ac:dyDescent="0.35">
      <c r="A46" s="3"/>
      <c r="B46" s="3"/>
      <c r="C46" s="3"/>
      <c r="D46" s="3"/>
      <c r="E46" s="3"/>
      <c r="F46" s="3"/>
      <c r="G46" s="3"/>
      <c r="H46" s="3"/>
      <c r="K46" s="3"/>
      <c r="L46" s="3"/>
      <c r="M46" s="3"/>
      <c r="N46" s="3"/>
      <c r="R46" s="3"/>
      <c r="S46" s="3"/>
    </row>
    <row r="47" spans="1:19" x14ac:dyDescent="0.35">
      <c r="F47" s="3"/>
      <c r="K47" s="3"/>
      <c r="L47" s="3"/>
      <c r="M47" s="3"/>
    </row>
    <row r="48" spans="1:19" x14ac:dyDescent="0.35">
      <c r="K48" s="3"/>
      <c r="L48" s="3"/>
      <c r="M48" s="3"/>
    </row>
    <row r="49" spans="11:12" x14ac:dyDescent="0.35">
      <c r="K49" s="3"/>
      <c r="L49" s="3"/>
    </row>
  </sheetData>
  <mergeCells count="3">
    <mergeCell ref="B2:B3"/>
    <mergeCell ref="C2:C3"/>
    <mergeCell ref="L18:L19"/>
  </mergeCells>
  <conditionalFormatting sqref="D4:D30">
    <cfRule type="containsText" dxfId="1" priority="1" operator="containsText" text="FALSE">
      <formula>NOT(ISERROR(SEARCH("FALSE",D4)))</formula>
    </cfRule>
    <cfRule type="containsText" dxfId="0" priority="2" operator="containsText" text="TRUE">
      <formula>NOT(ISERROR(SEARCH("TRUE",D4)))</formula>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3D2F-7105-499E-90BF-9C7F44452BB2}">
  <dimension ref="A1:P48"/>
  <sheetViews>
    <sheetView workbookViewId="0">
      <selection activeCell="B2" sqref="B2:B3"/>
    </sheetView>
  </sheetViews>
  <sheetFormatPr defaultRowHeight="14.5" x14ac:dyDescent="0.35"/>
  <cols>
    <col min="1" max="2" width="2.7265625" customWidth="1"/>
    <col min="3" max="3" width="25.08984375" customWidth="1"/>
    <col min="5" max="7" width="2.7265625" customWidth="1"/>
    <col min="8" max="8" width="25.08984375" customWidth="1"/>
    <col min="10" max="12" width="2.7265625" customWidth="1"/>
    <col min="13" max="13" width="25.08984375" customWidth="1"/>
    <col min="15" max="15" width="2.7265625" customWidth="1"/>
    <col min="16" max="16" width="8.81640625" customWidth="1"/>
  </cols>
  <sheetData>
    <row r="1" spans="1:16" ht="15" thickBot="1" x14ac:dyDescent="0.4">
      <c r="A1" s="3"/>
      <c r="B1" s="3"/>
      <c r="C1" s="3"/>
      <c r="D1" s="3"/>
      <c r="E1" s="3"/>
      <c r="F1" s="3"/>
      <c r="G1" s="3"/>
      <c r="H1" s="3"/>
      <c r="I1" s="3"/>
      <c r="J1" s="3"/>
      <c r="K1" s="3"/>
      <c r="L1" s="3"/>
      <c r="M1" s="3"/>
      <c r="N1" s="3"/>
      <c r="O1" s="3"/>
      <c r="P1" s="3"/>
    </row>
    <row r="2" spans="1:16" ht="15" customHeight="1" thickTop="1" x14ac:dyDescent="0.35">
      <c r="A2" s="3"/>
      <c r="B2" s="117"/>
      <c r="C2" s="118"/>
      <c r="D2" s="118"/>
      <c r="E2" s="119"/>
      <c r="F2" s="3"/>
      <c r="G2" s="117"/>
      <c r="H2" s="118"/>
      <c r="I2" s="118"/>
      <c r="J2" s="119"/>
      <c r="K2" s="3"/>
      <c r="L2" s="117"/>
      <c r="M2" s="118"/>
      <c r="N2" s="118"/>
      <c r="O2" s="119"/>
      <c r="P2" s="3"/>
    </row>
    <row r="3" spans="1:16" x14ac:dyDescent="0.35">
      <c r="A3" s="3"/>
      <c r="B3" s="122"/>
      <c r="C3" s="123" t="s">
        <v>154</v>
      </c>
      <c r="D3" s="124"/>
      <c r="E3" s="125"/>
      <c r="F3" s="3"/>
      <c r="G3" s="122"/>
      <c r="H3" s="123" t="s">
        <v>155</v>
      </c>
      <c r="I3" s="124"/>
      <c r="J3" s="125"/>
      <c r="K3" s="3"/>
      <c r="L3" s="122"/>
      <c r="M3" s="123" t="s">
        <v>156</v>
      </c>
      <c r="N3" s="124"/>
      <c r="O3" s="125"/>
      <c r="P3" s="3"/>
    </row>
    <row r="4" spans="1:16" ht="15" thickBot="1" x14ac:dyDescent="0.4">
      <c r="A4" s="3"/>
      <c r="B4" s="130"/>
      <c r="C4" s="124"/>
      <c r="D4" s="124"/>
      <c r="E4" s="125"/>
      <c r="F4" s="3"/>
      <c r="G4" s="130"/>
      <c r="H4" s="124"/>
      <c r="I4" s="124"/>
      <c r="J4" s="125"/>
      <c r="K4" s="3"/>
      <c r="L4" s="130"/>
      <c r="M4" s="124"/>
      <c r="N4" s="124"/>
      <c r="O4" s="125"/>
      <c r="P4" s="3"/>
    </row>
    <row r="5" spans="1:16" ht="15.5" thickTop="1" thickBot="1" x14ac:dyDescent="0.4">
      <c r="A5" s="3"/>
      <c r="B5" s="130"/>
      <c r="C5" s="164" t="s">
        <v>157</v>
      </c>
      <c r="D5" s="124"/>
      <c r="E5" s="125"/>
      <c r="F5" s="3"/>
      <c r="G5" s="130"/>
      <c r="H5" s="164" t="s">
        <v>157</v>
      </c>
      <c r="I5" s="124"/>
      <c r="J5" s="125"/>
      <c r="K5" s="3"/>
      <c r="L5" s="130"/>
      <c r="M5" s="164" t="s">
        <v>157</v>
      </c>
      <c r="N5" s="124"/>
      <c r="O5" s="125"/>
      <c r="P5" s="3"/>
    </row>
    <row r="6" spans="1:16" ht="15" thickBot="1" x14ac:dyDescent="0.4">
      <c r="A6" s="3"/>
      <c r="B6" s="130"/>
      <c r="C6" s="165">
        <v>65</v>
      </c>
      <c r="D6" s="124"/>
      <c r="E6" s="125"/>
      <c r="F6" s="3"/>
      <c r="G6" s="130"/>
      <c r="H6" s="165">
        <v>65</v>
      </c>
      <c r="I6" s="124"/>
      <c r="J6" s="125"/>
      <c r="K6" s="3"/>
      <c r="L6" s="130"/>
      <c r="M6" s="165">
        <v>50</v>
      </c>
      <c r="N6" s="124"/>
      <c r="O6" s="125"/>
      <c r="P6" s="3"/>
    </row>
    <row r="7" spans="1:16" ht="15.5" thickTop="1" thickBot="1" x14ac:dyDescent="0.4">
      <c r="A7" s="3"/>
      <c r="B7" s="130"/>
      <c r="C7" s="124"/>
      <c r="D7" s="124"/>
      <c r="E7" s="125"/>
      <c r="F7" s="3"/>
      <c r="G7" s="130"/>
      <c r="H7" s="124"/>
      <c r="I7" s="124"/>
      <c r="J7" s="125"/>
      <c r="K7" s="3"/>
      <c r="L7" s="130"/>
      <c r="M7" s="124"/>
      <c r="N7" s="124"/>
      <c r="O7" s="125"/>
      <c r="P7" s="3"/>
    </row>
    <row r="8" spans="1:16" ht="16" thickTop="1" thickBot="1" x14ac:dyDescent="0.4">
      <c r="A8" s="3"/>
      <c r="B8" s="130"/>
      <c r="C8" s="166" t="s">
        <v>126</v>
      </c>
      <c r="D8" s="124"/>
      <c r="E8" s="125"/>
      <c r="F8" s="3"/>
      <c r="G8" s="130"/>
      <c r="H8" s="166" t="s">
        <v>126</v>
      </c>
      <c r="I8" s="124"/>
      <c r="J8" s="125"/>
      <c r="K8" s="3"/>
      <c r="L8" s="130"/>
      <c r="M8" s="166" t="s">
        <v>126</v>
      </c>
      <c r="N8" s="124"/>
      <c r="O8" s="125"/>
      <c r="P8" s="3"/>
    </row>
    <row r="9" spans="1:16" ht="16.5" x14ac:dyDescent="0.35">
      <c r="A9" s="3"/>
      <c r="B9" s="130"/>
      <c r="C9" s="167" t="s">
        <v>158</v>
      </c>
      <c r="D9" s="124"/>
      <c r="E9" s="125"/>
      <c r="F9" s="3"/>
      <c r="G9" s="130"/>
      <c r="H9" s="167" t="s">
        <v>158</v>
      </c>
      <c r="I9" s="124"/>
      <c r="J9" s="125"/>
      <c r="K9" s="3"/>
      <c r="L9" s="130"/>
      <c r="M9" s="167" t="s">
        <v>158</v>
      </c>
      <c r="N9" s="124"/>
      <c r="O9" s="125"/>
      <c r="P9" s="3"/>
    </row>
    <row r="10" spans="1:16" ht="15" thickBot="1" x14ac:dyDescent="0.4">
      <c r="A10" s="3"/>
      <c r="B10" s="130"/>
      <c r="C10" s="110">
        <v>60</v>
      </c>
      <c r="D10" s="124"/>
      <c r="E10" s="125"/>
      <c r="F10" s="3"/>
      <c r="G10" s="130"/>
      <c r="H10" s="110">
        <v>60</v>
      </c>
      <c r="I10" s="124"/>
      <c r="J10" s="125"/>
      <c r="K10" s="3"/>
      <c r="L10" s="130"/>
      <c r="M10" s="110">
        <v>60</v>
      </c>
      <c r="N10" s="124"/>
      <c r="O10" s="125"/>
      <c r="P10" s="3"/>
    </row>
    <row r="11" spans="1:16" ht="15.5" thickTop="1" thickBot="1" x14ac:dyDescent="0.4">
      <c r="A11" s="3"/>
      <c r="B11" s="130"/>
      <c r="C11" s="124"/>
      <c r="D11" s="124"/>
      <c r="E11" s="125"/>
      <c r="F11" s="3"/>
      <c r="G11" s="130"/>
      <c r="H11" s="124"/>
      <c r="I11" s="124"/>
      <c r="J11" s="125"/>
      <c r="K11" s="3"/>
      <c r="L11" s="130"/>
      <c r="M11" s="124"/>
      <c r="N11" s="124"/>
      <c r="O11" s="125"/>
      <c r="P11" s="3"/>
    </row>
    <row r="12" spans="1:16" ht="15.5" thickTop="1" thickBot="1" x14ac:dyDescent="0.4">
      <c r="A12" s="3"/>
      <c r="B12" s="130"/>
      <c r="C12" s="135" t="s">
        <v>128</v>
      </c>
      <c r="D12" s="124"/>
      <c r="E12" s="125"/>
      <c r="F12" s="3"/>
      <c r="G12" s="130"/>
      <c r="H12" s="135" t="s">
        <v>128</v>
      </c>
      <c r="I12" s="124"/>
      <c r="J12" s="125"/>
      <c r="K12" s="3"/>
      <c r="L12" s="130"/>
      <c r="M12" s="135" t="s">
        <v>128</v>
      </c>
      <c r="N12" s="124"/>
      <c r="O12" s="125"/>
      <c r="P12" s="3"/>
    </row>
    <row r="13" spans="1:16" ht="17.5" x14ac:dyDescent="0.35">
      <c r="A13" s="3"/>
      <c r="B13" s="130"/>
      <c r="C13" s="136" t="s">
        <v>148</v>
      </c>
      <c r="D13" s="124"/>
      <c r="E13" s="125"/>
      <c r="F13" s="3"/>
      <c r="G13" s="130"/>
      <c r="H13" s="136" t="s">
        <v>148</v>
      </c>
      <c r="I13" s="124"/>
      <c r="J13" s="125"/>
      <c r="K13" s="3"/>
      <c r="L13" s="130"/>
      <c r="M13" s="136" t="s">
        <v>148</v>
      </c>
      <c r="N13" s="124"/>
      <c r="O13" s="125"/>
      <c r="P13" s="3"/>
    </row>
    <row r="14" spans="1:16" ht="15" thickBot="1" x14ac:dyDescent="0.4">
      <c r="A14" s="3"/>
      <c r="B14" s="130"/>
      <c r="C14" s="112">
        <v>5</v>
      </c>
      <c r="D14" s="124"/>
      <c r="E14" s="125"/>
      <c r="F14" s="3"/>
      <c r="G14" s="130"/>
      <c r="H14" s="112">
        <v>2.5</v>
      </c>
      <c r="I14" s="124"/>
      <c r="J14" s="125"/>
      <c r="K14" s="3"/>
      <c r="L14" s="130"/>
      <c r="M14" s="112">
        <v>10</v>
      </c>
      <c r="N14" s="124"/>
      <c r="O14" s="125"/>
      <c r="P14" s="3"/>
    </row>
    <row r="15" spans="1:16" ht="15.5" thickTop="1" thickBot="1" x14ac:dyDescent="0.4">
      <c r="A15" s="3"/>
      <c r="B15" s="130"/>
      <c r="C15" s="124"/>
      <c r="D15" s="124"/>
      <c r="E15" s="125"/>
      <c r="F15" s="3"/>
      <c r="G15" s="130"/>
      <c r="H15" s="124"/>
      <c r="I15" s="124"/>
      <c r="J15" s="125"/>
      <c r="K15" s="3"/>
      <c r="L15" s="130"/>
      <c r="M15" s="124"/>
      <c r="N15" s="124"/>
      <c r="O15" s="125"/>
      <c r="P15" s="3"/>
    </row>
    <row r="16" spans="1:16" ht="16" thickTop="1" thickBot="1" x14ac:dyDescent="0.4">
      <c r="A16" s="3"/>
      <c r="B16" s="130"/>
      <c r="C16" s="142" t="s">
        <v>131</v>
      </c>
      <c r="D16" s="168">
        <f>C$10-(2*C$14)</f>
        <v>50</v>
      </c>
      <c r="E16" s="125"/>
      <c r="F16" s="3"/>
      <c r="G16" s="130"/>
      <c r="H16" s="142" t="s">
        <v>131</v>
      </c>
      <c r="I16" s="168">
        <f>H$10-(2*H$14)</f>
        <v>55</v>
      </c>
      <c r="J16" s="125"/>
      <c r="K16" s="3"/>
      <c r="L16" s="130"/>
      <c r="M16" s="142" t="s">
        <v>131</v>
      </c>
      <c r="N16" s="168">
        <f>M$10-(2*M$14)</f>
        <v>40</v>
      </c>
      <c r="O16" s="125"/>
      <c r="P16" s="3"/>
    </row>
    <row r="17" spans="1:16" ht="15.5" thickBot="1" x14ac:dyDescent="0.4">
      <c r="A17" s="3"/>
      <c r="B17" s="130"/>
      <c r="C17" s="144" t="s">
        <v>130</v>
      </c>
      <c r="D17" s="169">
        <f>C$10-C$14</f>
        <v>55</v>
      </c>
      <c r="E17" s="125"/>
      <c r="F17" s="3"/>
      <c r="G17" s="130"/>
      <c r="H17" s="144" t="s">
        <v>130</v>
      </c>
      <c r="I17" s="169">
        <f>H$10-H$14</f>
        <v>57.5</v>
      </c>
      <c r="J17" s="125"/>
      <c r="K17" s="3"/>
      <c r="L17" s="130"/>
      <c r="M17" s="144" t="s">
        <v>130</v>
      </c>
      <c r="N17" s="169">
        <f>M$10-M$14</f>
        <v>50</v>
      </c>
      <c r="O17" s="125"/>
      <c r="P17" s="3"/>
    </row>
    <row r="18" spans="1:16" ht="15.5" thickBot="1" x14ac:dyDescent="0.4">
      <c r="A18" s="3"/>
      <c r="B18" s="130"/>
      <c r="C18" s="144" t="s">
        <v>132</v>
      </c>
      <c r="D18" s="169">
        <f>C$10+C$14</f>
        <v>65</v>
      </c>
      <c r="E18" s="125"/>
      <c r="F18" s="3"/>
      <c r="G18" s="130"/>
      <c r="H18" s="144" t="s">
        <v>132</v>
      </c>
      <c r="I18" s="169">
        <f>H$10+H$14</f>
        <v>62.5</v>
      </c>
      <c r="J18" s="125"/>
      <c r="K18" s="3"/>
      <c r="L18" s="130"/>
      <c r="M18" s="144" t="s">
        <v>132</v>
      </c>
      <c r="N18" s="169">
        <f>M$10+M$14</f>
        <v>70</v>
      </c>
      <c r="O18" s="125"/>
      <c r="P18" s="3"/>
    </row>
    <row r="19" spans="1:16" ht="15.5" thickBot="1" x14ac:dyDescent="0.4">
      <c r="A19" s="3"/>
      <c r="B19" s="130"/>
      <c r="C19" s="146" t="s">
        <v>133</v>
      </c>
      <c r="D19" s="170">
        <f>C$10+(2*C$14)</f>
        <v>70</v>
      </c>
      <c r="E19" s="125"/>
      <c r="F19" s="3"/>
      <c r="G19" s="130"/>
      <c r="H19" s="146" t="s">
        <v>133</v>
      </c>
      <c r="I19" s="170">
        <f>H$10+(2*H$14)</f>
        <v>65</v>
      </c>
      <c r="J19" s="125"/>
      <c r="K19" s="3"/>
      <c r="L19" s="130"/>
      <c r="M19" s="146" t="s">
        <v>133</v>
      </c>
      <c r="N19" s="170">
        <f>M$10+(2*M$14)</f>
        <v>80</v>
      </c>
      <c r="O19" s="125"/>
      <c r="P19" s="3"/>
    </row>
    <row r="20" spans="1:16" ht="15.5" thickTop="1" thickBot="1" x14ac:dyDescent="0.4">
      <c r="A20" s="3"/>
      <c r="B20" s="137"/>
      <c r="C20" s="138"/>
      <c r="D20" s="138"/>
      <c r="E20" s="139"/>
      <c r="F20" s="3"/>
      <c r="G20" s="137"/>
      <c r="H20" s="138"/>
      <c r="I20" s="138"/>
      <c r="J20" s="139"/>
      <c r="K20" s="3"/>
      <c r="L20" s="137"/>
      <c r="M20" s="138"/>
      <c r="N20" s="138"/>
      <c r="O20" s="139"/>
      <c r="P20" s="3"/>
    </row>
    <row r="21" spans="1:16" ht="15" thickTop="1" x14ac:dyDescent="0.35">
      <c r="A21" s="3"/>
      <c r="B21" s="3"/>
      <c r="C21" s="3"/>
      <c r="D21" s="3"/>
      <c r="E21" s="3"/>
      <c r="F21" s="3"/>
      <c r="G21" s="3"/>
      <c r="H21" s="3"/>
      <c r="I21" s="3"/>
      <c r="J21" s="3"/>
      <c r="K21" s="3"/>
      <c r="L21" s="3"/>
      <c r="M21" s="3"/>
      <c r="N21" s="3"/>
      <c r="O21" s="3"/>
      <c r="P21" s="3"/>
    </row>
    <row r="22" spans="1:16" x14ac:dyDescent="0.35">
      <c r="A22" s="3"/>
      <c r="B22" s="3"/>
      <c r="C22" s="3"/>
      <c r="D22" s="3"/>
      <c r="E22" s="3"/>
      <c r="F22" s="3"/>
      <c r="G22" s="3"/>
      <c r="H22" s="3"/>
      <c r="I22" s="3"/>
      <c r="J22" s="3"/>
      <c r="K22" s="3"/>
      <c r="L22" s="3"/>
      <c r="M22" s="3"/>
      <c r="N22" s="3"/>
      <c r="O22" s="3"/>
      <c r="P22" s="3"/>
    </row>
    <row r="23" spans="1:16" x14ac:dyDescent="0.35">
      <c r="A23" s="3"/>
      <c r="B23" s="3"/>
      <c r="C23" s="3"/>
      <c r="D23" s="3"/>
      <c r="E23" s="3"/>
      <c r="F23" s="3"/>
      <c r="G23" s="3"/>
      <c r="H23" s="3"/>
      <c r="I23" s="3"/>
      <c r="J23" s="3"/>
      <c r="K23" s="3"/>
      <c r="L23" s="3"/>
      <c r="M23" s="3"/>
      <c r="N23" s="3"/>
      <c r="O23" s="3"/>
      <c r="P23" s="3"/>
    </row>
    <row r="24" spans="1:16" x14ac:dyDescent="0.35">
      <c r="A24" s="3"/>
      <c r="B24" s="3"/>
      <c r="C24" s="3"/>
      <c r="D24" s="3"/>
      <c r="E24" s="3"/>
      <c r="F24" s="3"/>
      <c r="G24" s="3"/>
      <c r="H24" s="3"/>
      <c r="I24" s="3"/>
      <c r="J24" s="3"/>
      <c r="K24" s="3"/>
      <c r="L24" s="3"/>
      <c r="M24" s="3"/>
      <c r="N24" s="3"/>
      <c r="O24" s="3"/>
      <c r="P24" s="3"/>
    </row>
    <row r="25" spans="1:16" x14ac:dyDescent="0.35">
      <c r="A25" s="3"/>
      <c r="B25" s="3"/>
      <c r="C25" s="3"/>
      <c r="D25" s="3"/>
      <c r="E25" s="3"/>
      <c r="F25" s="3"/>
      <c r="G25" s="3"/>
      <c r="H25" s="3"/>
      <c r="I25" s="3"/>
      <c r="J25" s="3"/>
      <c r="K25" s="3"/>
      <c r="L25" s="3"/>
      <c r="M25" s="3"/>
      <c r="N25" s="3"/>
      <c r="O25" s="3"/>
      <c r="P25" s="3"/>
    </row>
    <row r="26" spans="1:16" x14ac:dyDescent="0.35">
      <c r="A26" s="3"/>
      <c r="B26" s="3"/>
      <c r="C26" s="3"/>
      <c r="D26" s="3"/>
      <c r="E26" s="3"/>
      <c r="F26" s="3"/>
      <c r="G26" s="3"/>
      <c r="H26" s="3"/>
      <c r="I26" s="3"/>
      <c r="J26" s="3"/>
      <c r="K26" s="3"/>
      <c r="L26" s="3"/>
      <c r="M26" s="3"/>
      <c r="N26" s="3"/>
      <c r="O26" s="3"/>
      <c r="P26" s="3"/>
    </row>
    <row r="27" spans="1:16" x14ac:dyDescent="0.35">
      <c r="A27" s="3"/>
      <c r="B27" s="3"/>
      <c r="C27" s="3"/>
      <c r="D27" s="3"/>
      <c r="E27" s="3"/>
      <c r="F27" s="3"/>
      <c r="G27" s="3"/>
      <c r="H27" s="3"/>
      <c r="I27" s="3"/>
      <c r="J27" s="3"/>
      <c r="K27" s="3"/>
      <c r="L27" s="3"/>
      <c r="M27" s="3"/>
      <c r="N27" s="3"/>
      <c r="O27" s="3"/>
      <c r="P27" s="3"/>
    </row>
    <row r="28" spans="1:16" x14ac:dyDescent="0.35">
      <c r="A28" s="3"/>
      <c r="B28" s="3"/>
      <c r="C28" s="3"/>
      <c r="D28" s="3"/>
      <c r="E28" s="3"/>
      <c r="F28" s="3"/>
      <c r="G28" s="3"/>
      <c r="H28" s="3"/>
      <c r="I28" s="3"/>
      <c r="J28" s="3"/>
      <c r="K28" s="3"/>
      <c r="L28" s="3"/>
      <c r="M28" s="3"/>
      <c r="N28" s="3"/>
      <c r="O28" s="3"/>
      <c r="P28" s="3"/>
    </row>
    <row r="29" spans="1:16" x14ac:dyDescent="0.35">
      <c r="A29" s="3"/>
      <c r="B29" s="3"/>
      <c r="C29" s="3"/>
      <c r="D29" s="3"/>
      <c r="E29" s="3"/>
      <c r="F29" s="3"/>
      <c r="G29" s="3"/>
      <c r="H29" s="3"/>
      <c r="I29" s="3"/>
      <c r="J29" s="3"/>
      <c r="K29" s="3"/>
      <c r="L29" s="3"/>
      <c r="M29" s="3"/>
      <c r="N29" s="3"/>
      <c r="O29" s="3"/>
      <c r="P29" s="3"/>
    </row>
    <row r="30" spans="1:16" s="2" customFormat="1" ht="30" customHeight="1" x14ac:dyDescent="0.35">
      <c r="A30" s="12"/>
      <c r="B30" s="12"/>
      <c r="C30" s="3"/>
      <c r="D30" s="3"/>
      <c r="E30" s="3"/>
      <c r="F30" s="12"/>
      <c r="G30" s="12"/>
      <c r="H30" s="3"/>
      <c r="I30" s="3"/>
      <c r="J30" s="3"/>
      <c r="K30" s="12"/>
      <c r="L30" s="12"/>
      <c r="M30" s="3"/>
      <c r="N30" s="3"/>
      <c r="O30" s="3"/>
      <c r="P30" s="12"/>
    </row>
    <row r="31" spans="1:16" s="1" customFormat="1" x14ac:dyDescent="0.35">
      <c r="B31" s="30"/>
      <c r="C31" s="3"/>
      <c r="D31" s="3"/>
      <c r="E31" s="3"/>
      <c r="F31" s="30"/>
      <c r="G31" s="30"/>
      <c r="H31" s="3"/>
      <c r="I31" s="3"/>
      <c r="J31" s="3"/>
      <c r="K31" s="30"/>
      <c r="L31" s="30"/>
      <c r="M31" s="3"/>
      <c r="N31" s="3"/>
      <c r="O31" s="3"/>
      <c r="P31" s="30"/>
    </row>
    <row r="32" spans="1:16" s="1" customFormat="1" x14ac:dyDescent="0.35">
      <c r="A32" s="30"/>
      <c r="B32" s="30"/>
      <c r="C32" s="3"/>
      <c r="D32" s="3"/>
      <c r="E32" s="12"/>
      <c r="F32" s="30"/>
      <c r="G32" s="30"/>
      <c r="H32" s="3"/>
      <c r="I32" s="3"/>
      <c r="J32" s="12"/>
      <c r="K32" s="30"/>
      <c r="L32" s="30"/>
      <c r="M32" s="3"/>
      <c r="N32" s="3"/>
      <c r="O32" s="12"/>
      <c r="P32" s="30"/>
    </row>
    <row r="33" spans="1:16" x14ac:dyDescent="0.35">
      <c r="A33" s="3"/>
      <c r="B33" s="3"/>
      <c r="C33" s="12"/>
      <c r="D33" s="12"/>
      <c r="E33" s="30"/>
      <c r="F33" s="3"/>
      <c r="G33" s="3"/>
      <c r="H33" s="12"/>
      <c r="I33" s="12"/>
      <c r="J33" s="30"/>
      <c r="K33" s="3"/>
      <c r="L33" s="3"/>
      <c r="M33" s="12"/>
      <c r="N33" s="12"/>
      <c r="O33" s="30"/>
      <c r="P33" s="3"/>
    </row>
    <row r="34" spans="1:16" x14ac:dyDescent="0.35">
      <c r="A34" s="3"/>
      <c r="B34" s="3"/>
      <c r="C34" s="30"/>
      <c r="D34" s="30"/>
      <c r="E34" s="30"/>
      <c r="F34" s="3"/>
      <c r="G34" s="3"/>
      <c r="H34" s="30"/>
      <c r="I34" s="30"/>
      <c r="J34" s="30"/>
      <c r="K34" s="3"/>
      <c r="L34" s="3"/>
      <c r="M34" s="30"/>
      <c r="N34" s="30"/>
      <c r="O34" s="30"/>
      <c r="P34" s="3"/>
    </row>
    <row r="35" spans="1:16" x14ac:dyDescent="0.35">
      <c r="A35" s="3"/>
      <c r="B35" s="3"/>
      <c r="C35" s="30"/>
      <c r="D35" s="30"/>
      <c r="E35" s="3"/>
      <c r="F35" s="3"/>
      <c r="G35" s="3"/>
      <c r="H35" s="30"/>
      <c r="I35" s="30"/>
      <c r="J35" s="3"/>
      <c r="K35" s="3"/>
      <c r="L35" s="3"/>
      <c r="M35" s="30"/>
      <c r="N35" s="30"/>
      <c r="O35" s="3"/>
      <c r="P35" s="3"/>
    </row>
    <row r="36" spans="1:16" x14ac:dyDescent="0.35">
      <c r="A36" s="3"/>
      <c r="B36" s="3"/>
      <c r="C36" s="3"/>
      <c r="D36" s="3"/>
      <c r="E36" s="3"/>
      <c r="F36" s="3"/>
      <c r="G36" s="3"/>
      <c r="H36" s="3"/>
      <c r="I36" s="3"/>
      <c r="J36" s="3"/>
      <c r="K36" s="3"/>
      <c r="L36" s="3"/>
      <c r="M36" s="3"/>
      <c r="N36" s="3"/>
      <c r="O36" s="3"/>
      <c r="P36" s="3"/>
    </row>
    <row r="37" spans="1:16" x14ac:dyDescent="0.35">
      <c r="A37" s="3"/>
      <c r="B37" s="3"/>
      <c r="C37" s="3"/>
      <c r="D37" s="3"/>
      <c r="E37" s="3"/>
      <c r="F37" s="3"/>
      <c r="G37" s="3"/>
      <c r="H37" s="3"/>
      <c r="I37" s="3"/>
      <c r="J37" s="3"/>
      <c r="K37" s="3"/>
      <c r="L37" s="3"/>
      <c r="M37" s="3"/>
      <c r="N37" s="3"/>
      <c r="O37" s="3"/>
      <c r="P37" s="3"/>
    </row>
    <row r="38" spans="1:16" x14ac:dyDescent="0.35">
      <c r="A38" s="3"/>
      <c r="B38" s="3"/>
      <c r="C38" s="3"/>
      <c r="D38" s="3"/>
      <c r="E38" s="3"/>
      <c r="F38" s="3"/>
      <c r="G38" s="3"/>
      <c r="H38" s="3"/>
      <c r="I38" s="3"/>
      <c r="J38" s="3"/>
      <c r="K38" s="3"/>
      <c r="L38" s="3"/>
      <c r="M38" s="3"/>
      <c r="N38" s="3"/>
      <c r="O38" s="3"/>
      <c r="P38" s="3"/>
    </row>
    <row r="39" spans="1:16" x14ac:dyDescent="0.35">
      <c r="A39" s="3"/>
      <c r="B39" s="3"/>
      <c r="C39" s="3"/>
      <c r="D39" s="3"/>
      <c r="E39" s="3"/>
      <c r="F39" s="3"/>
      <c r="G39" s="3"/>
      <c r="H39" s="3"/>
      <c r="I39" s="3"/>
      <c r="J39" s="3"/>
      <c r="K39" s="3"/>
      <c r="L39" s="3"/>
      <c r="M39" s="3"/>
      <c r="N39" s="3"/>
      <c r="O39" s="3"/>
      <c r="P39" s="3"/>
    </row>
    <row r="40" spans="1:16" x14ac:dyDescent="0.35">
      <c r="A40" s="3"/>
      <c r="B40" s="3"/>
      <c r="C40" s="3"/>
      <c r="D40" s="3"/>
      <c r="E40" s="3"/>
      <c r="F40" s="3"/>
      <c r="G40" s="3"/>
      <c r="H40" s="3"/>
      <c r="I40" s="3"/>
      <c r="J40" s="3"/>
      <c r="K40" s="3"/>
      <c r="L40" s="3"/>
      <c r="M40" s="3"/>
      <c r="N40" s="3"/>
      <c r="O40" s="3"/>
      <c r="P40" s="3"/>
    </row>
    <row r="41" spans="1:16" x14ac:dyDescent="0.35">
      <c r="A41" s="3"/>
      <c r="B41" s="3"/>
      <c r="C41" s="3"/>
      <c r="D41" s="3"/>
      <c r="E41" s="3"/>
      <c r="F41" s="3"/>
      <c r="G41" s="3"/>
      <c r="H41" s="3"/>
      <c r="I41" s="3"/>
      <c r="J41" s="3"/>
      <c r="K41" s="3"/>
      <c r="L41" s="3"/>
      <c r="M41" s="3"/>
      <c r="N41" s="3"/>
      <c r="O41" s="3"/>
      <c r="P41" s="3"/>
    </row>
    <row r="42" spans="1:16" x14ac:dyDescent="0.35">
      <c r="A42" s="3"/>
      <c r="B42" s="3"/>
      <c r="C42" s="3"/>
      <c r="D42" s="3"/>
      <c r="E42" s="3"/>
      <c r="F42" s="3"/>
      <c r="G42" s="3"/>
      <c r="H42" s="3"/>
      <c r="I42" s="3"/>
      <c r="J42" s="3"/>
      <c r="K42" s="3"/>
      <c r="L42" s="3"/>
      <c r="M42" s="3"/>
      <c r="N42" s="3"/>
      <c r="O42" s="3"/>
      <c r="P42" s="3"/>
    </row>
    <row r="43" spans="1:16" x14ac:dyDescent="0.35">
      <c r="A43" s="3"/>
      <c r="B43" s="3"/>
      <c r="C43" s="3"/>
      <c r="D43" s="3"/>
      <c r="E43" s="3"/>
      <c r="F43" s="3"/>
      <c r="G43" s="3"/>
      <c r="H43" s="3"/>
      <c r="I43" s="3"/>
      <c r="J43" s="3"/>
      <c r="K43" s="3"/>
      <c r="L43" s="3"/>
      <c r="M43" s="3"/>
      <c r="N43" s="3"/>
      <c r="O43" s="3"/>
      <c r="P43" s="3"/>
    </row>
    <row r="44" spans="1:16" x14ac:dyDescent="0.35">
      <c r="A44" s="3"/>
      <c r="B44" s="3"/>
      <c r="C44" s="3"/>
      <c r="D44" s="3"/>
      <c r="E44" s="3"/>
      <c r="F44" s="3"/>
      <c r="G44" s="3"/>
      <c r="H44" s="3"/>
      <c r="I44" s="3"/>
      <c r="J44" s="3"/>
      <c r="K44" s="3"/>
      <c r="L44" s="3"/>
      <c r="M44" s="3"/>
      <c r="N44" s="3"/>
      <c r="O44" s="3"/>
      <c r="P44" s="3"/>
    </row>
    <row r="45" spans="1:16" x14ac:dyDescent="0.35">
      <c r="A45" s="3"/>
      <c r="C45" s="3"/>
      <c r="D45" s="3"/>
      <c r="E45" s="3"/>
      <c r="F45" s="3"/>
      <c r="H45" s="3"/>
      <c r="I45" s="3"/>
      <c r="J45" s="3"/>
      <c r="K45" s="3"/>
      <c r="M45" s="3"/>
      <c r="N45" s="3"/>
      <c r="O45" s="3"/>
      <c r="P45" s="3"/>
    </row>
    <row r="46" spans="1:16" x14ac:dyDescent="0.35">
      <c r="C46" s="3"/>
      <c r="D46" s="3"/>
      <c r="E46" s="3"/>
      <c r="H46" s="3"/>
      <c r="I46" s="3"/>
      <c r="J46" s="3"/>
      <c r="M46" s="3"/>
      <c r="N46" s="3"/>
      <c r="O46" s="3"/>
    </row>
    <row r="47" spans="1:16" x14ac:dyDescent="0.35">
      <c r="C47" s="3"/>
      <c r="D47" s="3"/>
      <c r="E47" s="3"/>
      <c r="H47" s="3"/>
      <c r="I47" s="3"/>
      <c r="J47" s="3"/>
      <c r="M47" s="3"/>
      <c r="N47" s="3"/>
      <c r="O47" s="3"/>
    </row>
    <row r="48" spans="1:16" x14ac:dyDescent="0.35">
      <c r="C48" s="3"/>
      <c r="D48" s="3"/>
      <c r="H48" s="3"/>
      <c r="I48" s="3"/>
      <c r="M48" s="3"/>
      <c r="N48" s="3"/>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D1DB4-70A3-4787-A60C-1B17AC287C4A}">
  <dimension ref="A1:S228"/>
  <sheetViews>
    <sheetView workbookViewId="0">
      <selection activeCell="B2" sqref="B2:B3"/>
    </sheetView>
  </sheetViews>
  <sheetFormatPr defaultRowHeight="14.5" x14ac:dyDescent="0.35"/>
  <cols>
    <col min="1" max="1" width="2.7265625" customWidth="1"/>
    <col min="2" max="2" width="8.7265625" customWidth="1"/>
    <col min="3" max="3" width="13.36328125" customWidth="1"/>
    <col min="4" max="4" width="18.7265625" customWidth="1"/>
    <col min="5" max="6" width="2.7265625" customWidth="1"/>
    <col min="7" max="7" width="26.26953125" customWidth="1"/>
    <col min="9" max="10" width="2.7265625" customWidth="1"/>
    <col min="12" max="12" width="13.36328125" customWidth="1"/>
    <col min="13" max="13" width="18.7265625" customWidth="1"/>
    <col min="14" max="15" width="2.7265625" customWidth="1"/>
    <col min="16" max="16" width="26.26953125" customWidth="1"/>
    <col min="18" max="19" width="2.7265625" customWidth="1"/>
  </cols>
  <sheetData>
    <row r="1" spans="1:19" ht="15" thickBot="1" x14ac:dyDescent="0.4">
      <c r="A1" s="3"/>
      <c r="B1" s="3"/>
      <c r="C1" s="3"/>
      <c r="D1" s="3"/>
      <c r="E1" s="3"/>
      <c r="F1" s="3"/>
      <c r="G1" s="3"/>
      <c r="H1" s="3"/>
      <c r="I1" s="3"/>
      <c r="J1" s="3"/>
      <c r="K1" s="3"/>
      <c r="L1" s="3"/>
      <c r="M1" s="3"/>
      <c r="N1" s="3"/>
      <c r="O1" s="3"/>
      <c r="P1" s="3"/>
      <c r="Q1" s="3"/>
      <c r="R1" s="3"/>
      <c r="S1" s="3"/>
    </row>
    <row r="2" spans="1:19" ht="15" customHeight="1" thickTop="1" x14ac:dyDescent="0.35">
      <c r="A2" s="3"/>
      <c r="B2" s="104" t="s">
        <v>13</v>
      </c>
      <c r="C2" s="102" t="s">
        <v>159</v>
      </c>
      <c r="D2" s="16" t="s">
        <v>22</v>
      </c>
      <c r="E2" s="12"/>
      <c r="F2" s="117"/>
      <c r="G2" s="118"/>
      <c r="H2" s="118"/>
      <c r="I2" s="119"/>
      <c r="J2" s="3"/>
      <c r="K2" s="104" t="s">
        <v>13</v>
      </c>
      <c r="L2" s="102" t="s">
        <v>160</v>
      </c>
      <c r="M2" s="16" t="s">
        <v>22</v>
      </c>
      <c r="N2" s="12"/>
      <c r="O2" s="117"/>
      <c r="P2" s="118"/>
      <c r="Q2" s="118"/>
      <c r="R2" s="119"/>
      <c r="S2" s="3"/>
    </row>
    <row r="3" spans="1:19" ht="18" thickBot="1" x14ac:dyDescent="0.4">
      <c r="A3" s="3"/>
      <c r="B3" s="105"/>
      <c r="C3" s="103"/>
      <c r="D3" s="18" t="s">
        <v>25</v>
      </c>
      <c r="E3" s="12"/>
      <c r="F3" s="122"/>
      <c r="G3" s="123" t="s">
        <v>161</v>
      </c>
      <c r="H3" s="124"/>
      <c r="I3" s="125"/>
      <c r="J3" s="3"/>
      <c r="K3" s="105"/>
      <c r="L3" s="103"/>
      <c r="M3" s="18" t="s">
        <v>25</v>
      </c>
      <c r="N3" s="12"/>
      <c r="O3" s="122"/>
      <c r="P3" s="123" t="s">
        <v>162</v>
      </c>
      <c r="Q3" s="124"/>
      <c r="R3" s="125"/>
      <c r="S3" s="3"/>
    </row>
    <row r="4" spans="1:19" ht="15" thickBot="1" x14ac:dyDescent="0.4">
      <c r="A4" s="3"/>
      <c r="B4" s="8" t="s">
        <v>3</v>
      </c>
      <c r="C4" s="171">
        <v>91</v>
      </c>
      <c r="D4" s="129">
        <f>(C4-$G$7)^2</f>
        <v>4.475575308641992</v>
      </c>
      <c r="E4" s="3"/>
      <c r="F4" s="130"/>
      <c r="G4" s="124"/>
      <c r="H4" s="124"/>
      <c r="I4" s="125"/>
      <c r="J4" s="3"/>
      <c r="K4" s="8" t="s">
        <v>3</v>
      </c>
      <c r="L4" s="171">
        <v>86</v>
      </c>
      <c r="M4" s="129">
        <f>(L4-$P$8)^2</f>
        <v>63.574044444444375</v>
      </c>
      <c r="N4" s="3"/>
      <c r="O4" s="122"/>
      <c r="P4" s="123" t="s">
        <v>160</v>
      </c>
      <c r="Q4" s="124"/>
      <c r="R4" s="125"/>
      <c r="S4" s="3"/>
    </row>
    <row r="5" spans="1:19" ht="15.5" thickBot="1" x14ac:dyDescent="0.4">
      <c r="A5" s="3"/>
      <c r="B5" s="7" t="s">
        <v>6</v>
      </c>
      <c r="C5" s="172">
        <v>95</v>
      </c>
      <c r="D5" s="129">
        <f t="shared" ref="D5:D68" si="0">(C5-$G$7)^2</f>
        <v>3.5511308641975163</v>
      </c>
      <c r="E5" s="3"/>
      <c r="F5" s="130"/>
      <c r="G5" s="173" t="s">
        <v>126</v>
      </c>
      <c r="H5" s="124"/>
      <c r="I5" s="125"/>
      <c r="J5" s="3"/>
      <c r="K5" s="7" t="s">
        <v>6</v>
      </c>
      <c r="L5" s="172">
        <v>78</v>
      </c>
      <c r="M5" s="129">
        <f t="shared" ref="M5:M68" si="1">(L5-$P$8)^2</f>
        <v>7.1111111111133341E-4</v>
      </c>
      <c r="N5" s="3"/>
      <c r="O5" s="130"/>
      <c r="P5" s="124"/>
      <c r="Q5" s="124"/>
      <c r="R5" s="125"/>
      <c r="S5" s="3"/>
    </row>
    <row r="6" spans="1:19" ht="15.5" thickBot="1" x14ac:dyDescent="0.4">
      <c r="A6" s="3"/>
      <c r="B6" s="7" t="s">
        <v>8</v>
      </c>
      <c r="C6" s="172">
        <v>95</v>
      </c>
      <c r="D6" s="129">
        <f t="shared" si="0"/>
        <v>3.5511308641975163</v>
      </c>
      <c r="E6" s="3"/>
      <c r="F6" s="130"/>
      <c r="G6" s="174" t="s">
        <v>159</v>
      </c>
      <c r="H6" s="124"/>
      <c r="I6" s="125"/>
      <c r="J6" s="3"/>
      <c r="K6" s="7" t="s">
        <v>8</v>
      </c>
      <c r="L6" s="172">
        <v>56</v>
      </c>
      <c r="M6" s="129">
        <f t="shared" si="1"/>
        <v>485.17404444444463</v>
      </c>
      <c r="N6" s="3"/>
      <c r="O6" s="130"/>
      <c r="P6" s="173" t="s">
        <v>126</v>
      </c>
      <c r="Q6" s="124"/>
      <c r="R6" s="125"/>
      <c r="S6" s="3"/>
    </row>
    <row r="7" spans="1:19" ht="15" thickBot="1" x14ac:dyDescent="0.4">
      <c r="A7" s="3"/>
      <c r="B7" s="7" t="s">
        <v>7</v>
      </c>
      <c r="C7" s="172">
        <v>91</v>
      </c>
      <c r="D7" s="129">
        <f t="shared" si="0"/>
        <v>4.475575308641992</v>
      </c>
      <c r="E7" s="3"/>
      <c r="F7" s="130"/>
      <c r="G7" s="175">
        <f>AVERAGE(C4:C228)</f>
        <v>93.115555555555559</v>
      </c>
      <c r="H7" s="124"/>
      <c r="I7" s="125"/>
      <c r="J7" s="3"/>
      <c r="K7" s="7" t="s">
        <v>7</v>
      </c>
      <c r="L7" s="172">
        <v>81</v>
      </c>
      <c r="M7" s="129">
        <f t="shared" si="1"/>
        <v>8.8407111111110872</v>
      </c>
      <c r="N7" s="3"/>
      <c r="O7" s="130"/>
      <c r="P7" s="174" t="s">
        <v>160</v>
      </c>
      <c r="Q7" s="124"/>
      <c r="R7" s="125"/>
      <c r="S7" s="3"/>
    </row>
    <row r="8" spans="1:19" ht="15" thickBot="1" x14ac:dyDescent="0.4">
      <c r="A8" s="3"/>
      <c r="B8" s="7" t="s">
        <v>5</v>
      </c>
      <c r="C8" s="172">
        <v>100</v>
      </c>
      <c r="D8" s="129">
        <f t="shared" si="0"/>
        <v>47.395575308641924</v>
      </c>
      <c r="E8" s="3"/>
      <c r="F8" s="130"/>
      <c r="G8" s="124"/>
      <c r="H8" s="124"/>
      <c r="I8" s="125"/>
      <c r="J8" s="3"/>
      <c r="K8" s="7" t="s">
        <v>5</v>
      </c>
      <c r="L8" s="172">
        <v>75</v>
      </c>
      <c r="M8" s="129">
        <f t="shared" si="1"/>
        <v>9.1607111111111372</v>
      </c>
      <c r="N8" s="3"/>
      <c r="O8" s="130"/>
      <c r="P8" s="175">
        <f>AVERAGE(L4:L228)</f>
        <v>78.026666666666671</v>
      </c>
      <c r="Q8" s="124"/>
      <c r="R8" s="125"/>
      <c r="S8" s="3"/>
    </row>
    <row r="9" spans="1:19" ht="17" thickBot="1" x14ac:dyDescent="0.4">
      <c r="A9" s="3"/>
      <c r="B9" s="7" t="s">
        <v>4</v>
      </c>
      <c r="C9" s="172">
        <v>87</v>
      </c>
      <c r="D9" s="129">
        <f t="shared" si="0"/>
        <v>37.400019753086468</v>
      </c>
      <c r="E9" s="3"/>
      <c r="F9" s="130"/>
      <c r="G9" s="176" t="s">
        <v>127</v>
      </c>
      <c r="H9" s="124"/>
      <c r="I9" s="125"/>
      <c r="J9" s="3"/>
      <c r="K9" s="7" t="s">
        <v>4</v>
      </c>
      <c r="L9" s="172">
        <v>80</v>
      </c>
      <c r="M9" s="129">
        <f t="shared" si="1"/>
        <v>3.894044444444428</v>
      </c>
      <c r="N9" s="3"/>
      <c r="O9" s="130"/>
      <c r="P9" s="124"/>
      <c r="Q9" s="124"/>
      <c r="R9" s="125"/>
      <c r="S9" s="3"/>
    </row>
    <row r="10" spans="1:19" ht="18" thickBot="1" x14ac:dyDescent="0.4">
      <c r="A10" s="3"/>
      <c r="B10" s="7" t="s">
        <v>9</v>
      </c>
      <c r="C10" s="172">
        <v>91</v>
      </c>
      <c r="D10" s="129">
        <f t="shared" si="0"/>
        <v>4.475575308641992</v>
      </c>
      <c r="E10" s="3"/>
      <c r="F10" s="130"/>
      <c r="G10" s="177" t="s">
        <v>32</v>
      </c>
      <c r="H10" s="124"/>
      <c r="I10" s="125"/>
      <c r="J10" s="3"/>
      <c r="K10" s="7" t="s">
        <v>9</v>
      </c>
      <c r="L10" s="172">
        <v>95</v>
      </c>
      <c r="M10" s="129">
        <f t="shared" si="1"/>
        <v>288.09404444444431</v>
      </c>
      <c r="N10" s="3"/>
      <c r="O10" s="130"/>
      <c r="P10" s="176" t="s">
        <v>127</v>
      </c>
      <c r="Q10" s="124"/>
      <c r="R10" s="125"/>
      <c r="S10" s="3"/>
    </row>
    <row r="11" spans="1:19" ht="18" thickBot="1" x14ac:dyDescent="0.4">
      <c r="A11" s="3"/>
      <c r="B11" s="7" t="s">
        <v>10</v>
      </c>
      <c r="C11" s="172">
        <v>95</v>
      </c>
      <c r="D11" s="129">
        <f t="shared" si="0"/>
        <v>3.5511308641975163</v>
      </c>
      <c r="E11" s="3"/>
      <c r="F11" s="130"/>
      <c r="G11" s="178">
        <f>SUM(D4:D228)/COUNT(D4:D228)</f>
        <v>509.34664691358074</v>
      </c>
      <c r="H11" s="124"/>
      <c r="I11" s="125"/>
      <c r="J11" s="3"/>
      <c r="K11" s="7" t="s">
        <v>10</v>
      </c>
      <c r="L11" s="172">
        <v>91</v>
      </c>
      <c r="M11" s="129">
        <f t="shared" si="1"/>
        <v>168.30737777777767</v>
      </c>
      <c r="N11" s="3"/>
      <c r="O11" s="130"/>
      <c r="P11" s="177" t="s">
        <v>32</v>
      </c>
      <c r="Q11" s="124"/>
      <c r="R11" s="125"/>
      <c r="S11" s="3"/>
    </row>
    <row r="12" spans="1:19" ht="15" thickBot="1" x14ac:dyDescent="0.4">
      <c r="A12" s="3"/>
      <c r="B12" s="7" t="s">
        <v>11</v>
      </c>
      <c r="C12" s="172">
        <v>91</v>
      </c>
      <c r="D12" s="129">
        <f t="shared" si="0"/>
        <v>4.475575308641992</v>
      </c>
      <c r="E12" s="3"/>
      <c r="F12" s="130"/>
      <c r="G12" s="124"/>
      <c r="H12" s="124"/>
      <c r="I12" s="125"/>
      <c r="J12" s="3"/>
      <c r="K12" s="7" t="s">
        <v>11</v>
      </c>
      <c r="L12" s="172">
        <v>81</v>
      </c>
      <c r="M12" s="129">
        <f t="shared" si="1"/>
        <v>8.8407111111110872</v>
      </c>
      <c r="N12" s="3"/>
      <c r="O12" s="130"/>
      <c r="P12" s="178">
        <f>SUM(M4:M228)/COUNT(M4:M228)</f>
        <v>163.32373333333354</v>
      </c>
      <c r="Q12" s="124"/>
      <c r="R12" s="125"/>
      <c r="S12" s="3"/>
    </row>
    <row r="13" spans="1:19" ht="15" thickBot="1" x14ac:dyDescent="0.4">
      <c r="A13" s="3"/>
      <c r="B13" s="7" t="s">
        <v>12</v>
      </c>
      <c r="C13" s="172">
        <v>91</v>
      </c>
      <c r="D13" s="129">
        <f t="shared" si="0"/>
        <v>4.475575308641992</v>
      </c>
      <c r="E13" s="3"/>
      <c r="F13" s="130"/>
      <c r="G13" s="179" t="s">
        <v>128</v>
      </c>
      <c r="H13" s="124"/>
      <c r="I13" s="125"/>
      <c r="J13" s="3"/>
      <c r="K13" s="7" t="s">
        <v>12</v>
      </c>
      <c r="L13" s="172">
        <v>86</v>
      </c>
      <c r="M13" s="129">
        <f t="shared" si="1"/>
        <v>63.574044444444375</v>
      </c>
      <c r="N13" s="3"/>
      <c r="O13" s="130"/>
      <c r="P13" s="124"/>
      <c r="Q13" s="124"/>
      <c r="R13" s="125"/>
      <c r="S13" s="3"/>
    </row>
    <row r="14" spans="1:19" ht="18" thickBot="1" x14ac:dyDescent="0.4">
      <c r="A14" s="3"/>
      <c r="B14" s="7" t="s">
        <v>36</v>
      </c>
      <c r="C14" s="172">
        <v>100</v>
      </c>
      <c r="D14" s="129">
        <f t="shared" si="0"/>
        <v>47.395575308641924</v>
      </c>
      <c r="E14" s="3"/>
      <c r="F14" s="130"/>
      <c r="G14" s="180" t="s">
        <v>148</v>
      </c>
      <c r="H14" s="124"/>
      <c r="I14" s="125"/>
      <c r="J14" s="3"/>
      <c r="K14" s="7" t="s">
        <v>36</v>
      </c>
      <c r="L14" s="172">
        <v>79</v>
      </c>
      <c r="M14" s="129">
        <f t="shared" si="1"/>
        <v>0.94737777777776966</v>
      </c>
      <c r="N14" s="3"/>
      <c r="O14" s="130"/>
      <c r="P14" s="179" t="s">
        <v>128</v>
      </c>
      <c r="Q14" s="124"/>
      <c r="R14" s="125"/>
      <c r="S14" s="3"/>
    </row>
    <row r="15" spans="1:19" ht="18" thickBot="1" x14ac:dyDescent="0.4">
      <c r="A15" s="3"/>
      <c r="B15" s="7" t="s">
        <v>37</v>
      </c>
      <c r="C15" s="172">
        <v>100</v>
      </c>
      <c r="D15" s="129">
        <f t="shared" si="0"/>
        <v>47.395575308641924</v>
      </c>
      <c r="E15" s="3"/>
      <c r="F15" s="130"/>
      <c r="G15" s="181">
        <f>SQRT(G11)</f>
        <v>22.568709464955695</v>
      </c>
      <c r="H15" s="124"/>
      <c r="I15" s="125"/>
      <c r="J15" s="3"/>
      <c r="K15" s="7" t="s">
        <v>37</v>
      </c>
      <c r="L15" s="172">
        <v>87</v>
      </c>
      <c r="M15" s="129">
        <f t="shared" si="1"/>
        <v>80.520711111111041</v>
      </c>
      <c r="N15" s="3"/>
      <c r="O15" s="130"/>
      <c r="P15" s="180" t="s">
        <v>148</v>
      </c>
      <c r="Q15" s="124"/>
      <c r="R15" s="125"/>
      <c r="S15" s="3"/>
    </row>
    <row r="16" spans="1:19" ht="15" thickBot="1" x14ac:dyDescent="0.4">
      <c r="A16" s="3"/>
      <c r="B16" s="7" t="s">
        <v>38</v>
      </c>
      <c r="C16" s="172">
        <v>95</v>
      </c>
      <c r="D16" s="129">
        <f t="shared" si="0"/>
        <v>3.5511308641975163</v>
      </c>
      <c r="E16" s="3"/>
      <c r="F16" s="130"/>
      <c r="G16" s="124"/>
      <c r="H16" s="124"/>
      <c r="I16" s="125"/>
      <c r="J16" s="3"/>
      <c r="K16" s="7" t="s">
        <v>38</v>
      </c>
      <c r="L16" s="172">
        <v>73</v>
      </c>
      <c r="M16" s="129">
        <f t="shared" si="1"/>
        <v>25.267377777777821</v>
      </c>
      <c r="N16" s="3"/>
      <c r="O16" s="130"/>
      <c r="P16" s="181">
        <f>SQRT(P12)</f>
        <v>12.779817421752689</v>
      </c>
      <c r="Q16" s="124"/>
      <c r="R16" s="125"/>
      <c r="S16" s="3"/>
    </row>
    <row r="17" spans="1:19" ht="15.5" thickBot="1" x14ac:dyDescent="0.4">
      <c r="A17" s="3"/>
      <c r="B17" s="7" t="s">
        <v>39</v>
      </c>
      <c r="C17" s="172">
        <v>79</v>
      </c>
      <c r="D17" s="129">
        <f t="shared" si="0"/>
        <v>199.24890864197542</v>
      </c>
      <c r="E17" s="3"/>
      <c r="F17" s="130"/>
      <c r="G17" s="182" t="s">
        <v>131</v>
      </c>
      <c r="H17" s="183">
        <f>$G$7-(2*$G$15)</f>
        <v>47.978136625644169</v>
      </c>
      <c r="I17" s="125"/>
      <c r="J17" s="3"/>
      <c r="K17" s="7" t="s">
        <v>39</v>
      </c>
      <c r="L17" s="172">
        <v>78</v>
      </c>
      <c r="M17" s="129">
        <f t="shared" si="1"/>
        <v>7.1111111111133341E-4</v>
      </c>
      <c r="N17" s="3"/>
      <c r="O17" s="130"/>
      <c r="P17" s="124"/>
      <c r="Q17" s="124"/>
      <c r="R17" s="125"/>
      <c r="S17" s="3"/>
    </row>
    <row r="18" spans="1:19" ht="15.5" thickBot="1" x14ac:dyDescent="0.4">
      <c r="A18" s="3"/>
      <c r="B18" s="7" t="s">
        <v>40</v>
      </c>
      <c r="C18" s="172">
        <v>91</v>
      </c>
      <c r="D18" s="129">
        <f t="shared" si="0"/>
        <v>4.475575308641992</v>
      </c>
      <c r="E18" s="3"/>
      <c r="F18" s="130"/>
      <c r="G18" s="182" t="s">
        <v>130</v>
      </c>
      <c r="H18" s="183">
        <f>$G$7-$G$15</f>
        <v>70.546846090599871</v>
      </c>
      <c r="I18" s="125"/>
      <c r="J18" s="3"/>
      <c r="K18" s="7" t="s">
        <v>40</v>
      </c>
      <c r="L18" s="172">
        <v>81</v>
      </c>
      <c r="M18" s="129">
        <f t="shared" si="1"/>
        <v>8.8407111111110872</v>
      </c>
      <c r="N18" s="3"/>
      <c r="O18" s="130"/>
      <c r="P18" s="182" t="s">
        <v>131</v>
      </c>
      <c r="Q18" s="183">
        <f>$P$8-(2*$P$16)</f>
        <v>52.467031823161292</v>
      </c>
      <c r="R18" s="125"/>
      <c r="S18" s="3"/>
    </row>
    <row r="19" spans="1:19" ht="15.5" thickBot="1" x14ac:dyDescent="0.4">
      <c r="A19" s="3"/>
      <c r="B19" s="7" t="s">
        <v>41</v>
      </c>
      <c r="C19" s="172">
        <v>100</v>
      </c>
      <c r="D19" s="129">
        <f t="shared" si="0"/>
        <v>47.395575308641924</v>
      </c>
      <c r="E19" s="3"/>
      <c r="F19" s="130"/>
      <c r="G19" s="182" t="s">
        <v>132</v>
      </c>
      <c r="H19" s="183">
        <f>$G$7+$G$15</f>
        <v>115.68426502051125</v>
      </c>
      <c r="I19" s="125"/>
      <c r="J19" s="3"/>
      <c r="K19" s="7" t="s">
        <v>41</v>
      </c>
      <c r="L19" s="172">
        <v>95</v>
      </c>
      <c r="M19" s="129">
        <f t="shared" si="1"/>
        <v>288.09404444444431</v>
      </c>
      <c r="N19" s="3"/>
      <c r="O19" s="130"/>
      <c r="P19" s="182" t="s">
        <v>130</v>
      </c>
      <c r="Q19" s="183">
        <f>$P$8-$P$16</f>
        <v>65.246849244913989</v>
      </c>
      <c r="R19" s="125"/>
      <c r="S19" s="3"/>
    </row>
    <row r="20" spans="1:19" ht="15.5" thickBot="1" x14ac:dyDescent="0.4">
      <c r="A20" s="3"/>
      <c r="B20" s="7" t="s">
        <v>42</v>
      </c>
      <c r="C20" s="172">
        <v>100</v>
      </c>
      <c r="D20" s="129">
        <f t="shared" si="0"/>
        <v>47.395575308641924</v>
      </c>
      <c r="E20" s="3"/>
      <c r="F20" s="130"/>
      <c r="G20" s="182" t="s">
        <v>133</v>
      </c>
      <c r="H20" s="183">
        <f>$G$7+(2*$G$15)</f>
        <v>138.25297448546695</v>
      </c>
      <c r="I20" s="125"/>
      <c r="J20" s="3"/>
      <c r="K20" s="7" t="s">
        <v>42</v>
      </c>
      <c r="L20" s="172">
        <v>70</v>
      </c>
      <c r="M20" s="129">
        <f t="shared" si="1"/>
        <v>64.427377777777849</v>
      </c>
      <c r="N20" s="3"/>
      <c r="O20" s="130"/>
      <c r="P20" s="182" t="s">
        <v>132</v>
      </c>
      <c r="Q20" s="183">
        <f>$P$8+$P$16</f>
        <v>90.806484088419353</v>
      </c>
      <c r="R20" s="125"/>
      <c r="S20" s="3"/>
    </row>
    <row r="21" spans="1:19" ht="15.5" thickBot="1" x14ac:dyDescent="0.4">
      <c r="A21" s="3"/>
      <c r="B21" s="7" t="s">
        <v>43</v>
      </c>
      <c r="C21" s="172">
        <v>100</v>
      </c>
      <c r="D21" s="129">
        <f t="shared" si="0"/>
        <v>47.395575308641924</v>
      </c>
      <c r="E21" s="3"/>
      <c r="F21" s="137"/>
      <c r="G21" s="138"/>
      <c r="H21" s="138"/>
      <c r="I21" s="139"/>
      <c r="J21" s="3"/>
      <c r="K21" s="7" t="s">
        <v>43</v>
      </c>
      <c r="L21" s="172">
        <v>95</v>
      </c>
      <c r="M21" s="129">
        <f t="shared" si="1"/>
        <v>288.09404444444431</v>
      </c>
      <c r="N21" s="3"/>
      <c r="O21" s="130"/>
      <c r="P21" s="182" t="s">
        <v>133</v>
      </c>
      <c r="Q21" s="183">
        <f>$P$8+(2*$P$16)</f>
        <v>103.58630151017205</v>
      </c>
      <c r="R21" s="125"/>
      <c r="S21" s="3"/>
    </row>
    <row r="22" spans="1:19" ht="15.5" thickTop="1" thickBot="1" x14ac:dyDescent="0.4">
      <c r="A22" s="3"/>
      <c r="B22" s="7" t="s">
        <v>44</v>
      </c>
      <c r="C22" s="172">
        <v>83</v>
      </c>
      <c r="D22" s="129">
        <f t="shared" si="0"/>
        <v>102.32446419753094</v>
      </c>
      <c r="E22" s="3"/>
      <c r="F22" s="3"/>
      <c r="G22" s="3"/>
      <c r="H22" s="3"/>
      <c r="I22" s="3"/>
      <c r="J22" s="3"/>
      <c r="K22" s="7" t="s">
        <v>44</v>
      </c>
      <c r="L22" s="172">
        <v>90</v>
      </c>
      <c r="M22" s="129">
        <f t="shared" si="1"/>
        <v>143.36071111111102</v>
      </c>
      <c r="N22" s="3"/>
      <c r="O22" s="137"/>
      <c r="P22" s="138"/>
      <c r="Q22" s="138"/>
      <c r="R22" s="139"/>
      <c r="S22" s="3"/>
    </row>
    <row r="23" spans="1:19" ht="15" thickTop="1" x14ac:dyDescent="0.35">
      <c r="A23" s="3"/>
      <c r="B23" s="7" t="s">
        <v>45</v>
      </c>
      <c r="C23" s="172">
        <v>95</v>
      </c>
      <c r="D23" s="129">
        <f t="shared" si="0"/>
        <v>3.5511308641975163</v>
      </c>
      <c r="E23" s="3"/>
      <c r="F23" s="3"/>
      <c r="G23" s="3"/>
      <c r="H23" s="3"/>
      <c r="I23" s="3"/>
      <c r="J23" s="3"/>
      <c r="K23" s="7" t="s">
        <v>45</v>
      </c>
      <c r="L23" s="172">
        <v>73</v>
      </c>
      <c r="M23" s="129">
        <f t="shared" si="1"/>
        <v>25.267377777777821</v>
      </c>
      <c r="N23" s="3"/>
      <c r="O23" s="3"/>
      <c r="P23" s="3"/>
      <c r="Q23" s="3"/>
      <c r="R23" s="3"/>
      <c r="S23" s="3"/>
    </row>
    <row r="24" spans="1:19" x14ac:dyDescent="0.35">
      <c r="A24" s="3"/>
      <c r="B24" s="7" t="s">
        <v>46</v>
      </c>
      <c r="C24" s="172">
        <v>91</v>
      </c>
      <c r="D24" s="129">
        <f t="shared" si="0"/>
        <v>4.475575308641992</v>
      </c>
      <c r="E24" s="3"/>
      <c r="F24" s="3"/>
      <c r="G24" s="3"/>
      <c r="H24" s="3"/>
      <c r="I24" s="3"/>
      <c r="J24" s="3"/>
      <c r="K24" s="7" t="s">
        <v>46</v>
      </c>
      <c r="L24" s="172">
        <v>86</v>
      </c>
      <c r="M24" s="129">
        <f t="shared" si="1"/>
        <v>63.574044444444375</v>
      </c>
      <c r="N24" s="3"/>
      <c r="O24" s="3"/>
      <c r="P24" s="3"/>
      <c r="Q24" s="3"/>
      <c r="R24" s="3"/>
      <c r="S24" s="3"/>
    </row>
    <row r="25" spans="1:19" x14ac:dyDescent="0.35">
      <c r="A25" s="3"/>
      <c r="B25" s="7" t="s">
        <v>47</v>
      </c>
      <c r="C25" s="172">
        <v>95</v>
      </c>
      <c r="D25" s="129">
        <f t="shared" si="0"/>
        <v>3.5511308641975163</v>
      </c>
      <c r="E25" s="3"/>
      <c r="F25" s="3"/>
      <c r="G25" s="3"/>
      <c r="H25" s="3"/>
      <c r="I25" s="3"/>
      <c r="J25" s="3"/>
      <c r="K25" s="7" t="s">
        <v>47</v>
      </c>
      <c r="L25" s="172">
        <v>73</v>
      </c>
      <c r="M25" s="129">
        <f t="shared" si="1"/>
        <v>25.267377777777821</v>
      </c>
      <c r="N25" s="3"/>
      <c r="O25" s="3"/>
      <c r="P25" s="3"/>
      <c r="Q25" s="3"/>
      <c r="R25" s="3"/>
      <c r="S25" s="3"/>
    </row>
    <row r="26" spans="1:19" x14ac:dyDescent="0.35">
      <c r="A26" s="3"/>
      <c r="B26" s="7" t="s">
        <v>48</v>
      </c>
      <c r="C26" s="172">
        <v>100</v>
      </c>
      <c r="D26" s="129">
        <f t="shared" si="0"/>
        <v>47.395575308641924</v>
      </c>
      <c r="E26" s="3"/>
      <c r="F26" s="3"/>
      <c r="G26" s="3"/>
      <c r="H26" s="3"/>
      <c r="I26" s="3"/>
      <c r="J26" s="3"/>
      <c r="K26" s="7" t="s">
        <v>48</v>
      </c>
      <c r="L26" s="172">
        <v>100</v>
      </c>
      <c r="M26" s="129">
        <f t="shared" si="1"/>
        <v>482.8273777777776</v>
      </c>
      <c r="N26" s="3"/>
      <c r="O26" s="3"/>
      <c r="P26" s="3"/>
      <c r="Q26" s="3"/>
      <c r="R26" s="3"/>
      <c r="S26" s="3"/>
    </row>
    <row r="27" spans="1:19" x14ac:dyDescent="0.35">
      <c r="A27" s="3"/>
      <c r="B27" s="7" t="s">
        <v>49</v>
      </c>
      <c r="C27" s="172">
        <v>70</v>
      </c>
      <c r="D27" s="129">
        <f t="shared" si="0"/>
        <v>534.32890864197543</v>
      </c>
      <c r="E27" s="3"/>
      <c r="F27" s="3"/>
      <c r="G27" s="3"/>
      <c r="H27" s="3"/>
      <c r="I27" s="3"/>
      <c r="J27" s="3"/>
      <c r="K27" s="7" t="s">
        <v>49</v>
      </c>
      <c r="L27" s="172">
        <v>82</v>
      </c>
      <c r="M27" s="129">
        <f t="shared" si="1"/>
        <v>15.787377777777746</v>
      </c>
      <c r="N27" s="3"/>
      <c r="O27" s="3"/>
      <c r="P27" s="3"/>
      <c r="Q27" s="3"/>
      <c r="R27" s="3"/>
      <c r="S27" s="3"/>
    </row>
    <row r="28" spans="1:19" x14ac:dyDescent="0.35">
      <c r="A28" s="3"/>
      <c r="B28" s="7" t="s">
        <v>50</v>
      </c>
      <c r="C28" s="172">
        <v>95</v>
      </c>
      <c r="D28" s="129">
        <f t="shared" si="0"/>
        <v>3.5511308641975163</v>
      </c>
      <c r="E28" s="3"/>
      <c r="F28" s="3"/>
      <c r="G28" s="3"/>
      <c r="H28" s="3"/>
      <c r="I28" s="3"/>
      <c r="J28" s="3"/>
      <c r="K28" s="7" t="s">
        <v>50</v>
      </c>
      <c r="L28" s="172">
        <v>100</v>
      </c>
      <c r="M28" s="129">
        <f t="shared" si="1"/>
        <v>482.8273777777776</v>
      </c>
      <c r="N28" s="3"/>
      <c r="O28" s="3"/>
      <c r="P28" s="3"/>
      <c r="Q28" s="3"/>
      <c r="R28" s="3"/>
      <c r="S28" s="3"/>
    </row>
    <row r="29" spans="1:19" x14ac:dyDescent="0.35">
      <c r="A29" s="3"/>
      <c r="B29" s="7" t="s">
        <v>51</v>
      </c>
      <c r="C29" s="172">
        <v>45</v>
      </c>
      <c r="D29" s="129">
        <f t="shared" si="0"/>
        <v>2315.1066864197533</v>
      </c>
      <c r="E29" s="3"/>
      <c r="F29" s="3"/>
      <c r="G29" s="3"/>
      <c r="H29" s="3"/>
      <c r="I29" s="3"/>
      <c r="J29" s="3"/>
      <c r="K29" s="7" t="s">
        <v>51</v>
      </c>
      <c r="L29" s="172">
        <v>54</v>
      </c>
      <c r="M29" s="129">
        <f t="shared" si="1"/>
        <v>577.28071111111126</v>
      </c>
      <c r="N29" s="3"/>
      <c r="O29" s="3"/>
      <c r="P29" s="3"/>
      <c r="Q29" s="3"/>
      <c r="R29" s="3"/>
      <c r="S29" s="3"/>
    </row>
    <row r="30" spans="1:19" x14ac:dyDescent="0.35">
      <c r="A30" s="3"/>
      <c r="B30" s="7" t="s">
        <v>52</v>
      </c>
      <c r="C30" s="172">
        <v>100</v>
      </c>
      <c r="D30" s="129">
        <f t="shared" si="0"/>
        <v>47.395575308641924</v>
      </c>
      <c r="E30" s="3"/>
      <c r="F30" s="3"/>
      <c r="G30" s="3"/>
      <c r="H30" s="3"/>
      <c r="I30" s="3"/>
      <c r="J30" s="3"/>
      <c r="K30" s="7" t="s">
        <v>52</v>
      </c>
      <c r="L30" s="172">
        <v>79</v>
      </c>
      <c r="M30" s="129">
        <f t="shared" si="1"/>
        <v>0.94737777777776966</v>
      </c>
      <c r="N30" s="3"/>
      <c r="O30" s="3"/>
      <c r="P30" s="3"/>
      <c r="Q30" s="3"/>
      <c r="R30" s="3"/>
      <c r="S30" s="3"/>
    </row>
    <row r="31" spans="1:19" s="2" customFormat="1" ht="15" customHeight="1" x14ac:dyDescent="0.35">
      <c r="A31" s="12"/>
      <c r="B31" s="7" t="s">
        <v>53</v>
      </c>
      <c r="C31" s="172">
        <v>95</v>
      </c>
      <c r="D31" s="129">
        <f t="shared" si="0"/>
        <v>3.5511308641975163</v>
      </c>
      <c r="E31" s="12"/>
      <c r="F31" s="12"/>
      <c r="G31" s="3"/>
      <c r="H31" s="3"/>
      <c r="I31" s="3"/>
      <c r="J31" s="3"/>
      <c r="K31" s="7" t="s">
        <v>53</v>
      </c>
      <c r="L31" s="172">
        <v>78</v>
      </c>
      <c r="M31" s="129">
        <f t="shared" si="1"/>
        <v>7.1111111111133341E-4</v>
      </c>
      <c r="N31" s="12"/>
      <c r="O31" s="3"/>
      <c r="P31" s="3"/>
      <c r="Q31" s="3"/>
      <c r="R31" s="3"/>
      <c r="S31" s="3"/>
    </row>
    <row r="32" spans="1:19" s="1" customFormat="1" x14ac:dyDescent="0.35">
      <c r="B32" s="7" t="s">
        <v>54</v>
      </c>
      <c r="C32" s="172">
        <v>83</v>
      </c>
      <c r="D32" s="129">
        <f t="shared" si="0"/>
        <v>102.32446419753094</v>
      </c>
      <c r="E32" s="30"/>
      <c r="F32" s="30"/>
      <c r="G32" s="3"/>
      <c r="H32" s="3"/>
      <c r="I32" s="3"/>
      <c r="J32" s="3"/>
      <c r="K32" s="7" t="s">
        <v>54</v>
      </c>
      <c r="L32" s="172">
        <v>70</v>
      </c>
      <c r="M32" s="129">
        <f t="shared" si="1"/>
        <v>64.427377777777849</v>
      </c>
      <c r="N32" s="30"/>
      <c r="O32" s="12"/>
      <c r="P32" s="3"/>
      <c r="Q32" s="3"/>
      <c r="R32" s="3"/>
      <c r="S32" s="3"/>
    </row>
    <row r="33" spans="1:19" s="1" customFormat="1" x14ac:dyDescent="0.35">
      <c r="A33" s="30"/>
      <c r="B33" s="7" t="s">
        <v>55</v>
      </c>
      <c r="C33" s="172">
        <v>95</v>
      </c>
      <c r="D33" s="129">
        <f t="shared" si="0"/>
        <v>3.5511308641975163</v>
      </c>
      <c r="E33" s="30"/>
      <c r="F33" s="30"/>
      <c r="G33" s="3"/>
      <c r="H33" s="3"/>
      <c r="I33" s="12"/>
      <c r="J33" s="3"/>
      <c r="K33" s="7" t="s">
        <v>55</v>
      </c>
      <c r="L33" s="172">
        <v>78</v>
      </c>
      <c r="M33" s="129">
        <f t="shared" si="1"/>
        <v>7.1111111111133341E-4</v>
      </c>
      <c r="N33" s="30"/>
      <c r="O33" s="30"/>
      <c r="P33" s="3"/>
      <c r="Q33" s="3"/>
      <c r="R33" s="3"/>
      <c r="S33" s="3"/>
    </row>
    <row r="34" spans="1:19" x14ac:dyDescent="0.35">
      <c r="A34" s="3"/>
      <c r="B34" s="7" t="s">
        <v>56</v>
      </c>
      <c r="C34" s="172">
        <v>70</v>
      </c>
      <c r="D34" s="129">
        <f t="shared" si="0"/>
        <v>534.32890864197543</v>
      </c>
      <c r="E34" s="3"/>
      <c r="F34" s="3"/>
      <c r="G34" s="12"/>
      <c r="H34" s="12"/>
      <c r="I34" s="30"/>
      <c r="J34" s="3"/>
      <c r="K34" s="7" t="s">
        <v>56</v>
      </c>
      <c r="L34" s="172">
        <v>82</v>
      </c>
      <c r="M34" s="129">
        <f t="shared" si="1"/>
        <v>15.787377777777746</v>
      </c>
      <c r="N34" s="3"/>
      <c r="O34" s="30"/>
      <c r="P34" s="3"/>
      <c r="Q34" s="3"/>
      <c r="R34" s="12"/>
      <c r="S34" s="3"/>
    </row>
    <row r="35" spans="1:19" x14ac:dyDescent="0.35">
      <c r="A35" s="3"/>
      <c r="B35" s="7" t="s">
        <v>57</v>
      </c>
      <c r="C35" s="172">
        <v>100</v>
      </c>
      <c r="D35" s="129">
        <f t="shared" si="0"/>
        <v>47.395575308641924</v>
      </c>
      <c r="E35" s="3"/>
      <c r="F35" s="3"/>
      <c r="G35" s="30"/>
      <c r="H35" s="30"/>
      <c r="I35" s="30"/>
      <c r="J35" s="12"/>
      <c r="K35" s="7" t="s">
        <v>57</v>
      </c>
      <c r="L35" s="172">
        <v>87</v>
      </c>
      <c r="M35" s="129">
        <f t="shared" si="1"/>
        <v>80.520711111111041</v>
      </c>
      <c r="N35" s="3"/>
      <c r="O35" s="3"/>
      <c r="P35" s="12"/>
      <c r="Q35" s="12"/>
      <c r="R35" s="30"/>
      <c r="S35" s="12"/>
    </row>
    <row r="36" spans="1:19" x14ac:dyDescent="0.35">
      <c r="A36" s="3"/>
      <c r="B36" s="7" t="s">
        <v>58</v>
      </c>
      <c r="C36" s="172">
        <v>95</v>
      </c>
      <c r="D36" s="129">
        <f t="shared" si="0"/>
        <v>3.5511308641975163</v>
      </c>
      <c r="E36" s="3"/>
      <c r="F36" s="3"/>
      <c r="G36" s="30"/>
      <c r="H36" s="30"/>
      <c r="I36" s="3"/>
      <c r="J36" s="30"/>
      <c r="K36" s="7" t="s">
        <v>58</v>
      </c>
      <c r="L36" s="172">
        <v>73</v>
      </c>
      <c r="M36" s="129">
        <f t="shared" si="1"/>
        <v>25.267377777777821</v>
      </c>
      <c r="N36" s="3"/>
      <c r="O36" s="3"/>
      <c r="P36" s="30"/>
      <c r="Q36" s="30"/>
      <c r="R36" s="30"/>
      <c r="S36" s="30"/>
    </row>
    <row r="37" spans="1:19" x14ac:dyDescent="0.35">
      <c r="A37" s="3"/>
      <c r="B37" s="7" t="s">
        <v>59</v>
      </c>
      <c r="C37" s="172">
        <v>79</v>
      </c>
      <c r="D37" s="129">
        <f t="shared" si="0"/>
        <v>199.24890864197542</v>
      </c>
      <c r="E37" s="3"/>
      <c r="F37" s="3"/>
      <c r="G37" s="3"/>
      <c r="H37" s="3"/>
      <c r="I37" s="3"/>
      <c r="J37" s="30"/>
      <c r="K37" s="7" t="s">
        <v>59</v>
      </c>
      <c r="L37" s="172">
        <v>42</v>
      </c>
      <c r="M37" s="129">
        <f t="shared" si="1"/>
        <v>1297.9207111111114</v>
      </c>
      <c r="N37" s="3"/>
      <c r="O37" s="3"/>
      <c r="P37" s="30"/>
      <c r="Q37" s="30"/>
      <c r="R37" s="3"/>
      <c r="S37" s="30"/>
    </row>
    <row r="38" spans="1:19" x14ac:dyDescent="0.35">
      <c r="A38" s="3"/>
      <c r="B38" s="7" t="s">
        <v>60</v>
      </c>
      <c r="C38" s="172">
        <v>95</v>
      </c>
      <c r="D38" s="129">
        <f t="shared" si="0"/>
        <v>3.5511308641975163</v>
      </c>
      <c r="E38" s="3"/>
      <c r="F38" s="3"/>
      <c r="G38" s="3"/>
      <c r="H38" s="3"/>
      <c r="I38" s="3"/>
      <c r="J38" s="3"/>
      <c r="K38" s="7" t="s">
        <v>60</v>
      </c>
      <c r="L38" s="172">
        <v>86</v>
      </c>
      <c r="M38" s="129">
        <f t="shared" si="1"/>
        <v>63.574044444444375</v>
      </c>
      <c r="N38" s="3"/>
      <c r="O38" s="3"/>
      <c r="P38" s="3"/>
      <c r="Q38" s="3"/>
      <c r="R38" s="3"/>
      <c r="S38" s="3"/>
    </row>
    <row r="39" spans="1:19" x14ac:dyDescent="0.35">
      <c r="A39" s="3"/>
      <c r="B39" s="7" t="s">
        <v>61</v>
      </c>
      <c r="C39" s="172">
        <v>95</v>
      </c>
      <c r="D39" s="129">
        <f t="shared" si="0"/>
        <v>3.5511308641975163</v>
      </c>
      <c r="E39" s="3"/>
      <c r="F39" s="3"/>
      <c r="G39" s="3"/>
      <c r="H39" s="3"/>
      <c r="I39" s="3"/>
      <c r="J39" s="3"/>
      <c r="K39" s="7" t="s">
        <v>61</v>
      </c>
      <c r="L39" s="172">
        <v>73</v>
      </c>
      <c r="M39" s="129">
        <f t="shared" si="1"/>
        <v>25.267377777777821</v>
      </c>
      <c r="N39" s="3"/>
      <c r="O39" s="3"/>
      <c r="P39" s="3"/>
      <c r="Q39" s="3"/>
      <c r="R39" s="3"/>
      <c r="S39" s="3"/>
    </row>
    <row r="40" spans="1:19" x14ac:dyDescent="0.35">
      <c r="A40" s="3"/>
      <c r="B40" s="7" t="s">
        <v>62</v>
      </c>
      <c r="C40" s="172">
        <v>95</v>
      </c>
      <c r="D40" s="129">
        <f t="shared" si="0"/>
        <v>3.5511308641975163</v>
      </c>
      <c r="E40" s="3"/>
      <c r="F40" s="3"/>
      <c r="G40" s="3"/>
      <c r="H40" s="3"/>
      <c r="I40" s="3"/>
      <c r="J40" s="3"/>
      <c r="K40" s="7" t="s">
        <v>62</v>
      </c>
      <c r="L40" s="172">
        <v>86</v>
      </c>
      <c r="M40" s="129">
        <f t="shared" si="1"/>
        <v>63.574044444444375</v>
      </c>
      <c r="N40" s="3"/>
      <c r="O40" s="3"/>
      <c r="P40" s="3"/>
      <c r="Q40" s="3"/>
      <c r="R40" s="3"/>
      <c r="S40" s="3"/>
    </row>
    <row r="41" spans="1:19" x14ac:dyDescent="0.35">
      <c r="A41" s="3"/>
      <c r="B41" s="7" t="s">
        <v>63</v>
      </c>
      <c r="C41" s="172">
        <v>72</v>
      </c>
      <c r="D41" s="129">
        <f t="shared" si="0"/>
        <v>445.86668641975325</v>
      </c>
      <c r="E41" s="3"/>
      <c r="F41" s="3"/>
      <c r="G41" s="3"/>
      <c r="H41" s="3"/>
      <c r="I41" s="3"/>
      <c r="J41" s="3"/>
      <c r="K41" s="7" t="s">
        <v>63</v>
      </c>
      <c r="L41" s="172">
        <v>54</v>
      </c>
      <c r="M41" s="129">
        <f t="shared" si="1"/>
        <v>577.28071111111126</v>
      </c>
      <c r="N41" s="3"/>
      <c r="O41" s="3"/>
      <c r="P41" s="3"/>
      <c r="Q41" s="3"/>
      <c r="R41" s="3"/>
      <c r="S41" s="3"/>
    </row>
    <row r="42" spans="1:19" x14ac:dyDescent="0.35">
      <c r="A42" s="3"/>
      <c r="B42" s="7" t="s">
        <v>64</v>
      </c>
      <c r="C42" s="172">
        <v>87</v>
      </c>
      <c r="D42" s="129">
        <f t="shared" si="0"/>
        <v>37.400019753086468</v>
      </c>
      <c r="E42" s="3"/>
      <c r="F42" s="3"/>
      <c r="G42" s="3"/>
      <c r="H42" s="3"/>
      <c r="I42" s="3"/>
      <c r="J42" s="3"/>
      <c r="K42" s="7" t="s">
        <v>64</v>
      </c>
      <c r="L42" s="172">
        <v>61</v>
      </c>
      <c r="M42" s="129">
        <f t="shared" si="1"/>
        <v>289.90737777777792</v>
      </c>
      <c r="N42" s="3"/>
      <c r="O42" s="3"/>
      <c r="P42" s="3"/>
      <c r="Q42" s="3"/>
      <c r="R42" s="3"/>
      <c r="S42" s="3"/>
    </row>
    <row r="43" spans="1:19" x14ac:dyDescent="0.35">
      <c r="A43" s="3"/>
      <c r="B43" s="7" t="s">
        <v>65</v>
      </c>
      <c r="C43" s="172">
        <v>95</v>
      </c>
      <c r="D43" s="129">
        <f t="shared" si="0"/>
        <v>3.5511308641975163</v>
      </c>
      <c r="E43" s="3"/>
      <c r="F43" s="3"/>
      <c r="G43" s="3"/>
      <c r="H43" s="3"/>
      <c r="I43" s="3"/>
      <c r="J43" s="3"/>
      <c r="K43" s="7" t="s">
        <v>65</v>
      </c>
      <c r="L43" s="172">
        <v>78</v>
      </c>
      <c r="M43" s="129">
        <f t="shared" si="1"/>
        <v>7.1111111111133341E-4</v>
      </c>
      <c r="N43" s="3"/>
      <c r="O43" s="3"/>
      <c r="P43" s="3"/>
      <c r="Q43" s="3"/>
      <c r="R43" s="3"/>
      <c r="S43" s="3"/>
    </row>
    <row r="44" spans="1:19" x14ac:dyDescent="0.35">
      <c r="A44" s="3"/>
      <c r="B44" s="7" t="s">
        <v>66</v>
      </c>
      <c r="C44" s="172">
        <v>95</v>
      </c>
      <c r="D44" s="129">
        <f t="shared" si="0"/>
        <v>3.5511308641975163</v>
      </c>
      <c r="E44" s="3"/>
      <c r="F44" s="3"/>
      <c r="G44" s="3"/>
      <c r="H44" s="3"/>
      <c r="I44" s="3"/>
      <c r="J44" s="3"/>
      <c r="K44" s="7" t="s">
        <v>66</v>
      </c>
      <c r="L44" s="172">
        <v>82</v>
      </c>
      <c r="M44" s="129">
        <f t="shared" si="1"/>
        <v>15.787377777777746</v>
      </c>
      <c r="N44" s="3"/>
      <c r="O44" s="3"/>
      <c r="P44" s="3"/>
      <c r="Q44" s="3"/>
      <c r="R44" s="3"/>
      <c r="S44" s="3"/>
    </row>
    <row r="45" spans="1:19" x14ac:dyDescent="0.35">
      <c r="A45" s="3"/>
      <c r="B45" s="7" t="s">
        <v>67</v>
      </c>
      <c r="C45" s="172">
        <v>91</v>
      </c>
      <c r="D45" s="129">
        <f t="shared" si="0"/>
        <v>4.475575308641992</v>
      </c>
      <c r="E45" s="3"/>
      <c r="F45" s="3"/>
      <c r="G45" s="3"/>
      <c r="H45" s="3"/>
      <c r="I45" s="3"/>
      <c r="J45" s="3"/>
      <c r="K45" s="7" t="s">
        <v>67</v>
      </c>
      <c r="L45" s="172">
        <v>86</v>
      </c>
      <c r="M45" s="129">
        <f t="shared" si="1"/>
        <v>63.574044444444375</v>
      </c>
      <c r="N45" s="3"/>
      <c r="O45" s="3"/>
      <c r="P45" s="3"/>
      <c r="Q45" s="3"/>
      <c r="R45" s="3"/>
      <c r="S45" s="3"/>
    </row>
    <row r="46" spans="1:19" x14ac:dyDescent="0.35">
      <c r="A46" s="3"/>
      <c r="B46" s="7" t="s">
        <v>68</v>
      </c>
      <c r="C46" s="172">
        <v>92</v>
      </c>
      <c r="D46" s="129">
        <f t="shared" si="0"/>
        <v>1.2444641975308728</v>
      </c>
      <c r="G46" s="3"/>
      <c r="H46" s="3"/>
      <c r="I46" s="3"/>
      <c r="J46" s="3"/>
      <c r="K46" s="7" t="s">
        <v>68</v>
      </c>
      <c r="L46" s="172">
        <v>68</v>
      </c>
      <c r="M46" s="129">
        <f t="shared" si="1"/>
        <v>100.53404444444453</v>
      </c>
      <c r="O46" s="3"/>
      <c r="P46" s="3"/>
      <c r="Q46" s="3"/>
      <c r="R46" s="3"/>
      <c r="S46" s="3"/>
    </row>
    <row r="47" spans="1:19" x14ac:dyDescent="0.35">
      <c r="B47" s="7" t="s">
        <v>69</v>
      </c>
      <c r="C47" s="172">
        <v>78</v>
      </c>
      <c r="D47" s="129">
        <f t="shared" si="0"/>
        <v>228.48001975308654</v>
      </c>
      <c r="G47" s="3"/>
      <c r="H47" s="3"/>
      <c r="I47" s="3"/>
      <c r="J47" s="3"/>
      <c r="K47" s="7" t="s">
        <v>69</v>
      </c>
      <c r="L47" s="172">
        <v>79</v>
      </c>
      <c r="M47" s="129">
        <f t="shared" si="1"/>
        <v>0.94737777777776966</v>
      </c>
      <c r="P47" s="3"/>
      <c r="Q47" s="3"/>
      <c r="R47" s="3"/>
      <c r="S47" s="3"/>
    </row>
    <row r="48" spans="1:19" x14ac:dyDescent="0.35">
      <c r="B48" s="7" t="s">
        <v>70</v>
      </c>
      <c r="C48" s="172">
        <v>87</v>
      </c>
      <c r="D48" s="129">
        <f t="shared" si="0"/>
        <v>37.400019753086468</v>
      </c>
      <c r="G48" s="3"/>
      <c r="H48" s="3"/>
      <c r="I48" s="3"/>
      <c r="J48" s="3"/>
      <c r="K48" s="7" t="s">
        <v>70</v>
      </c>
      <c r="L48" s="172">
        <v>71</v>
      </c>
      <c r="M48" s="129">
        <f t="shared" si="1"/>
        <v>49.3740444444445</v>
      </c>
      <c r="P48" s="3"/>
      <c r="Q48" s="3"/>
      <c r="R48" s="3"/>
      <c r="S48" s="3"/>
    </row>
    <row r="49" spans="2:19" x14ac:dyDescent="0.35">
      <c r="B49" s="7" t="s">
        <v>71</v>
      </c>
      <c r="C49" s="172">
        <v>100</v>
      </c>
      <c r="D49" s="129">
        <f t="shared" si="0"/>
        <v>47.395575308641924</v>
      </c>
      <c r="G49" s="3"/>
      <c r="H49" s="3"/>
      <c r="J49" s="3"/>
      <c r="K49" s="7" t="s">
        <v>71</v>
      </c>
      <c r="L49" s="172">
        <v>75</v>
      </c>
      <c r="M49" s="129">
        <f t="shared" si="1"/>
        <v>9.1607111111111372</v>
      </c>
      <c r="P49" s="3"/>
      <c r="Q49" s="3"/>
      <c r="R49" s="3"/>
      <c r="S49" s="3"/>
    </row>
    <row r="50" spans="2:19" x14ac:dyDescent="0.35">
      <c r="B50" s="7" t="s">
        <v>72</v>
      </c>
      <c r="C50" s="172">
        <v>79</v>
      </c>
      <c r="D50" s="129">
        <f t="shared" si="0"/>
        <v>199.24890864197542</v>
      </c>
      <c r="J50" s="3"/>
      <c r="K50" s="7" t="s">
        <v>72</v>
      </c>
      <c r="L50" s="172">
        <v>89</v>
      </c>
      <c r="M50" s="129">
        <f t="shared" si="1"/>
        <v>120.41404444444436</v>
      </c>
      <c r="P50" s="3"/>
      <c r="Q50" s="3"/>
      <c r="S50" s="3"/>
    </row>
    <row r="51" spans="2:19" x14ac:dyDescent="0.35">
      <c r="B51" s="7" t="s">
        <v>73</v>
      </c>
      <c r="C51" s="172">
        <v>95</v>
      </c>
      <c r="D51" s="129">
        <f t="shared" si="0"/>
        <v>3.5511308641975163</v>
      </c>
      <c r="K51" s="7" t="s">
        <v>73</v>
      </c>
      <c r="L51" s="172">
        <v>91</v>
      </c>
      <c r="M51" s="129">
        <f t="shared" si="1"/>
        <v>168.30737777777767</v>
      </c>
    </row>
    <row r="52" spans="2:19" x14ac:dyDescent="0.35">
      <c r="B52" s="7" t="s">
        <v>74</v>
      </c>
      <c r="C52" s="172">
        <v>80</v>
      </c>
      <c r="D52" s="129">
        <f t="shared" si="0"/>
        <v>172.0177975308643</v>
      </c>
      <c r="K52" s="7" t="s">
        <v>74</v>
      </c>
      <c r="L52" s="172">
        <v>83</v>
      </c>
      <c r="M52" s="129">
        <f t="shared" si="1"/>
        <v>24.734044444444404</v>
      </c>
    </row>
    <row r="53" spans="2:19" x14ac:dyDescent="0.35">
      <c r="B53" s="7" t="s">
        <v>75</v>
      </c>
      <c r="C53" s="172">
        <v>95</v>
      </c>
      <c r="D53" s="129">
        <f t="shared" si="0"/>
        <v>3.5511308641975163</v>
      </c>
      <c r="K53" s="7" t="s">
        <v>75</v>
      </c>
      <c r="L53" s="172">
        <v>95</v>
      </c>
      <c r="M53" s="129">
        <f t="shared" si="1"/>
        <v>288.09404444444431</v>
      </c>
    </row>
    <row r="54" spans="2:19" x14ac:dyDescent="0.35">
      <c r="B54" s="7" t="s">
        <v>76</v>
      </c>
      <c r="C54" s="172">
        <v>100</v>
      </c>
      <c r="D54" s="129">
        <f t="shared" si="0"/>
        <v>47.395575308641924</v>
      </c>
      <c r="K54" s="7" t="s">
        <v>76</v>
      </c>
      <c r="L54" s="172">
        <v>87</v>
      </c>
      <c r="M54" s="129">
        <f t="shared" si="1"/>
        <v>80.520711111111041</v>
      </c>
    </row>
    <row r="55" spans="2:19" x14ac:dyDescent="0.35">
      <c r="B55" s="7" t="s">
        <v>77</v>
      </c>
      <c r="C55" s="172">
        <v>83</v>
      </c>
      <c r="D55" s="129">
        <f t="shared" si="0"/>
        <v>102.32446419753094</v>
      </c>
      <c r="K55" s="7" t="s">
        <v>77</v>
      </c>
      <c r="L55" s="172">
        <v>80</v>
      </c>
      <c r="M55" s="129">
        <f t="shared" si="1"/>
        <v>3.894044444444428</v>
      </c>
    </row>
    <row r="56" spans="2:19" x14ac:dyDescent="0.35">
      <c r="B56" s="7" t="s">
        <v>78</v>
      </c>
      <c r="C56" s="172">
        <v>191</v>
      </c>
      <c r="D56" s="129">
        <f t="shared" si="0"/>
        <v>9581.3644641975297</v>
      </c>
      <c r="K56" s="7" t="s">
        <v>78</v>
      </c>
      <c r="L56" s="172">
        <v>80</v>
      </c>
      <c r="M56" s="129">
        <f t="shared" si="1"/>
        <v>3.894044444444428</v>
      </c>
    </row>
    <row r="57" spans="2:19" x14ac:dyDescent="0.35">
      <c r="B57" s="7" t="s">
        <v>79</v>
      </c>
      <c r="C57" s="172">
        <v>75</v>
      </c>
      <c r="D57" s="129">
        <f t="shared" si="0"/>
        <v>328.17335308641987</v>
      </c>
      <c r="K57" s="7" t="s">
        <v>79</v>
      </c>
      <c r="L57" s="172">
        <v>72</v>
      </c>
      <c r="M57" s="129">
        <f t="shared" si="1"/>
        <v>36.320711111111159</v>
      </c>
    </row>
    <row r="58" spans="2:19" x14ac:dyDescent="0.35">
      <c r="B58" s="7" t="s">
        <v>80</v>
      </c>
      <c r="C58" s="172">
        <v>92</v>
      </c>
      <c r="D58" s="129">
        <f t="shared" si="0"/>
        <v>1.2444641975308728</v>
      </c>
      <c r="K58" s="7" t="s">
        <v>80</v>
      </c>
      <c r="L58" s="172">
        <v>68</v>
      </c>
      <c r="M58" s="129">
        <f t="shared" si="1"/>
        <v>100.53404444444453</v>
      </c>
    </row>
    <row r="59" spans="2:19" x14ac:dyDescent="0.35">
      <c r="B59" s="7" t="s">
        <v>81</v>
      </c>
      <c r="C59" s="172">
        <v>24</v>
      </c>
      <c r="D59" s="129">
        <f t="shared" si="0"/>
        <v>4776.9600197530872</v>
      </c>
      <c r="K59" s="7" t="s">
        <v>81</v>
      </c>
      <c r="L59" s="172">
        <v>22</v>
      </c>
      <c r="M59" s="129">
        <f t="shared" si="1"/>
        <v>3138.9873777777784</v>
      </c>
    </row>
    <row r="60" spans="2:19" x14ac:dyDescent="0.35">
      <c r="B60" s="7" t="s">
        <v>82</v>
      </c>
      <c r="C60" s="172">
        <v>83</v>
      </c>
      <c r="D60" s="129">
        <f t="shared" si="0"/>
        <v>102.32446419753094</v>
      </c>
      <c r="K60" s="7" t="s">
        <v>82</v>
      </c>
      <c r="L60" s="172">
        <v>50</v>
      </c>
      <c r="M60" s="129">
        <f t="shared" si="1"/>
        <v>785.49404444444463</v>
      </c>
    </row>
    <row r="61" spans="2:19" x14ac:dyDescent="0.35">
      <c r="B61" s="7" t="s">
        <v>83</v>
      </c>
      <c r="C61" s="172">
        <v>68</v>
      </c>
      <c r="D61" s="129">
        <f t="shared" si="0"/>
        <v>630.79113086419773</v>
      </c>
      <c r="K61" s="7" t="s">
        <v>83</v>
      </c>
      <c r="L61" s="172">
        <v>68</v>
      </c>
      <c r="M61" s="129">
        <f t="shared" si="1"/>
        <v>100.53404444444453</v>
      </c>
    </row>
    <row r="62" spans="2:19" x14ac:dyDescent="0.35">
      <c r="B62" s="7" t="s">
        <v>84</v>
      </c>
      <c r="C62" s="172">
        <v>91</v>
      </c>
      <c r="D62" s="129">
        <f t="shared" si="0"/>
        <v>4.475575308641992</v>
      </c>
      <c r="K62" s="7" t="s">
        <v>84</v>
      </c>
      <c r="L62" s="172">
        <v>77</v>
      </c>
      <c r="M62" s="129">
        <f t="shared" si="1"/>
        <v>1.054044444444453</v>
      </c>
    </row>
    <row r="63" spans="2:19" x14ac:dyDescent="0.35">
      <c r="B63" s="7" t="s">
        <v>85</v>
      </c>
      <c r="C63" s="172">
        <v>76</v>
      </c>
      <c r="D63" s="129">
        <f t="shared" si="0"/>
        <v>292.94224197530878</v>
      </c>
      <c r="K63" s="7" t="s">
        <v>85</v>
      </c>
      <c r="L63" s="172">
        <v>78</v>
      </c>
      <c r="M63" s="129">
        <f t="shared" si="1"/>
        <v>7.1111111111133341E-4</v>
      </c>
    </row>
    <row r="64" spans="2:19" x14ac:dyDescent="0.35">
      <c r="B64" s="7" t="s">
        <v>86</v>
      </c>
      <c r="C64" s="172">
        <v>95</v>
      </c>
      <c r="D64" s="129">
        <f t="shared" si="0"/>
        <v>3.5511308641975163</v>
      </c>
      <c r="K64" s="7" t="s">
        <v>86</v>
      </c>
      <c r="L64" s="172">
        <v>56</v>
      </c>
      <c r="M64" s="129">
        <f t="shared" si="1"/>
        <v>485.17404444444463</v>
      </c>
    </row>
    <row r="65" spans="2:13" x14ac:dyDescent="0.35">
      <c r="B65" s="7" t="s">
        <v>87</v>
      </c>
      <c r="C65" s="172">
        <v>79</v>
      </c>
      <c r="D65" s="129">
        <f t="shared" si="0"/>
        <v>199.24890864197542</v>
      </c>
      <c r="K65" s="7" t="s">
        <v>87</v>
      </c>
      <c r="L65" s="172">
        <v>94</v>
      </c>
      <c r="M65" s="129">
        <f t="shared" si="1"/>
        <v>255.14737777777765</v>
      </c>
    </row>
    <row r="66" spans="2:13" x14ac:dyDescent="0.35">
      <c r="B66" s="7" t="s">
        <v>88</v>
      </c>
      <c r="C66" s="172">
        <v>95</v>
      </c>
      <c r="D66" s="129">
        <f t="shared" si="0"/>
        <v>3.5511308641975163</v>
      </c>
      <c r="K66" s="7" t="s">
        <v>88</v>
      </c>
      <c r="L66" s="172">
        <v>73</v>
      </c>
      <c r="M66" s="129">
        <f t="shared" si="1"/>
        <v>25.267377777777821</v>
      </c>
    </row>
    <row r="67" spans="2:13" x14ac:dyDescent="0.35">
      <c r="B67" s="7" t="s">
        <v>89</v>
      </c>
      <c r="C67" s="172">
        <v>91</v>
      </c>
      <c r="D67" s="129">
        <f t="shared" si="0"/>
        <v>4.475575308641992</v>
      </c>
      <c r="K67" s="7" t="s">
        <v>89</v>
      </c>
      <c r="L67" s="172">
        <v>86</v>
      </c>
      <c r="M67" s="129">
        <f t="shared" si="1"/>
        <v>63.574044444444375</v>
      </c>
    </row>
    <row r="68" spans="2:13" x14ac:dyDescent="0.35">
      <c r="B68" s="7" t="s">
        <v>90</v>
      </c>
      <c r="C68" s="172">
        <v>100</v>
      </c>
      <c r="D68" s="129">
        <f t="shared" si="0"/>
        <v>47.395575308641924</v>
      </c>
      <c r="K68" s="7" t="s">
        <v>90</v>
      </c>
      <c r="L68" s="172">
        <v>83</v>
      </c>
      <c r="M68" s="129">
        <f t="shared" si="1"/>
        <v>24.734044444444404</v>
      </c>
    </row>
    <row r="69" spans="2:13" x14ac:dyDescent="0.35">
      <c r="B69" s="7" t="s">
        <v>91</v>
      </c>
      <c r="C69" s="172">
        <v>50</v>
      </c>
      <c r="D69" s="129">
        <f t="shared" ref="D69:D132" si="2">(C69-$G$7)^2</f>
        <v>1858.9511308641979</v>
      </c>
      <c r="K69" s="7" t="s">
        <v>91</v>
      </c>
      <c r="L69" s="172">
        <v>83</v>
      </c>
      <c r="M69" s="129">
        <f t="shared" ref="M69:M132" si="3">(L69-$P$8)^2</f>
        <v>24.734044444444404</v>
      </c>
    </row>
    <row r="70" spans="2:13" x14ac:dyDescent="0.35">
      <c r="B70" s="7" t="s">
        <v>92</v>
      </c>
      <c r="C70" s="172">
        <v>91</v>
      </c>
      <c r="D70" s="129">
        <f t="shared" si="2"/>
        <v>4.475575308641992</v>
      </c>
      <c r="K70" s="7" t="s">
        <v>92</v>
      </c>
      <c r="L70" s="172">
        <v>86</v>
      </c>
      <c r="M70" s="129">
        <f t="shared" si="3"/>
        <v>63.574044444444375</v>
      </c>
    </row>
    <row r="71" spans="2:13" x14ac:dyDescent="0.35">
      <c r="B71" s="7" t="s">
        <v>93</v>
      </c>
      <c r="C71" s="172">
        <v>100</v>
      </c>
      <c r="D71" s="129">
        <f t="shared" si="2"/>
        <v>47.395575308641924</v>
      </c>
      <c r="K71" s="7" t="s">
        <v>93</v>
      </c>
      <c r="L71" s="172">
        <v>95</v>
      </c>
      <c r="M71" s="129">
        <f t="shared" si="3"/>
        <v>288.09404444444431</v>
      </c>
    </row>
    <row r="72" spans="2:13" x14ac:dyDescent="0.35">
      <c r="B72" s="7" t="s">
        <v>94</v>
      </c>
      <c r="C72" s="172">
        <v>95</v>
      </c>
      <c r="D72" s="129">
        <f t="shared" si="2"/>
        <v>3.5511308641975163</v>
      </c>
      <c r="K72" s="7" t="s">
        <v>94</v>
      </c>
      <c r="L72" s="172">
        <v>82</v>
      </c>
      <c r="M72" s="129">
        <f t="shared" si="3"/>
        <v>15.787377777777746</v>
      </c>
    </row>
    <row r="73" spans="2:13" x14ac:dyDescent="0.35">
      <c r="B73" s="7" t="s">
        <v>95</v>
      </c>
      <c r="C73" s="172">
        <v>95</v>
      </c>
      <c r="D73" s="129">
        <f t="shared" si="2"/>
        <v>3.5511308641975163</v>
      </c>
      <c r="K73" s="7" t="s">
        <v>95</v>
      </c>
      <c r="L73" s="172">
        <v>78</v>
      </c>
      <c r="M73" s="129">
        <f t="shared" si="3"/>
        <v>7.1111111111133341E-4</v>
      </c>
    </row>
    <row r="74" spans="2:13" x14ac:dyDescent="0.35">
      <c r="B74" s="7" t="s">
        <v>96</v>
      </c>
      <c r="C74" s="172">
        <v>91</v>
      </c>
      <c r="D74" s="129">
        <f t="shared" si="2"/>
        <v>4.475575308641992</v>
      </c>
      <c r="K74" s="7" t="s">
        <v>96</v>
      </c>
      <c r="L74" s="172">
        <v>90</v>
      </c>
      <c r="M74" s="129">
        <f t="shared" si="3"/>
        <v>143.36071111111102</v>
      </c>
    </row>
    <row r="75" spans="2:13" x14ac:dyDescent="0.35">
      <c r="B75" s="7" t="s">
        <v>97</v>
      </c>
      <c r="C75" s="172">
        <v>200</v>
      </c>
      <c r="D75" s="129">
        <f t="shared" si="2"/>
        <v>11424.28446419753</v>
      </c>
      <c r="K75" s="7" t="s">
        <v>97</v>
      </c>
      <c r="L75" s="172">
        <v>70</v>
      </c>
      <c r="M75" s="129">
        <f t="shared" si="3"/>
        <v>64.427377777777849</v>
      </c>
    </row>
    <row r="76" spans="2:13" x14ac:dyDescent="0.35">
      <c r="B76" s="7" t="s">
        <v>98</v>
      </c>
      <c r="C76" s="172">
        <v>95</v>
      </c>
      <c r="D76" s="129">
        <f t="shared" si="2"/>
        <v>3.5511308641975163</v>
      </c>
      <c r="K76" s="7" t="s">
        <v>98</v>
      </c>
      <c r="L76" s="172">
        <v>60</v>
      </c>
      <c r="M76" s="129">
        <f t="shared" si="3"/>
        <v>324.96071111111127</v>
      </c>
    </row>
    <row r="77" spans="2:13" x14ac:dyDescent="0.35">
      <c r="B77" s="7" t="s">
        <v>99</v>
      </c>
      <c r="C77" s="172">
        <v>100</v>
      </c>
      <c r="D77" s="129">
        <f t="shared" si="2"/>
        <v>47.395575308641924</v>
      </c>
      <c r="K77" s="7" t="s">
        <v>99</v>
      </c>
      <c r="L77" s="172">
        <v>79</v>
      </c>
      <c r="M77" s="129">
        <f t="shared" si="3"/>
        <v>0.94737777777776966</v>
      </c>
    </row>
    <row r="78" spans="2:13" x14ac:dyDescent="0.35">
      <c r="B78" s="7" t="s">
        <v>100</v>
      </c>
      <c r="C78" s="172">
        <v>87</v>
      </c>
      <c r="D78" s="129">
        <f t="shared" si="2"/>
        <v>37.400019753086468</v>
      </c>
      <c r="K78" s="7" t="s">
        <v>100</v>
      </c>
      <c r="L78" s="172">
        <v>85</v>
      </c>
      <c r="M78" s="129">
        <f t="shared" si="3"/>
        <v>48.627377777777717</v>
      </c>
    </row>
    <row r="79" spans="2:13" x14ac:dyDescent="0.35">
      <c r="B79" s="7" t="s">
        <v>101</v>
      </c>
      <c r="C79" s="172">
        <v>100</v>
      </c>
      <c r="D79" s="129">
        <f t="shared" si="2"/>
        <v>47.395575308641924</v>
      </c>
      <c r="K79" s="7" t="s">
        <v>101</v>
      </c>
      <c r="L79" s="172">
        <v>86</v>
      </c>
      <c r="M79" s="129">
        <f t="shared" si="3"/>
        <v>63.574044444444375</v>
      </c>
    </row>
    <row r="80" spans="2:13" x14ac:dyDescent="0.35">
      <c r="B80" s="7" t="s">
        <v>102</v>
      </c>
      <c r="C80" s="172">
        <v>87</v>
      </c>
      <c r="D80" s="129">
        <f t="shared" si="2"/>
        <v>37.400019753086468</v>
      </c>
      <c r="K80" s="7" t="s">
        <v>102</v>
      </c>
      <c r="L80" s="172">
        <v>76</v>
      </c>
      <c r="M80" s="129">
        <f t="shared" si="3"/>
        <v>4.1073777777777947</v>
      </c>
    </row>
    <row r="81" spans="2:13" x14ac:dyDescent="0.35">
      <c r="B81" s="7" t="s">
        <v>103</v>
      </c>
      <c r="C81" s="172">
        <v>100</v>
      </c>
      <c r="D81" s="129">
        <f t="shared" si="2"/>
        <v>47.395575308641924</v>
      </c>
      <c r="K81" s="7" t="s">
        <v>103</v>
      </c>
      <c r="L81" s="172">
        <v>86</v>
      </c>
      <c r="M81" s="129">
        <f t="shared" si="3"/>
        <v>63.574044444444375</v>
      </c>
    </row>
    <row r="82" spans="2:13" x14ac:dyDescent="0.35">
      <c r="B82" s="7" t="s">
        <v>104</v>
      </c>
      <c r="C82" s="172">
        <v>95</v>
      </c>
      <c r="D82" s="129">
        <f t="shared" si="2"/>
        <v>3.5511308641975163</v>
      </c>
      <c r="K82" s="7" t="s">
        <v>104</v>
      </c>
      <c r="L82" s="172">
        <v>86</v>
      </c>
      <c r="M82" s="129">
        <f t="shared" si="3"/>
        <v>63.574044444444375</v>
      </c>
    </row>
    <row r="83" spans="2:13" x14ac:dyDescent="0.35">
      <c r="B83" s="7" t="s">
        <v>105</v>
      </c>
      <c r="C83" s="172">
        <v>95</v>
      </c>
      <c r="D83" s="129">
        <f t="shared" si="2"/>
        <v>3.5511308641975163</v>
      </c>
      <c r="K83" s="7" t="s">
        <v>105</v>
      </c>
      <c r="L83" s="172">
        <v>74</v>
      </c>
      <c r="M83" s="129">
        <f t="shared" si="3"/>
        <v>16.214044444444479</v>
      </c>
    </row>
    <row r="84" spans="2:13" x14ac:dyDescent="0.35">
      <c r="B84" s="7" t="s">
        <v>106</v>
      </c>
      <c r="C84" s="172">
        <v>75</v>
      </c>
      <c r="D84" s="129">
        <f t="shared" si="2"/>
        <v>328.17335308641987</v>
      </c>
      <c r="K84" s="7" t="s">
        <v>106</v>
      </c>
      <c r="L84" s="172">
        <v>83</v>
      </c>
      <c r="M84" s="129">
        <f t="shared" si="3"/>
        <v>24.734044444444404</v>
      </c>
    </row>
    <row r="85" spans="2:13" x14ac:dyDescent="0.35">
      <c r="B85" s="7" t="s">
        <v>107</v>
      </c>
      <c r="C85" s="172">
        <v>91</v>
      </c>
      <c r="D85" s="129">
        <f t="shared" si="2"/>
        <v>4.475575308641992</v>
      </c>
      <c r="K85" s="7" t="s">
        <v>107</v>
      </c>
      <c r="L85" s="172">
        <v>90</v>
      </c>
      <c r="M85" s="129">
        <f t="shared" si="3"/>
        <v>143.36071111111102</v>
      </c>
    </row>
    <row r="86" spans="2:13" x14ac:dyDescent="0.35">
      <c r="B86" s="7" t="s">
        <v>108</v>
      </c>
      <c r="C86" s="172">
        <v>10</v>
      </c>
      <c r="D86" s="129">
        <f t="shared" si="2"/>
        <v>6908.1955753086422</v>
      </c>
      <c r="K86" s="7" t="s">
        <v>108</v>
      </c>
      <c r="L86" s="172">
        <v>10</v>
      </c>
      <c r="M86" s="129">
        <f t="shared" si="3"/>
        <v>4627.6273777777787</v>
      </c>
    </row>
    <row r="87" spans="2:13" x14ac:dyDescent="0.35">
      <c r="B87" s="7" t="s">
        <v>109</v>
      </c>
      <c r="C87" s="172">
        <v>87</v>
      </c>
      <c r="D87" s="129">
        <f t="shared" si="2"/>
        <v>37.400019753086468</v>
      </c>
      <c r="K87" s="7" t="s">
        <v>109</v>
      </c>
      <c r="L87" s="172">
        <v>85</v>
      </c>
      <c r="M87" s="129">
        <f t="shared" si="3"/>
        <v>48.627377777777717</v>
      </c>
    </row>
    <row r="88" spans="2:13" x14ac:dyDescent="0.35">
      <c r="B88" s="7" t="s">
        <v>110</v>
      </c>
      <c r="C88" s="172">
        <v>95</v>
      </c>
      <c r="D88" s="129">
        <f t="shared" si="2"/>
        <v>3.5511308641975163</v>
      </c>
      <c r="K88" s="7" t="s">
        <v>110</v>
      </c>
      <c r="L88" s="172">
        <v>78</v>
      </c>
      <c r="M88" s="129">
        <f t="shared" si="3"/>
        <v>7.1111111111133341E-4</v>
      </c>
    </row>
    <row r="89" spans="2:13" x14ac:dyDescent="0.35">
      <c r="B89" s="7" t="s">
        <v>111</v>
      </c>
      <c r="C89" s="172">
        <v>91</v>
      </c>
      <c r="D89" s="129">
        <f t="shared" si="2"/>
        <v>4.475575308641992</v>
      </c>
      <c r="K89" s="7" t="s">
        <v>111</v>
      </c>
      <c r="L89" s="172">
        <v>59</v>
      </c>
      <c r="M89" s="129">
        <f t="shared" si="3"/>
        <v>362.01404444444461</v>
      </c>
    </row>
    <row r="90" spans="2:13" x14ac:dyDescent="0.35">
      <c r="B90" s="7" t="s">
        <v>112</v>
      </c>
      <c r="C90" s="172">
        <v>100</v>
      </c>
      <c r="D90" s="129">
        <f t="shared" si="2"/>
        <v>47.395575308641924</v>
      </c>
      <c r="K90" s="7" t="s">
        <v>112</v>
      </c>
      <c r="L90" s="172">
        <v>87</v>
      </c>
      <c r="M90" s="129">
        <f t="shared" si="3"/>
        <v>80.520711111111041</v>
      </c>
    </row>
    <row r="91" spans="2:13" x14ac:dyDescent="0.35">
      <c r="B91" s="7" t="s">
        <v>113</v>
      </c>
      <c r="C91" s="172">
        <v>62</v>
      </c>
      <c r="D91" s="129">
        <f t="shared" si="2"/>
        <v>968.17779753086438</v>
      </c>
      <c r="K91" s="7" t="s">
        <v>113</v>
      </c>
      <c r="L91" s="172">
        <v>80</v>
      </c>
      <c r="M91" s="129">
        <f t="shared" si="3"/>
        <v>3.894044444444428</v>
      </c>
    </row>
    <row r="92" spans="2:13" x14ac:dyDescent="0.35">
      <c r="B92" s="7" t="s">
        <v>114</v>
      </c>
      <c r="C92" s="172">
        <v>87</v>
      </c>
      <c r="D92" s="129">
        <f t="shared" si="2"/>
        <v>37.400019753086468</v>
      </c>
      <c r="K92" s="7" t="s">
        <v>114</v>
      </c>
      <c r="L92" s="172">
        <v>76</v>
      </c>
      <c r="M92" s="129">
        <f t="shared" si="3"/>
        <v>4.1073777777777947</v>
      </c>
    </row>
    <row r="93" spans="2:13" x14ac:dyDescent="0.35">
      <c r="B93" s="7" t="s">
        <v>115</v>
      </c>
      <c r="C93" s="172">
        <v>187</v>
      </c>
      <c r="D93" s="129">
        <f t="shared" si="2"/>
        <v>8814.2889086419746</v>
      </c>
      <c r="K93" s="7" t="s">
        <v>115</v>
      </c>
      <c r="L93" s="172">
        <v>92</v>
      </c>
      <c r="M93" s="129">
        <f t="shared" si="3"/>
        <v>195.25404444444433</v>
      </c>
    </row>
    <row r="94" spans="2:13" x14ac:dyDescent="0.35">
      <c r="B94" s="7" t="s">
        <v>116</v>
      </c>
      <c r="C94" s="172">
        <v>75</v>
      </c>
      <c r="D94" s="129">
        <f t="shared" si="2"/>
        <v>328.17335308641987</v>
      </c>
      <c r="K94" s="7" t="s">
        <v>116</v>
      </c>
      <c r="L94" s="172">
        <v>61</v>
      </c>
      <c r="M94" s="129">
        <f t="shared" si="3"/>
        <v>289.90737777777792</v>
      </c>
    </row>
    <row r="95" spans="2:13" x14ac:dyDescent="0.35">
      <c r="B95" s="7" t="s">
        <v>117</v>
      </c>
      <c r="C95" s="172">
        <v>85</v>
      </c>
      <c r="D95" s="129">
        <f t="shared" si="2"/>
        <v>65.862241975308706</v>
      </c>
      <c r="K95" s="7" t="s">
        <v>117</v>
      </c>
      <c r="L95" s="172">
        <v>66</v>
      </c>
      <c r="M95" s="129">
        <f t="shared" si="3"/>
        <v>144.64071111111122</v>
      </c>
    </row>
    <row r="96" spans="2:13" x14ac:dyDescent="0.35">
      <c r="B96" s="7" t="s">
        <v>118</v>
      </c>
      <c r="C96" s="172">
        <v>87</v>
      </c>
      <c r="D96" s="129">
        <f t="shared" si="2"/>
        <v>37.400019753086468</v>
      </c>
      <c r="K96" s="7" t="s">
        <v>118</v>
      </c>
      <c r="L96" s="172">
        <v>57</v>
      </c>
      <c r="M96" s="129">
        <f t="shared" si="3"/>
        <v>442.12071111111129</v>
      </c>
    </row>
    <row r="97" spans="2:13" x14ac:dyDescent="0.35">
      <c r="B97" s="7" t="s">
        <v>119</v>
      </c>
      <c r="C97" s="172">
        <v>91</v>
      </c>
      <c r="D97" s="129">
        <f t="shared" si="2"/>
        <v>4.475575308641992</v>
      </c>
      <c r="K97" s="7" t="s">
        <v>119</v>
      </c>
      <c r="L97" s="172">
        <v>77</v>
      </c>
      <c r="M97" s="129">
        <f t="shared" si="3"/>
        <v>1.054044444444453</v>
      </c>
    </row>
    <row r="98" spans="2:13" x14ac:dyDescent="0.35">
      <c r="B98" s="7" t="s">
        <v>120</v>
      </c>
      <c r="C98" s="172">
        <v>92</v>
      </c>
      <c r="D98" s="129">
        <f t="shared" si="2"/>
        <v>1.2444641975308728</v>
      </c>
      <c r="K98" s="7" t="s">
        <v>120</v>
      </c>
      <c r="L98" s="172">
        <v>68</v>
      </c>
      <c r="M98" s="129">
        <f t="shared" si="3"/>
        <v>100.53404444444453</v>
      </c>
    </row>
    <row r="99" spans="2:13" x14ac:dyDescent="0.35">
      <c r="B99" s="7" t="s">
        <v>121</v>
      </c>
      <c r="C99" s="172">
        <v>70</v>
      </c>
      <c r="D99" s="129">
        <f t="shared" si="2"/>
        <v>534.32890864197543</v>
      </c>
      <c r="K99" s="7" t="s">
        <v>121</v>
      </c>
      <c r="L99" s="172">
        <v>70</v>
      </c>
      <c r="M99" s="129">
        <f t="shared" si="3"/>
        <v>64.427377777777849</v>
      </c>
    </row>
    <row r="100" spans="2:13" x14ac:dyDescent="0.35">
      <c r="B100" s="7" t="s">
        <v>122</v>
      </c>
      <c r="C100" s="172">
        <v>100</v>
      </c>
      <c r="D100" s="129">
        <f t="shared" si="2"/>
        <v>47.395575308641924</v>
      </c>
      <c r="K100" s="7" t="s">
        <v>122</v>
      </c>
      <c r="L100" s="172">
        <v>83</v>
      </c>
      <c r="M100" s="129">
        <f t="shared" si="3"/>
        <v>24.734044444444404</v>
      </c>
    </row>
    <row r="101" spans="2:13" x14ac:dyDescent="0.35">
      <c r="B101" s="7" t="s">
        <v>123</v>
      </c>
      <c r="C101" s="172">
        <v>79</v>
      </c>
      <c r="D101" s="129">
        <f t="shared" si="2"/>
        <v>199.24890864197542</v>
      </c>
      <c r="K101" s="7" t="s">
        <v>123</v>
      </c>
      <c r="L101" s="172">
        <v>63</v>
      </c>
      <c r="M101" s="129">
        <f t="shared" si="3"/>
        <v>225.80071111111124</v>
      </c>
    </row>
    <row r="102" spans="2:13" x14ac:dyDescent="0.35">
      <c r="B102" s="7" t="s">
        <v>124</v>
      </c>
      <c r="C102" s="172">
        <v>191</v>
      </c>
      <c r="D102" s="129">
        <f t="shared" si="2"/>
        <v>9581.3644641975297</v>
      </c>
      <c r="K102" s="7" t="s">
        <v>124</v>
      </c>
      <c r="L102" s="172">
        <v>82</v>
      </c>
      <c r="M102" s="129">
        <f t="shared" si="3"/>
        <v>15.787377777777746</v>
      </c>
    </row>
    <row r="103" spans="2:13" x14ac:dyDescent="0.35">
      <c r="B103" s="7" t="s">
        <v>125</v>
      </c>
      <c r="C103" s="172">
        <v>100</v>
      </c>
      <c r="D103" s="129">
        <f t="shared" si="2"/>
        <v>47.395575308641924</v>
      </c>
      <c r="K103" s="7" t="s">
        <v>125</v>
      </c>
      <c r="L103" s="172">
        <v>79</v>
      </c>
      <c r="M103" s="129">
        <f t="shared" si="3"/>
        <v>0.94737777777776966</v>
      </c>
    </row>
    <row r="104" spans="2:13" x14ac:dyDescent="0.35">
      <c r="B104" s="7" t="s">
        <v>163</v>
      </c>
      <c r="C104" s="172">
        <v>79</v>
      </c>
      <c r="D104" s="129">
        <f t="shared" si="2"/>
        <v>199.24890864197542</v>
      </c>
      <c r="K104" s="7" t="s">
        <v>163</v>
      </c>
      <c r="L104" s="172">
        <v>68</v>
      </c>
      <c r="M104" s="129">
        <f t="shared" si="3"/>
        <v>100.53404444444453</v>
      </c>
    </row>
    <row r="105" spans="2:13" x14ac:dyDescent="0.35">
      <c r="B105" s="7" t="s">
        <v>164</v>
      </c>
      <c r="C105" s="172">
        <v>100</v>
      </c>
      <c r="D105" s="129">
        <f t="shared" si="2"/>
        <v>47.395575308641924</v>
      </c>
      <c r="K105" s="7" t="s">
        <v>164</v>
      </c>
      <c r="L105" s="172">
        <v>91</v>
      </c>
      <c r="M105" s="129">
        <f t="shared" si="3"/>
        <v>168.30737777777767</v>
      </c>
    </row>
    <row r="106" spans="2:13" x14ac:dyDescent="0.35">
      <c r="B106" s="7" t="s">
        <v>165</v>
      </c>
      <c r="C106" s="172">
        <v>91</v>
      </c>
      <c r="D106" s="129">
        <f t="shared" si="2"/>
        <v>4.475575308641992</v>
      </c>
      <c r="K106" s="7" t="s">
        <v>165</v>
      </c>
      <c r="L106" s="172">
        <v>77</v>
      </c>
      <c r="M106" s="129">
        <f t="shared" si="3"/>
        <v>1.054044444444453</v>
      </c>
    </row>
    <row r="107" spans="2:13" x14ac:dyDescent="0.35">
      <c r="B107" s="7" t="s">
        <v>166</v>
      </c>
      <c r="C107" s="172">
        <v>79</v>
      </c>
      <c r="D107" s="129">
        <f t="shared" si="2"/>
        <v>199.24890864197542</v>
      </c>
      <c r="K107" s="7" t="s">
        <v>166</v>
      </c>
      <c r="L107" s="172">
        <v>68</v>
      </c>
      <c r="M107" s="129">
        <f t="shared" si="3"/>
        <v>100.53404444444453</v>
      </c>
    </row>
    <row r="108" spans="2:13" x14ac:dyDescent="0.35">
      <c r="B108" s="7" t="s">
        <v>167</v>
      </c>
      <c r="C108" s="172">
        <v>95</v>
      </c>
      <c r="D108" s="129">
        <f t="shared" si="2"/>
        <v>3.5511308641975163</v>
      </c>
      <c r="K108" s="7" t="s">
        <v>167</v>
      </c>
      <c r="L108" s="172">
        <v>78</v>
      </c>
      <c r="M108" s="129">
        <f t="shared" si="3"/>
        <v>7.1111111111133341E-4</v>
      </c>
    </row>
    <row r="109" spans="2:13" x14ac:dyDescent="0.35">
      <c r="B109" s="7" t="s">
        <v>168</v>
      </c>
      <c r="C109" s="172">
        <v>92</v>
      </c>
      <c r="D109" s="129">
        <f t="shared" si="2"/>
        <v>1.2444641975308728</v>
      </c>
      <c r="K109" s="7" t="s">
        <v>168</v>
      </c>
      <c r="L109" s="172">
        <v>68</v>
      </c>
      <c r="M109" s="129">
        <f t="shared" si="3"/>
        <v>100.53404444444453</v>
      </c>
    </row>
    <row r="110" spans="2:13" x14ac:dyDescent="0.35">
      <c r="B110" s="7" t="s">
        <v>169</v>
      </c>
      <c r="C110" s="172">
        <v>92</v>
      </c>
      <c r="D110" s="129">
        <f t="shared" si="2"/>
        <v>1.2444641975308728</v>
      </c>
      <c r="K110" s="7" t="s">
        <v>169</v>
      </c>
      <c r="L110" s="172">
        <v>68</v>
      </c>
      <c r="M110" s="129">
        <f t="shared" si="3"/>
        <v>100.53404444444453</v>
      </c>
    </row>
    <row r="111" spans="2:13" x14ac:dyDescent="0.35">
      <c r="B111" s="7" t="s">
        <v>170</v>
      </c>
      <c r="C111" s="172">
        <v>62</v>
      </c>
      <c r="D111" s="129">
        <f t="shared" si="2"/>
        <v>968.17779753086438</v>
      </c>
      <c r="K111" s="7" t="s">
        <v>170</v>
      </c>
      <c r="L111" s="172">
        <v>66</v>
      </c>
      <c r="M111" s="129">
        <f t="shared" si="3"/>
        <v>144.64071111111122</v>
      </c>
    </row>
    <row r="112" spans="2:13" x14ac:dyDescent="0.35">
      <c r="B112" s="7" t="s">
        <v>171</v>
      </c>
      <c r="C112" s="172">
        <v>100</v>
      </c>
      <c r="D112" s="129">
        <f t="shared" si="2"/>
        <v>47.395575308641924</v>
      </c>
      <c r="K112" s="7" t="s">
        <v>171</v>
      </c>
      <c r="L112" s="172">
        <v>83</v>
      </c>
      <c r="M112" s="129">
        <f t="shared" si="3"/>
        <v>24.734044444444404</v>
      </c>
    </row>
    <row r="113" spans="2:13" x14ac:dyDescent="0.35">
      <c r="B113" s="7" t="s">
        <v>172</v>
      </c>
      <c r="C113" s="172">
        <v>100</v>
      </c>
      <c r="D113" s="129">
        <f t="shared" si="2"/>
        <v>47.395575308641924</v>
      </c>
      <c r="K113" s="7" t="s">
        <v>172</v>
      </c>
      <c r="L113" s="172">
        <v>83</v>
      </c>
      <c r="M113" s="129">
        <f t="shared" si="3"/>
        <v>24.734044444444404</v>
      </c>
    </row>
    <row r="114" spans="2:13" x14ac:dyDescent="0.35">
      <c r="B114" s="7" t="s">
        <v>173</v>
      </c>
      <c r="C114" s="172">
        <v>91</v>
      </c>
      <c r="D114" s="129">
        <f t="shared" si="2"/>
        <v>4.475575308641992</v>
      </c>
      <c r="K114" s="7" t="s">
        <v>173</v>
      </c>
      <c r="L114" s="172">
        <v>81</v>
      </c>
      <c r="M114" s="129">
        <f t="shared" si="3"/>
        <v>8.8407111111110872</v>
      </c>
    </row>
    <row r="115" spans="2:13" x14ac:dyDescent="0.35">
      <c r="B115" s="7" t="s">
        <v>174</v>
      </c>
      <c r="C115" s="172">
        <v>100</v>
      </c>
      <c r="D115" s="129">
        <f t="shared" si="2"/>
        <v>47.395575308641924</v>
      </c>
      <c r="K115" s="7" t="s">
        <v>174</v>
      </c>
      <c r="L115" s="172">
        <v>75</v>
      </c>
      <c r="M115" s="129">
        <f t="shared" si="3"/>
        <v>9.1607111111111372</v>
      </c>
    </row>
    <row r="116" spans="2:13" x14ac:dyDescent="0.35">
      <c r="B116" s="7" t="s">
        <v>175</v>
      </c>
      <c r="C116" s="172">
        <v>92</v>
      </c>
      <c r="D116" s="129">
        <f t="shared" si="2"/>
        <v>1.2444641975308728</v>
      </c>
      <c r="K116" s="7" t="s">
        <v>175</v>
      </c>
      <c r="L116" s="172">
        <v>68</v>
      </c>
      <c r="M116" s="129">
        <f t="shared" si="3"/>
        <v>100.53404444444453</v>
      </c>
    </row>
    <row r="117" spans="2:13" x14ac:dyDescent="0.35">
      <c r="B117" s="7" t="s">
        <v>176</v>
      </c>
      <c r="C117" s="172">
        <v>92</v>
      </c>
      <c r="D117" s="129">
        <f t="shared" si="2"/>
        <v>1.2444641975308728</v>
      </c>
      <c r="K117" s="7" t="s">
        <v>176</v>
      </c>
      <c r="L117" s="172">
        <v>68</v>
      </c>
      <c r="M117" s="129">
        <f t="shared" si="3"/>
        <v>100.53404444444453</v>
      </c>
    </row>
    <row r="118" spans="2:13" x14ac:dyDescent="0.35">
      <c r="B118" s="7" t="s">
        <v>177</v>
      </c>
      <c r="C118" s="172">
        <v>95</v>
      </c>
      <c r="D118" s="129">
        <f t="shared" si="2"/>
        <v>3.5511308641975163</v>
      </c>
      <c r="K118" s="7" t="s">
        <v>177</v>
      </c>
      <c r="L118" s="172">
        <v>91</v>
      </c>
      <c r="M118" s="129">
        <f t="shared" si="3"/>
        <v>168.30737777777767</v>
      </c>
    </row>
    <row r="119" spans="2:13" x14ac:dyDescent="0.35">
      <c r="B119" s="7" t="s">
        <v>178</v>
      </c>
      <c r="C119" s="172">
        <v>100</v>
      </c>
      <c r="D119" s="129">
        <f t="shared" si="2"/>
        <v>47.395575308641924</v>
      </c>
      <c r="K119" s="7" t="s">
        <v>178</v>
      </c>
      <c r="L119" s="172">
        <v>87</v>
      </c>
      <c r="M119" s="129">
        <f t="shared" si="3"/>
        <v>80.520711111111041</v>
      </c>
    </row>
    <row r="120" spans="2:13" x14ac:dyDescent="0.35">
      <c r="B120" s="7" t="s">
        <v>179</v>
      </c>
      <c r="C120" s="172">
        <v>100</v>
      </c>
      <c r="D120" s="129">
        <f t="shared" si="2"/>
        <v>47.395575308641924</v>
      </c>
      <c r="K120" s="7" t="s">
        <v>179</v>
      </c>
      <c r="L120" s="172">
        <v>95</v>
      </c>
      <c r="M120" s="129">
        <f t="shared" si="3"/>
        <v>288.09404444444431</v>
      </c>
    </row>
    <row r="121" spans="2:13" x14ac:dyDescent="0.35">
      <c r="B121" s="7" t="s">
        <v>180</v>
      </c>
      <c r="C121" s="172">
        <v>95</v>
      </c>
      <c r="D121" s="129">
        <f t="shared" si="2"/>
        <v>3.5511308641975163</v>
      </c>
      <c r="K121" s="7" t="s">
        <v>180</v>
      </c>
      <c r="L121" s="172">
        <v>86</v>
      </c>
      <c r="M121" s="129">
        <f t="shared" si="3"/>
        <v>63.574044444444375</v>
      </c>
    </row>
    <row r="122" spans="2:13" x14ac:dyDescent="0.35">
      <c r="B122" s="7" t="s">
        <v>181</v>
      </c>
      <c r="C122" s="172">
        <v>91</v>
      </c>
      <c r="D122" s="129">
        <f t="shared" si="2"/>
        <v>4.475575308641992</v>
      </c>
      <c r="K122" s="7" t="s">
        <v>181</v>
      </c>
      <c r="L122" s="172">
        <v>95</v>
      </c>
      <c r="M122" s="129">
        <f t="shared" si="3"/>
        <v>288.09404444444431</v>
      </c>
    </row>
    <row r="123" spans="2:13" x14ac:dyDescent="0.35">
      <c r="B123" s="7" t="s">
        <v>182</v>
      </c>
      <c r="C123" s="172">
        <v>100</v>
      </c>
      <c r="D123" s="129">
        <f t="shared" si="2"/>
        <v>47.395575308641924</v>
      </c>
      <c r="K123" s="7" t="s">
        <v>182</v>
      </c>
      <c r="L123" s="172">
        <v>87</v>
      </c>
      <c r="M123" s="129">
        <f t="shared" si="3"/>
        <v>80.520711111111041</v>
      </c>
    </row>
    <row r="124" spans="2:13" x14ac:dyDescent="0.35">
      <c r="B124" s="7" t="s">
        <v>183</v>
      </c>
      <c r="C124" s="172">
        <v>79</v>
      </c>
      <c r="D124" s="129">
        <f t="shared" si="2"/>
        <v>199.24890864197542</v>
      </c>
      <c r="K124" s="7" t="s">
        <v>183</v>
      </c>
      <c r="L124" s="172">
        <v>84</v>
      </c>
      <c r="M124" s="129">
        <f t="shared" si="3"/>
        <v>35.680711111111059</v>
      </c>
    </row>
    <row r="125" spans="2:13" x14ac:dyDescent="0.35">
      <c r="B125" s="7" t="s">
        <v>184</v>
      </c>
      <c r="C125" s="172">
        <v>100</v>
      </c>
      <c r="D125" s="129">
        <f t="shared" si="2"/>
        <v>47.395575308641924</v>
      </c>
      <c r="K125" s="7" t="s">
        <v>184</v>
      </c>
      <c r="L125" s="172">
        <v>75</v>
      </c>
      <c r="M125" s="129">
        <f t="shared" si="3"/>
        <v>9.1607111111111372</v>
      </c>
    </row>
    <row r="126" spans="2:13" x14ac:dyDescent="0.35">
      <c r="B126" s="7" t="s">
        <v>185</v>
      </c>
      <c r="C126" s="172">
        <v>87</v>
      </c>
      <c r="D126" s="129">
        <f t="shared" si="2"/>
        <v>37.400019753086468</v>
      </c>
      <c r="K126" s="7" t="s">
        <v>185</v>
      </c>
      <c r="L126" s="172">
        <v>80</v>
      </c>
      <c r="M126" s="129">
        <f t="shared" si="3"/>
        <v>3.894044444444428</v>
      </c>
    </row>
    <row r="127" spans="2:13" x14ac:dyDescent="0.35">
      <c r="B127" s="7" t="s">
        <v>186</v>
      </c>
      <c r="C127" s="172">
        <v>95</v>
      </c>
      <c r="D127" s="129">
        <f t="shared" si="2"/>
        <v>3.5511308641975163</v>
      </c>
      <c r="K127" s="7" t="s">
        <v>186</v>
      </c>
      <c r="L127" s="172">
        <v>86</v>
      </c>
      <c r="M127" s="129">
        <f t="shared" si="3"/>
        <v>63.574044444444375</v>
      </c>
    </row>
    <row r="128" spans="2:13" x14ac:dyDescent="0.35">
      <c r="B128" s="7" t="s">
        <v>187</v>
      </c>
      <c r="C128" s="172">
        <v>79</v>
      </c>
      <c r="D128" s="129">
        <f t="shared" si="2"/>
        <v>199.24890864197542</v>
      </c>
      <c r="K128" s="7" t="s">
        <v>187</v>
      </c>
      <c r="L128" s="172">
        <v>78</v>
      </c>
      <c r="M128" s="129">
        <f t="shared" si="3"/>
        <v>7.1111111111133341E-4</v>
      </c>
    </row>
    <row r="129" spans="2:13" x14ac:dyDescent="0.35">
      <c r="B129" s="7" t="s">
        <v>188</v>
      </c>
      <c r="C129" s="172">
        <v>191</v>
      </c>
      <c r="D129" s="129">
        <f t="shared" si="2"/>
        <v>9581.3644641975297</v>
      </c>
      <c r="K129" s="7" t="s">
        <v>188</v>
      </c>
      <c r="L129" s="172">
        <v>65</v>
      </c>
      <c r="M129" s="129">
        <f t="shared" si="3"/>
        <v>169.69404444444456</v>
      </c>
    </row>
    <row r="130" spans="2:13" x14ac:dyDescent="0.35">
      <c r="B130" s="7" t="s">
        <v>189</v>
      </c>
      <c r="C130" s="172">
        <v>83</v>
      </c>
      <c r="D130" s="129">
        <f t="shared" si="2"/>
        <v>102.32446419753094</v>
      </c>
      <c r="K130" s="7" t="s">
        <v>189</v>
      </c>
      <c r="L130" s="172">
        <v>90</v>
      </c>
      <c r="M130" s="129">
        <f t="shared" si="3"/>
        <v>143.36071111111102</v>
      </c>
    </row>
    <row r="131" spans="2:13" x14ac:dyDescent="0.35">
      <c r="B131" s="7" t="s">
        <v>190</v>
      </c>
      <c r="C131" s="172">
        <v>92</v>
      </c>
      <c r="D131" s="129">
        <f t="shared" si="2"/>
        <v>1.2444641975308728</v>
      </c>
      <c r="K131" s="7" t="s">
        <v>190</v>
      </c>
      <c r="L131" s="172">
        <v>68</v>
      </c>
      <c r="M131" s="129">
        <f t="shared" si="3"/>
        <v>100.53404444444453</v>
      </c>
    </row>
    <row r="132" spans="2:13" x14ac:dyDescent="0.35">
      <c r="B132" s="7" t="s">
        <v>191</v>
      </c>
      <c r="C132" s="172">
        <v>91</v>
      </c>
      <c r="D132" s="129">
        <f t="shared" si="2"/>
        <v>4.475575308641992</v>
      </c>
      <c r="K132" s="7" t="s">
        <v>191</v>
      </c>
      <c r="L132" s="172">
        <v>81</v>
      </c>
      <c r="M132" s="129">
        <f t="shared" si="3"/>
        <v>8.8407111111110872</v>
      </c>
    </row>
    <row r="133" spans="2:13" x14ac:dyDescent="0.35">
      <c r="B133" s="7" t="s">
        <v>192</v>
      </c>
      <c r="C133" s="172">
        <v>70</v>
      </c>
      <c r="D133" s="129">
        <f t="shared" ref="D133:D196" si="4">(C133-$G$7)^2</f>
        <v>534.32890864197543</v>
      </c>
      <c r="K133" s="7" t="s">
        <v>192</v>
      </c>
      <c r="L133" s="172">
        <v>64</v>
      </c>
      <c r="M133" s="129">
        <f t="shared" ref="M133:M196" si="5">(L133-$P$8)^2</f>
        <v>196.7473777777779</v>
      </c>
    </row>
    <row r="134" spans="2:13" x14ac:dyDescent="0.35">
      <c r="B134" s="7" t="s">
        <v>193</v>
      </c>
      <c r="C134" s="172">
        <v>100</v>
      </c>
      <c r="D134" s="129">
        <f t="shared" si="4"/>
        <v>47.395575308641924</v>
      </c>
      <c r="K134" s="7" t="s">
        <v>193</v>
      </c>
      <c r="L134" s="172">
        <v>83</v>
      </c>
      <c r="M134" s="129">
        <f t="shared" si="5"/>
        <v>24.734044444444404</v>
      </c>
    </row>
    <row r="135" spans="2:13" x14ac:dyDescent="0.35">
      <c r="B135" s="7" t="s">
        <v>194</v>
      </c>
      <c r="C135" s="172">
        <v>91</v>
      </c>
      <c r="D135" s="129">
        <f t="shared" si="4"/>
        <v>4.475575308641992</v>
      </c>
      <c r="K135" s="7" t="s">
        <v>194</v>
      </c>
      <c r="L135" s="172">
        <v>90</v>
      </c>
      <c r="M135" s="129">
        <f t="shared" si="5"/>
        <v>143.36071111111102</v>
      </c>
    </row>
    <row r="136" spans="2:13" x14ac:dyDescent="0.35">
      <c r="B136" s="7" t="s">
        <v>195</v>
      </c>
      <c r="C136" s="172">
        <v>100</v>
      </c>
      <c r="D136" s="129">
        <f t="shared" si="4"/>
        <v>47.395575308641924</v>
      </c>
      <c r="K136" s="7" t="s">
        <v>195</v>
      </c>
      <c r="L136" s="172">
        <v>83</v>
      </c>
      <c r="M136" s="129">
        <f t="shared" si="5"/>
        <v>24.734044444444404</v>
      </c>
    </row>
    <row r="137" spans="2:13" x14ac:dyDescent="0.35">
      <c r="B137" s="7" t="s">
        <v>196</v>
      </c>
      <c r="C137" s="172">
        <v>100</v>
      </c>
      <c r="D137" s="129">
        <f t="shared" si="4"/>
        <v>47.395575308641924</v>
      </c>
      <c r="K137" s="7" t="s">
        <v>196</v>
      </c>
      <c r="L137" s="172">
        <v>75</v>
      </c>
      <c r="M137" s="129">
        <f t="shared" si="5"/>
        <v>9.1607111111111372</v>
      </c>
    </row>
    <row r="138" spans="2:13" x14ac:dyDescent="0.35">
      <c r="B138" s="7" t="s">
        <v>197</v>
      </c>
      <c r="C138" s="172">
        <v>100</v>
      </c>
      <c r="D138" s="129">
        <f t="shared" si="4"/>
        <v>47.395575308641924</v>
      </c>
      <c r="K138" s="7" t="s">
        <v>197</v>
      </c>
      <c r="L138" s="172">
        <v>75</v>
      </c>
      <c r="M138" s="129">
        <f t="shared" si="5"/>
        <v>9.1607111111111372</v>
      </c>
    </row>
    <row r="139" spans="2:13" x14ac:dyDescent="0.35">
      <c r="B139" s="7" t="s">
        <v>198</v>
      </c>
      <c r="C139" s="172">
        <v>95</v>
      </c>
      <c r="D139" s="129">
        <f t="shared" si="4"/>
        <v>3.5511308641975163</v>
      </c>
      <c r="K139" s="7" t="s">
        <v>198</v>
      </c>
      <c r="L139" s="172">
        <v>86</v>
      </c>
      <c r="M139" s="129">
        <f t="shared" si="5"/>
        <v>63.574044444444375</v>
      </c>
    </row>
    <row r="140" spans="2:13" x14ac:dyDescent="0.35">
      <c r="B140" s="7" t="s">
        <v>199</v>
      </c>
      <c r="C140" s="172">
        <v>87</v>
      </c>
      <c r="D140" s="129">
        <f t="shared" si="4"/>
        <v>37.400019753086468</v>
      </c>
      <c r="K140" s="7" t="s">
        <v>199</v>
      </c>
      <c r="L140" s="172">
        <v>80</v>
      </c>
      <c r="M140" s="129">
        <f t="shared" si="5"/>
        <v>3.894044444444428</v>
      </c>
    </row>
    <row r="141" spans="2:13" x14ac:dyDescent="0.35">
      <c r="B141" s="7" t="s">
        <v>200</v>
      </c>
      <c r="C141" s="172">
        <v>91</v>
      </c>
      <c r="D141" s="129">
        <f t="shared" si="4"/>
        <v>4.475575308641992</v>
      </c>
      <c r="K141" s="7" t="s">
        <v>200</v>
      </c>
      <c r="L141" s="172">
        <v>86</v>
      </c>
      <c r="M141" s="129">
        <f t="shared" si="5"/>
        <v>63.574044444444375</v>
      </c>
    </row>
    <row r="142" spans="2:13" x14ac:dyDescent="0.35">
      <c r="B142" s="7" t="s">
        <v>201</v>
      </c>
      <c r="C142" s="172">
        <v>100</v>
      </c>
      <c r="D142" s="129">
        <f t="shared" si="4"/>
        <v>47.395575308641924</v>
      </c>
      <c r="K142" s="7" t="s">
        <v>201</v>
      </c>
      <c r="L142" s="172">
        <v>95</v>
      </c>
      <c r="M142" s="129">
        <f t="shared" si="5"/>
        <v>288.09404444444431</v>
      </c>
    </row>
    <row r="143" spans="2:13" x14ac:dyDescent="0.35">
      <c r="B143" s="7" t="s">
        <v>202</v>
      </c>
      <c r="C143" s="172">
        <v>183</v>
      </c>
      <c r="D143" s="129">
        <f t="shared" si="4"/>
        <v>8079.2133530864194</v>
      </c>
      <c r="K143" s="7" t="s">
        <v>202</v>
      </c>
      <c r="L143" s="172">
        <v>77</v>
      </c>
      <c r="M143" s="129">
        <f t="shared" si="5"/>
        <v>1.054044444444453</v>
      </c>
    </row>
    <row r="144" spans="2:13" x14ac:dyDescent="0.35">
      <c r="B144" s="7" t="s">
        <v>203</v>
      </c>
      <c r="C144" s="172">
        <v>92</v>
      </c>
      <c r="D144" s="129">
        <f t="shared" si="4"/>
        <v>1.2444641975308728</v>
      </c>
      <c r="K144" s="7" t="s">
        <v>203</v>
      </c>
      <c r="L144" s="172">
        <v>77</v>
      </c>
      <c r="M144" s="129">
        <f t="shared" si="5"/>
        <v>1.054044444444453</v>
      </c>
    </row>
    <row r="145" spans="2:13" x14ac:dyDescent="0.35">
      <c r="B145" s="7" t="s">
        <v>204</v>
      </c>
      <c r="C145" s="172">
        <v>87</v>
      </c>
      <c r="D145" s="129">
        <f t="shared" si="4"/>
        <v>37.400019753086468</v>
      </c>
      <c r="K145" s="7" t="s">
        <v>204</v>
      </c>
      <c r="L145" s="172">
        <v>71</v>
      </c>
      <c r="M145" s="129">
        <f t="shared" si="5"/>
        <v>49.3740444444445</v>
      </c>
    </row>
    <row r="146" spans="2:13" x14ac:dyDescent="0.35">
      <c r="B146" s="7" t="s">
        <v>205</v>
      </c>
      <c r="C146" s="172">
        <v>100</v>
      </c>
      <c r="D146" s="129">
        <f t="shared" si="4"/>
        <v>47.395575308641924</v>
      </c>
      <c r="K146" s="7" t="s">
        <v>205</v>
      </c>
      <c r="L146" s="172">
        <v>87</v>
      </c>
      <c r="M146" s="129">
        <f t="shared" si="5"/>
        <v>80.520711111111041</v>
      </c>
    </row>
    <row r="147" spans="2:13" x14ac:dyDescent="0.35">
      <c r="B147" s="7" t="s">
        <v>206</v>
      </c>
      <c r="C147" s="172">
        <v>79</v>
      </c>
      <c r="D147" s="129">
        <f t="shared" si="4"/>
        <v>199.24890864197542</v>
      </c>
      <c r="K147" s="7" t="s">
        <v>206</v>
      </c>
      <c r="L147" s="172">
        <v>89</v>
      </c>
      <c r="M147" s="129">
        <f t="shared" si="5"/>
        <v>120.41404444444436</v>
      </c>
    </row>
    <row r="148" spans="2:13" x14ac:dyDescent="0.35">
      <c r="B148" s="7" t="s">
        <v>207</v>
      </c>
      <c r="C148" s="172">
        <v>91</v>
      </c>
      <c r="D148" s="129">
        <f t="shared" si="4"/>
        <v>4.475575308641992</v>
      </c>
      <c r="K148" s="7" t="s">
        <v>207</v>
      </c>
      <c r="L148" s="172">
        <v>72</v>
      </c>
      <c r="M148" s="129">
        <f t="shared" si="5"/>
        <v>36.320711111111159</v>
      </c>
    </row>
    <row r="149" spans="2:13" x14ac:dyDescent="0.35">
      <c r="B149" s="7" t="s">
        <v>208</v>
      </c>
      <c r="C149" s="172">
        <v>95</v>
      </c>
      <c r="D149" s="129">
        <f t="shared" si="4"/>
        <v>3.5511308641975163</v>
      </c>
      <c r="K149" s="7" t="s">
        <v>208</v>
      </c>
      <c r="L149" s="172">
        <v>86</v>
      </c>
      <c r="M149" s="129">
        <f t="shared" si="5"/>
        <v>63.574044444444375</v>
      </c>
    </row>
    <row r="150" spans="2:13" x14ac:dyDescent="0.35">
      <c r="B150" s="7" t="s">
        <v>209</v>
      </c>
      <c r="C150" s="172">
        <v>15</v>
      </c>
      <c r="D150" s="129">
        <f t="shared" si="4"/>
        <v>6102.0400197530871</v>
      </c>
      <c r="K150" s="7" t="s">
        <v>209</v>
      </c>
      <c r="L150" s="172">
        <v>25</v>
      </c>
      <c r="M150" s="129">
        <f t="shared" si="5"/>
        <v>2811.8273777777781</v>
      </c>
    </row>
    <row r="151" spans="2:13" x14ac:dyDescent="0.35">
      <c r="B151" s="7" t="s">
        <v>210</v>
      </c>
      <c r="C151" s="172">
        <v>91</v>
      </c>
      <c r="D151" s="129">
        <f t="shared" si="4"/>
        <v>4.475575308641992</v>
      </c>
      <c r="K151" s="7" t="s">
        <v>210</v>
      </c>
      <c r="L151" s="172">
        <v>95</v>
      </c>
      <c r="M151" s="129">
        <f t="shared" si="5"/>
        <v>288.09404444444431</v>
      </c>
    </row>
    <row r="152" spans="2:13" x14ac:dyDescent="0.35">
      <c r="B152" s="7" t="s">
        <v>211</v>
      </c>
      <c r="C152" s="172">
        <v>100</v>
      </c>
      <c r="D152" s="129">
        <f t="shared" si="4"/>
        <v>47.395575308641924</v>
      </c>
      <c r="K152" s="7" t="s">
        <v>211</v>
      </c>
      <c r="L152" s="172">
        <v>87</v>
      </c>
      <c r="M152" s="129">
        <f t="shared" si="5"/>
        <v>80.520711111111041</v>
      </c>
    </row>
    <row r="153" spans="2:13" x14ac:dyDescent="0.35">
      <c r="B153" s="7" t="s">
        <v>212</v>
      </c>
      <c r="C153" s="172">
        <v>79</v>
      </c>
      <c r="D153" s="129">
        <f t="shared" si="4"/>
        <v>199.24890864197542</v>
      </c>
      <c r="K153" s="7" t="s">
        <v>212</v>
      </c>
      <c r="L153" s="172">
        <v>68</v>
      </c>
      <c r="M153" s="129">
        <f t="shared" si="5"/>
        <v>100.53404444444453</v>
      </c>
    </row>
    <row r="154" spans="2:13" x14ac:dyDescent="0.35">
      <c r="B154" s="7" t="s">
        <v>213</v>
      </c>
      <c r="C154" s="172">
        <v>79</v>
      </c>
      <c r="D154" s="129">
        <f t="shared" si="4"/>
        <v>199.24890864197542</v>
      </c>
      <c r="K154" s="7" t="s">
        <v>213</v>
      </c>
      <c r="L154" s="172">
        <v>73</v>
      </c>
      <c r="M154" s="129">
        <f t="shared" si="5"/>
        <v>25.267377777777821</v>
      </c>
    </row>
    <row r="155" spans="2:13" x14ac:dyDescent="0.35">
      <c r="B155" s="7" t="s">
        <v>214</v>
      </c>
      <c r="C155" s="172">
        <v>87</v>
      </c>
      <c r="D155" s="129">
        <f t="shared" si="4"/>
        <v>37.400019753086468</v>
      </c>
      <c r="K155" s="7" t="s">
        <v>214</v>
      </c>
      <c r="L155" s="172">
        <v>71</v>
      </c>
      <c r="M155" s="129">
        <f t="shared" si="5"/>
        <v>49.3740444444445</v>
      </c>
    </row>
    <row r="156" spans="2:13" x14ac:dyDescent="0.35">
      <c r="B156" s="7" t="s">
        <v>215</v>
      </c>
      <c r="C156" s="172">
        <v>95</v>
      </c>
      <c r="D156" s="129">
        <f t="shared" si="4"/>
        <v>3.5511308641975163</v>
      </c>
      <c r="K156" s="7" t="s">
        <v>215</v>
      </c>
      <c r="L156" s="172">
        <v>91</v>
      </c>
      <c r="M156" s="129">
        <f t="shared" si="5"/>
        <v>168.30737777777767</v>
      </c>
    </row>
    <row r="157" spans="2:13" x14ac:dyDescent="0.35">
      <c r="B157" s="7" t="s">
        <v>216</v>
      </c>
      <c r="C157" s="172">
        <v>95</v>
      </c>
      <c r="D157" s="129">
        <f t="shared" si="4"/>
        <v>3.5511308641975163</v>
      </c>
      <c r="K157" s="7" t="s">
        <v>216</v>
      </c>
      <c r="L157" s="172">
        <v>73</v>
      </c>
      <c r="M157" s="129">
        <f t="shared" si="5"/>
        <v>25.267377777777821</v>
      </c>
    </row>
    <row r="158" spans="2:13" x14ac:dyDescent="0.35">
      <c r="B158" s="7" t="s">
        <v>217</v>
      </c>
      <c r="C158" s="172">
        <v>80</v>
      </c>
      <c r="D158" s="129">
        <f t="shared" si="4"/>
        <v>172.0177975308643</v>
      </c>
      <c r="K158" s="7" t="s">
        <v>217</v>
      </c>
      <c r="L158" s="172">
        <v>70</v>
      </c>
      <c r="M158" s="129">
        <f t="shared" si="5"/>
        <v>64.427377777777849</v>
      </c>
    </row>
    <row r="159" spans="2:13" x14ac:dyDescent="0.35">
      <c r="B159" s="7" t="s">
        <v>218</v>
      </c>
      <c r="C159" s="172">
        <v>87</v>
      </c>
      <c r="D159" s="129">
        <f t="shared" si="4"/>
        <v>37.400019753086468</v>
      </c>
      <c r="K159" s="7" t="s">
        <v>218</v>
      </c>
      <c r="L159" s="172">
        <v>85</v>
      </c>
      <c r="M159" s="129">
        <f t="shared" si="5"/>
        <v>48.627377777777717</v>
      </c>
    </row>
    <row r="160" spans="2:13" x14ac:dyDescent="0.35">
      <c r="B160" s="7" t="s">
        <v>219</v>
      </c>
      <c r="C160" s="172">
        <v>70</v>
      </c>
      <c r="D160" s="129">
        <f t="shared" si="4"/>
        <v>534.32890864197543</v>
      </c>
      <c r="K160" s="7" t="s">
        <v>219</v>
      </c>
      <c r="L160" s="172">
        <v>70</v>
      </c>
      <c r="M160" s="129">
        <f t="shared" si="5"/>
        <v>64.427377777777849</v>
      </c>
    </row>
    <row r="161" spans="2:13" x14ac:dyDescent="0.35">
      <c r="B161" s="7" t="s">
        <v>220</v>
      </c>
      <c r="C161" s="172">
        <v>79</v>
      </c>
      <c r="D161" s="129">
        <f t="shared" si="4"/>
        <v>199.24890864197542</v>
      </c>
      <c r="K161" s="7" t="s">
        <v>220</v>
      </c>
      <c r="L161" s="172">
        <v>89</v>
      </c>
      <c r="M161" s="129">
        <f t="shared" si="5"/>
        <v>120.41404444444436</v>
      </c>
    </row>
    <row r="162" spans="2:13" x14ac:dyDescent="0.35">
      <c r="B162" s="7" t="s">
        <v>221</v>
      </c>
      <c r="C162" s="172">
        <v>79</v>
      </c>
      <c r="D162" s="129">
        <f t="shared" si="4"/>
        <v>199.24890864197542</v>
      </c>
      <c r="K162" s="7" t="s">
        <v>221</v>
      </c>
      <c r="L162" s="172">
        <v>89</v>
      </c>
      <c r="M162" s="129">
        <f t="shared" si="5"/>
        <v>120.41404444444436</v>
      </c>
    </row>
    <row r="163" spans="2:13" x14ac:dyDescent="0.35">
      <c r="B163" s="7" t="s">
        <v>222</v>
      </c>
      <c r="C163" s="172">
        <v>87</v>
      </c>
      <c r="D163" s="129">
        <f t="shared" si="4"/>
        <v>37.400019753086468</v>
      </c>
      <c r="K163" s="7" t="s">
        <v>222</v>
      </c>
      <c r="L163" s="172">
        <v>61</v>
      </c>
      <c r="M163" s="129">
        <f t="shared" si="5"/>
        <v>289.90737777777792</v>
      </c>
    </row>
    <row r="164" spans="2:13" x14ac:dyDescent="0.35">
      <c r="B164" s="7" t="s">
        <v>223</v>
      </c>
      <c r="C164" s="172">
        <v>100</v>
      </c>
      <c r="D164" s="129">
        <f t="shared" si="4"/>
        <v>47.395575308641924</v>
      </c>
      <c r="K164" s="7" t="s">
        <v>223</v>
      </c>
      <c r="L164" s="172">
        <v>79</v>
      </c>
      <c r="M164" s="129">
        <f t="shared" si="5"/>
        <v>0.94737777777776966</v>
      </c>
    </row>
    <row r="165" spans="2:13" x14ac:dyDescent="0.35">
      <c r="B165" s="7" t="s">
        <v>224</v>
      </c>
      <c r="C165" s="172">
        <v>83</v>
      </c>
      <c r="D165" s="129">
        <f t="shared" si="4"/>
        <v>102.32446419753094</v>
      </c>
      <c r="K165" s="7" t="s">
        <v>224</v>
      </c>
      <c r="L165" s="172">
        <v>80</v>
      </c>
      <c r="M165" s="129">
        <f t="shared" si="5"/>
        <v>3.894044444444428</v>
      </c>
    </row>
    <row r="166" spans="2:13" x14ac:dyDescent="0.35">
      <c r="B166" s="7" t="s">
        <v>225</v>
      </c>
      <c r="C166" s="172">
        <v>95</v>
      </c>
      <c r="D166" s="129">
        <f t="shared" si="4"/>
        <v>3.5511308641975163</v>
      </c>
      <c r="K166" s="7" t="s">
        <v>225</v>
      </c>
      <c r="L166" s="172">
        <v>43</v>
      </c>
      <c r="M166" s="129">
        <f t="shared" si="5"/>
        <v>1226.8673777777781</v>
      </c>
    </row>
    <row r="167" spans="2:13" x14ac:dyDescent="0.35">
      <c r="B167" s="7" t="s">
        <v>226</v>
      </c>
      <c r="C167" s="172">
        <v>91</v>
      </c>
      <c r="D167" s="129">
        <f t="shared" si="4"/>
        <v>4.475575308641992</v>
      </c>
      <c r="K167" s="7" t="s">
        <v>226</v>
      </c>
      <c r="L167" s="172">
        <v>84</v>
      </c>
      <c r="M167" s="129">
        <f t="shared" si="5"/>
        <v>35.680711111111059</v>
      </c>
    </row>
    <row r="168" spans="2:13" x14ac:dyDescent="0.35">
      <c r="B168" s="7" t="s">
        <v>227</v>
      </c>
      <c r="C168" s="172">
        <v>92</v>
      </c>
      <c r="D168" s="129">
        <f t="shared" si="4"/>
        <v>1.2444641975308728</v>
      </c>
      <c r="K168" s="7" t="s">
        <v>227</v>
      </c>
      <c r="L168" s="172">
        <v>68</v>
      </c>
      <c r="M168" s="129">
        <f t="shared" si="5"/>
        <v>100.53404444444453</v>
      </c>
    </row>
    <row r="169" spans="2:13" x14ac:dyDescent="0.35">
      <c r="B169" s="7" t="s">
        <v>228</v>
      </c>
      <c r="C169" s="172">
        <v>95</v>
      </c>
      <c r="D169" s="129">
        <f t="shared" si="4"/>
        <v>3.5511308641975163</v>
      </c>
      <c r="K169" s="7" t="s">
        <v>228</v>
      </c>
      <c r="L169" s="172">
        <v>86</v>
      </c>
      <c r="M169" s="129">
        <f t="shared" si="5"/>
        <v>63.574044444444375</v>
      </c>
    </row>
    <row r="170" spans="2:13" x14ac:dyDescent="0.35">
      <c r="B170" s="7" t="s">
        <v>229</v>
      </c>
      <c r="C170" s="172">
        <v>100</v>
      </c>
      <c r="D170" s="129">
        <f t="shared" si="4"/>
        <v>47.395575308641924</v>
      </c>
      <c r="K170" s="7" t="s">
        <v>229</v>
      </c>
      <c r="L170" s="172">
        <v>83</v>
      </c>
      <c r="M170" s="129">
        <f t="shared" si="5"/>
        <v>24.734044444444404</v>
      </c>
    </row>
    <row r="171" spans="2:13" x14ac:dyDescent="0.35">
      <c r="B171" s="7" t="s">
        <v>230</v>
      </c>
      <c r="C171" s="172">
        <v>95</v>
      </c>
      <c r="D171" s="129">
        <f t="shared" si="4"/>
        <v>3.5511308641975163</v>
      </c>
      <c r="K171" s="7" t="s">
        <v>230</v>
      </c>
      <c r="L171" s="172">
        <v>73</v>
      </c>
      <c r="M171" s="129">
        <f t="shared" si="5"/>
        <v>25.267377777777821</v>
      </c>
    </row>
    <row r="172" spans="2:13" x14ac:dyDescent="0.35">
      <c r="B172" s="7" t="s">
        <v>231</v>
      </c>
      <c r="C172" s="172">
        <v>75</v>
      </c>
      <c r="D172" s="129">
        <f t="shared" si="4"/>
        <v>328.17335308641987</v>
      </c>
      <c r="K172" s="7" t="s">
        <v>231</v>
      </c>
      <c r="L172" s="172">
        <v>92</v>
      </c>
      <c r="M172" s="129">
        <f t="shared" si="5"/>
        <v>195.25404444444433</v>
      </c>
    </row>
    <row r="173" spans="2:13" x14ac:dyDescent="0.35">
      <c r="B173" s="7" t="s">
        <v>232</v>
      </c>
      <c r="C173" s="172">
        <v>95</v>
      </c>
      <c r="D173" s="129">
        <f t="shared" si="4"/>
        <v>3.5511308641975163</v>
      </c>
      <c r="K173" s="7" t="s">
        <v>232</v>
      </c>
      <c r="L173" s="172">
        <v>78</v>
      </c>
      <c r="M173" s="129">
        <f t="shared" si="5"/>
        <v>7.1111111111133341E-4</v>
      </c>
    </row>
    <row r="174" spans="2:13" x14ac:dyDescent="0.35">
      <c r="B174" s="7" t="s">
        <v>233</v>
      </c>
      <c r="C174" s="172">
        <v>91</v>
      </c>
      <c r="D174" s="129">
        <f t="shared" si="4"/>
        <v>4.475575308641992</v>
      </c>
      <c r="K174" s="7" t="s">
        <v>233</v>
      </c>
      <c r="L174" s="172">
        <v>78</v>
      </c>
      <c r="M174" s="129">
        <f t="shared" si="5"/>
        <v>7.1111111111133341E-4</v>
      </c>
    </row>
    <row r="175" spans="2:13" x14ac:dyDescent="0.35">
      <c r="B175" s="7" t="s">
        <v>234</v>
      </c>
      <c r="C175" s="172">
        <v>100</v>
      </c>
      <c r="D175" s="129">
        <f t="shared" si="4"/>
        <v>47.395575308641924</v>
      </c>
      <c r="K175" s="7" t="s">
        <v>234</v>
      </c>
      <c r="L175" s="172">
        <v>83</v>
      </c>
      <c r="M175" s="129">
        <f t="shared" si="5"/>
        <v>24.734044444444404</v>
      </c>
    </row>
    <row r="176" spans="2:13" x14ac:dyDescent="0.35">
      <c r="B176" s="7" t="s">
        <v>235</v>
      </c>
      <c r="C176" s="172">
        <v>100</v>
      </c>
      <c r="D176" s="129">
        <f t="shared" si="4"/>
        <v>47.395575308641924</v>
      </c>
      <c r="K176" s="7" t="s">
        <v>235</v>
      </c>
      <c r="L176" s="172">
        <v>91</v>
      </c>
      <c r="M176" s="129">
        <f t="shared" si="5"/>
        <v>168.30737777777767</v>
      </c>
    </row>
    <row r="177" spans="2:13" x14ac:dyDescent="0.35">
      <c r="B177" s="7" t="s">
        <v>236</v>
      </c>
      <c r="C177" s="172">
        <v>100</v>
      </c>
      <c r="D177" s="129">
        <f t="shared" si="4"/>
        <v>47.395575308641924</v>
      </c>
      <c r="K177" s="7" t="s">
        <v>236</v>
      </c>
      <c r="L177" s="172">
        <v>95</v>
      </c>
      <c r="M177" s="129">
        <f t="shared" si="5"/>
        <v>288.09404444444431</v>
      </c>
    </row>
    <row r="178" spans="2:13" x14ac:dyDescent="0.35">
      <c r="B178" s="7" t="s">
        <v>237</v>
      </c>
      <c r="C178" s="172">
        <v>92</v>
      </c>
      <c r="D178" s="129">
        <f t="shared" si="4"/>
        <v>1.2444641975308728</v>
      </c>
      <c r="K178" s="7" t="s">
        <v>237</v>
      </c>
      <c r="L178" s="172">
        <v>86</v>
      </c>
      <c r="M178" s="129">
        <f t="shared" si="5"/>
        <v>63.574044444444375</v>
      </c>
    </row>
    <row r="179" spans="2:13" x14ac:dyDescent="0.35">
      <c r="B179" s="7" t="s">
        <v>238</v>
      </c>
      <c r="C179" s="172">
        <v>95</v>
      </c>
      <c r="D179" s="129">
        <f t="shared" si="4"/>
        <v>3.5511308641975163</v>
      </c>
      <c r="K179" s="7" t="s">
        <v>238</v>
      </c>
      <c r="L179" s="172">
        <v>60</v>
      </c>
      <c r="M179" s="129">
        <f t="shared" si="5"/>
        <v>324.96071111111127</v>
      </c>
    </row>
    <row r="180" spans="2:13" x14ac:dyDescent="0.35">
      <c r="B180" s="7" t="s">
        <v>239</v>
      </c>
      <c r="C180" s="172">
        <v>100</v>
      </c>
      <c r="D180" s="129">
        <f t="shared" si="4"/>
        <v>47.395575308641924</v>
      </c>
      <c r="K180" s="7" t="s">
        <v>239</v>
      </c>
      <c r="L180" s="172">
        <v>100</v>
      </c>
      <c r="M180" s="129">
        <f t="shared" si="5"/>
        <v>482.8273777777776</v>
      </c>
    </row>
    <row r="181" spans="2:13" x14ac:dyDescent="0.35">
      <c r="B181" s="7" t="s">
        <v>240</v>
      </c>
      <c r="C181" s="172">
        <v>95</v>
      </c>
      <c r="D181" s="129">
        <f t="shared" si="4"/>
        <v>3.5511308641975163</v>
      </c>
      <c r="K181" s="7" t="s">
        <v>240</v>
      </c>
      <c r="L181" s="172">
        <v>78</v>
      </c>
      <c r="M181" s="129">
        <f t="shared" si="5"/>
        <v>7.1111111111133341E-4</v>
      </c>
    </row>
    <row r="182" spans="2:13" x14ac:dyDescent="0.35">
      <c r="B182" s="7" t="s">
        <v>241</v>
      </c>
      <c r="C182" s="172">
        <v>100</v>
      </c>
      <c r="D182" s="129">
        <f t="shared" si="4"/>
        <v>47.395575308641924</v>
      </c>
      <c r="K182" s="7" t="s">
        <v>241</v>
      </c>
      <c r="L182" s="172">
        <v>91</v>
      </c>
      <c r="M182" s="129">
        <f t="shared" si="5"/>
        <v>168.30737777777767</v>
      </c>
    </row>
    <row r="183" spans="2:13" x14ac:dyDescent="0.35">
      <c r="B183" s="7" t="s">
        <v>242</v>
      </c>
      <c r="C183" s="172">
        <v>100</v>
      </c>
      <c r="D183" s="129">
        <f t="shared" si="4"/>
        <v>47.395575308641924</v>
      </c>
      <c r="K183" s="7" t="s">
        <v>242</v>
      </c>
      <c r="L183" s="172">
        <v>84</v>
      </c>
      <c r="M183" s="129">
        <f t="shared" si="5"/>
        <v>35.680711111111059</v>
      </c>
    </row>
    <row r="184" spans="2:13" x14ac:dyDescent="0.35">
      <c r="B184" s="7" t="s">
        <v>243</v>
      </c>
      <c r="C184" s="172">
        <v>100</v>
      </c>
      <c r="D184" s="129">
        <f t="shared" si="4"/>
        <v>47.395575308641924</v>
      </c>
      <c r="K184" s="7" t="s">
        <v>243</v>
      </c>
      <c r="L184" s="172">
        <v>87</v>
      </c>
      <c r="M184" s="129">
        <f t="shared" si="5"/>
        <v>80.520711111111041</v>
      </c>
    </row>
    <row r="185" spans="2:13" x14ac:dyDescent="0.35">
      <c r="B185" s="7" t="s">
        <v>244</v>
      </c>
      <c r="C185" s="172">
        <v>100</v>
      </c>
      <c r="D185" s="129">
        <f t="shared" si="4"/>
        <v>47.395575308641924</v>
      </c>
      <c r="K185" s="7" t="s">
        <v>244</v>
      </c>
      <c r="L185" s="172">
        <v>87</v>
      </c>
      <c r="M185" s="129">
        <f t="shared" si="5"/>
        <v>80.520711111111041</v>
      </c>
    </row>
    <row r="186" spans="2:13" x14ac:dyDescent="0.35">
      <c r="B186" s="7" t="s">
        <v>245</v>
      </c>
      <c r="C186" s="172">
        <v>92</v>
      </c>
      <c r="D186" s="129">
        <f t="shared" si="4"/>
        <v>1.2444641975308728</v>
      </c>
      <c r="K186" s="7" t="s">
        <v>245</v>
      </c>
      <c r="L186" s="172">
        <v>87</v>
      </c>
      <c r="M186" s="129">
        <f t="shared" si="5"/>
        <v>80.520711111111041</v>
      </c>
    </row>
    <row r="187" spans="2:13" x14ac:dyDescent="0.35">
      <c r="B187" s="7" t="s">
        <v>246</v>
      </c>
      <c r="C187" s="172">
        <v>100</v>
      </c>
      <c r="D187" s="129">
        <f t="shared" si="4"/>
        <v>47.395575308641924</v>
      </c>
      <c r="K187" s="7" t="s">
        <v>246</v>
      </c>
      <c r="L187" s="172">
        <v>87</v>
      </c>
      <c r="M187" s="129">
        <f t="shared" si="5"/>
        <v>80.520711111111041</v>
      </c>
    </row>
    <row r="188" spans="2:13" x14ac:dyDescent="0.35">
      <c r="B188" s="7" t="s">
        <v>247</v>
      </c>
      <c r="C188" s="172">
        <v>91</v>
      </c>
      <c r="D188" s="129">
        <f t="shared" si="4"/>
        <v>4.475575308641992</v>
      </c>
      <c r="K188" s="7" t="s">
        <v>247</v>
      </c>
      <c r="L188" s="172">
        <v>77</v>
      </c>
      <c r="M188" s="129">
        <f t="shared" si="5"/>
        <v>1.054044444444453</v>
      </c>
    </row>
    <row r="189" spans="2:13" x14ac:dyDescent="0.35">
      <c r="B189" s="7" t="s">
        <v>248</v>
      </c>
      <c r="C189" s="172">
        <v>91</v>
      </c>
      <c r="D189" s="129">
        <f t="shared" si="4"/>
        <v>4.475575308641992</v>
      </c>
      <c r="K189" s="7" t="s">
        <v>248</v>
      </c>
      <c r="L189" s="172">
        <v>54</v>
      </c>
      <c r="M189" s="129">
        <f t="shared" si="5"/>
        <v>577.28071111111126</v>
      </c>
    </row>
    <row r="190" spans="2:13" x14ac:dyDescent="0.35">
      <c r="B190" s="7" t="s">
        <v>249</v>
      </c>
      <c r="C190" s="172">
        <v>87</v>
      </c>
      <c r="D190" s="129">
        <f t="shared" si="4"/>
        <v>37.400019753086468</v>
      </c>
      <c r="K190" s="7" t="s">
        <v>249</v>
      </c>
      <c r="L190" s="172">
        <v>85</v>
      </c>
      <c r="M190" s="129">
        <f t="shared" si="5"/>
        <v>48.627377777777717</v>
      </c>
    </row>
    <row r="191" spans="2:13" x14ac:dyDescent="0.35">
      <c r="B191" s="7" t="s">
        <v>250</v>
      </c>
      <c r="C191" s="172">
        <v>137</v>
      </c>
      <c r="D191" s="129">
        <f t="shared" si="4"/>
        <v>1925.8444641975304</v>
      </c>
      <c r="K191" s="7" t="s">
        <v>250</v>
      </c>
      <c r="L191" s="172">
        <v>66</v>
      </c>
      <c r="M191" s="129">
        <f t="shared" si="5"/>
        <v>144.64071111111122</v>
      </c>
    </row>
    <row r="192" spans="2:13" x14ac:dyDescent="0.35">
      <c r="B192" s="7" t="s">
        <v>251</v>
      </c>
      <c r="C192" s="172">
        <v>100</v>
      </c>
      <c r="D192" s="129">
        <f t="shared" si="4"/>
        <v>47.395575308641924</v>
      </c>
      <c r="K192" s="7" t="s">
        <v>251</v>
      </c>
      <c r="L192" s="172">
        <v>70</v>
      </c>
      <c r="M192" s="129">
        <f t="shared" si="5"/>
        <v>64.427377777777849</v>
      </c>
    </row>
    <row r="193" spans="2:13" x14ac:dyDescent="0.35">
      <c r="B193" s="7" t="s">
        <v>252</v>
      </c>
      <c r="C193" s="172">
        <v>91</v>
      </c>
      <c r="D193" s="129">
        <f t="shared" si="4"/>
        <v>4.475575308641992</v>
      </c>
      <c r="K193" s="7" t="s">
        <v>252</v>
      </c>
      <c r="L193" s="172">
        <v>81</v>
      </c>
      <c r="M193" s="129">
        <f t="shared" si="5"/>
        <v>8.8407111111110872</v>
      </c>
    </row>
    <row r="194" spans="2:13" x14ac:dyDescent="0.35">
      <c r="B194" s="7" t="s">
        <v>253</v>
      </c>
      <c r="C194" s="172">
        <v>91</v>
      </c>
      <c r="D194" s="129">
        <f t="shared" si="4"/>
        <v>4.475575308641992</v>
      </c>
      <c r="K194" s="7" t="s">
        <v>253</v>
      </c>
      <c r="L194" s="172">
        <v>81</v>
      </c>
      <c r="M194" s="129">
        <f t="shared" si="5"/>
        <v>8.8407111111110872</v>
      </c>
    </row>
    <row r="195" spans="2:13" x14ac:dyDescent="0.35">
      <c r="B195" s="7" t="s">
        <v>254</v>
      </c>
      <c r="C195" s="172">
        <v>91</v>
      </c>
      <c r="D195" s="129">
        <f t="shared" si="4"/>
        <v>4.475575308641992</v>
      </c>
      <c r="K195" s="7" t="s">
        <v>254</v>
      </c>
      <c r="L195" s="172">
        <v>81</v>
      </c>
      <c r="M195" s="129">
        <f t="shared" si="5"/>
        <v>8.8407111111110872</v>
      </c>
    </row>
    <row r="196" spans="2:13" x14ac:dyDescent="0.35">
      <c r="B196" s="7" t="s">
        <v>255</v>
      </c>
      <c r="C196" s="172">
        <v>200</v>
      </c>
      <c r="D196" s="129">
        <f t="shared" si="4"/>
        <v>11424.28446419753</v>
      </c>
      <c r="K196" s="7" t="s">
        <v>255</v>
      </c>
      <c r="L196" s="172">
        <v>68</v>
      </c>
      <c r="M196" s="129">
        <f t="shared" si="5"/>
        <v>100.53404444444453</v>
      </c>
    </row>
    <row r="197" spans="2:13" x14ac:dyDescent="0.35">
      <c r="B197" s="7" t="s">
        <v>256</v>
      </c>
      <c r="C197" s="172">
        <v>104</v>
      </c>
      <c r="D197" s="129">
        <f t="shared" ref="D197:D228" si="6">(C197-$G$7)^2</f>
        <v>118.47113086419745</v>
      </c>
      <c r="K197" s="7" t="s">
        <v>256</v>
      </c>
      <c r="L197" s="172">
        <v>86</v>
      </c>
      <c r="M197" s="129">
        <f t="shared" ref="M197:M228" si="7">(L197-$P$8)^2</f>
        <v>63.574044444444375</v>
      </c>
    </row>
    <row r="198" spans="2:13" x14ac:dyDescent="0.35">
      <c r="B198" s="7" t="s">
        <v>257</v>
      </c>
      <c r="C198" s="172">
        <v>95</v>
      </c>
      <c r="D198" s="129">
        <f t="shared" si="6"/>
        <v>3.5511308641975163</v>
      </c>
      <c r="K198" s="7" t="s">
        <v>257</v>
      </c>
      <c r="L198" s="172">
        <v>65</v>
      </c>
      <c r="M198" s="129">
        <f t="shared" si="7"/>
        <v>169.69404444444456</v>
      </c>
    </row>
    <row r="199" spans="2:13" x14ac:dyDescent="0.35">
      <c r="B199" s="7" t="s">
        <v>258</v>
      </c>
      <c r="C199" s="172">
        <v>83</v>
      </c>
      <c r="D199" s="129">
        <f t="shared" si="6"/>
        <v>102.32446419753094</v>
      </c>
      <c r="K199" s="7" t="s">
        <v>258</v>
      </c>
      <c r="L199" s="172">
        <v>70</v>
      </c>
      <c r="M199" s="129">
        <f t="shared" si="7"/>
        <v>64.427377777777849</v>
      </c>
    </row>
    <row r="200" spans="2:13" x14ac:dyDescent="0.35">
      <c r="B200" s="7" t="s">
        <v>259</v>
      </c>
      <c r="C200" s="172">
        <v>92</v>
      </c>
      <c r="D200" s="129">
        <f t="shared" si="6"/>
        <v>1.2444641975308728</v>
      </c>
      <c r="K200" s="7" t="s">
        <v>259</v>
      </c>
      <c r="L200" s="172">
        <v>68</v>
      </c>
      <c r="M200" s="129">
        <f t="shared" si="7"/>
        <v>100.53404444444453</v>
      </c>
    </row>
    <row r="201" spans="2:13" x14ac:dyDescent="0.35">
      <c r="B201" s="7" t="s">
        <v>260</v>
      </c>
      <c r="C201" s="172">
        <v>83</v>
      </c>
      <c r="D201" s="129">
        <f t="shared" si="6"/>
        <v>102.32446419753094</v>
      </c>
      <c r="K201" s="7" t="s">
        <v>260</v>
      </c>
      <c r="L201" s="172">
        <v>70</v>
      </c>
      <c r="M201" s="129">
        <f t="shared" si="7"/>
        <v>64.427377777777849</v>
      </c>
    </row>
    <row r="202" spans="2:13" x14ac:dyDescent="0.35">
      <c r="B202" s="7" t="s">
        <v>261</v>
      </c>
      <c r="C202" s="172">
        <v>70</v>
      </c>
      <c r="D202" s="129">
        <f t="shared" si="6"/>
        <v>534.32890864197543</v>
      </c>
      <c r="K202" s="7" t="s">
        <v>261</v>
      </c>
      <c r="L202" s="172">
        <v>64</v>
      </c>
      <c r="M202" s="129">
        <f t="shared" si="7"/>
        <v>196.7473777777779</v>
      </c>
    </row>
    <row r="203" spans="2:13" x14ac:dyDescent="0.35">
      <c r="B203" s="7" t="s">
        <v>262</v>
      </c>
      <c r="C203" s="172">
        <v>100</v>
      </c>
      <c r="D203" s="129">
        <f t="shared" si="6"/>
        <v>47.395575308641924</v>
      </c>
      <c r="K203" s="7" t="s">
        <v>262</v>
      </c>
      <c r="L203" s="172">
        <v>83</v>
      </c>
      <c r="M203" s="129">
        <f t="shared" si="7"/>
        <v>24.734044444444404</v>
      </c>
    </row>
    <row r="204" spans="2:13" x14ac:dyDescent="0.35">
      <c r="B204" s="7" t="s">
        <v>263</v>
      </c>
      <c r="C204" s="172">
        <v>100</v>
      </c>
      <c r="D204" s="129">
        <f t="shared" si="6"/>
        <v>47.395575308641924</v>
      </c>
      <c r="K204" s="7" t="s">
        <v>263</v>
      </c>
      <c r="L204" s="172">
        <v>100</v>
      </c>
      <c r="M204" s="129">
        <f t="shared" si="7"/>
        <v>482.8273777777776</v>
      </c>
    </row>
    <row r="205" spans="2:13" x14ac:dyDescent="0.35">
      <c r="B205" s="7" t="s">
        <v>264</v>
      </c>
      <c r="C205" s="172">
        <v>100</v>
      </c>
      <c r="D205" s="129">
        <f t="shared" si="6"/>
        <v>47.395575308641924</v>
      </c>
      <c r="K205" s="7" t="s">
        <v>264</v>
      </c>
      <c r="L205" s="172">
        <v>87</v>
      </c>
      <c r="M205" s="129">
        <f t="shared" si="7"/>
        <v>80.520711111111041</v>
      </c>
    </row>
    <row r="206" spans="2:13" x14ac:dyDescent="0.35">
      <c r="B206" s="7" t="s">
        <v>265</v>
      </c>
      <c r="C206" s="172">
        <v>91</v>
      </c>
      <c r="D206" s="129">
        <f t="shared" si="6"/>
        <v>4.475575308641992</v>
      </c>
      <c r="K206" s="7" t="s">
        <v>265</v>
      </c>
      <c r="L206" s="172">
        <v>68</v>
      </c>
      <c r="M206" s="129">
        <f t="shared" si="7"/>
        <v>100.53404444444453</v>
      </c>
    </row>
    <row r="207" spans="2:13" x14ac:dyDescent="0.35">
      <c r="B207" s="7" t="s">
        <v>266</v>
      </c>
      <c r="C207" s="172">
        <v>95</v>
      </c>
      <c r="D207" s="129">
        <f t="shared" si="6"/>
        <v>3.5511308641975163</v>
      </c>
      <c r="K207" s="7" t="s">
        <v>266</v>
      </c>
      <c r="L207" s="172">
        <v>69</v>
      </c>
      <c r="M207" s="129">
        <f t="shared" si="7"/>
        <v>81.480711111111191</v>
      </c>
    </row>
    <row r="208" spans="2:13" x14ac:dyDescent="0.35">
      <c r="B208" s="7" t="s">
        <v>267</v>
      </c>
      <c r="C208" s="172">
        <v>91</v>
      </c>
      <c r="D208" s="129">
        <f t="shared" si="6"/>
        <v>4.475575308641992</v>
      </c>
      <c r="K208" s="7" t="s">
        <v>267</v>
      </c>
      <c r="L208" s="172">
        <v>77</v>
      </c>
      <c r="M208" s="129">
        <f t="shared" si="7"/>
        <v>1.054044444444453</v>
      </c>
    </row>
    <row r="209" spans="2:13" x14ac:dyDescent="0.35">
      <c r="B209" s="7" t="s">
        <v>268</v>
      </c>
      <c r="C209" s="172">
        <v>91</v>
      </c>
      <c r="D209" s="129">
        <f t="shared" si="6"/>
        <v>4.475575308641992</v>
      </c>
      <c r="K209" s="7" t="s">
        <v>268</v>
      </c>
      <c r="L209" s="172">
        <v>86</v>
      </c>
      <c r="M209" s="129">
        <f t="shared" si="7"/>
        <v>63.574044444444375</v>
      </c>
    </row>
    <row r="210" spans="2:13" x14ac:dyDescent="0.35">
      <c r="B210" s="7" t="s">
        <v>269</v>
      </c>
      <c r="C210" s="172">
        <v>68</v>
      </c>
      <c r="D210" s="129">
        <f t="shared" si="6"/>
        <v>630.79113086419773</v>
      </c>
      <c r="K210" s="7" t="s">
        <v>269</v>
      </c>
      <c r="L210" s="172">
        <v>83</v>
      </c>
      <c r="M210" s="129">
        <f t="shared" si="7"/>
        <v>24.734044444444404</v>
      </c>
    </row>
    <row r="211" spans="2:13" x14ac:dyDescent="0.35">
      <c r="B211" s="7" t="s">
        <v>270</v>
      </c>
      <c r="C211" s="172">
        <v>91</v>
      </c>
      <c r="D211" s="129">
        <f t="shared" si="6"/>
        <v>4.475575308641992</v>
      </c>
      <c r="K211" s="7" t="s">
        <v>270</v>
      </c>
      <c r="L211" s="172">
        <v>95</v>
      </c>
      <c r="M211" s="129">
        <f t="shared" si="7"/>
        <v>288.09404444444431</v>
      </c>
    </row>
    <row r="212" spans="2:13" x14ac:dyDescent="0.35">
      <c r="B212" s="7" t="s">
        <v>271</v>
      </c>
      <c r="C212" s="172">
        <v>100</v>
      </c>
      <c r="D212" s="129">
        <f t="shared" si="6"/>
        <v>47.395575308641924</v>
      </c>
      <c r="K212" s="7" t="s">
        <v>271</v>
      </c>
      <c r="L212" s="172">
        <v>83</v>
      </c>
      <c r="M212" s="129">
        <f t="shared" si="7"/>
        <v>24.734044444444404</v>
      </c>
    </row>
    <row r="213" spans="2:13" x14ac:dyDescent="0.35">
      <c r="B213" s="7" t="s">
        <v>272</v>
      </c>
      <c r="C213" s="172">
        <v>65</v>
      </c>
      <c r="D213" s="129">
        <f t="shared" si="6"/>
        <v>790.48446419753111</v>
      </c>
      <c r="K213" s="7" t="s">
        <v>272</v>
      </c>
      <c r="L213" s="172">
        <v>85</v>
      </c>
      <c r="M213" s="129">
        <f t="shared" si="7"/>
        <v>48.627377777777717</v>
      </c>
    </row>
    <row r="214" spans="2:13" x14ac:dyDescent="0.35">
      <c r="B214" s="7" t="s">
        <v>273</v>
      </c>
      <c r="C214" s="172">
        <v>91</v>
      </c>
      <c r="D214" s="129">
        <f t="shared" si="6"/>
        <v>4.475575308641992</v>
      </c>
      <c r="K214" s="7" t="s">
        <v>273</v>
      </c>
      <c r="L214" s="172">
        <v>72</v>
      </c>
      <c r="M214" s="129">
        <f t="shared" si="7"/>
        <v>36.320711111111159</v>
      </c>
    </row>
    <row r="215" spans="2:13" x14ac:dyDescent="0.35">
      <c r="B215" s="7" t="s">
        <v>274</v>
      </c>
      <c r="C215" s="172">
        <v>100</v>
      </c>
      <c r="D215" s="129">
        <f t="shared" si="6"/>
        <v>47.395575308641924</v>
      </c>
      <c r="K215" s="7" t="s">
        <v>274</v>
      </c>
      <c r="L215" s="172">
        <v>91</v>
      </c>
      <c r="M215" s="129">
        <f t="shared" si="7"/>
        <v>168.30737777777767</v>
      </c>
    </row>
    <row r="216" spans="2:13" x14ac:dyDescent="0.35">
      <c r="B216" s="7" t="s">
        <v>275</v>
      </c>
      <c r="C216" s="172">
        <v>95</v>
      </c>
      <c r="D216" s="129">
        <f t="shared" si="6"/>
        <v>3.5511308641975163</v>
      </c>
      <c r="K216" s="7" t="s">
        <v>275</v>
      </c>
      <c r="L216" s="172">
        <v>91</v>
      </c>
      <c r="M216" s="129">
        <f t="shared" si="7"/>
        <v>168.30737777777767</v>
      </c>
    </row>
    <row r="217" spans="2:13" x14ac:dyDescent="0.35">
      <c r="B217" s="7" t="s">
        <v>276</v>
      </c>
      <c r="C217" s="172">
        <v>91</v>
      </c>
      <c r="D217" s="129">
        <f t="shared" si="6"/>
        <v>4.475575308641992</v>
      </c>
      <c r="K217" s="7" t="s">
        <v>276</v>
      </c>
      <c r="L217" s="172">
        <v>63</v>
      </c>
      <c r="M217" s="129">
        <f t="shared" si="7"/>
        <v>225.80071111111124</v>
      </c>
    </row>
    <row r="218" spans="2:13" x14ac:dyDescent="0.35">
      <c r="B218" s="7" t="s">
        <v>277</v>
      </c>
      <c r="C218" s="172">
        <v>90</v>
      </c>
      <c r="D218" s="129">
        <f t="shared" si="6"/>
        <v>9.70668641975311</v>
      </c>
      <c r="K218" s="7" t="s">
        <v>277</v>
      </c>
      <c r="L218" s="172">
        <v>91</v>
      </c>
      <c r="M218" s="129">
        <f t="shared" si="7"/>
        <v>168.30737777777767</v>
      </c>
    </row>
    <row r="219" spans="2:13" x14ac:dyDescent="0.35">
      <c r="B219" s="7" t="s">
        <v>278</v>
      </c>
      <c r="C219" s="172">
        <v>83</v>
      </c>
      <c r="D219" s="129">
        <f t="shared" si="6"/>
        <v>102.32446419753094</v>
      </c>
      <c r="K219" s="7" t="s">
        <v>278</v>
      </c>
      <c r="L219" s="172">
        <v>90</v>
      </c>
      <c r="M219" s="129">
        <f t="shared" si="7"/>
        <v>143.36071111111102</v>
      </c>
    </row>
    <row r="220" spans="2:13" x14ac:dyDescent="0.35">
      <c r="B220" s="7" t="s">
        <v>279</v>
      </c>
      <c r="C220" s="172">
        <v>100</v>
      </c>
      <c r="D220" s="129">
        <f t="shared" si="6"/>
        <v>47.395575308641924</v>
      </c>
      <c r="K220" s="7" t="s">
        <v>279</v>
      </c>
      <c r="L220" s="172">
        <v>70</v>
      </c>
      <c r="M220" s="129">
        <f t="shared" si="7"/>
        <v>64.427377777777849</v>
      </c>
    </row>
    <row r="221" spans="2:13" x14ac:dyDescent="0.35">
      <c r="B221" s="7" t="s">
        <v>280</v>
      </c>
      <c r="C221" s="172">
        <v>100</v>
      </c>
      <c r="D221" s="129">
        <f t="shared" si="6"/>
        <v>47.395575308641924</v>
      </c>
      <c r="K221" s="7" t="s">
        <v>280</v>
      </c>
      <c r="L221" s="172">
        <v>87</v>
      </c>
      <c r="M221" s="129">
        <f t="shared" si="7"/>
        <v>80.520711111111041</v>
      </c>
    </row>
    <row r="222" spans="2:13" x14ac:dyDescent="0.35">
      <c r="B222" s="7" t="s">
        <v>281</v>
      </c>
      <c r="C222" s="172">
        <v>87</v>
      </c>
      <c r="D222" s="129">
        <f t="shared" si="6"/>
        <v>37.400019753086468</v>
      </c>
      <c r="K222" s="7" t="s">
        <v>281</v>
      </c>
      <c r="L222" s="172">
        <v>66</v>
      </c>
      <c r="M222" s="129">
        <f t="shared" si="7"/>
        <v>144.64071111111122</v>
      </c>
    </row>
    <row r="223" spans="2:13" x14ac:dyDescent="0.35">
      <c r="B223" s="7" t="s">
        <v>282</v>
      </c>
      <c r="C223" s="172">
        <v>95</v>
      </c>
      <c r="D223" s="129">
        <f t="shared" si="6"/>
        <v>3.5511308641975163</v>
      </c>
      <c r="K223" s="7" t="s">
        <v>282</v>
      </c>
      <c r="L223" s="172">
        <v>82</v>
      </c>
      <c r="M223" s="129">
        <f t="shared" si="7"/>
        <v>15.787377777777746</v>
      </c>
    </row>
    <row r="224" spans="2:13" x14ac:dyDescent="0.35">
      <c r="B224" s="7" t="s">
        <v>283</v>
      </c>
      <c r="C224" s="172">
        <v>162</v>
      </c>
      <c r="D224" s="129">
        <f t="shared" si="6"/>
        <v>4745.0666864197528</v>
      </c>
      <c r="K224" s="7" t="s">
        <v>283</v>
      </c>
      <c r="L224" s="172">
        <v>79</v>
      </c>
      <c r="M224" s="129">
        <f t="shared" si="7"/>
        <v>0.94737777777776966</v>
      </c>
    </row>
    <row r="225" spans="2:13" x14ac:dyDescent="0.35">
      <c r="B225" s="7" t="s">
        <v>284</v>
      </c>
      <c r="C225" s="172">
        <v>100</v>
      </c>
      <c r="D225" s="129">
        <f t="shared" si="6"/>
        <v>47.395575308641924</v>
      </c>
      <c r="K225" s="7" t="s">
        <v>284</v>
      </c>
      <c r="L225" s="172">
        <v>100</v>
      </c>
      <c r="M225" s="129">
        <f t="shared" si="7"/>
        <v>482.8273777777776</v>
      </c>
    </row>
    <row r="226" spans="2:13" x14ac:dyDescent="0.35">
      <c r="B226" s="7" t="s">
        <v>285</v>
      </c>
      <c r="C226" s="172">
        <v>87</v>
      </c>
      <c r="D226" s="129">
        <f t="shared" si="6"/>
        <v>37.400019753086468</v>
      </c>
      <c r="K226" s="7" t="s">
        <v>285</v>
      </c>
      <c r="L226" s="172">
        <v>68</v>
      </c>
      <c r="M226" s="129">
        <f t="shared" si="7"/>
        <v>100.53404444444453</v>
      </c>
    </row>
    <row r="227" spans="2:13" x14ac:dyDescent="0.35">
      <c r="B227" s="7" t="s">
        <v>286</v>
      </c>
      <c r="C227" s="172">
        <v>87</v>
      </c>
      <c r="D227" s="129">
        <f t="shared" si="6"/>
        <v>37.400019753086468</v>
      </c>
      <c r="K227" s="7" t="s">
        <v>286</v>
      </c>
      <c r="L227" s="172">
        <v>61</v>
      </c>
      <c r="M227" s="129">
        <f t="shared" si="7"/>
        <v>289.90737777777792</v>
      </c>
    </row>
    <row r="228" spans="2:13" ht="15" thickBot="1" x14ac:dyDescent="0.4">
      <c r="B228" s="50" t="s">
        <v>287</v>
      </c>
      <c r="C228" s="184">
        <v>79</v>
      </c>
      <c r="D228" s="185">
        <f t="shared" si="6"/>
        <v>199.24890864197542</v>
      </c>
      <c r="K228" s="50" t="s">
        <v>287</v>
      </c>
      <c r="L228" s="184">
        <v>63</v>
      </c>
      <c r="M228" s="185">
        <f t="shared" si="7"/>
        <v>225.80071111111124</v>
      </c>
    </row>
  </sheetData>
  <mergeCells count="4">
    <mergeCell ref="B2:B3"/>
    <mergeCell ref="C2:C3"/>
    <mergeCell ref="K2:K3"/>
    <mergeCell ref="L2:L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L13 Q17-31</vt:lpstr>
      <vt:lpstr>L13 Q32</vt:lpstr>
      <vt:lpstr>L13 Q34</vt:lpstr>
      <vt:lpstr>L13 Q36</vt:lpstr>
      <vt:lpstr>L13 Q38</vt:lpstr>
      <vt:lpstr>L14 Q1-8</vt:lpstr>
      <vt:lpstr>L4 Q9-12</vt:lpstr>
      <vt:lpstr>L14 Q13-14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Sisi Florensia</dc:creator>
  <cp:lastModifiedBy>Sisi Florensia</cp:lastModifiedBy>
  <dcterms:created xsi:type="dcterms:W3CDTF">2018-05-15T17:25:24Z</dcterms:created>
  <dcterms:modified xsi:type="dcterms:W3CDTF">2018-05-20T18:35:02Z</dcterms:modified>
</cp:coreProperties>
</file>