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S:\CC BC\Battle Creek\BC Juvenile\BC Mark-Recap Trials\BC Mark Recap Database Master\"/>
    </mc:Choice>
  </mc:AlternateContent>
  <xr:revisionPtr revIDLastSave="0" documentId="13_ncr:1_{D516A5D7-B21B-4889-BEAD-8E70B4461C2E}" xr6:coauthVersionLast="47" xr6:coauthVersionMax="47" xr10:uidLastSave="{00000000-0000-0000-0000-000000000000}"/>
  <bookViews>
    <workbookView xWindow="-28920" yWindow="-120" windowWidth="29040" windowHeight="15720" tabRatio="845" activeTab="1" xr2:uid="{00000000-000D-0000-FFFF-FFFF00000000}"/>
  </bookViews>
  <sheets>
    <sheet name="Variable Definitions" sheetId="24" r:id="rId1"/>
    <sheet name="Data Entry" sheetId="1" r:id="rId2"/>
    <sheet name="Wunder" sheetId="3" r:id="rId3"/>
    <sheet name="KRDD" sheetId="20" r:id="rId4"/>
    <sheet name="Meso" sheetId="19" r:id="rId5"/>
    <sheet name="Moon" sheetId="13" r:id="rId6"/>
    <sheet name="Flow" sheetId="21" r:id="rId7"/>
    <sheet name="Temp30" sheetId="22" r:id="rId8"/>
    <sheet name="MDT" sheetId="23" r:id="rId9"/>
    <sheet name="MesoWest Variables" sheetId="15" r:id="rId10"/>
    <sheet name="Proofed" sheetId="12" r:id="rId11"/>
  </sheets>
  <definedNames>
    <definedName name="_00_span_12hours" localSheetId="3">KRDD!#REF!</definedName>
    <definedName name="_00_span_12hours_1" localSheetId="3">KRDD!#REF!</definedName>
    <definedName name="_18_span_3624hours" localSheetId="3">KRDD!$A$475:$D$477</definedName>
    <definedName name="_22_span_3624hours" localSheetId="3">KRDD!#REF!</definedName>
    <definedName name="_xlnm._FilterDatabase" localSheetId="1" hidden="1">'Data Entry'!$A$3:$BE$391</definedName>
    <definedName name="_xlnm.Print_Area" localSheetId="1">'Data Entry'!$C$4:$C$252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6" i="1" l="1"/>
  <c r="L376" i="1"/>
  <c r="AD34" i="1" l="1"/>
  <c r="AK355" i="1"/>
  <c r="AK336" i="1"/>
  <c r="AK328" i="1"/>
  <c r="AK327" i="1"/>
  <c r="AK53" i="1"/>
  <c r="AK5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K368" i="1" s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S391" i="1"/>
  <c r="AS390" i="1"/>
  <c r="AS389" i="1"/>
  <c r="AS388" i="1"/>
  <c r="AS387" i="1"/>
  <c r="AS386" i="1"/>
  <c r="AS385" i="1"/>
  <c r="AS384" i="1"/>
  <c r="AS383" i="1"/>
  <c r="AS382" i="1"/>
  <c r="AS381" i="1"/>
  <c r="AS380" i="1"/>
  <c r="AS379" i="1"/>
  <c r="AS378" i="1"/>
  <c r="AS377" i="1"/>
  <c r="AS376" i="1"/>
  <c r="AS375" i="1"/>
  <c r="AS374" i="1"/>
  <c r="AS373" i="1"/>
  <c r="AS372" i="1"/>
  <c r="AS371" i="1"/>
  <c r="AS370" i="1"/>
  <c r="AS369" i="1"/>
  <c r="AS368" i="1"/>
  <c r="AS367" i="1"/>
  <c r="AS366" i="1"/>
  <c r="AS365" i="1"/>
  <c r="AS364" i="1"/>
  <c r="AS363" i="1"/>
  <c r="AS362" i="1"/>
  <c r="AS361" i="1"/>
  <c r="AS360" i="1"/>
  <c r="AS359" i="1"/>
  <c r="AS358" i="1"/>
  <c r="AS357" i="1"/>
  <c r="AS356" i="1"/>
  <c r="AS355" i="1"/>
  <c r="AS354" i="1"/>
  <c r="AS353" i="1"/>
  <c r="AS352" i="1"/>
  <c r="AS351" i="1"/>
  <c r="AS350" i="1"/>
  <c r="AS349" i="1"/>
  <c r="AS348" i="1"/>
  <c r="AS347" i="1"/>
  <c r="AS346" i="1"/>
  <c r="AS345" i="1"/>
  <c r="AS344" i="1"/>
  <c r="AS343" i="1"/>
  <c r="AS342" i="1"/>
  <c r="AS341" i="1"/>
  <c r="AS340" i="1"/>
  <c r="AS339" i="1"/>
  <c r="AS338" i="1"/>
  <c r="AS337" i="1"/>
  <c r="AS336" i="1"/>
  <c r="AS335" i="1"/>
  <c r="AS334" i="1"/>
  <c r="AS333" i="1"/>
  <c r="AS332" i="1"/>
  <c r="AS331" i="1"/>
  <c r="AS330" i="1"/>
  <c r="AS328" i="1"/>
  <c r="AS327" i="1"/>
  <c r="AS326" i="1"/>
  <c r="AS325" i="1"/>
  <c r="AS324" i="1"/>
  <c r="AS323" i="1"/>
  <c r="AS322" i="1"/>
  <c r="AS321" i="1"/>
  <c r="AS320" i="1"/>
  <c r="AS319" i="1"/>
  <c r="AS318" i="1"/>
  <c r="AS317" i="1"/>
  <c r="AS316" i="1"/>
  <c r="AS315" i="1"/>
  <c r="AS314" i="1"/>
  <c r="AS313" i="1"/>
  <c r="AS312" i="1"/>
  <c r="AS311" i="1"/>
  <c r="AS310" i="1"/>
  <c r="AS309" i="1"/>
  <c r="AS308" i="1"/>
  <c r="AS307" i="1"/>
  <c r="AS306" i="1"/>
  <c r="AS305" i="1"/>
  <c r="AS304" i="1"/>
  <c r="AS303" i="1"/>
  <c r="AS302" i="1"/>
  <c r="AS301" i="1"/>
  <c r="AS300" i="1"/>
  <c r="AS299" i="1"/>
  <c r="AS298" i="1"/>
  <c r="AS297" i="1"/>
  <c r="AS296" i="1"/>
  <c r="AS295" i="1"/>
  <c r="AS294" i="1"/>
  <c r="AS293" i="1"/>
  <c r="AS292" i="1"/>
  <c r="AS291" i="1"/>
  <c r="AS290" i="1"/>
  <c r="AS289" i="1"/>
  <c r="AS288" i="1"/>
  <c r="AS287" i="1"/>
  <c r="AS286" i="1"/>
  <c r="AS285" i="1"/>
  <c r="AS284" i="1"/>
  <c r="AS283" i="1"/>
  <c r="AS282" i="1"/>
  <c r="AS281" i="1"/>
  <c r="AS280" i="1"/>
  <c r="AS279" i="1"/>
  <c r="AS278" i="1"/>
  <c r="AS277" i="1"/>
  <c r="AS276" i="1"/>
  <c r="AS275" i="1"/>
  <c r="AS274" i="1"/>
  <c r="AS273" i="1"/>
  <c r="AS272" i="1"/>
  <c r="AS271" i="1"/>
  <c r="AS270" i="1"/>
  <c r="AS269" i="1"/>
  <c r="AS268" i="1"/>
  <c r="AS267" i="1"/>
  <c r="AS266" i="1"/>
  <c r="AS265" i="1"/>
  <c r="AS264" i="1"/>
  <c r="AS263" i="1"/>
  <c r="AS262" i="1"/>
  <c r="AS261" i="1"/>
  <c r="AS260" i="1"/>
  <c r="AS259" i="1"/>
  <c r="AS258" i="1"/>
  <c r="AS257" i="1"/>
  <c r="AS256" i="1"/>
  <c r="AS255" i="1"/>
  <c r="AS254" i="1"/>
  <c r="AS253" i="1"/>
  <c r="AS252" i="1"/>
  <c r="AS251" i="1"/>
  <c r="AS250" i="1"/>
  <c r="AS249" i="1"/>
  <c r="AS248" i="1"/>
  <c r="AS247" i="1"/>
  <c r="AS246" i="1"/>
  <c r="AS245" i="1"/>
  <c r="AS244" i="1"/>
  <c r="AS243" i="1"/>
  <c r="AS242" i="1"/>
  <c r="AS241" i="1"/>
  <c r="AS240" i="1"/>
  <c r="AS239" i="1"/>
  <c r="AS238" i="1"/>
  <c r="AS237" i="1"/>
  <c r="AS236" i="1"/>
  <c r="AS235" i="1"/>
  <c r="AS234" i="1"/>
  <c r="AS233" i="1"/>
  <c r="AS232" i="1"/>
  <c r="AS231" i="1"/>
  <c r="AS230" i="1"/>
  <c r="AS229" i="1"/>
  <c r="AS228" i="1"/>
  <c r="AS227" i="1"/>
  <c r="AS226" i="1"/>
  <c r="AS225" i="1"/>
  <c r="AS224" i="1"/>
  <c r="AS223" i="1"/>
  <c r="AS222" i="1"/>
  <c r="AS221" i="1"/>
  <c r="AS220" i="1"/>
  <c r="AS219" i="1"/>
  <c r="AS218" i="1"/>
  <c r="AS217" i="1"/>
  <c r="AS216" i="1"/>
  <c r="AS215" i="1"/>
  <c r="AS214" i="1"/>
  <c r="AS213" i="1"/>
  <c r="AS212" i="1"/>
  <c r="AS211" i="1"/>
  <c r="AS210" i="1"/>
  <c r="AS209" i="1"/>
  <c r="AS208" i="1"/>
  <c r="AS207" i="1"/>
  <c r="AS206" i="1"/>
  <c r="AS205" i="1"/>
  <c r="AS204" i="1"/>
  <c r="AS203" i="1"/>
  <c r="AS202" i="1"/>
  <c r="AS201" i="1"/>
  <c r="AS200" i="1"/>
  <c r="AS199" i="1"/>
  <c r="AS198" i="1"/>
  <c r="AS197" i="1"/>
  <c r="AS196" i="1"/>
  <c r="AS195" i="1"/>
  <c r="AS194" i="1"/>
  <c r="AS193" i="1"/>
  <c r="AS192" i="1"/>
  <c r="AS191" i="1"/>
  <c r="AS190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AU391" i="1" l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AW340" i="1"/>
  <c r="AW339" i="1"/>
  <c r="AW338" i="1"/>
  <c r="AW337" i="1"/>
  <c r="AW336" i="1"/>
  <c r="AW335" i="1"/>
  <c r="AW334" i="1"/>
  <c r="AW333" i="1"/>
  <c r="AW332" i="1"/>
  <c r="AW331" i="1"/>
  <c r="AW330" i="1"/>
  <c r="AW328" i="1"/>
  <c r="AW327" i="1"/>
  <c r="AW326" i="1"/>
  <c r="AW325" i="1"/>
  <c r="AW324" i="1"/>
  <c r="AW323" i="1"/>
  <c r="AW322" i="1"/>
  <c r="AW321" i="1"/>
  <c r="AW320" i="1"/>
  <c r="AW319" i="1"/>
  <c r="AW318" i="1"/>
  <c r="AW317" i="1"/>
  <c r="AW316" i="1"/>
  <c r="AW315" i="1"/>
  <c r="AW314" i="1"/>
  <c r="AW313" i="1"/>
  <c r="AW312" i="1"/>
  <c r="AW311" i="1"/>
  <c r="AW310" i="1"/>
  <c r="AW309" i="1"/>
  <c r="AW308" i="1"/>
  <c r="AW307" i="1"/>
  <c r="AW306" i="1"/>
  <c r="AW305" i="1"/>
  <c r="AW304" i="1"/>
  <c r="AW303" i="1"/>
  <c r="AW302" i="1"/>
  <c r="AW301" i="1"/>
  <c r="AW300" i="1"/>
  <c r="AW299" i="1"/>
  <c r="AW298" i="1"/>
  <c r="AW297" i="1"/>
  <c r="AW296" i="1"/>
  <c r="AW295" i="1"/>
  <c r="AW294" i="1"/>
  <c r="AW293" i="1"/>
  <c r="AW292" i="1"/>
  <c r="AW291" i="1"/>
  <c r="AW290" i="1"/>
  <c r="AW289" i="1"/>
  <c r="AW288" i="1"/>
  <c r="AW287" i="1"/>
  <c r="AW286" i="1"/>
  <c r="AW285" i="1"/>
  <c r="AW284" i="1"/>
  <c r="AW283" i="1"/>
  <c r="AW282" i="1"/>
  <c r="AW281" i="1"/>
  <c r="AW280" i="1"/>
  <c r="AW279" i="1"/>
  <c r="AW278" i="1"/>
  <c r="AW277" i="1"/>
  <c r="AW276" i="1"/>
  <c r="AW275" i="1"/>
  <c r="AW274" i="1"/>
  <c r="AW273" i="1"/>
  <c r="AW272" i="1"/>
  <c r="AW271" i="1"/>
  <c r="AW270" i="1"/>
  <c r="AW269" i="1"/>
  <c r="AW268" i="1"/>
  <c r="AW267" i="1"/>
  <c r="AW266" i="1"/>
  <c r="AW265" i="1"/>
  <c r="AW264" i="1"/>
  <c r="AW263" i="1"/>
  <c r="AW262" i="1"/>
  <c r="AW261" i="1"/>
  <c r="AW260" i="1"/>
  <c r="AW259" i="1"/>
  <c r="AW258" i="1"/>
  <c r="AW257" i="1"/>
  <c r="AW256" i="1"/>
  <c r="AW255" i="1"/>
  <c r="AW254" i="1"/>
  <c r="AW253" i="1"/>
  <c r="AW252" i="1"/>
  <c r="AW251" i="1"/>
  <c r="AW250" i="1"/>
  <c r="AW249" i="1"/>
  <c r="AW248" i="1"/>
  <c r="AW247" i="1"/>
  <c r="AW246" i="1"/>
  <c r="AW245" i="1"/>
  <c r="AW244" i="1"/>
  <c r="AW243" i="1"/>
  <c r="AW242" i="1"/>
  <c r="AW241" i="1"/>
  <c r="AW240" i="1"/>
  <c r="AW239" i="1"/>
  <c r="AW238" i="1"/>
  <c r="AW237" i="1"/>
  <c r="AW236" i="1"/>
  <c r="AW235" i="1"/>
  <c r="AW234" i="1"/>
  <c r="AW233" i="1"/>
  <c r="AW232" i="1"/>
  <c r="AW231" i="1"/>
  <c r="AW230" i="1"/>
  <c r="AW229" i="1"/>
  <c r="AW228" i="1"/>
  <c r="AW227" i="1"/>
  <c r="AW226" i="1"/>
  <c r="AW225" i="1"/>
  <c r="AW224" i="1"/>
  <c r="AW223" i="1"/>
  <c r="AW222" i="1"/>
  <c r="AW221" i="1"/>
  <c r="AW220" i="1"/>
  <c r="AW219" i="1"/>
  <c r="AW218" i="1"/>
  <c r="AW217" i="1"/>
  <c r="AW216" i="1"/>
  <c r="AW215" i="1"/>
  <c r="AW214" i="1"/>
  <c r="AW213" i="1"/>
  <c r="AW212" i="1"/>
  <c r="AW211" i="1"/>
  <c r="AW210" i="1"/>
  <c r="AW209" i="1"/>
  <c r="AW208" i="1"/>
  <c r="AW207" i="1"/>
  <c r="AW206" i="1"/>
  <c r="AW205" i="1"/>
  <c r="AW204" i="1"/>
  <c r="AW203" i="1"/>
  <c r="AW202" i="1"/>
  <c r="AW201" i="1"/>
  <c r="AW200" i="1"/>
  <c r="AW199" i="1"/>
  <c r="AW198" i="1"/>
  <c r="AW197" i="1"/>
  <c r="AW196" i="1"/>
  <c r="AW195" i="1"/>
  <c r="AW194" i="1"/>
  <c r="AW193" i="1"/>
  <c r="AW192" i="1"/>
  <c r="AW191" i="1"/>
  <c r="AW190" i="1"/>
  <c r="AW189" i="1"/>
  <c r="AW188" i="1"/>
  <c r="AW187" i="1"/>
  <c r="AW186" i="1"/>
  <c r="AW185" i="1"/>
  <c r="AW184" i="1"/>
  <c r="AW183" i="1"/>
  <c r="AW182" i="1"/>
  <c r="AW181" i="1"/>
  <c r="AW180" i="1"/>
  <c r="AW179" i="1"/>
  <c r="AW178" i="1"/>
  <c r="AW177" i="1"/>
  <c r="AW176" i="1"/>
  <c r="AW175" i="1"/>
  <c r="AW174" i="1"/>
  <c r="AW173" i="1"/>
  <c r="AW172" i="1"/>
  <c r="AW171" i="1"/>
  <c r="AW170" i="1"/>
  <c r="AW169" i="1"/>
  <c r="AW168" i="1"/>
  <c r="AW167" i="1"/>
  <c r="AW166" i="1"/>
  <c r="AW165" i="1"/>
  <c r="AW164" i="1"/>
  <c r="AW163" i="1"/>
  <c r="AW162" i="1"/>
  <c r="AW161" i="1"/>
  <c r="AW160" i="1"/>
  <c r="AW159" i="1"/>
  <c r="AW158" i="1"/>
  <c r="AW157" i="1"/>
  <c r="AW156" i="1"/>
  <c r="AW155" i="1"/>
  <c r="AW154" i="1"/>
  <c r="AW153" i="1"/>
  <c r="AW152" i="1"/>
  <c r="AW151" i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V142" i="1"/>
  <c r="AV79" i="1"/>
  <c r="AF268" i="1" l="1"/>
  <c r="AF198" i="1"/>
  <c r="K1949" i="3"/>
  <c r="L1949" i="3"/>
  <c r="K1950" i="3"/>
  <c r="L1950" i="3"/>
  <c r="K1951" i="3"/>
  <c r="L1951" i="3"/>
  <c r="K1952" i="3"/>
  <c r="L1952" i="3"/>
  <c r="K1953" i="3"/>
  <c r="L1953" i="3"/>
  <c r="K1954" i="3"/>
  <c r="L1954" i="3"/>
  <c r="K1955" i="3"/>
  <c r="L1955" i="3"/>
  <c r="K1971" i="3"/>
  <c r="L1971" i="3"/>
  <c r="K1972" i="3"/>
  <c r="L1972" i="3"/>
  <c r="K1973" i="3"/>
  <c r="L1973" i="3"/>
  <c r="K1974" i="3"/>
  <c r="L1974" i="3"/>
  <c r="K1975" i="3"/>
  <c r="L1975" i="3"/>
  <c r="K1976" i="3"/>
  <c r="L1976" i="3"/>
  <c r="K1977" i="3"/>
  <c r="L1977" i="3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2" i="1"/>
  <c r="AF341" i="1"/>
  <c r="AF340" i="1"/>
  <c r="AF331" i="1"/>
  <c r="AF326" i="1"/>
  <c r="AF325" i="1"/>
  <c r="AF318" i="1"/>
  <c r="AF317" i="1"/>
  <c r="AF314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3" i="1"/>
  <c r="AE372" i="1"/>
  <c r="L2009" i="3"/>
  <c r="L2010" i="3"/>
  <c r="L2011" i="3"/>
  <c r="L2012" i="3"/>
  <c r="L2013" i="3"/>
  <c r="K2009" i="3"/>
  <c r="K2010" i="3"/>
  <c r="K2011" i="3"/>
  <c r="K2012" i="3"/>
  <c r="K1563" i="3"/>
  <c r="L1563" i="3"/>
  <c r="K1564" i="3"/>
  <c r="L1564" i="3"/>
  <c r="K1565" i="3"/>
  <c r="L1565" i="3"/>
  <c r="K1566" i="3"/>
  <c r="L1566" i="3"/>
  <c r="K1567" i="3"/>
  <c r="L1567" i="3"/>
  <c r="K1568" i="3"/>
  <c r="L1568" i="3"/>
  <c r="K1987" i="3"/>
  <c r="L1987" i="3"/>
  <c r="K2029" i="3"/>
  <c r="L2029" i="3"/>
  <c r="K2030" i="3"/>
  <c r="L2030" i="3"/>
  <c r="K2031" i="3"/>
  <c r="L2031" i="3"/>
  <c r="K2032" i="3"/>
  <c r="L2032" i="3"/>
  <c r="K2033" i="3"/>
  <c r="L2033" i="3"/>
  <c r="K2034" i="3"/>
  <c r="L2034" i="3"/>
  <c r="K2035" i="3"/>
  <c r="L2035" i="3"/>
  <c r="AE341" i="1"/>
  <c r="AE340" i="1"/>
  <c r="AE331" i="1"/>
  <c r="AE314" i="1"/>
  <c r="AE313" i="1"/>
  <c r="AE312" i="1"/>
  <c r="AE311" i="1"/>
  <c r="AE308" i="1"/>
  <c r="AE307" i="1"/>
  <c r="AE298" i="1"/>
  <c r="AE297" i="1"/>
  <c r="AE294" i="1"/>
  <c r="AE293" i="1"/>
  <c r="AE292" i="1"/>
  <c r="AE291" i="1"/>
  <c r="AE290" i="1"/>
  <c r="AE286" i="1"/>
  <c r="AE285" i="1"/>
  <c r="AE282" i="1"/>
  <c r="AE281" i="1"/>
  <c r="AE276" i="1"/>
  <c r="AE275" i="1"/>
  <c r="AE263" i="1"/>
  <c r="AE262" i="1"/>
  <c r="AE261" i="1"/>
  <c r="AE260" i="1"/>
  <c r="AE259" i="1"/>
  <c r="AE258" i="1"/>
  <c r="AE257" i="1"/>
  <c r="AE256" i="1"/>
  <c r="AE242" i="1"/>
  <c r="AE241" i="1"/>
  <c r="AE240" i="1"/>
  <c r="AE229" i="1"/>
  <c r="AE228" i="1"/>
  <c r="AE227" i="1"/>
  <c r="AE225" i="1"/>
  <c r="AE224" i="1"/>
  <c r="AE223" i="1"/>
  <c r="AE222" i="1"/>
  <c r="AE221" i="1"/>
  <c r="AE209" i="1"/>
  <c r="AE208" i="1"/>
  <c r="AE207" i="1"/>
  <c r="AE200" i="1"/>
  <c r="AE195" i="1"/>
  <c r="AE194" i="1"/>
  <c r="AE190" i="1"/>
  <c r="AE189" i="1"/>
  <c r="AE180" i="1"/>
  <c r="AE179" i="1"/>
  <c r="AE178" i="1"/>
  <c r="AE177" i="1"/>
  <c r="AE176" i="1"/>
  <c r="AE175" i="1"/>
  <c r="AE164" i="1"/>
  <c r="AE163" i="1"/>
  <c r="AE162" i="1"/>
  <c r="AE161" i="1"/>
  <c r="AE158" i="1"/>
  <c r="AE157" i="1"/>
  <c r="AE154" i="1"/>
  <c r="AE153" i="1"/>
  <c r="AE152" i="1"/>
  <c r="AE151" i="1"/>
  <c r="AE149" i="1"/>
  <c r="AE148" i="1"/>
  <c r="AE146" i="1"/>
  <c r="AE143" i="1"/>
  <c r="AE141" i="1"/>
  <c r="AE140" i="1"/>
  <c r="AE137" i="1"/>
  <c r="AE136" i="1"/>
  <c r="AE132" i="1"/>
  <c r="AE128" i="1"/>
  <c r="AE127" i="1"/>
  <c r="AE125" i="1"/>
  <c r="AE124" i="1"/>
  <c r="AE123" i="1"/>
  <c r="AE120" i="1"/>
  <c r="AE118" i="1"/>
  <c r="AE117" i="1"/>
  <c r="AE116" i="1"/>
  <c r="AE114" i="1"/>
  <c r="AE109" i="1"/>
  <c r="AE106" i="1"/>
  <c r="AE105" i="1"/>
  <c r="AE104" i="1"/>
  <c r="AE102" i="1"/>
  <c r="AE101" i="1"/>
  <c r="AE100" i="1"/>
  <c r="AE99" i="1"/>
  <c r="AE98" i="1"/>
  <c r="AE97" i="1"/>
  <c r="AE95" i="1"/>
  <c r="AE94" i="1"/>
  <c r="AE93" i="1"/>
  <c r="AE92" i="1"/>
  <c r="AE91" i="1"/>
  <c r="AE85" i="1"/>
  <c r="AE81" i="1"/>
  <c r="AE79" i="1"/>
  <c r="AE77" i="1"/>
  <c r="AE74" i="1"/>
  <c r="AE73" i="1"/>
  <c r="AE68" i="1"/>
  <c r="AE65" i="1"/>
  <c r="AE62" i="1"/>
  <c r="AE61" i="1"/>
  <c r="AE55" i="1"/>
  <c r="AE45" i="1"/>
  <c r="AE44" i="1"/>
  <c r="AE43" i="1"/>
  <c r="AE34" i="1"/>
  <c r="AE33" i="1"/>
  <c r="AE31" i="1"/>
  <c r="AE30" i="1"/>
  <c r="AE29" i="1"/>
  <c r="AE28" i="1"/>
  <c r="AE16" i="1"/>
  <c r="AE15" i="1"/>
  <c r="AE14" i="1"/>
  <c r="AE13" i="1"/>
  <c r="AE12" i="1"/>
  <c r="AE10" i="1"/>
  <c r="AE9" i="1"/>
  <c r="AE7" i="1"/>
  <c r="AE6" i="1"/>
  <c r="AD35" i="1"/>
  <c r="AK35" i="1" s="1"/>
  <c r="AD38" i="1"/>
  <c r="AD33" i="1"/>
  <c r="K2022" i="3"/>
  <c r="L2022" i="3"/>
  <c r="K2023" i="3"/>
  <c r="L2023" i="3"/>
  <c r="K2024" i="3"/>
  <c r="L2024" i="3"/>
  <c r="K2025" i="3"/>
  <c r="L2025" i="3"/>
  <c r="K2026" i="3"/>
  <c r="L2026" i="3"/>
  <c r="K2027" i="3"/>
  <c r="L2027" i="3"/>
  <c r="K2028" i="3"/>
  <c r="L2028" i="3"/>
  <c r="K1554" i="3"/>
  <c r="L1554" i="3"/>
  <c r="K1555" i="3"/>
  <c r="L1555" i="3"/>
  <c r="K1556" i="3"/>
  <c r="L1556" i="3"/>
  <c r="K1557" i="3"/>
  <c r="L1557" i="3"/>
  <c r="K1558" i="3"/>
  <c r="L1558" i="3"/>
  <c r="K1559" i="3"/>
  <c r="L1559" i="3"/>
  <c r="K1560" i="3"/>
  <c r="L1560" i="3"/>
  <c r="K1561" i="3"/>
  <c r="L1561" i="3"/>
  <c r="K1562" i="3"/>
  <c r="L1562" i="3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93" i="1"/>
  <c r="AB92" i="1"/>
  <c r="AA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D26" i="20" l="1"/>
  <c r="AJ335" i="1"/>
  <c r="AJ333" i="1"/>
  <c r="AL5" i="1"/>
  <c r="AL4" i="1"/>
  <c r="AL391" i="1"/>
  <c r="AV391" i="1" s="1"/>
  <c r="AL390" i="1"/>
  <c r="AV390" i="1" s="1"/>
  <c r="AL389" i="1"/>
  <c r="AV389" i="1" s="1"/>
  <c r="AL388" i="1"/>
  <c r="AV388" i="1" s="1"/>
  <c r="AL387" i="1"/>
  <c r="AV387" i="1" s="1"/>
  <c r="AL386" i="1"/>
  <c r="AV386" i="1" s="1"/>
  <c r="AL385" i="1"/>
  <c r="AV385" i="1" s="1"/>
  <c r="AL384" i="1"/>
  <c r="AV384" i="1" s="1"/>
  <c r="AL383" i="1"/>
  <c r="AV383" i="1" s="1"/>
  <c r="AL382" i="1"/>
  <c r="AV382" i="1" s="1"/>
  <c r="AL381" i="1"/>
  <c r="AV381" i="1" s="1"/>
  <c r="AL380" i="1"/>
  <c r="AV380" i="1" s="1"/>
  <c r="AL379" i="1"/>
  <c r="AV379" i="1" s="1"/>
  <c r="AL378" i="1"/>
  <c r="AV378" i="1" s="1"/>
  <c r="AL377" i="1"/>
  <c r="AV377" i="1" s="1"/>
  <c r="AL376" i="1"/>
  <c r="AV376" i="1" s="1"/>
  <c r="AL375" i="1"/>
  <c r="AV375" i="1" s="1"/>
  <c r="AL374" i="1"/>
  <c r="AV374" i="1" s="1"/>
  <c r="AL373" i="1"/>
  <c r="AV373" i="1" s="1"/>
  <c r="AL372" i="1"/>
  <c r="AV372" i="1" s="1"/>
  <c r="AL371" i="1"/>
  <c r="AV371" i="1" s="1"/>
  <c r="AL370" i="1"/>
  <c r="AV370" i="1" s="1"/>
  <c r="AL369" i="1"/>
  <c r="AV369" i="1" s="1"/>
  <c r="AL368" i="1"/>
  <c r="AV368" i="1" s="1"/>
  <c r="AL367" i="1"/>
  <c r="AV367" i="1" s="1"/>
  <c r="AL366" i="1"/>
  <c r="AV366" i="1" s="1"/>
  <c r="AL365" i="1"/>
  <c r="AV365" i="1" s="1"/>
  <c r="AL364" i="1"/>
  <c r="AV364" i="1" s="1"/>
  <c r="AL363" i="1"/>
  <c r="AV363" i="1" s="1"/>
  <c r="AL362" i="1"/>
  <c r="AV362" i="1" s="1"/>
  <c r="AL361" i="1"/>
  <c r="AV361" i="1" s="1"/>
  <c r="AL360" i="1"/>
  <c r="AV360" i="1" s="1"/>
  <c r="AL359" i="1"/>
  <c r="AV359" i="1" s="1"/>
  <c r="AL358" i="1"/>
  <c r="AV358" i="1" s="1"/>
  <c r="AL357" i="1"/>
  <c r="AV357" i="1" s="1"/>
  <c r="AL356" i="1"/>
  <c r="AV356" i="1" s="1"/>
  <c r="AL355" i="1"/>
  <c r="AV355" i="1" s="1"/>
  <c r="AL354" i="1"/>
  <c r="AV354" i="1" s="1"/>
  <c r="AL353" i="1"/>
  <c r="AV353" i="1" s="1"/>
  <c r="AL352" i="1"/>
  <c r="AV352" i="1" s="1"/>
  <c r="AL351" i="1"/>
  <c r="AV351" i="1" s="1"/>
  <c r="AL350" i="1"/>
  <c r="AV350" i="1" s="1"/>
  <c r="AL349" i="1"/>
  <c r="AV349" i="1" s="1"/>
  <c r="AL348" i="1"/>
  <c r="AV348" i="1" s="1"/>
  <c r="AL347" i="1"/>
  <c r="AV347" i="1" s="1"/>
  <c r="AL346" i="1"/>
  <c r="AV346" i="1" s="1"/>
  <c r="AL345" i="1"/>
  <c r="AV345" i="1" s="1"/>
  <c r="AL344" i="1"/>
  <c r="AV344" i="1" s="1"/>
  <c r="AL343" i="1"/>
  <c r="AV343" i="1" s="1"/>
  <c r="AL342" i="1"/>
  <c r="AV342" i="1" s="1"/>
  <c r="AL341" i="1"/>
  <c r="AV341" i="1" s="1"/>
  <c r="AL340" i="1"/>
  <c r="AV340" i="1" s="1"/>
  <c r="AL339" i="1"/>
  <c r="AV339" i="1" s="1"/>
  <c r="AL338" i="1"/>
  <c r="AV338" i="1" s="1"/>
  <c r="AL337" i="1"/>
  <c r="AV337" i="1" s="1"/>
  <c r="AL336" i="1"/>
  <c r="AV336" i="1" s="1"/>
  <c r="AL335" i="1"/>
  <c r="AV335" i="1" s="1"/>
  <c r="AL334" i="1"/>
  <c r="AV334" i="1" s="1"/>
  <c r="AL333" i="1"/>
  <c r="AV333" i="1" s="1"/>
  <c r="AL332" i="1"/>
  <c r="AV332" i="1" s="1"/>
  <c r="AL331" i="1"/>
  <c r="AV331" i="1" s="1"/>
  <c r="AL330" i="1"/>
  <c r="AV330" i="1" s="1"/>
  <c r="AL328" i="1"/>
  <c r="AV328" i="1" s="1"/>
  <c r="AL327" i="1"/>
  <c r="AV327" i="1" s="1"/>
  <c r="AL326" i="1"/>
  <c r="AV326" i="1" s="1"/>
  <c r="AL325" i="1"/>
  <c r="AV325" i="1" s="1"/>
  <c r="AL324" i="1"/>
  <c r="AV324" i="1" s="1"/>
  <c r="AL323" i="1"/>
  <c r="AV323" i="1" s="1"/>
  <c r="AL322" i="1"/>
  <c r="AV322" i="1" s="1"/>
  <c r="AL321" i="1"/>
  <c r="AV321" i="1" s="1"/>
  <c r="AL320" i="1"/>
  <c r="AV320" i="1" s="1"/>
  <c r="AL319" i="1"/>
  <c r="AV319" i="1" s="1"/>
  <c r="AL318" i="1"/>
  <c r="AV318" i="1" s="1"/>
  <c r="AL317" i="1"/>
  <c r="AV317" i="1" s="1"/>
  <c r="AL316" i="1"/>
  <c r="AV316" i="1" s="1"/>
  <c r="AL315" i="1"/>
  <c r="AV315" i="1" s="1"/>
  <c r="AL314" i="1"/>
  <c r="AV314" i="1" s="1"/>
  <c r="AL313" i="1"/>
  <c r="AV313" i="1" s="1"/>
  <c r="AL312" i="1"/>
  <c r="AV312" i="1" s="1"/>
  <c r="AL311" i="1"/>
  <c r="AV311" i="1" s="1"/>
  <c r="AL310" i="1"/>
  <c r="AV310" i="1" s="1"/>
  <c r="AL309" i="1"/>
  <c r="AV309" i="1" s="1"/>
  <c r="AL308" i="1"/>
  <c r="AV308" i="1" s="1"/>
  <c r="AL307" i="1"/>
  <c r="AV307" i="1" s="1"/>
  <c r="AL306" i="1"/>
  <c r="AV306" i="1" s="1"/>
  <c r="AL305" i="1"/>
  <c r="AV305" i="1" s="1"/>
  <c r="AL304" i="1"/>
  <c r="AV304" i="1" s="1"/>
  <c r="AL303" i="1"/>
  <c r="AV303" i="1" s="1"/>
  <c r="AL302" i="1"/>
  <c r="AV302" i="1" s="1"/>
  <c r="AL301" i="1"/>
  <c r="AV301" i="1" s="1"/>
  <c r="AL300" i="1"/>
  <c r="AV300" i="1" s="1"/>
  <c r="AL299" i="1"/>
  <c r="AV299" i="1" s="1"/>
  <c r="AL298" i="1"/>
  <c r="AV298" i="1" s="1"/>
  <c r="AL297" i="1"/>
  <c r="AV297" i="1" s="1"/>
  <c r="AL296" i="1"/>
  <c r="AV296" i="1" s="1"/>
  <c r="AL295" i="1"/>
  <c r="AV295" i="1" s="1"/>
  <c r="AL294" i="1"/>
  <c r="AV294" i="1" s="1"/>
  <c r="AL293" i="1"/>
  <c r="AV293" i="1" s="1"/>
  <c r="AL292" i="1"/>
  <c r="AV292" i="1" s="1"/>
  <c r="AL291" i="1"/>
  <c r="AV291" i="1" s="1"/>
  <c r="AL290" i="1"/>
  <c r="AV290" i="1" s="1"/>
  <c r="AL289" i="1"/>
  <c r="AV289" i="1" s="1"/>
  <c r="AL288" i="1"/>
  <c r="AV288" i="1" s="1"/>
  <c r="AL287" i="1"/>
  <c r="AV287" i="1" s="1"/>
  <c r="AL286" i="1"/>
  <c r="AV286" i="1" s="1"/>
  <c r="AL285" i="1"/>
  <c r="AV285" i="1" s="1"/>
  <c r="AL284" i="1"/>
  <c r="AV284" i="1" s="1"/>
  <c r="AL283" i="1"/>
  <c r="AV283" i="1" s="1"/>
  <c r="AL282" i="1"/>
  <c r="AV282" i="1" s="1"/>
  <c r="AL281" i="1"/>
  <c r="AV281" i="1" s="1"/>
  <c r="AL280" i="1"/>
  <c r="AV280" i="1" s="1"/>
  <c r="AL279" i="1"/>
  <c r="AV279" i="1" s="1"/>
  <c r="AL278" i="1"/>
  <c r="AV278" i="1" s="1"/>
  <c r="AL277" i="1"/>
  <c r="AV277" i="1" s="1"/>
  <c r="AL276" i="1"/>
  <c r="AV276" i="1" s="1"/>
  <c r="AL275" i="1"/>
  <c r="AV275" i="1" s="1"/>
  <c r="AL274" i="1"/>
  <c r="AV274" i="1" s="1"/>
  <c r="AL273" i="1"/>
  <c r="AV273" i="1" s="1"/>
  <c r="AL272" i="1"/>
  <c r="AV272" i="1" s="1"/>
  <c r="AL271" i="1"/>
  <c r="AV271" i="1" s="1"/>
  <c r="AL270" i="1"/>
  <c r="AV270" i="1" s="1"/>
  <c r="AL269" i="1"/>
  <c r="AV269" i="1" s="1"/>
  <c r="AL268" i="1"/>
  <c r="AV268" i="1" s="1"/>
  <c r="AL267" i="1"/>
  <c r="AV267" i="1" s="1"/>
  <c r="AL266" i="1"/>
  <c r="AV266" i="1" s="1"/>
  <c r="AL265" i="1"/>
  <c r="AV265" i="1" s="1"/>
  <c r="AL264" i="1"/>
  <c r="AV264" i="1" s="1"/>
  <c r="AL263" i="1"/>
  <c r="AV263" i="1" s="1"/>
  <c r="AL262" i="1"/>
  <c r="AV262" i="1" s="1"/>
  <c r="AL261" i="1"/>
  <c r="AV261" i="1" s="1"/>
  <c r="AL260" i="1"/>
  <c r="AV260" i="1" s="1"/>
  <c r="AL259" i="1"/>
  <c r="AV259" i="1" s="1"/>
  <c r="AL258" i="1"/>
  <c r="AV258" i="1" s="1"/>
  <c r="AL257" i="1"/>
  <c r="AV257" i="1" s="1"/>
  <c r="AL256" i="1"/>
  <c r="AV256" i="1" s="1"/>
  <c r="AL255" i="1"/>
  <c r="AV255" i="1" s="1"/>
  <c r="AL254" i="1"/>
  <c r="AV254" i="1" s="1"/>
  <c r="AL253" i="1"/>
  <c r="AV253" i="1" s="1"/>
  <c r="AL252" i="1"/>
  <c r="AV252" i="1" s="1"/>
  <c r="AL251" i="1"/>
  <c r="AV251" i="1" s="1"/>
  <c r="AL250" i="1"/>
  <c r="AV250" i="1" s="1"/>
  <c r="AL249" i="1"/>
  <c r="AV249" i="1" s="1"/>
  <c r="AL248" i="1"/>
  <c r="AV248" i="1" s="1"/>
  <c r="AL247" i="1"/>
  <c r="AV247" i="1" s="1"/>
  <c r="AL246" i="1"/>
  <c r="AV246" i="1" s="1"/>
  <c r="AL245" i="1"/>
  <c r="AV245" i="1" s="1"/>
  <c r="AL244" i="1"/>
  <c r="AV244" i="1" s="1"/>
  <c r="AL243" i="1"/>
  <c r="AV243" i="1" s="1"/>
  <c r="AL242" i="1"/>
  <c r="AV242" i="1" s="1"/>
  <c r="AL241" i="1"/>
  <c r="AV241" i="1" s="1"/>
  <c r="AL240" i="1"/>
  <c r="AV240" i="1" s="1"/>
  <c r="AL239" i="1"/>
  <c r="AV239" i="1" s="1"/>
  <c r="AL238" i="1"/>
  <c r="AV238" i="1" s="1"/>
  <c r="AL237" i="1"/>
  <c r="AV237" i="1" s="1"/>
  <c r="AL236" i="1"/>
  <c r="AV236" i="1" s="1"/>
  <c r="AL235" i="1"/>
  <c r="AV235" i="1" s="1"/>
  <c r="AL234" i="1"/>
  <c r="AV234" i="1" s="1"/>
  <c r="AL233" i="1"/>
  <c r="AV233" i="1" s="1"/>
  <c r="AL232" i="1"/>
  <c r="AV232" i="1" s="1"/>
  <c r="AL231" i="1"/>
  <c r="AV231" i="1" s="1"/>
  <c r="AL230" i="1"/>
  <c r="AV230" i="1" s="1"/>
  <c r="AL229" i="1"/>
  <c r="AV229" i="1" s="1"/>
  <c r="AL228" i="1"/>
  <c r="AV228" i="1" s="1"/>
  <c r="AL227" i="1"/>
  <c r="AV227" i="1" s="1"/>
  <c r="AL226" i="1"/>
  <c r="AV226" i="1" s="1"/>
  <c r="AL225" i="1"/>
  <c r="AV225" i="1" s="1"/>
  <c r="AL224" i="1"/>
  <c r="AV224" i="1" s="1"/>
  <c r="AL223" i="1"/>
  <c r="AV223" i="1" s="1"/>
  <c r="AL222" i="1"/>
  <c r="AV222" i="1" s="1"/>
  <c r="AL221" i="1"/>
  <c r="AV221" i="1" s="1"/>
  <c r="AL220" i="1"/>
  <c r="AV220" i="1" s="1"/>
  <c r="AL219" i="1"/>
  <c r="AV219" i="1" s="1"/>
  <c r="AL218" i="1"/>
  <c r="AV218" i="1" s="1"/>
  <c r="AL217" i="1"/>
  <c r="AV217" i="1" s="1"/>
  <c r="AL216" i="1"/>
  <c r="AV216" i="1" s="1"/>
  <c r="AL215" i="1"/>
  <c r="AV215" i="1" s="1"/>
  <c r="AL214" i="1"/>
  <c r="AV214" i="1" s="1"/>
  <c r="AL213" i="1"/>
  <c r="AV213" i="1" s="1"/>
  <c r="AL212" i="1"/>
  <c r="AV212" i="1" s="1"/>
  <c r="AL211" i="1"/>
  <c r="AV211" i="1" s="1"/>
  <c r="AL210" i="1"/>
  <c r="AV210" i="1" s="1"/>
  <c r="AL209" i="1"/>
  <c r="AV209" i="1" s="1"/>
  <c r="AL208" i="1"/>
  <c r="AV208" i="1" s="1"/>
  <c r="AL207" i="1"/>
  <c r="AV207" i="1" s="1"/>
  <c r="AL206" i="1"/>
  <c r="AV206" i="1" s="1"/>
  <c r="AL205" i="1"/>
  <c r="AV205" i="1" s="1"/>
  <c r="AL204" i="1"/>
  <c r="AV204" i="1" s="1"/>
  <c r="AL203" i="1"/>
  <c r="AV203" i="1" s="1"/>
  <c r="AL202" i="1"/>
  <c r="AV202" i="1" s="1"/>
  <c r="AL201" i="1"/>
  <c r="AV201" i="1" s="1"/>
  <c r="AL200" i="1"/>
  <c r="AV200" i="1" s="1"/>
  <c r="AL199" i="1"/>
  <c r="AV199" i="1" s="1"/>
  <c r="AL198" i="1"/>
  <c r="AV198" i="1" s="1"/>
  <c r="AL197" i="1"/>
  <c r="AV197" i="1" s="1"/>
  <c r="AL196" i="1"/>
  <c r="AV196" i="1" s="1"/>
  <c r="AL195" i="1"/>
  <c r="AV195" i="1" s="1"/>
  <c r="AL194" i="1"/>
  <c r="AV194" i="1" s="1"/>
  <c r="AL193" i="1"/>
  <c r="AV193" i="1" s="1"/>
  <c r="AL192" i="1"/>
  <c r="AV192" i="1" s="1"/>
  <c r="AL191" i="1"/>
  <c r="AV191" i="1" s="1"/>
  <c r="AL190" i="1"/>
  <c r="AV190" i="1" s="1"/>
  <c r="AL189" i="1"/>
  <c r="AV189" i="1" s="1"/>
  <c r="AL188" i="1"/>
  <c r="AV188" i="1" s="1"/>
  <c r="AL187" i="1"/>
  <c r="AV187" i="1" s="1"/>
  <c r="AL186" i="1"/>
  <c r="AV186" i="1" s="1"/>
  <c r="AL185" i="1"/>
  <c r="AV185" i="1" s="1"/>
  <c r="AL184" i="1"/>
  <c r="AV184" i="1" s="1"/>
  <c r="AL183" i="1"/>
  <c r="AV183" i="1" s="1"/>
  <c r="AL182" i="1"/>
  <c r="AV182" i="1" s="1"/>
  <c r="AL181" i="1"/>
  <c r="AV181" i="1" s="1"/>
  <c r="AL180" i="1"/>
  <c r="AV180" i="1" s="1"/>
  <c r="AL179" i="1"/>
  <c r="AV179" i="1" s="1"/>
  <c r="AL178" i="1"/>
  <c r="AV178" i="1" s="1"/>
  <c r="AL177" i="1"/>
  <c r="AV177" i="1" s="1"/>
  <c r="AL176" i="1"/>
  <c r="AV176" i="1" s="1"/>
  <c r="AL175" i="1"/>
  <c r="AV175" i="1" s="1"/>
  <c r="AL174" i="1"/>
  <c r="AV174" i="1" s="1"/>
  <c r="AL173" i="1"/>
  <c r="AV173" i="1" s="1"/>
  <c r="AL172" i="1"/>
  <c r="AV172" i="1" s="1"/>
  <c r="AL171" i="1"/>
  <c r="AV171" i="1" s="1"/>
  <c r="AL170" i="1"/>
  <c r="AV170" i="1" s="1"/>
  <c r="AL169" i="1"/>
  <c r="AV169" i="1" s="1"/>
  <c r="AL168" i="1"/>
  <c r="AV168" i="1" s="1"/>
  <c r="AL167" i="1"/>
  <c r="AV167" i="1" s="1"/>
  <c r="AL166" i="1"/>
  <c r="AV166" i="1" s="1"/>
  <c r="AL165" i="1"/>
  <c r="AV165" i="1" s="1"/>
  <c r="AL164" i="1"/>
  <c r="AV164" i="1" s="1"/>
  <c r="AL163" i="1"/>
  <c r="AV163" i="1" s="1"/>
  <c r="AL162" i="1"/>
  <c r="AV162" i="1" s="1"/>
  <c r="AL161" i="1"/>
  <c r="AV161" i="1" s="1"/>
  <c r="AL160" i="1"/>
  <c r="AV160" i="1" s="1"/>
  <c r="AL159" i="1"/>
  <c r="AV159" i="1" s="1"/>
  <c r="AL158" i="1"/>
  <c r="AV158" i="1" s="1"/>
  <c r="AL157" i="1"/>
  <c r="AV157" i="1" s="1"/>
  <c r="AL156" i="1"/>
  <c r="AV156" i="1" s="1"/>
  <c r="AL155" i="1"/>
  <c r="AV155" i="1" s="1"/>
  <c r="AL154" i="1"/>
  <c r="AV154" i="1" s="1"/>
  <c r="AL153" i="1"/>
  <c r="AV153" i="1" s="1"/>
  <c r="AL152" i="1"/>
  <c r="AV152" i="1" s="1"/>
  <c r="AL151" i="1"/>
  <c r="AV151" i="1" s="1"/>
  <c r="AL150" i="1"/>
  <c r="AV150" i="1" s="1"/>
  <c r="AL149" i="1"/>
  <c r="AV149" i="1" s="1"/>
  <c r="AL148" i="1"/>
  <c r="AV148" i="1" s="1"/>
  <c r="AL147" i="1"/>
  <c r="AV147" i="1" s="1"/>
  <c r="AL146" i="1"/>
  <c r="AV146" i="1" s="1"/>
  <c r="AL145" i="1"/>
  <c r="AV145" i="1" s="1"/>
  <c r="AL144" i="1"/>
  <c r="AV144" i="1" s="1"/>
  <c r="AL143" i="1"/>
  <c r="AV143" i="1" s="1"/>
  <c r="AL141" i="1"/>
  <c r="AV141" i="1" s="1"/>
  <c r="AL140" i="1"/>
  <c r="AV140" i="1" s="1"/>
  <c r="AL139" i="1"/>
  <c r="AV139" i="1" s="1"/>
  <c r="AL138" i="1"/>
  <c r="AV138" i="1" s="1"/>
  <c r="AL137" i="1"/>
  <c r="AV137" i="1" s="1"/>
  <c r="AL136" i="1"/>
  <c r="AV136" i="1" s="1"/>
  <c r="AL135" i="1"/>
  <c r="AV135" i="1" s="1"/>
  <c r="AL134" i="1"/>
  <c r="AV134" i="1" s="1"/>
  <c r="AL133" i="1"/>
  <c r="AV133" i="1" s="1"/>
  <c r="AL132" i="1"/>
  <c r="AV132" i="1" s="1"/>
  <c r="AL131" i="1"/>
  <c r="AV131" i="1" s="1"/>
  <c r="AL130" i="1"/>
  <c r="AV130" i="1" s="1"/>
  <c r="AL129" i="1"/>
  <c r="AV129" i="1" s="1"/>
  <c r="AL128" i="1"/>
  <c r="AV128" i="1" s="1"/>
  <c r="AL127" i="1"/>
  <c r="AV127" i="1" s="1"/>
  <c r="AL126" i="1"/>
  <c r="AV126" i="1" s="1"/>
  <c r="AL125" i="1"/>
  <c r="AV125" i="1" s="1"/>
  <c r="AL124" i="1"/>
  <c r="AV124" i="1" s="1"/>
  <c r="AL123" i="1"/>
  <c r="AV123" i="1" s="1"/>
  <c r="AL122" i="1"/>
  <c r="AV122" i="1" s="1"/>
  <c r="AL121" i="1"/>
  <c r="AV121" i="1" s="1"/>
  <c r="AL120" i="1"/>
  <c r="AV120" i="1" s="1"/>
  <c r="AL119" i="1"/>
  <c r="AV119" i="1" s="1"/>
  <c r="AL118" i="1"/>
  <c r="AV118" i="1" s="1"/>
  <c r="AL117" i="1"/>
  <c r="AV117" i="1" s="1"/>
  <c r="AL116" i="1"/>
  <c r="AV116" i="1" s="1"/>
  <c r="AL115" i="1"/>
  <c r="AV115" i="1" s="1"/>
  <c r="AL114" i="1"/>
  <c r="AV114" i="1" s="1"/>
  <c r="AL113" i="1"/>
  <c r="AV113" i="1" s="1"/>
  <c r="AL112" i="1"/>
  <c r="AV112" i="1" s="1"/>
  <c r="AL111" i="1"/>
  <c r="AV111" i="1" s="1"/>
  <c r="AL110" i="1"/>
  <c r="AV110" i="1" s="1"/>
  <c r="AL109" i="1"/>
  <c r="AV109" i="1" s="1"/>
  <c r="AL108" i="1"/>
  <c r="AV108" i="1" s="1"/>
  <c r="AL107" i="1"/>
  <c r="AV107" i="1" s="1"/>
  <c r="AL106" i="1"/>
  <c r="AV106" i="1" s="1"/>
  <c r="AL105" i="1"/>
  <c r="AV105" i="1" s="1"/>
  <c r="AL104" i="1"/>
  <c r="AV104" i="1" s="1"/>
  <c r="AL103" i="1"/>
  <c r="AV103" i="1" s="1"/>
  <c r="AL102" i="1"/>
  <c r="AV102" i="1" s="1"/>
  <c r="AL101" i="1"/>
  <c r="AV101" i="1" s="1"/>
  <c r="AL100" i="1"/>
  <c r="AV100" i="1" s="1"/>
  <c r="AL99" i="1"/>
  <c r="AV99" i="1" s="1"/>
  <c r="AL98" i="1"/>
  <c r="AV98" i="1" s="1"/>
  <c r="AL97" i="1"/>
  <c r="AV97" i="1" s="1"/>
  <c r="AL96" i="1"/>
  <c r="AV96" i="1" s="1"/>
  <c r="AL95" i="1"/>
  <c r="AV95" i="1" s="1"/>
  <c r="AL94" i="1"/>
  <c r="AV94" i="1" s="1"/>
  <c r="AL93" i="1"/>
  <c r="AV93" i="1" s="1"/>
  <c r="AL92" i="1"/>
  <c r="AV92" i="1" s="1"/>
  <c r="AL91" i="1"/>
  <c r="AV91" i="1" s="1"/>
  <c r="AL90" i="1"/>
  <c r="AV90" i="1" s="1"/>
  <c r="AL89" i="1"/>
  <c r="AV89" i="1" s="1"/>
  <c r="AL88" i="1"/>
  <c r="AV88" i="1" s="1"/>
  <c r="AL87" i="1"/>
  <c r="AV87" i="1" s="1"/>
  <c r="AL86" i="1"/>
  <c r="AV86" i="1" s="1"/>
  <c r="AL85" i="1"/>
  <c r="AV85" i="1" s="1"/>
  <c r="AL84" i="1"/>
  <c r="AV84" i="1" s="1"/>
  <c r="AL83" i="1"/>
  <c r="AV83" i="1" s="1"/>
  <c r="AL82" i="1"/>
  <c r="AV82" i="1" s="1"/>
  <c r="AL81" i="1"/>
  <c r="AV81" i="1" s="1"/>
  <c r="AL80" i="1"/>
  <c r="AV80" i="1" s="1"/>
  <c r="AL78" i="1"/>
  <c r="AV78" i="1" s="1"/>
  <c r="AL77" i="1"/>
  <c r="AV77" i="1" s="1"/>
  <c r="AL76" i="1"/>
  <c r="AV76" i="1" s="1"/>
  <c r="AL75" i="1"/>
  <c r="AV75" i="1" s="1"/>
  <c r="AL74" i="1"/>
  <c r="AV74" i="1" s="1"/>
  <c r="AL73" i="1"/>
  <c r="AV73" i="1" s="1"/>
  <c r="AL72" i="1"/>
  <c r="AV72" i="1" s="1"/>
  <c r="AL71" i="1"/>
  <c r="AV71" i="1" s="1"/>
  <c r="AL70" i="1"/>
  <c r="AV70" i="1" s="1"/>
  <c r="AL69" i="1"/>
  <c r="AV69" i="1" s="1"/>
  <c r="AL68" i="1"/>
  <c r="AV68" i="1" s="1"/>
  <c r="AL67" i="1"/>
  <c r="AV67" i="1" s="1"/>
  <c r="AL66" i="1"/>
  <c r="AV66" i="1" s="1"/>
  <c r="AL65" i="1"/>
  <c r="AV65" i="1" s="1"/>
  <c r="AL64" i="1"/>
  <c r="AV64" i="1" s="1"/>
  <c r="AL63" i="1"/>
  <c r="AV63" i="1" s="1"/>
  <c r="AL62" i="1"/>
  <c r="AV62" i="1" s="1"/>
  <c r="AL61" i="1"/>
  <c r="AV61" i="1" s="1"/>
  <c r="AL60" i="1"/>
  <c r="AV60" i="1" s="1"/>
  <c r="AL59" i="1"/>
  <c r="AV59" i="1" s="1"/>
  <c r="AL58" i="1"/>
  <c r="AV58" i="1" s="1"/>
  <c r="AL57" i="1"/>
  <c r="AV57" i="1" s="1"/>
  <c r="AL56" i="1"/>
  <c r="AV56" i="1" s="1"/>
  <c r="AL55" i="1"/>
  <c r="AV55" i="1" s="1"/>
  <c r="AL54" i="1"/>
  <c r="AV54" i="1" s="1"/>
  <c r="AL53" i="1"/>
  <c r="AL51" i="1"/>
  <c r="AL47" i="1"/>
  <c r="AL45" i="1"/>
  <c r="AL44" i="1"/>
  <c r="AL43" i="1"/>
  <c r="AL42" i="1"/>
  <c r="AL41" i="1"/>
  <c r="AL40" i="1"/>
  <c r="AL39" i="1"/>
  <c r="AL38" i="1"/>
  <c r="AL36" i="1"/>
  <c r="AL31" i="1"/>
  <c r="AL30" i="1"/>
  <c r="AL29" i="1"/>
  <c r="K92" i="1"/>
  <c r="BE92" i="1" s="1"/>
  <c r="L92" i="1"/>
  <c r="T92" i="1"/>
  <c r="W92" i="1"/>
  <c r="AC92" i="1"/>
  <c r="AD92" i="1"/>
  <c r="AF92" i="1"/>
  <c r="AG92" i="1"/>
  <c r="AJ92" i="1"/>
  <c r="AK92" i="1" s="1"/>
  <c r="BC92" i="1"/>
  <c r="BD92" i="1"/>
  <c r="T376" i="1" l="1"/>
  <c r="X376" i="1"/>
  <c r="Y376" i="1"/>
  <c r="AD376" i="1"/>
  <c r="AK376" i="1" s="1"/>
  <c r="AG376" i="1"/>
  <c r="BC376" i="1"/>
  <c r="BE376" i="1"/>
  <c r="BE377" i="1"/>
  <c r="T377" i="1"/>
  <c r="X377" i="1"/>
  <c r="Y377" i="1"/>
  <c r="AD377" i="1"/>
  <c r="AK377" i="1" s="1"/>
  <c r="AG377" i="1"/>
  <c r="BC377" i="1"/>
  <c r="T378" i="1"/>
  <c r="X378" i="1"/>
  <c r="Y378" i="1"/>
  <c r="AD378" i="1"/>
  <c r="AK378" i="1" s="1"/>
  <c r="AG378" i="1"/>
  <c r="BC378" i="1"/>
  <c r="BE378" i="1"/>
  <c r="T379" i="1"/>
  <c r="X379" i="1"/>
  <c r="Y379" i="1"/>
  <c r="AD379" i="1"/>
  <c r="AK379" i="1" s="1"/>
  <c r="AG379" i="1"/>
  <c r="BC379" i="1"/>
  <c r="BE379" i="1"/>
  <c r="T380" i="1"/>
  <c r="X380" i="1"/>
  <c r="Y380" i="1"/>
  <c r="AD380" i="1"/>
  <c r="AK380" i="1" s="1"/>
  <c r="AG380" i="1"/>
  <c r="BC380" i="1"/>
  <c r="BE380" i="1"/>
  <c r="T381" i="1"/>
  <c r="X381" i="1"/>
  <c r="Y381" i="1"/>
  <c r="AD381" i="1"/>
  <c r="AK381" i="1" s="1"/>
  <c r="AG381" i="1"/>
  <c r="BC381" i="1"/>
  <c r="BE381" i="1"/>
  <c r="T382" i="1"/>
  <c r="X382" i="1"/>
  <c r="Y382" i="1"/>
  <c r="AD382" i="1"/>
  <c r="AK382" i="1" s="1"/>
  <c r="AG382" i="1"/>
  <c r="BC382" i="1"/>
  <c r="BE382" i="1"/>
  <c r="T383" i="1"/>
  <c r="X383" i="1"/>
  <c r="Y383" i="1"/>
  <c r="AD383" i="1"/>
  <c r="AK383" i="1" s="1"/>
  <c r="AG383" i="1"/>
  <c r="BC383" i="1"/>
  <c r="BE383" i="1"/>
  <c r="BE384" i="1"/>
  <c r="T384" i="1"/>
  <c r="X384" i="1"/>
  <c r="Y384" i="1"/>
  <c r="AD384" i="1"/>
  <c r="AK384" i="1" s="1"/>
  <c r="AG384" i="1"/>
  <c r="BC384" i="1"/>
  <c r="BE385" i="1"/>
  <c r="T385" i="1"/>
  <c r="X385" i="1"/>
  <c r="Y385" i="1"/>
  <c r="AD385" i="1"/>
  <c r="AK385" i="1" s="1"/>
  <c r="AG385" i="1"/>
  <c r="BC385" i="1"/>
  <c r="T386" i="1"/>
  <c r="X386" i="1"/>
  <c r="Y386" i="1"/>
  <c r="AD386" i="1"/>
  <c r="AK386" i="1" s="1"/>
  <c r="AG386" i="1"/>
  <c r="BC386" i="1"/>
  <c r="BE386" i="1"/>
  <c r="BE387" i="1"/>
  <c r="T387" i="1"/>
  <c r="X387" i="1"/>
  <c r="Y387" i="1"/>
  <c r="AD387" i="1"/>
  <c r="AK387" i="1" s="1"/>
  <c r="AG387" i="1"/>
  <c r="BC387" i="1"/>
  <c r="T388" i="1"/>
  <c r="X388" i="1"/>
  <c r="Y388" i="1"/>
  <c r="AD388" i="1"/>
  <c r="AK388" i="1" s="1"/>
  <c r="AG388" i="1"/>
  <c r="BC388" i="1"/>
  <c r="BE388" i="1"/>
  <c r="T389" i="1"/>
  <c r="X389" i="1"/>
  <c r="Y389" i="1"/>
  <c r="AD389" i="1"/>
  <c r="AK389" i="1" s="1"/>
  <c r="AG389" i="1"/>
  <c r="BC389" i="1"/>
  <c r="BE389" i="1"/>
  <c r="T390" i="1"/>
  <c r="X390" i="1"/>
  <c r="Y390" i="1"/>
  <c r="AD390" i="1"/>
  <c r="AK390" i="1" s="1"/>
  <c r="AG390" i="1"/>
  <c r="BC390" i="1"/>
  <c r="BE390" i="1"/>
  <c r="BE391" i="1"/>
  <c r="T391" i="1"/>
  <c r="X391" i="1"/>
  <c r="Y391" i="1"/>
  <c r="AD391" i="1"/>
  <c r="AK391" i="1" s="1"/>
  <c r="AG391" i="1"/>
  <c r="BC391" i="1"/>
  <c r="K370" i="1"/>
  <c r="BE370" i="1" s="1"/>
  <c r="L370" i="1"/>
  <c r="T370" i="1"/>
  <c r="AD370" i="1"/>
  <c r="AK370" i="1" s="1"/>
  <c r="AG370" i="1"/>
  <c r="BC370" i="1"/>
  <c r="K371" i="1"/>
  <c r="BE371" i="1" s="1"/>
  <c r="L371" i="1"/>
  <c r="T371" i="1"/>
  <c r="AD371" i="1"/>
  <c r="AK371" i="1" s="1"/>
  <c r="AG371" i="1"/>
  <c r="BC371" i="1"/>
  <c r="K372" i="1"/>
  <c r="BE372" i="1" s="1"/>
  <c r="L372" i="1"/>
  <c r="T372" i="1"/>
  <c r="AD372" i="1"/>
  <c r="AK372" i="1" s="1"/>
  <c r="AG372" i="1"/>
  <c r="BC372" i="1"/>
  <c r="K373" i="1"/>
  <c r="BE373" i="1" s="1"/>
  <c r="L373" i="1"/>
  <c r="T373" i="1"/>
  <c r="AD373" i="1"/>
  <c r="AK373" i="1" s="1"/>
  <c r="AG373" i="1"/>
  <c r="BC373" i="1"/>
  <c r="K374" i="1"/>
  <c r="BE374" i="1" s="1"/>
  <c r="L374" i="1"/>
  <c r="T374" i="1"/>
  <c r="X374" i="1"/>
  <c r="Y374" i="1"/>
  <c r="AD374" i="1"/>
  <c r="AK374" i="1" s="1"/>
  <c r="AG374" i="1"/>
  <c r="BC374" i="1"/>
  <c r="K375" i="1"/>
  <c r="BE375" i="1" s="1"/>
  <c r="L375" i="1"/>
  <c r="T375" i="1"/>
  <c r="X375" i="1"/>
  <c r="Y375" i="1"/>
  <c r="AD375" i="1"/>
  <c r="AK375" i="1" s="1"/>
  <c r="AG375" i="1"/>
  <c r="BC375" i="1"/>
  <c r="T369" i="1"/>
  <c r="T368" i="1"/>
  <c r="T367" i="1"/>
  <c r="T366" i="1"/>
  <c r="T365" i="1"/>
  <c r="T364" i="1"/>
  <c r="T363" i="1"/>
  <c r="T362" i="1"/>
  <c r="T361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AD347" i="1" l="1"/>
  <c r="AK347" i="1" s="1"/>
  <c r="AD346" i="1"/>
  <c r="AK346" i="1" s="1"/>
  <c r="AD345" i="1"/>
  <c r="AK345" i="1" s="1"/>
  <c r="K1992" i="3"/>
  <c r="L1992" i="3"/>
  <c r="K1993" i="3"/>
  <c r="L1993" i="3"/>
  <c r="K1994" i="3"/>
  <c r="L1994" i="3"/>
  <c r="K1995" i="3"/>
  <c r="L1995" i="3"/>
  <c r="K1996" i="3"/>
  <c r="X365" i="1" s="1"/>
  <c r="L1996" i="3"/>
  <c r="K1997" i="3"/>
  <c r="L1997" i="3"/>
  <c r="K1998" i="3"/>
  <c r="L1998" i="3"/>
  <c r="K1999" i="3"/>
  <c r="X366" i="1" s="1"/>
  <c r="L1999" i="3"/>
  <c r="Y366" i="1" s="1"/>
  <c r="K2000" i="3"/>
  <c r="L2000" i="3"/>
  <c r="K2001" i="3"/>
  <c r="L2001" i="3"/>
  <c r="K2002" i="3"/>
  <c r="X367" i="1" s="1"/>
  <c r="L2002" i="3"/>
  <c r="K2003" i="3"/>
  <c r="L2003" i="3"/>
  <c r="K2004" i="3"/>
  <c r="L2004" i="3"/>
  <c r="K2005" i="3"/>
  <c r="L2005" i="3"/>
  <c r="K2006" i="3"/>
  <c r="L2006" i="3"/>
  <c r="K2007" i="3"/>
  <c r="L2007" i="3"/>
  <c r="K2008" i="3"/>
  <c r="X369" i="1" s="1"/>
  <c r="L2008" i="3"/>
  <c r="X370" i="1"/>
  <c r="Y370" i="1"/>
  <c r="K2013" i="3"/>
  <c r="K2014" i="3"/>
  <c r="X371" i="1" s="1"/>
  <c r="L2014" i="3"/>
  <c r="Y371" i="1" s="1"/>
  <c r="K2015" i="3"/>
  <c r="L2015" i="3"/>
  <c r="K2016" i="3"/>
  <c r="L2016" i="3"/>
  <c r="K2017" i="3"/>
  <c r="X372" i="1" s="1"/>
  <c r="L2017" i="3"/>
  <c r="Y372" i="1" s="1"/>
  <c r="K2018" i="3"/>
  <c r="L2018" i="3"/>
  <c r="K2020" i="3"/>
  <c r="L2020" i="3"/>
  <c r="K2021" i="3"/>
  <c r="X373" i="1" s="1"/>
  <c r="L2021" i="3"/>
  <c r="Y373" i="1" s="1"/>
  <c r="K1967" i="3"/>
  <c r="L1967" i="3"/>
  <c r="K1968" i="3"/>
  <c r="L1968" i="3"/>
  <c r="K1969" i="3"/>
  <c r="X356" i="1" s="1"/>
  <c r="L1969" i="3"/>
  <c r="Y356" i="1" s="1"/>
  <c r="K1970" i="3"/>
  <c r="L1970" i="3"/>
  <c r="X357" i="1"/>
  <c r="K2019" i="3"/>
  <c r="L2019" i="3"/>
  <c r="K1978" i="3"/>
  <c r="L1978" i="3"/>
  <c r="Y359" i="1" s="1"/>
  <c r="K1979" i="3"/>
  <c r="L1979" i="3"/>
  <c r="K1980" i="3"/>
  <c r="L1980" i="3"/>
  <c r="K1981" i="3"/>
  <c r="L1981" i="3"/>
  <c r="K1982" i="3"/>
  <c r="L1982" i="3"/>
  <c r="K1983" i="3"/>
  <c r="L1983" i="3"/>
  <c r="K1984" i="3"/>
  <c r="X361" i="1" s="1"/>
  <c r="L1984" i="3"/>
  <c r="Y361" i="1" s="1"/>
  <c r="K1985" i="3"/>
  <c r="L1985" i="3"/>
  <c r="K1986" i="3"/>
  <c r="L1986" i="3"/>
  <c r="K1988" i="3"/>
  <c r="L1988" i="3"/>
  <c r="K1989" i="3"/>
  <c r="L1989" i="3"/>
  <c r="K1990" i="3"/>
  <c r="L1990" i="3"/>
  <c r="K1991" i="3"/>
  <c r="L1991" i="3"/>
  <c r="K1961" i="3"/>
  <c r="L1961" i="3"/>
  <c r="K1962" i="3"/>
  <c r="L1962" i="3"/>
  <c r="K1963" i="3"/>
  <c r="L1963" i="3"/>
  <c r="K1964" i="3"/>
  <c r="L1964" i="3"/>
  <c r="K1965" i="3"/>
  <c r="L1965" i="3"/>
  <c r="K1966" i="3"/>
  <c r="X355" i="1" s="1"/>
  <c r="L1966" i="3"/>
  <c r="Y355" i="1" s="1"/>
  <c r="K1958" i="3"/>
  <c r="L1958" i="3"/>
  <c r="K1959" i="3"/>
  <c r="L1959" i="3"/>
  <c r="K1960" i="3"/>
  <c r="X353" i="1" s="1"/>
  <c r="L1960" i="3"/>
  <c r="Y353" i="1" s="1"/>
  <c r="K1956" i="3"/>
  <c r="L1956" i="3"/>
  <c r="K1957" i="3"/>
  <c r="X352" i="1" s="1"/>
  <c r="L1957" i="3"/>
  <c r="Y352" i="1" s="1"/>
  <c r="X350" i="1"/>
  <c r="K1948" i="3"/>
  <c r="X349" i="1" s="1"/>
  <c r="L1948" i="3"/>
  <c r="Y350" i="1"/>
  <c r="K1945" i="3"/>
  <c r="L1945" i="3"/>
  <c r="K1946" i="3"/>
  <c r="L1946" i="3"/>
  <c r="K1947" i="3"/>
  <c r="L1947" i="3"/>
  <c r="K1942" i="3"/>
  <c r="X347" i="1" s="1"/>
  <c r="L1942" i="3"/>
  <c r="Y347" i="1" s="1"/>
  <c r="K1943" i="3"/>
  <c r="L1943" i="3"/>
  <c r="K1944" i="3"/>
  <c r="L1944" i="3"/>
  <c r="K1940" i="3"/>
  <c r="L1940" i="3"/>
  <c r="K1941" i="3"/>
  <c r="L1941" i="3"/>
  <c r="K1938" i="3"/>
  <c r="L1938" i="3"/>
  <c r="K1939" i="3"/>
  <c r="L1939" i="3"/>
  <c r="K1931" i="3"/>
  <c r="L1931" i="3"/>
  <c r="K1932" i="3"/>
  <c r="L1932" i="3"/>
  <c r="K1933" i="3"/>
  <c r="L1933" i="3"/>
  <c r="K1934" i="3"/>
  <c r="L1934" i="3"/>
  <c r="K1935" i="3"/>
  <c r="X345" i="1" s="1"/>
  <c r="L1935" i="3"/>
  <c r="Y345" i="1" s="1"/>
  <c r="K1936" i="3"/>
  <c r="L1936" i="3"/>
  <c r="K1937" i="3"/>
  <c r="L1937" i="3"/>
  <c r="AD369" i="1"/>
  <c r="AK369" i="1" s="1"/>
  <c r="AD367" i="1"/>
  <c r="AK367" i="1" s="1"/>
  <c r="AD366" i="1"/>
  <c r="AK366" i="1" s="1"/>
  <c r="AD365" i="1"/>
  <c r="AK365" i="1" s="1"/>
  <c r="AD364" i="1"/>
  <c r="AK364" i="1" s="1"/>
  <c r="AD363" i="1"/>
  <c r="AK363" i="1" s="1"/>
  <c r="AD362" i="1"/>
  <c r="AK362" i="1" s="1"/>
  <c r="AD361" i="1"/>
  <c r="AK361" i="1" s="1"/>
  <c r="AD360" i="1"/>
  <c r="AK360" i="1" s="1"/>
  <c r="AD359" i="1"/>
  <c r="AK359" i="1" s="1"/>
  <c r="AD358" i="1"/>
  <c r="AK358" i="1" s="1"/>
  <c r="AD357" i="1"/>
  <c r="AK357" i="1" s="1"/>
  <c r="AD356" i="1"/>
  <c r="AK356" i="1" s="1"/>
  <c r="AD354" i="1"/>
  <c r="AK354" i="1" s="1"/>
  <c r="AD353" i="1"/>
  <c r="AK353" i="1" s="1"/>
  <c r="AD352" i="1"/>
  <c r="AK352" i="1" s="1"/>
  <c r="AD351" i="1"/>
  <c r="AK351" i="1" s="1"/>
  <c r="AD350" i="1"/>
  <c r="AK350" i="1" s="1"/>
  <c r="AD349" i="1"/>
  <c r="AK349" i="1" s="1"/>
  <c r="AD348" i="1"/>
  <c r="AK348" i="1" s="1"/>
  <c r="AD344" i="1"/>
  <c r="AK344" i="1" s="1"/>
  <c r="AD343" i="1"/>
  <c r="AK343" i="1" s="1"/>
  <c r="AD342" i="1"/>
  <c r="AK342" i="1" s="1"/>
  <c r="AD341" i="1"/>
  <c r="AK341" i="1" s="1"/>
  <c r="AD340" i="1"/>
  <c r="AK340" i="1" s="1"/>
  <c r="AD339" i="1"/>
  <c r="AK339" i="1" s="1"/>
  <c r="AD338" i="1"/>
  <c r="AK338" i="1" s="1"/>
  <c r="AD337" i="1"/>
  <c r="AK337" i="1" s="1"/>
  <c r="AD335" i="1"/>
  <c r="AK335" i="1" s="1"/>
  <c r="AD334" i="1"/>
  <c r="AK334" i="1" s="1"/>
  <c r="AD333" i="1"/>
  <c r="AK333" i="1" s="1"/>
  <c r="AD332" i="1"/>
  <c r="AK332" i="1" s="1"/>
  <c r="AD331" i="1"/>
  <c r="AK331" i="1" s="1"/>
  <c r="AD330" i="1"/>
  <c r="AK330" i="1" s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Y369" i="1"/>
  <c r="Y368" i="1"/>
  <c r="Y367" i="1"/>
  <c r="Y365" i="1"/>
  <c r="Y364" i="1"/>
  <c r="Y360" i="1"/>
  <c r="Y358" i="1"/>
  <c r="Y357" i="1"/>
  <c r="Y354" i="1"/>
  <c r="Y351" i="1"/>
  <c r="Y349" i="1"/>
  <c r="Y348" i="1"/>
  <c r="Y346" i="1"/>
  <c r="X368" i="1"/>
  <c r="X364" i="1"/>
  <c r="X363" i="1"/>
  <c r="X360" i="1"/>
  <c r="X359" i="1"/>
  <c r="X358" i="1"/>
  <c r="X354" i="1"/>
  <c r="X351" i="1"/>
  <c r="X348" i="1"/>
  <c r="X346" i="1"/>
  <c r="W344" i="1"/>
  <c r="W343" i="1"/>
  <c r="W347" i="1"/>
  <c r="W346" i="1"/>
  <c r="W345" i="1"/>
  <c r="W350" i="1"/>
  <c r="W349" i="1"/>
  <c r="W348" i="1"/>
  <c r="W355" i="1"/>
  <c r="W354" i="1"/>
  <c r="W353" i="1"/>
  <c r="W352" i="1"/>
  <c r="W351" i="1"/>
  <c r="W361" i="1"/>
  <c r="W360" i="1"/>
  <c r="W359" i="1"/>
  <c r="W358" i="1"/>
  <c r="W357" i="1"/>
  <c r="W356" i="1"/>
  <c r="W365" i="1"/>
  <c r="W364" i="1"/>
  <c r="W369" i="1"/>
  <c r="W368" i="1"/>
  <c r="W367" i="1"/>
  <c r="W366" i="1"/>
  <c r="K369" i="1" l="1"/>
  <c r="BE369" i="1" s="1"/>
  <c r="L369" i="1"/>
  <c r="BC369" i="1"/>
  <c r="BC368" i="1"/>
  <c r="BC367" i="1"/>
  <c r="BC366" i="1"/>
  <c r="K368" i="1"/>
  <c r="BE368" i="1" s="1"/>
  <c r="L368" i="1"/>
  <c r="K367" i="1"/>
  <c r="BE367" i="1" s="1"/>
  <c r="L367" i="1"/>
  <c r="K366" i="1"/>
  <c r="BE366" i="1" s="1"/>
  <c r="L366" i="1"/>
  <c r="K355" i="1"/>
  <c r="BE355" i="1" s="1"/>
  <c r="L355" i="1"/>
  <c r="BC355" i="1"/>
  <c r="BC354" i="1"/>
  <c r="L354" i="1"/>
  <c r="K354" i="1"/>
  <c r="BE354" i="1" s="1"/>
  <c r="K364" i="1"/>
  <c r="BE364" i="1" s="1"/>
  <c r="L364" i="1"/>
  <c r="BC364" i="1"/>
  <c r="K365" i="1"/>
  <c r="BE365" i="1" s="1"/>
  <c r="L365" i="1"/>
  <c r="BC365" i="1"/>
  <c r="K363" i="1"/>
  <c r="BE363" i="1" s="1"/>
  <c r="L363" i="1"/>
  <c r="BC363" i="1"/>
  <c r="L356" i="1"/>
  <c r="L357" i="1"/>
  <c r="L358" i="1"/>
  <c r="L359" i="1"/>
  <c r="L360" i="1"/>
  <c r="L361" i="1"/>
  <c r="L362" i="1"/>
  <c r="BC362" i="1"/>
  <c r="K362" i="1"/>
  <c r="BE362" i="1" s="1"/>
  <c r="BC361" i="1"/>
  <c r="K361" i="1"/>
  <c r="BE361" i="1" s="1"/>
  <c r="BC360" i="1"/>
  <c r="K360" i="1"/>
  <c r="BE360" i="1" s="1"/>
  <c r="BC359" i="1"/>
  <c r="K359" i="1"/>
  <c r="BE359" i="1" s="1"/>
  <c r="BC358" i="1"/>
  <c r="K358" i="1"/>
  <c r="BE358" i="1" s="1"/>
  <c r="BC357" i="1"/>
  <c r="K357" i="1"/>
  <c r="BE357" i="1" s="1"/>
  <c r="BC356" i="1"/>
  <c r="K356" i="1"/>
  <c r="BE356" i="1" s="1"/>
  <c r="K1569" i="3" l="1"/>
  <c r="L1569" i="3"/>
  <c r="K1570" i="3"/>
  <c r="L1570" i="3"/>
  <c r="K1571" i="3"/>
  <c r="L1571" i="3"/>
  <c r="K1572" i="3"/>
  <c r="L1572" i="3"/>
  <c r="K1573" i="3"/>
  <c r="L1573" i="3"/>
  <c r="K1574" i="3"/>
  <c r="L1574" i="3"/>
  <c r="K1575" i="3"/>
  <c r="L1575" i="3"/>
  <c r="K1576" i="3"/>
  <c r="L1576" i="3"/>
  <c r="K1577" i="3"/>
  <c r="L1577" i="3"/>
  <c r="K1578" i="3"/>
  <c r="L1578" i="3"/>
  <c r="K1579" i="3"/>
  <c r="L1579" i="3"/>
  <c r="K1580" i="3"/>
  <c r="L1580" i="3"/>
  <c r="K1581" i="3"/>
  <c r="L1581" i="3"/>
  <c r="K1582" i="3"/>
  <c r="L1582" i="3"/>
  <c r="K1583" i="3"/>
  <c r="L1583" i="3"/>
  <c r="K1584" i="3"/>
  <c r="L1584" i="3"/>
  <c r="K1585" i="3"/>
  <c r="L1585" i="3"/>
  <c r="K1586" i="3"/>
  <c r="L1586" i="3"/>
  <c r="K1587" i="3"/>
  <c r="L1587" i="3"/>
  <c r="K1588" i="3"/>
  <c r="L1588" i="3"/>
  <c r="K1589" i="3"/>
  <c r="L1589" i="3"/>
  <c r="K1590" i="3"/>
  <c r="L1590" i="3"/>
  <c r="K1591" i="3"/>
  <c r="L1591" i="3"/>
  <c r="K1592" i="3"/>
  <c r="L1592" i="3"/>
  <c r="K1593" i="3"/>
  <c r="L1593" i="3"/>
  <c r="K1594" i="3"/>
  <c r="L1594" i="3"/>
  <c r="K1595" i="3"/>
  <c r="L1595" i="3"/>
  <c r="K1596" i="3"/>
  <c r="L1596" i="3"/>
  <c r="K1597" i="3"/>
  <c r="L1597" i="3"/>
  <c r="K1598" i="3"/>
  <c r="L1598" i="3"/>
  <c r="K1599" i="3"/>
  <c r="L1599" i="3"/>
  <c r="K1600" i="3"/>
  <c r="L1600" i="3"/>
  <c r="K1601" i="3"/>
  <c r="L1601" i="3"/>
  <c r="K1602" i="3"/>
  <c r="L1602" i="3"/>
  <c r="K1603" i="3"/>
  <c r="L1603" i="3"/>
  <c r="K1604" i="3"/>
  <c r="L1604" i="3"/>
  <c r="K1605" i="3"/>
  <c r="L1605" i="3"/>
  <c r="K1606" i="3"/>
  <c r="L1606" i="3"/>
  <c r="K1607" i="3"/>
  <c r="L1607" i="3"/>
  <c r="K1608" i="3"/>
  <c r="L1608" i="3"/>
  <c r="K1609" i="3"/>
  <c r="L1609" i="3"/>
  <c r="K1610" i="3"/>
  <c r="L1610" i="3"/>
  <c r="K1611" i="3"/>
  <c r="L1611" i="3"/>
  <c r="K1612" i="3"/>
  <c r="L1612" i="3"/>
  <c r="K1613" i="3"/>
  <c r="L1613" i="3"/>
  <c r="K1614" i="3"/>
  <c r="L1614" i="3"/>
  <c r="K1615" i="3"/>
  <c r="L1615" i="3"/>
  <c r="K1616" i="3"/>
  <c r="L1616" i="3"/>
  <c r="K1617" i="3"/>
  <c r="L1617" i="3"/>
  <c r="K1618" i="3"/>
  <c r="L1618" i="3"/>
  <c r="K1619" i="3"/>
  <c r="L1619" i="3"/>
  <c r="K1620" i="3"/>
  <c r="L1620" i="3"/>
  <c r="K1621" i="3"/>
  <c r="L1621" i="3"/>
  <c r="K1622" i="3"/>
  <c r="L1622" i="3"/>
  <c r="K1623" i="3"/>
  <c r="L1623" i="3"/>
  <c r="K1624" i="3"/>
  <c r="L1624" i="3"/>
  <c r="K1625" i="3"/>
  <c r="L1625" i="3"/>
  <c r="K1626" i="3"/>
  <c r="L1626" i="3"/>
  <c r="K1627" i="3"/>
  <c r="L1627" i="3"/>
  <c r="K1628" i="3"/>
  <c r="L1628" i="3"/>
  <c r="K1629" i="3"/>
  <c r="L1629" i="3"/>
  <c r="K1630" i="3"/>
  <c r="L1630" i="3"/>
  <c r="K1631" i="3"/>
  <c r="L1631" i="3"/>
  <c r="K1632" i="3"/>
  <c r="L1632" i="3"/>
  <c r="K1633" i="3"/>
  <c r="L1633" i="3"/>
  <c r="K1634" i="3"/>
  <c r="L1634" i="3"/>
  <c r="K1635" i="3"/>
  <c r="L1635" i="3"/>
  <c r="K1636" i="3"/>
  <c r="L1636" i="3"/>
  <c r="K1637" i="3"/>
  <c r="L1637" i="3"/>
  <c r="K1638" i="3"/>
  <c r="L1638" i="3"/>
  <c r="K1639" i="3"/>
  <c r="L1639" i="3"/>
  <c r="K1640" i="3"/>
  <c r="L1640" i="3"/>
  <c r="K1641" i="3"/>
  <c r="L1641" i="3"/>
  <c r="K1642" i="3"/>
  <c r="L1642" i="3"/>
  <c r="K1643" i="3"/>
  <c r="L1643" i="3"/>
  <c r="K1644" i="3"/>
  <c r="L1644" i="3"/>
  <c r="K1645" i="3"/>
  <c r="L1645" i="3"/>
  <c r="K1646" i="3"/>
  <c r="L1646" i="3"/>
  <c r="K1647" i="3"/>
  <c r="L1647" i="3"/>
  <c r="K1648" i="3"/>
  <c r="L1648" i="3"/>
  <c r="K1649" i="3"/>
  <c r="L1649" i="3"/>
  <c r="K1650" i="3"/>
  <c r="L1650" i="3"/>
  <c r="K1651" i="3"/>
  <c r="L1651" i="3"/>
  <c r="K1652" i="3"/>
  <c r="L1652" i="3"/>
  <c r="K1653" i="3"/>
  <c r="L1653" i="3"/>
  <c r="K1654" i="3"/>
  <c r="L1654" i="3"/>
  <c r="K1655" i="3"/>
  <c r="L1655" i="3"/>
  <c r="K1656" i="3"/>
  <c r="L1656" i="3"/>
  <c r="K1657" i="3"/>
  <c r="L1657" i="3"/>
  <c r="K1658" i="3"/>
  <c r="L1658" i="3"/>
  <c r="K1659" i="3"/>
  <c r="L1659" i="3"/>
  <c r="K1660" i="3"/>
  <c r="L1660" i="3"/>
  <c r="K1661" i="3"/>
  <c r="L1661" i="3"/>
  <c r="K1662" i="3"/>
  <c r="L1662" i="3"/>
  <c r="K1663" i="3"/>
  <c r="L1663" i="3"/>
  <c r="K1664" i="3"/>
  <c r="L1664" i="3"/>
  <c r="K1665" i="3"/>
  <c r="L1665" i="3"/>
  <c r="K1666" i="3"/>
  <c r="L1666" i="3"/>
  <c r="K1667" i="3"/>
  <c r="L1667" i="3"/>
  <c r="K1668" i="3"/>
  <c r="L1668" i="3"/>
  <c r="K1669" i="3"/>
  <c r="L1669" i="3"/>
  <c r="K1670" i="3"/>
  <c r="L1670" i="3"/>
  <c r="K1671" i="3"/>
  <c r="L1671" i="3"/>
  <c r="K1672" i="3"/>
  <c r="L1672" i="3"/>
  <c r="K1673" i="3"/>
  <c r="L1673" i="3"/>
  <c r="K1674" i="3"/>
  <c r="L1674" i="3"/>
  <c r="K1675" i="3"/>
  <c r="L1675" i="3"/>
  <c r="K1676" i="3"/>
  <c r="L1676" i="3"/>
  <c r="K1677" i="3"/>
  <c r="L1677" i="3"/>
  <c r="K1678" i="3"/>
  <c r="L1678" i="3"/>
  <c r="K1679" i="3"/>
  <c r="L1679" i="3"/>
  <c r="K1680" i="3"/>
  <c r="L1680" i="3"/>
  <c r="K1681" i="3"/>
  <c r="L1681" i="3"/>
  <c r="K1682" i="3"/>
  <c r="L1682" i="3"/>
  <c r="K1683" i="3"/>
  <c r="L1683" i="3"/>
  <c r="K1684" i="3"/>
  <c r="L1684" i="3"/>
  <c r="K1685" i="3"/>
  <c r="L1685" i="3"/>
  <c r="K1686" i="3"/>
  <c r="L1686" i="3"/>
  <c r="K1687" i="3"/>
  <c r="L1687" i="3"/>
  <c r="K1688" i="3"/>
  <c r="L1688" i="3"/>
  <c r="K1689" i="3"/>
  <c r="L1689" i="3"/>
  <c r="K1690" i="3"/>
  <c r="L1690" i="3"/>
  <c r="K1691" i="3"/>
  <c r="L1691" i="3"/>
  <c r="K1692" i="3"/>
  <c r="L1692" i="3"/>
  <c r="K1693" i="3"/>
  <c r="L1693" i="3"/>
  <c r="K1694" i="3"/>
  <c r="L1694" i="3"/>
  <c r="K1695" i="3"/>
  <c r="L1695" i="3"/>
  <c r="K1696" i="3"/>
  <c r="L1696" i="3"/>
  <c r="K1697" i="3"/>
  <c r="L1697" i="3"/>
  <c r="K1698" i="3"/>
  <c r="L1698" i="3"/>
  <c r="K1699" i="3"/>
  <c r="L1699" i="3"/>
  <c r="K1700" i="3"/>
  <c r="L1700" i="3"/>
  <c r="K1701" i="3"/>
  <c r="L1701" i="3"/>
  <c r="K1702" i="3"/>
  <c r="L1702" i="3"/>
  <c r="K1703" i="3"/>
  <c r="L1703" i="3"/>
  <c r="K1704" i="3"/>
  <c r="L1704" i="3"/>
  <c r="K1705" i="3"/>
  <c r="L1705" i="3"/>
  <c r="K1706" i="3"/>
  <c r="L1706" i="3"/>
  <c r="K1707" i="3"/>
  <c r="L1707" i="3"/>
  <c r="K1708" i="3"/>
  <c r="L1708" i="3"/>
  <c r="K1709" i="3"/>
  <c r="L1709" i="3"/>
  <c r="K1710" i="3"/>
  <c r="L1710" i="3"/>
  <c r="K1711" i="3"/>
  <c r="L1711" i="3"/>
  <c r="K1712" i="3"/>
  <c r="L1712" i="3"/>
  <c r="K1713" i="3"/>
  <c r="L1713" i="3"/>
  <c r="K1714" i="3"/>
  <c r="L1714" i="3"/>
  <c r="K1715" i="3"/>
  <c r="L1715" i="3"/>
  <c r="K1716" i="3"/>
  <c r="L1716" i="3"/>
  <c r="K1717" i="3"/>
  <c r="L1717" i="3"/>
  <c r="K1718" i="3"/>
  <c r="L1718" i="3"/>
  <c r="K1719" i="3"/>
  <c r="L1719" i="3"/>
  <c r="K1720" i="3"/>
  <c r="L1720" i="3"/>
  <c r="K1721" i="3"/>
  <c r="L1721" i="3"/>
  <c r="K1722" i="3"/>
  <c r="L1722" i="3"/>
  <c r="K1723" i="3"/>
  <c r="L1723" i="3"/>
  <c r="K1724" i="3"/>
  <c r="L1724" i="3"/>
  <c r="K1725" i="3"/>
  <c r="L1725" i="3"/>
  <c r="K1726" i="3"/>
  <c r="L1726" i="3"/>
  <c r="K1727" i="3"/>
  <c r="L1727" i="3"/>
  <c r="K1728" i="3"/>
  <c r="L1728" i="3"/>
  <c r="K1729" i="3"/>
  <c r="L1729" i="3"/>
  <c r="K1730" i="3"/>
  <c r="L1730" i="3"/>
  <c r="K1731" i="3"/>
  <c r="L1731" i="3"/>
  <c r="K1732" i="3"/>
  <c r="L1732" i="3"/>
  <c r="K1733" i="3"/>
  <c r="L1733" i="3"/>
  <c r="K1734" i="3"/>
  <c r="L1734" i="3"/>
  <c r="K1735" i="3"/>
  <c r="L1735" i="3"/>
  <c r="K1736" i="3"/>
  <c r="L1736" i="3"/>
  <c r="K1737" i="3"/>
  <c r="L1737" i="3"/>
  <c r="K1738" i="3"/>
  <c r="L1738" i="3"/>
  <c r="K1739" i="3"/>
  <c r="L1739" i="3"/>
  <c r="K1740" i="3"/>
  <c r="L1740" i="3"/>
  <c r="K1741" i="3"/>
  <c r="L1741" i="3"/>
  <c r="K1742" i="3"/>
  <c r="L1742" i="3"/>
  <c r="K1743" i="3"/>
  <c r="L1743" i="3"/>
  <c r="K1744" i="3"/>
  <c r="L1744" i="3"/>
  <c r="K1745" i="3"/>
  <c r="L1745" i="3"/>
  <c r="K1746" i="3"/>
  <c r="L1746" i="3"/>
  <c r="K1747" i="3"/>
  <c r="L1747" i="3"/>
  <c r="K1748" i="3"/>
  <c r="L1748" i="3"/>
  <c r="K1749" i="3"/>
  <c r="L1749" i="3"/>
  <c r="K1750" i="3"/>
  <c r="L1750" i="3"/>
  <c r="K1751" i="3"/>
  <c r="L1751" i="3"/>
  <c r="K1752" i="3"/>
  <c r="L1752" i="3"/>
  <c r="K1753" i="3"/>
  <c r="L1753" i="3"/>
  <c r="K1754" i="3"/>
  <c r="L1754" i="3"/>
  <c r="K1755" i="3"/>
  <c r="L1755" i="3"/>
  <c r="K1756" i="3"/>
  <c r="L1756" i="3"/>
  <c r="K1757" i="3"/>
  <c r="L1757" i="3"/>
  <c r="K1758" i="3"/>
  <c r="L1758" i="3"/>
  <c r="K1759" i="3"/>
  <c r="L1759" i="3"/>
  <c r="K1760" i="3"/>
  <c r="L1760" i="3"/>
  <c r="K1761" i="3"/>
  <c r="L1761" i="3"/>
  <c r="K1762" i="3"/>
  <c r="L1762" i="3"/>
  <c r="K1763" i="3"/>
  <c r="L1763" i="3"/>
  <c r="K1764" i="3"/>
  <c r="L1764" i="3"/>
  <c r="K1765" i="3"/>
  <c r="L1765" i="3"/>
  <c r="K1766" i="3"/>
  <c r="L1766" i="3"/>
  <c r="K1767" i="3"/>
  <c r="L1767" i="3"/>
  <c r="K1768" i="3"/>
  <c r="L1768" i="3"/>
  <c r="K1769" i="3"/>
  <c r="L1769" i="3"/>
  <c r="K1770" i="3"/>
  <c r="L1770" i="3"/>
  <c r="K1771" i="3"/>
  <c r="L1771" i="3"/>
  <c r="K1772" i="3"/>
  <c r="L1772" i="3"/>
  <c r="K1773" i="3"/>
  <c r="L1773" i="3"/>
  <c r="K1774" i="3"/>
  <c r="L1774" i="3"/>
  <c r="K1775" i="3"/>
  <c r="L1775" i="3"/>
  <c r="K1776" i="3"/>
  <c r="L1776" i="3"/>
  <c r="K1777" i="3"/>
  <c r="L1777" i="3"/>
  <c r="K1778" i="3"/>
  <c r="L1778" i="3"/>
  <c r="K1779" i="3"/>
  <c r="L1779" i="3"/>
  <c r="K1780" i="3"/>
  <c r="L1780" i="3"/>
  <c r="K1781" i="3"/>
  <c r="L1781" i="3"/>
  <c r="K1782" i="3"/>
  <c r="L1782" i="3"/>
  <c r="K1783" i="3"/>
  <c r="L1783" i="3"/>
  <c r="K1784" i="3"/>
  <c r="L1784" i="3"/>
  <c r="K1785" i="3"/>
  <c r="L1785" i="3"/>
  <c r="K1786" i="3"/>
  <c r="L1786" i="3"/>
  <c r="K1787" i="3"/>
  <c r="L1787" i="3"/>
  <c r="K1788" i="3"/>
  <c r="L1788" i="3"/>
  <c r="K1789" i="3"/>
  <c r="L1789" i="3"/>
  <c r="K1790" i="3"/>
  <c r="L1790" i="3"/>
  <c r="K1791" i="3"/>
  <c r="L1791" i="3"/>
  <c r="K1792" i="3"/>
  <c r="L1792" i="3"/>
  <c r="K1793" i="3"/>
  <c r="L1793" i="3"/>
  <c r="K1794" i="3"/>
  <c r="L1794" i="3"/>
  <c r="K1795" i="3"/>
  <c r="L1795" i="3"/>
  <c r="K1796" i="3"/>
  <c r="L1796" i="3"/>
  <c r="K1797" i="3"/>
  <c r="L1797" i="3"/>
  <c r="K1798" i="3"/>
  <c r="L1798" i="3"/>
  <c r="K1799" i="3"/>
  <c r="L1799" i="3"/>
  <c r="K1800" i="3"/>
  <c r="L1800" i="3"/>
  <c r="K1801" i="3"/>
  <c r="L1801" i="3"/>
  <c r="K1802" i="3"/>
  <c r="L1802" i="3"/>
  <c r="K1803" i="3"/>
  <c r="L1803" i="3"/>
  <c r="K1804" i="3"/>
  <c r="L1804" i="3"/>
  <c r="K1805" i="3"/>
  <c r="L1805" i="3"/>
  <c r="K1806" i="3"/>
  <c r="L1806" i="3"/>
  <c r="K1807" i="3"/>
  <c r="L1807" i="3"/>
  <c r="K1808" i="3"/>
  <c r="L1808" i="3"/>
  <c r="K1809" i="3"/>
  <c r="L1809" i="3"/>
  <c r="K1810" i="3"/>
  <c r="L1810" i="3"/>
  <c r="K1811" i="3"/>
  <c r="L1811" i="3"/>
  <c r="K1812" i="3"/>
  <c r="L1812" i="3"/>
  <c r="K1813" i="3"/>
  <c r="L1813" i="3"/>
  <c r="K1814" i="3"/>
  <c r="L1814" i="3"/>
  <c r="K1815" i="3"/>
  <c r="L1815" i="3"/>
  <c r="K1816" i="3"/>
  <c r="L1816" i="3"/>
  <c r="K1817" i="3"/>
  <c r="L1817" i="3"/>
  <c r="K1818" i="3"/>
  <c r="L1818" i="3"/>
  <c r="K1819" i="3"/>
  <c r="L1819" i="3"/>
  <c r="K1820" i="3"/>
  <c r="L1820" i="3"/>
  <c r="K1821" i="3"/>
  <c r="L1821" i="3"/>
  <c r="K1822" i="3"/>
  <c r="L1822" i="3"/>
  <c r="K1823" i="3"/>
  <c r="L1823" i="3"/>
  <c r="K1824" i="3"/>
  <c r="L1824" i="3"/>
  <c r="K1825" i="3"/>
  <c r="L1825" i="3"/>
  <c r="K1826" i="3"/>
  <c r="L1826" i="3"/>
  <c r="K1827" i="3"/>
  <c r="L1827" i="3"/>
  <c r="K1828" i="3"/>
  <c r="L1828" i="3"/>
  <c r="K1829" i="3"/>
  <c r="L1829" i="3"/>
  <c r="K1830" i="3"/>
  <c r="L1830" i="3"/>
  <c r="K1831" i="3"/>
  <c r="L1831" i="3"/>
  <c r="K1832" i="3"/>
  <c r="L1832" i="3"/>
  <c r="K1833" i="3"/>
  <c r="L1833" i="3"/>
  <c r="K1834" i="3"/>
  <c r="L1834" i="3"/>
  <c r="K1835" i="3"/>
  <c r="L1835" i="3"/>
  <c r="K1836" i="3"/>
  <c r="L1836" i="3"/>
  <c r="K1837" i="3"/>
  <c r="L1837" i="3"/>
  <c r="K1838" i="3"/>
  <c r="L1838" i="3"/>
  <c r="K1839" i="3"/>
  <c r="L1839" i="3"/>
  <c r="K1840" i="3"/>
  <c r="L1840" i="3"/>
  <c r="K1841" i="3"/>
  <c r="L1841" i="3"/>
  <c r="K1842" i="3"/>
  <c r="L1842" i="3"/>
  <c r="K1843" i="3"/>
  <c r="L1843" i="3"/>
  <c r="K1844" i="3"/>
  <c r="L1844" i="3"/>
  <c r="K1845" i="3"/>
  <c r="L1845" i="3"/>
  <c r="K1846" i="3"/>
  <c r="L1846" i="3"/>
  <c r="K1847" i="3"/>
  <c r="L1847" i="3"/>
  <c r="K1848" i="3"/>
  <c r="L1848" i="3"/>
  <c r="K1849" i="3"/>
  <c r="L1849" i="3"/>
  <c r="K1850" i="3"/>
  <c r="L1850" i="3"/>
  <c r="K1851" i="3"/>
  <c r="L1851" i="3"/>
  <c r="K1852" i="3"/>
  <c r="L1852" i="3"/>
  <c r="K1853" i="3"/>
  <c r="L1853" i="3"/>
  <c r="K1854" i="3"/>
  <c r="L1854" i="3"/>
  <c r="K1855" i="3"/>
  <c r="L1855" i="3"/>
  <c r="K1856" i="3"/>
  <c r="L1856" i="3"/>
  <c r="K1857" i="3"/>
  <c r="L1857" i="3"/>
  <c r="K1858" i="3"/>
  <c r="L1858" i="3"/>
  <c r="K1859" i="3"/>
  <c r="L1859" i="3"/>
  <c r="K1860" i="3"/>
  <c r="L1860" i="3"/>
  <c r="K1861" i="3"/>
  <c r="L1861" i="3"/>
  <c r="K1862" i="3"/>
  <c r="L1862" i="3"/>
  <c r="K1863" i="3"/>
  <c r="L1863" i="3"/>
  <c r="K1864" i="3"/>
  <c r="L1864" i="3"/>
  <c r="K1865" i="3"/>
  <c r="L1865" i="3"/>
  <c r="K1866" i="3"/>
  <c r="L1866" i="3"/>
  <c r="K1867" i="3"/>
  <c r="L1867" i="3"/>
  <c r="K1868" i="3"/>
  <c r="L1868" i="3"/>
  <c r="K1869" i="3"/>
  <c r="L1869" i="3"/>
  <c r="K1870" i="3"/>
  <c r="L1870" i="3"/>
  <c r="K1871" i="3"/>
  <c r="L1871" i="3"/>
  <c r="K1872" i="3"/>
  <c r="L1872" i="3"/>
  <c r="K1873" i="3"/>
  <c r="L1873" i="3"/>
  <c r="K1874" i="3"/>
  <c r="L1874" i="3"/>
  <c r="K1875" i="3"/>
  <c r="L1875" i="3"/>
  <c r="K1876" i="3"/>
  <c r="L1876" i="3"/>
  <c r="K1877" i="3"/>
  <c r="L1877" i="3"/>
  <c r="K1878" i="3"/>
  <c r="L1878" i="3"/>
  <c r="K1879" i="3"/>
  <c r="L1879" i="3"/>
  <c r="K1880" i="3"/>
  <c r="L1880" i="3"/>
  <c r="K1881" i="3"/>
  <c r="L1881" i="3"/>
  <c r="K1882" i="3"/>
  <c r="L1882" i="3"/>
  <c r="K1883" i="3"/>
  <c r="L1883" i="3"/>
  <c r="K1884" i="3"/>
  <c r="L1884" i="3"/>
  <c r="K1885" i="3"/>
  <c r="L1885" i="3"/>
  <c r="K1886" i="3"/>
  <c r="L1886" i="3"/>
  <c r="K1887" i="3"/>
  <c r="L1887" i="3"/>
  <c r="K1888" i="3"/>
  <c r="L1888" i="3"/>
  <c r="K1889" i="3"/>
  <c r="L1889" i="3"/>
  <c r="K1890" i="3"/>
  <c r="L1890" i="3"/>
  <c r="K1891" i="3"/>
  <c r="L1891" i="3"/>
  <c r="K1892" i="3"/>
  <c r="L1892" i="3"/>
  <c r="K1893" i="3"/>
  <c r="L1893" i="3"/>
  <c r="K1894" i="3"/>
  <c r="L1894" i="3"/>
  <c r="K1895" i="3"/>
  <c r="L1895" i="3"/>
  <c r="K1896" i="3"/>
  <c r="L1896" i="3"/>
  <c r="K1897" i="3"/>
  <c r="L1897" i="3"/>
  <c r="K1898" i="3"/>
  <c r="L1898" i="3"/>
  <c r="K1899" i="3"/>
  <c r="L1899" i="3"/>
  <c r="K1900" i="3"/>
  <c r="L1900" i="3"/>
  <c r="K1901" i="3"/>
  <c r="L1901" i="3"/>
  <c r="K1902" i="3"/>
  <c r="L1902" i="3"/>
  <c r="K1903" i="3"/>
  <c r="L1903" i="3"/>
  <c r="K1904" i="3"/>
  <c r="L1904" i="3"/>
  <c r="K1905" i="3"/>
  <c r="L1905" i="3"/>
  <c r="K1906" i="3"/>
  <c r="L1906" i="3"/>
  <c r="K1907" i="3"/>
  <c r="L1907" i="3"/>
  <c r="K1908" i="3"/>
  <c r="L1908" i="3"/>
  <c r="K1909" i="3"/>
  <c r="L1909" i="3"/>
  <c r="K1910" i="3"/>
  <c r="L1910" i="3"/>
  <c r="K1911" i="3"/>
  <c r="L1911" i="3"/>
  <c r="K1912" i="3"/>
  <c r="L1912" i="3"/>
  <c r="K1913" i="3"/>
  <c r="L1913" i="3"/>
  <c r="K1914" i="3"/>
  <c r="L1914" i="3"/>
  <c r="K1915" i="3"/>
  <c r="L1915" i="3"/>
  <c r="K1916" i="3"/>
  <c r="L1916" i="3"/>
  <c r="K1917" i="3"/>
  <c r="L1917" i="3"/>
  <c r="K1918" i="3"/>
  <c r="L1918" i="3"/>
  <c r="K1919" i="3"/>
  <c r="L1919" i="3"/>
  <c r="K1920" i="3"/>
  <c r="L1920" i="3"/>
  <c r="K1921" i="3"/>
  <c r="L1921" i="3"/>
  <c r="K1922" i="3"/>
  <c r="L1922" i="3"/>
  <c r="K1923" i="3"/>
  <c r="L1923" i="3"/>
  <c r="K1924" i="3"/>
  <c r="L1924" i="3"/>
  <c r="K1925" i="3"/>
  <c r="L1925" i="3"/>
  <c r="K1926" i="3"/>
  <c r="L1926" i="3"/>
  <c r="K1927" i="3"/>
  <c r="L1927" i="3"/>
  <c r="K1928" i="3"/>
  <c r="L1928" i="3"/>
  <c r="K1929" i="3"/>
  <c r="L1929" i="3"/>
  <c r="K1930" i="3"/>
  <c r="L1930" i="3"/>
  <c r="K1553" i="3"/>
  <c r="K1549" i="3"/>
  <c r="L1549" i="3"/>
  <c r="K1550" i="3"/>
  <c r="L1550" i="3"/>
  <c r="K1551" i="3"/>
  <c r="L1551" i="3"/>
  <c r="K1552" i="3"/>
  <c r="L1552" i="3"/>
  <c r="L1553" i="3"/>
  <c r="X343" i="1" l="1"/>
  <c r="Y344" i="1"/>
  <c r="X344" i="1"/>
  <c r="Y343" i="1"/>
  <c r="K348" i="1"/>
  <c r="BE348" i="1" s="1"/>
  <c r="L348" i="1"/>
  <c r="BC348" i="1"/>
  <c r="L344" i="1" l="1"/>
  <c r="L345" i="1"/>
  <c r="L346" i="1"/>
  <c r="L347" i="1"/>
  <c r="L349" i="1"/>
  <c r="L350" i="1"/>
  <c r="L351" i="1"/>
  <c r="L352" i="1"/>
  <c r="L353" i="1"/>
  <c r="K344" i="1"/>
  <c r="K345" i="1"/>
  <c r="K346" i="1"/>
  <c r="K347" i="1"/>
  <c r="K349" i="1"/>
  <c r="K350" i="1"/>
  <c r="K351" i="1"/>
  <c r="K352" i="1"/>
  <c r="K353" i="1"/>
  <c r="BC344" i="1" l="1"/>
  <c r="K343" i="1"/>
  <c r="L343" i="1"/>
  <c r="K342" i="1" l="1"/>
  <c r="L342" i="1"/>
  <c r="BE342" i="1" l="1"/>
  <c r="BE343" i="1"/>
  <c r="BE344" i="1"/>
  <c r="BE345" i="1"/>
  <c r="BE346" i="1"/>
  <c r="BE347" i="1"/>
  <c r="BE349" i="1"/>
  <c r="BE350" i="1"/>
  <c r="BE351" i="1"/>
  <c r="BE352" i="1"/>
  <c r="BE353" i="1"/>
  <c r="BC353" i="1"/>
  <c r="BC352" i="1"/>
  <c r="BC351" i="1"/>
  <c r="BC350" i="1"/>
  <c r="BC349" i="1"/>
  <c r="BC347" i="1"/>
  <c r="BC346" i="1"/>
  <c r="BC345" i="1"/>
  <c r="BC343" i="1"/>
  <c r="BC342" i="1"/>
  <c r="W342" i="1"/>
  <c r="X342" i="1"/>
  <c r="Y342" i="1"/>
  <c r="BC340" i="1" l="1"/>
  <c r="BC341" i="1"/>
  <c r="L340" i="1"/>
  <c r="L341" i="1"/>
  <c r="K340" i="1"/>
  <c r="BE340" i="1" s="1"/>
  <c r="K341" i="1"/>
  <c r="BE341" i="1" s="1"/>
  <c r="BC339" i="1"/>
  <c r="BC338" i="1"/>
  <c r="BC337" i="1"/>
  <c r="L339" i="1"/>
  <c r="L338" i="1"/>
  <c r="L337" i="1"/>
  <c r="K339" i="1"/>
  <c r="BE339" i="1" s="1"/>
  <c r="K338" i="1"/>
  <c r="BE338" i="1" s="1"/>
  <c r="K337" i="1"/>
  <c r="BE337" i="1" s="1"/>
  <c r="AQ336" i="1" l="1"/>
  <c r="AQ333" i="1"/>
  <c r="K1308" i="3" l="1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06" i="3"/>
  <c r="K1307" i="3"/>
  <c r="X313" i="1"/>
  <c r="W336" i="1"/>
  <c r="W335" i="1"/>
  <c r="W334" i="1"/>
  <c r="W333" i="1"/>
  <c r="W332" i="1"/>
  <c r="W331" i="1"/>
  <c r="W330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14" i="1"/>
  <c r="W113" i="1"/>
  <c r="W112" i="1"/>
  <c r="W102" i="1"/>
  <c r="W103" i="1"/>
  <c r="W104" i="1"/>
  <c r="W105" i="1"/>
  <c r="W106" i="1"/>
  <c r="W107" i="1"/>
  <c r="W108" i="1"/>
  <c r="W109" i="1"/>
  <c r="W110" i="1"/>
  <c r="W111" i="1"/>
  <c r="W101" i="1"/>
  <c r="W100" i="1"/>
  <c r="W99" i="1"/>
  <c r="W98" i="1"/>
  <c r="W97" i="1"/>
  <c r="W82" i="1"/>
  <c r="W83" i="1"/>
  <c r="W84" i="1"/>
  <c r="W85" i="1"/>
  <c r="W86" i="1"/>
  <c r="W87" i="1"/>
  <c r="W88" i="1"/>
  <c r="W89" i="1"/>
  <c r="W90" i="1"/>
  <c r="W91" i="1"/>
  <c r="W93" i="1"/>
  <c r="W94" i="1"/>
  <c r="W95" i="1"/>
  <c r="W96" i="1"/>
  <c r="W81" i="1"/>
  <c r="W80" i="1"/>
  <c r="W79" i="1"/>
  <c r="W78" i="1"/>
  <c r="W77" i="1"/>
  <c r="W76" i="1"/>
  <c r="W64" i="1"/>
  <c r="W65" i="1"/>
  <c r="W66" i="1"/>
  <c r="W67" i="1"/>
  <c r="W68" i="1"/>
  <c r="W69" i="1"/>
  <c r="W70" i="1"/>
  <c r="W71" i="1"/>
  <c r="W72" i="1"/>
  <c r="W73" i="1"/>
  <c r="W74" i="1"/>
  <c r="W75" i="1"/>
  <c r="W63" i="1"/>
  <c r="W62" i="1"/>
  <c r="W61" i="1"/>
  <c r="W60" i="1"/>
  <c r="W59" i="1"/>
  <c r="W58" i="1"/>
  <c r="W57" i="1"/>
  <c r="W56" i="1"/>
  <c r="W55" i="1"/>
  <c r="W54" i="1"/>
  <c r="W53" i="1"/>
  <c r="W52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31" i="1"/>
  <c r="W30" i="1"/>
  <c r="W29" i="1"/>
  <c r="W28" i="1"/>
  <c r="W27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4" i="1"/>
  <c r="X315" i="1" l="1"/>
  <c r="X320" i="1"/>
  <c r="X318" i="1"/>
  <c r="X322" i="1"/>
  <c r="X314" i="1"/>
  <c r="X316" i="1"/>
  <c r="X321" i="1"/>
  <c r="X317" i="1"/>
  <c r="X319" i="1"/>
  <c r="N334" i="1"/>
  <c r="M335" i="1"/>
  <c r="M334" i="1"/>
  <c r="M333" i="1"/>
  <c r="BC336" i="1" l="1"/>
  <c r="L333" i="1"/>
  <c r="L334" i="1"/>
  <c r="L335" i="1"/>
  <c r="L336" i="1"/>
  <c r="K333" i="1"/>
  <c r="BE333" i="1" s="1"/>
  <c r="K334" i="1"/>
  <c r="BE334" i="1" s="1"/>
  <c r="K335" i="1"/>
  <c r="BE335" i="1" s="1"/>
  <c r="K336" i="1"/>
  <c r="BE336" i="1" s="1"/>
  <c r="K1544" i="3" l="1"/>
  <c r="L1544" i="3"/>
  <c r="K1545" i="3"/>
  <c r="L1545" i="3"/>
  <c r="K1546" i="3"/>
  <c r="L1546" i="3"/>
  <c r="K1547" i="3"/>
  <c r="L1547" i="3"/>
  <c r="K1548" i="3"/>
  <c r="L1548" i="3"/>
  <c r="K1464" i="3"/>
  <c r="BC335" i="1" l="1"/>
  <c r="BC334" i="1"/>
  <c r="BC333" i="1"/>
  <c r="AA86" i="1" l="1"/>
  <c r="AB86" i="1"/>
  <c r="AA87" i="1"/>
  <c r="AB87" i="1"/>
  <c r="AA88" i="1"/>
  <c r="AB88" i="1"/>
  <c r="AA89" i="1"/>
  <c r="AB89" i="1"/>
  <c r="AA90" i="1"/>
  <c r="AB90" i="1"/>
  <c r="AA91" i="1"/>
  <c r="AB91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B79" i="1"/>
  <c r="AA79" i="1"/>
  <c r="AH80" i="1"/>
  <c r="AH81" i="1"/>
  <c r="AH82" i="1"/>
  <c r="AH83" i="1"/>
  <c r="AH84" i="1"/>
  <c r="AH85" i="1"/>
  <c r="AH79" i="1"/>
  <c r="AG330" i="1" l="1"/>
  <c r="AG331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8" i="1"/>
  <c r="AJ29" i="1"/>
  <c r="AJ30" i="1"/>
  <c r="AJ31" i="1"/>
  <c r="AK31" i="1" s="1"/>
  <c r="AJ32" i="1"/>
  <c r="AK32" i="1" s="1"/>
  <c r="AJ33" i="1"/>
  <c r="AK33" i="1" s="1"/>
  <c r="AJ34" i="1"/>
  <c r="AK34" i="1" s="1"/>
  <c r="AJ36" i="1"/>
  <c r="AK36" i="1" s="1"/>
  <c r="AJ37" i="1"/>
  <c r="AK37" i="1" s="1"/>
  <c r="AJ38" i="1"/>
  <c r="AK38" i="1" s="1"/>
  <c r="AJ39" i="1"/>
  <c r="AK39" i="1" s="1"/>
  <c r="AJ40" i="1"/>
  <c r="AK40" i="1" s="1"/>
  <c r="AJ41" i="1"/>
  <c r="AK41" i="1" s="1"/>
  <c r="AJ42" i="1"/>
  <c r="AK42" i="1" s="1"/>
  <c r="AJ43" i="1"/>
  <c r="AK43" i="1" s="1"/>
  <c r="AJ44" i="1"/>
  <c r="AK44" i="1" s="1"/>
  <c r="AJ45" i="1"/>
  <c r="AK45" i="1" s="1"/>
  <c r="AJ46" i="1"/>
  <c r="AK46" i="1" s="1"/>
  <c r="AJ47" i="1"/>
  <c r="AK47" i="1" s="1"/>
  <c r="AJ48" i="1"/>
  <c r="AK48" i="1" s="1"/>
  <c r="AJ49" i="1"/>
  <c r="AK49" i="1" s="1"/>
  <c r="AJ54" i="1"/>
  <c r="AK54" i="1" s="1"/>
  <c r="AJ55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9" i="1"/>
  <c r="AJ80" i="1"/>
  <c r="AJ81" i="1"/>
  <c r="AJ82" i="1"/>
  <c r="AJ83" i="1"/>
  <c r="AJ84" i="1"/>
  <c r="AK84" i="1" s="1"/>
  <c r="AJ85" i="1"/>
  <c r="AK85" i="1" s="1"/>
  <c r="AJ86" i="1"/>
  <c r="AJ87" i="1"/>
  <c r="AJ88" i="1"/>
  <c r="AJ89" i="1"/>
  <c r="AJ90" i="1"/>
  <c r="AJ91" i="1"/>
  <c r="AK91" i="1" s="1"/>
  <c r="AJ93" i="1"/>
  <c r="AK93" i="1" s="1"/>
  <c r="AJ94" i="1"/>
  <c r="AK94" i="1" s="1"/>
  <c r="AJ95" i="1"/>
  <c r="AJ96" i="1"/>
  <c r="AJ97" i="1"/>
  <c r="AJ99" i="1"/>
  <c r="AJ100" i="1"/>
  <c r="AJ101" i="1"/>
  <c r="AK101" i="1" s="1"/>
  <c r="AJ102" i="1"/>
  <c r="AK102" i="1" s="1"/>
  <c r="AJ103" i="1"/>
  <c r="AJ104" i="1"/>
  <c r="AJ105" i="1"/>
  <c r="AJ106" i="1"/>
  <c r="AJ107" i="1"/>
  <c r="AJ108" i="1"/>
  <c r="AJ109" i="1"/>
  <c r="AK109" i="1" s="1"/>
  <c r="AJ110" i="1"/>
  <c r="AK110" i="1" s="1"/>
  <c r="AJ111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3" i="1"/>
  <c r="AJ254" i="1"/>
  <c r="AJ255" i="1"/>
  <c r="AJ256" i="1"/>
  <c r="AJ257" i="1"/>
  <c r="AJ258" i="1"/>
  <c r="AJ259" i="1"/>
  <c r="AJ260" i="1"/>
  <c r="AK260" i="1" s="1"/>
  <c r="AJ261" i="1"/>
  <c r="AJ262" i="1"/>
  <c r="AJ263" i="1"/>
  <c r="AJ267" i="1"/>
  <c r="AJ268" i="1"/>
  <c r="AJ269" i="1"/>
  <c r="AK269" i="1" s="1"/>
  <c r="AJ270" i="1"/>
  <c r="AK270" i="1" s="1"/>
  <c r="AJ271" i="1"/>
  <c r="AK271" i="1" s="1"/>
  <c r="AJ272" i="1"/>
  <c r="AJ273" i="1"/>
  <c r="AJ274" i="1"/>
  <c r="AJ275" i="1"/>
  <c r="AJ276" i="1"/>
  <c r="AJ277" i="1"/>
  <c r="AK277" i="1" s="1"/>
  <c r="AJ278" i="1"/>
  <c r="AK278" i="1" s="1"/>
  <c r="AJ279" i="1"/>
  <c r="AK279" i="1" s="1"/>
  <c r="AJ280" i="1"/>
  <c r="AJ281" i="1"/>
  <c r="AJ282" i="1"/>
  <c r="AJ283" i="1"/>
  <c r="AJ284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3" i="1"/>
  <c r="AJ314" i="1"/>
  <c r="AJ315" i="1"/>
  <c r="AJ316" i="1"/>
  <c r="AJ317" i="1"/>
  <c r="AJ318" i="1"/>
  <c r="AJ319" i="1"/>
  <c r="AJ320" i="1"/>
  <c r="AJ321" i="1"/>
  <c r="AJ322" i="1"/>
  <c r="AJ4" i="1"/>
  <c r="AH57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" i="1"/>
  <c r="AH4" i="1"/>
  <c r="AF7" i="1"/>
  <c r="AF9" i="1"/>
  <c r="AF10" i="1"/>
  <c r="AF11" i="1"/>
  <c r="AF12" i="1"/>
  <c r="AF14" i="1"/>
  <c r="AF15" i="1"/>
  <c r="AF24" i="1"/>
  <c r="AF28" i="1"/>
  <c r="AF30" i="1"/>
  <c r="AF32" i="1"/>
  <c r="AF43" i="1"/>
  <c r="AF44" i="1"/>
  <c r="AF45" i="1"/>
  <c r="AF57" i="1"/>
  <c r="AF61" i="1"/>
  <c r="AF62" i="1"/>
  <c r="AF63" i="1"/>
  <c r="AF67" i="1"/>
  <c r="AF68" i="1"/>
  <c r="AF79" i="1"/>
  <c r="AF81" i="1"/>
  <c r="AF85" i="1"/>
  <c r="AF95" i="1"/>
  <c r="AF98" i="1"/>
  <c r="AF99" i="1"/>
  <c r="AF100" i="1"/>
  <c r="AF102" i="1"/>
  <c r="AF105" i="1"/>
  <c r="AF109" i="1"/>
  <c r="AF112" i="1"/>
  <c r="AF113" i="1"/>
  <c r="AF115" i="1"/>
  <c r="AF116" i="1"/>
  <c r="AF117" i="1"/>
  <c r="AF118" i="1"/>
  <c r="AF122" i="1"/>
  <c r="AF123" i="1"/>
  <c r="AF124" i="1"/>
  <c r="AF131" i="1"/>
  <c r="AF132" i="1"/>
  <c r="AF134" i="1"/>
  <c r="AF136" i="1"/>
  <c r="AF137" i="1"/>
  <c r="AF140" i="1"/>
  <c r="AF141" i="1"/>
  <c r="AF143" i="1"/>
  <c r="AF146" i="1"/>
  <c r="AF149" i="1"/>
  <c r="AF151" i="1"/>
  <c r="AF152" i="1"/>
  <c r="AF157" i="1"/>
  <c r="AF158" i="1"/>
  <c r="AF159" i="1"/>
  <c r="AF160" i="1"/>
  <c r="AF163" i="1"/>
  <c r="AF164" i="1"/>
  <c r="AF175" i="1"/>
  <c r="AF176" i="1"/>
  <c r="AF177" i="1"/>
  <c r="AF178" i="1"/>
  <c r="AF187" i="1"/>
  <c r="AF188" i="1"/>
  <c r="AF191" i="1"/>
  <c r="AF192" i="1"/>
  <c r="AF200" i="1"/>
  <c r="AF206" i="1"/>
  <c r="AF207" i="1"/>
  <c r="AF208" i="1"/>
  <c r="AF209" i="1"/>
  <c r="AF218" i="1"/>
  <c r="AF219" i="1"/>
  <c r="AF220" i="1"/>
  <c r="AF221" i="1"/>
  <c r="AF222" i="1"/>
  <c r="AF223" i="1"/>
  <c r="AF227" i="1"/>
  <c r="AF228" i="1"/>
  <c r="AF229" i="1"/>
  <c r="AF235" i="1"/>
  <c r="AF236" i="1"/>
  <c r="AF240" i="1"/>
  <c r="AF241" i="1"/>
  <c r="AF242" i="1"/>
  <c r="AF251" i="1"/>
  <c r="AF252" i="1"/>
  <c r="AF253" i="1"/>
  <c r="AF254" i="1"/>
  <c r="AF255" i="1"/>
  <c r="AF256" i="1"/>
  <c r="AF257" i="1"/>
  <c r="AF260" i="1"/>
  <c r="AF261" i="1"/>
  <c r="AF264" i="1"/>
  <c r="AF265" i="1"/>
  <c r="AF266" i="1"/>
  <c r="AF267" i="1"/>
  <c r="AF275" i="1"/>
  <c r="AF276" i="1"/>
  <c r="AF281" i="1"/>
  <c r="AF282" i="1"/>
  <c r="AF285" i="1"/>
  <c r="AF286" i="1"/>
  <c r="AF290" i="1"/>
  <c r="AF291" i="1"/>
  <c r="AF292" i="1"/>
  <c r="AF293" i="1"/>
  <c r="AF294" i="1"/>
  <c r="AF301" i="1"/>
  <c r="AF302" i="1"/>
  <c r="AF307" i="1"/>
  <c r="AF308" i="1"/>
  <c r="AF311" i="1"/>
  <c r="AF312" i="1"/>
  <c r="AF313" i="1"/>
  <c r="AF5" i="1"/>
  <c r="AD26" i="1"/>
  <c r="AD27" i="1"/>
  <c r="AD28" i="1"/>
  <c r="AD29" i="1"/>
  <c r="AD30" i="1"/>
  <c r="AD55" i="1"/>
  <c r="AD56" i="1"/>
  <c r="AK56" i="1" s="1"/>
  <c r="AD57" i="1"/>
  <c r="AK57" i="1" s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K78" i="1" s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3" i="1"/>
  <c r="AD94" i="1"/>
  <c r="AD95" i="1"/>
  <c r="AD96" i="1"/>
  <c r="AD97" i="1"/>
  <c r="AD98" i="1"/>
  <c r="AK98" i="1" s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K112" i="1" s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K148" i="1" s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K199" i="1" s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K251" i="1" s="1"/>
  <c r="AD252" i="1"/>
  <c r="AK252" i="1" s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K264" i="1" s="1"/>
  <c r="AD265" i="1"/>
  <c r="AK265" i="1" s="1"/>
  <c r="AD266" i="1"/>
  <c r="AK266" i="1" s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K285" i="1" s="1"/>
  <c r="AD286" i="1"/>
  <c r="AK286" i="1" s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K311" i="1" s="1"/>
  <c r="AD312" i="1"/>
  <c r="AK312" i="1" s="1"/>
  <c r="AD313" i="1"/>
  <c r="AD314" i="1"/>
  <c r="AD315" i="1"/>
  <c r="AD316" i="1"/>
  <c r="AD317" i="1"/>
  <c r="AD318" i="1"/>
  <c r="AD319" i="1"/>
  <c r="AD320" i="1"/>
  <c r="AD321" i="1"/>
  <c r="AD322" i="1"/>
  <c r="AD323" i="1"/>
  <c r="AK323" i="1" s="1"/>
  <c r="AD324" i="1"/>
  <c r="AK324" i="1" s="1"/>
  <c r="AD325" i="1"/>
  <c r="AK325" i="1" s="1"/>
  <c r="AD326" i="1"/>
  <c r="AK326" i="1" s="1"/>
  <c r="AD2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5" i="1"/>
  <c r="AC4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B7" i="1"/>
  <c r="AB6" i="1"/>
  <c r="AB5" i="1"/>
  <c r="AB4" i="1"/>
  <c r="AA7" i="1"/>
  <c r="AA6" i="1"/>
  <c r="AA5" i="1"/>
  <c r="AA4" i="1"/>
  <c r="Y35" i="1"/>
  <c r="Y36" i="1"/>
  <c r="Y37" i="1"/>
  <c r="Y38" i="1"/>
  <c r="Y39" i="1"/>
  <c r="Y40" i="1"/>
  <c r="Y41" i="1"/>
  <c r="Y42" i="1"/>
  <c r="X33" i="1"/>
  <c r="X34" i="1"/>
  <c r="X35" i="1"/>
  <c r="X36" i="1"/>
  <c r="X37" i="1"/>
  <c r="X38" i="1"/>
  <c r="X39" i="1"/>
  <c r="X40" i="1"/>
  <c r="X41" i="1"/>
  <c r="X42" i="1"/>
  <c r="X323" i="1"/>
  <c r="X324" i="1"/>
  <c r="AK318" i="1" l="1"/>
  <c r="AK245" i="1"/>
  <c r="AK237" i="1"/>
  <c r="AK229" i="1"/>
  <c r="AK221" i="1"/>
  <c r="AK213" i="1"/>
  <c r="AK205" i="1"/>
  <c r="AK317" i="1"/>
  <c r="AK262" i="1"/>
  <c r="AK254" i="1"/>
  <c r="AK261" i="1"/>
  <c r="AK253" i="1"/>
  <c r="AK77" i="1"/>
  <c r="AK111" i="1"/>
  <c r="AK103" i="1"/>
  <c r="AK75" i="1"/>
  <c r="AK67" i="1"/>
  <c r="AK59" i="1"/>
  <c r="AK284" i="1"/>
  <c r="AK276" i="1"/>
  <c r="AK268" i="1"/>
  <c r="AK108" i="1"/>
  <c r="AK100" i="1"/>
  <c r="AK308" i="1"/>
  <c r="AK300" i="1"/>
  <c r="AK292" i="1"/>
  <c r="AK196" i="1"/>
  <c r="AK188" i="1"/>
  <c r="AK180" i="1"/>
  <c r="AK172" i="1"/>
  <c r="AK164" i="1"/>
  <c r="AK156" i="1"/>
  <c r="AK244" i="1"/>
  <c r="AK236" i="1"/>
  <c r="AK228" i="1"/>
  <c r="AK220" i="1"/>
  <c r="AK212" i="1"/>
  <c r="AK204" i="1"/>
  <c r="AK316" i="1"/>
  <c r="AK280" i="1"/>
  <c r="AK272" i="1"/>
  <c r="AK95" i="1"/>
  <c r="AK86" i="1"/>
  <c r="AK290" i="1"/>
  <c r="AK243" i="1"/>
  <c r="AK219" i="1"/>
  <c r="AK194" i="1"/>
  <c r="AK170" i="1"/>
  <c r="AK226" i="1"/>
  <c r="AK202" i="1"/>
  <c r="AK83" i="1"/>
  <c r="AK306" i="1"/>
  <c r="AK235" i="1"/>
  <c r="AK211" i="1"/>
  <c r="AK186" i="1"/>
  <c r="AK162" i="1"/>
  <c r="AK250" i="1"/>
  <c r="AK234" i="1"/>
  <c r="AK210" i="1"/>
  <c r="AK298" i="1"/>
  <c r="AK227" i="1"/>
  <c r="AK203" i="1"/>
  <c r="AK178" i="1"/>
  <c r="AK154" i="1"/>
  <c r="AK315" i="1"/>
  <c r="AK242" i="1"/>
  <c r="AK218" i="1"/>
  <c r="AK69" i="1"/>
  <c r="AK61" i="1"/>
  <c r="AK76" i="1"/>
  <c r="AK68" i="1"/>
  <c r="AK60" i="1"/>
  <c r="AK74" i="1"/>
  <c r="AK66" i="1"/>
  <c r="AK58" i="1"/>
  <c r="AK297" i="1"/>
  <c r="AK193" i="1"/>
  <c r="AK177" i="1"/>
  <c r="AK169" i="1"/>
  <c r="AK153" i="1"/>
  <c r="AK136" i="1"/>
  <c r="AK120" i="1"/>
  <c r="AK314" i="1"/>
  <c r="AK296" i="1"/>
  <c r="AK259" i="1"/>
  <c r="AK241" i="1"/>
  <c r="AK225" i="1"/>
  <c r="AK209" i="1"/>
  <c r="AK192" i="1"/>
  <c r="AK184" i="1"/>
  <c r="AK168" i="1"/>
  <c r="AK152" i="1"/>
  <c r="AK135" i="1"/>
  <c r="AK119" i="1"/>
  <c r="AK313" i="1"/>
  <c r="AK295" i="1"/>
  <c r="AK287" i="1"/>
  <c r="AK248" i="1"/>
  <c r="AK232" i="1"/>
  <c r="AK216" i="1"/>
  <c r="AK200" i="1"/>
  <c r="AK183" i="1"/>
  <c r="AK167" i="1"/>
  <c r="AK151" i="1"/>
  <c r="AK134" i="1"/>
  <c r="AK118" i="1"/>
  <c r="AK320" i="1"/>
  <c r="AK310" i="1"/>
  <c r="AK294" i="1"/>
  <c r="AK257" i="1"/>
  <c r="AK247" i="1"/>
  <c r="AK239" i="1"/>
  <c r="AK231" i="1"/>
  <c r="AK223" i="1"/>
  <c r="AK215" i="1"/>
  <c r="AK207" i="1"/>
  <c r="AK198" i="1"/>
  <c r="AK190" i="1"/>
  <c r="AK182" i="1"/>
  <c r="AK174" i="1"/>
  <c r="AK166" i="1"/>
  <c r="AK158" i="1"/>
  <c r="AK150" i="1"/>
  <c r="AK141" i="1"/>
  <c r="AK133" i="1"/>
  <c r="AK125" i="1"/>
  <c r="AK117" i="1"/>
  <c r="AK90" i="1"/>
  <c r="AK82" i="1"/>
  <c r="AK73" i="1"/>
  <c r="AK65" i="1"/>
  <c r="AK55" i="1"/>
  <c r="AK305" i="1"/>
  <c r="AK289" i="1"/>
  <c r="AK185" i="1"/>
  <c r="AK161" i="1"/>
  <c r="AK144" i="1"/>
  <c r="AK128" i="1"/>
  <c r="AK322" i="1"/>
  <c r="AK304" i="1"/>
  <c r="AK288" i="1"/>
  <c r="AK249" i="1"/>
  <c r="AK233" i="1"/>
  <c r="AK217" i="1"/>
  <c r="AK201" i="1"/>
  <c r="AK176" i="1"/>
  <c r="AK160" i="1"/>
  <c r="AK143" i="1"/>
  <c r="AK127" i="1"/>
  <c r="AK321" i="1"/>
  <c r="AK303" i="1"/>
  <c r="AK258" i="1"/>
  <c r="AK240" i="1"/>
  <c r="AK224" i="1"/>
  <c r="AK208" i="1"/>
  <c r="AK191" i="1"/>
  <c r="AK175" i="1"/>
  <c r="AK159" i="1"/>
  <c r="AK142" i="1"/>
  <c r="AK126" i="1"/>
  <c r="AK302" i="1"/>
  <c r="AK319" i="1"/>
  <c r="AK309" i="1"/>
  <c r="AK301" i="1"/>
  <c r="AK293" i="1"/>
  <c r="AK283" i="1"/>
  <c r="AK275" i="1"/>
  <c r="AK267" i="1"/>
  <c r="AK256" i="1"/>
  <c r="AK246" i="1"/>
  <c r="AK238" i="1"/>
  <c r="AK230" i="1"/>
  <c r="AK222" i="1"/>
  <c r="AK214" i="1"/>
  <c r="AK206" i="1"/>
  <c r="AK197" i="1"/>
  <c r="AK189" i="1"/>
  <c r="AK181" i="1"/>
  <c r="AK173" i="1"/>
  <c r="AK165" i="1"/>
  <c r="AK157" i="1"/>
  <c r="AK149" i="1"/>
  <c r="AK140" i="1"/>
  <c r="AK132" i="1"/>
  <c r="AK124" i="1"/>
  <c r="AK116" i="1"/>
  <c r="AK107" i="1"/>
  <c r="AK99" i="1"/>
  <c r="AK89" i="1"/>
  <c r="AK81" i="1"/>
  <c r="AK72" i="1"/>
  <c r="AK64" i="1"/>
  <c r="AK282" i="1"/>
  <c r="AK274" i="1"/>
  <c r="AK263" i="1"/>
  <c r="AK255" i="1"/>
  <c r="AK147" i="1"/>
  <c r="AK139" i="1"/>
  <c r="AK131" i="1"/>
  <c r="AK123" i="1"/>
  <c r="AK115" i="1"/>
  <c r="AK106" i="1"/>
  <c r="AK97" i="1"/>
  <c r="AK88" i="1"/>
  <c r="AK80" i="1"/>
  <c r="AK71" i="1"/>
  <c r="AK63" i="1"/>
  <c r="AK307" i="1"/>
  <c r="AK299" i="1"/>
  <c r="AK291" i="1"/>
  <c r="AK281" i="1"/>
  <c r="AK273" i="1"/>
  <c r="AK195" i="1"/>
  <c r="AK187" i="1"/>
  <c r="AK179" i="1"/>
  <c r="AK171" i="1"/>
  <c r="AK163" i="1"/>
  <c r="AK155" i="1"/>
  <c r="AK146" i="1"/>
  <c r="AK138" i="1"/>
  <c r="AK130" i="1"/>
  <c r="AK122" i="1"/>
  <c r="AK114" i="1"/>
  <c r="AK105" i="1"/>
  <c r="AK96" i="1"/>
  <c r="AK87" i="1"/>
  <c r="AK79" i="1"/>
  <c r="AK70" i="1"/>
  <c r="AK62" i="1"/>
  <c r="AK145" i="1"/>
  <c r="AK137" i="1"/>
  <c r="AK129" i="1"/>
  <c r="AK121" i="1"/>
  <c r="AK113" i="1"/>
  <c r="AK104" i="1"/>
  <c r="AG35" i="1"/>
  <c r="AG36" i="1"/>
  <c r="AG37" i="1"/>
  <c r="AG38" i="1"/>
  <c r="AG39" i="1"/>
  <c r="AG40" i="1"/>
  <c r="AG41" i="1"/>
  <c r="AG42" i="1"/>
  <c r="AG50" i="1"/>
  <c r="AG51" i="1"/>
  <c r="AG57" i="1"/>
  <c r="AQ332" i="1" l="1"/>
  <c r="AQ331" i="1"/>
  <c r="AQ330" i="1"/>
  <c r="K332" i="1" l="1"/>
  <c r="BE332" i="1" s="1"/>
  <c r="L332" i="1"/>
  <c r="BC332" i="1"/>
  <c r="K331" i="1" l="1"/>
  <c r="BE331" i="1" s="1"/>
  <c r="L331" i="1"/>
  <c r="BC331" i="1"/>
  <c r="BC330" i="1"/>
  <c r="L330" i="1"/>
  <c r="K330" i="1"/>
  <c r="BE330" i="1" s="1"/>
  <c r="AQ315" i="1" l="1"/>
  <c r="AQ328" i="1" l="1"/>
  <c r="AQ327" i="1"/>
  <c r="AQ326" i="1"/>
  <c r="AQ325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7" i="1"/>
  <c r="AG278" i="1"/>
  <c r="AG279" i="1"/>
  <c r="AG280" i="1"/>
  <c r="AG281" i="1"/>
  <c r="AG282" i="1"/>
  <c r="AG283" i="1"/>
  <c r="AG284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7" i="1"/>
  <c r="AG308" i="1"/>
  <c r="AG309" i="1"/>
  <c r="AG310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BC328" i="1"/>
  <c r="BD328" i="1"/>
  <c r="K328" i="1" l="1"/>
  <c r="BE328" i="1" s="1"/>
  <c r="L328" i="1"/>
  <c r="K327" i="1"/>
  <c r="BE327" i="1" s="1"/>
  <c r="L327" i="1"/>
  <c r="K326" i="1"/>
  <c r="BE326" i="1" s="1"/>
  <c r="L326" i="1"/>
  <c r="K325" i="1"/>
  <c r="BE325" i="1" s="1"/>
  <c r="L325" i="1"/>
  <c r="BC327" i="1"/>
  <c r="BD327" i="1"/>
  <c r="BC326" i="1"/>
  <c r="BD326" i="1"/>
  <c r="BC325" i="1"/>
  <c r="BD325" i="1"/>
  <c r="L1346" i="3" l="1"/>
  <c r="L1345" i="3"/>
  <c r="L1344" i="3"/>
  <c r="L1343" i="3"/>
  <c r="L1342" i="3"/>
  <c r="L1341" i="3"/>
  <c r="L1340" i="3"/>
  <c r="L1339" i="3"/>
  <c r="L1338" i="3"/>
  <c r="L1337" i="3"/>
  <c r="L1336" i="3"/>
  <c r="L1335" i="3"/>
  <c r="L1334" i="3"/>
  <c r="L1333" i="3"/>
  <c r="L1332" i="3"/>
  <c r="L1331" i="3"/>
  <c r="L1330" i="3"/>
  <c r="L1329" i="3"/>
  <c r="L1328" i="3"/>
  <c r="L1327" i="3"/>
  <c r="L1326" i="3"/>
  <c r="L1325" i="3"/>
  <c r="L1324" i="3"/>
  <c r="L1323" i="3"/>
  <c r="L1322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Y323" i="1" l="1"/>
  <c r="Y324" i="1"/>
  <c r="Y315" i="1"/>
  <c r="Y316" i="1"/>
  <c r="Y321" i="1"/>
  <c r="Y322" i="1"/>
  <c r="Y314" i="1"/>
  <c r="Y313" i="1"/>
  <c r="Y317" i="1"/>
  <c r="Y318" i="1"/>
  <c r="Y319" i="1"/>
  <c r="Y320" i="1"/>
  <c r="K300" i="1"/>
  <c r="BE300" i="1" s="1"/>
  <c r="L300" i="1"/>
  <c r="K299" i="1"/>
  <c r="BE299" i="1" s="1"/>
  <c r="L299" i="1"/>
  <c r="K298" i="1"/>
  <c r="BE298" i="1" s="1"/>
  <c r="L298" i="1"/>
  <c r="K297" i="1"/>
  <c r="BE297" i="1" s="1"/>
  <c r="L297" i="1"/>
  <c r="BC297" i="1"/>
  <c r="BD297" i="1"/>
  <c r="K296" i="1"/>
  <c r="BE296" i="1" s="1"/>
  <c r="L296" i="1"/>
  <c r="BC296" i="1"/>
  <c r="BD296" i="1"/>
  <c r="K295" i="1"/>
  <c r="BE295" i="1" s="1"/>
  <c r="L295" i="1"/>
  <c r="K294" i="1"/>
  <c r="BE294" i="1" s="1"/>
  <c r="L294" i="1"/>
  <c r="K293" i="1"/>
  <c r="BE293" i="1" s="1"/>
  <c r="L293" i="1"/>
  <c r="K292" i="1"/>
  <c r="BE292" i="1" s="1"/>
  <c r="L292" i="1"/>
  <c r="K291" i="1"/>
  <c r="BE291" i="1" s="1"/>
  <c r="L291" i="1"/>
  <c r="K290" i="1"/>
  <c r="BE290" i="1" s="1"/>
  <c r="L290" i="1"/>
  <c r="K289" i="1"/>
  <c r="BE289" i="1" s="1"/>
  <c r="L289" i="1"/>
  <c r="K288" i="1"/>
  <c r="BE288" i="1" s="1"/>
  <c r="L288" i="1"/>
  <c r="BD288" i="1"/>
  <c r="BD289" i="1"/>
  <c r="BD290" i="1"/>
  <c r="BD291" i="1"/>
  <c r="BD292" i="1"/>
  <c r="BD293" i="1"/>
  <c r="BD294" i="1"/>
  <c r="BD295" i="1"/>
  <c r="BD298" i="1"/>
  <c r="BD299" i="1"/>
  <c r="BD300" i="1"/>
  <c r="BC288" i="1"/>
  <c r="BC289" i="1"/>
  <c r="BC290" i="1"/>
  <c r="BC291" i="1"/>
  <c r="BC292" i="1"/>
  <c r="BC293" i="1"/>
  <c r="BC294" i="1"/>
  <c r="BC295" i="1"/>
  <c r="BC298" i="1"/>
  <c r="BC299" i="1"/>
  <c r="BC300" i="1"/>
  <c r="K287" i="1"/>
  <c r="BE287" i="1" s="1"/>
  <c r="L287" i="1"/>
  <c r="BC287" i="1"/>
  <c r="BD287" i="1"/>
  <c r="BD304" i="1"/>
  <c r="BC304" i="1"/>
  <c r="L304" i="1"/>
  <c r="K304" i="1"/>
  <c r="BE304" i="1" s="1"/>
  <c r="BD303" i="1"/>
  <c r="BC303" i="1"/>
  <c r="L303" i="1"/>
  <c r="K303" i="1"/>
  <c r="BE303" i="1" s="1"/>
  <c r="BD302" i="1"/>
  <c r="BC302" i="1"/>
  <c r="L302" i="1"/>
  <c r="K302" i="1"/>
  <c r="BE302" i="1" s="1"/>
  <c r="BD301" i="1"/>
  <c r="BC301" i="1"/>
  <c r="L301" i="1"/>
  <c r="K301" i="1"/>
  <c r="BE301" i="1" s="1"/>
  <c r="BD307" i="1"/>
  <c r="BC307" i="1"/>
  <c r="L307" i="1"/>
  <c r="K307" i="1"/>
  <c r="BE307" i="1" s="1"/>
  <c r="BD306" i="1"/>
  <c r="BC306" i="1"/>
  <c r="L306" i="1"/>
  <c r="K306" i="1"/>
  <c r="BE306" i="1" s="1"/>
  <c r="BD305" i="1"/>
  <c r="BC305" i="1"/>
  <c r="L305" i="1"/>
  <c r="K305" i="1"/>
  <c r="BE305" i="1" s="1"/>
  <c r="BD319" i="1"/>
  <c r="BC319" i="1"/>
  <c r="L319" i="1"/>
  <c r="K319" i="1"/>
  <c r="BE319" i="1" s="1"/>
  <c r="BD318" i="1"/>
  <c r="BC318" i="1"/>
  <c r="L318" i="1"/>
  <c r="K318" i="1"/>
  <c r="BE318" i="1" s="1"/>
  <c r="BD317" i="1"/>
  <c r="BC317" i="1"/>
  <c r="L317" i="1"/>
  <c r="K317" i="1"/>
  <c r="BE317" i="1" s="1"/>
  <c r="BD316" i="1"/>
  <c r="BC316" i="1"/>
  <c r="L316" i="1"/>
  <c r="K316" i="1"/>
  <c r="BE316" i="1" s="1"/>
  <c r="BD315" i="1"/>
  <c r="BC315" i="1"/>
  <c r="L315" i="1"/>
  <c r="K315" i="1"/>
  <c r="BE315" i="1" s="1"/>
  <c r="BD314" i="1"/>
  <c r="BC314" i="1"/>
  <c r="L314" i="1"/>
  <c r="K314" i="1"/>
  <c r="BE314" i="1" s="1"/>
  <c r="BD313" i="1"/>
  <c r="BC313" i="1"/>
  <c r="L313" i="1"/>
  <c r="K313" i="1"/>
  <c r="BE313" i="1" s="1"/>
  <c r="BD312" i="1"/>
  <c r="BC312" i="1"/>
  <c r="L312" i="1"/>
  <c r="K312" i="1"/>
  <c r="BE312" i="1" s="1"/>
  <c r="BD311" i="1"/>
  <c r="BC311" i="1"/>
  <c r="L311" i="1"/>
  <c r="K311" i="1"/>
  <c r="BE311" i="1" s="1"/>
  <c r="BD310" i="1"/>
  <c r="BC310" i="1"/>
  <c r="L310" i="1"/>
  <c r="K310" i="1"/>
  <c r="BE310" i="1" s="1"/>
  <c r="BD309" i="1"/>
  <c r="BC309" i="1"/>
  <c r="L309" i="1"/>
  <c r="K309" i="1"/>
  <c r="BE309" i="1" s="1"/>
  <c r="BD308" i="1"/>
  <c r="BC308" i="1"/>
  <c r="L308" i="1"/>
  <c r="K308" i="1"/>
  <c r="BE308" i="1" s="1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L1232" i="3"/>
  <c r="K1194" i="3"/>
  <c r="L1194" i="3"/>
  <c r="K1195" i="3"/>
  <c r="L1195" i="3"/>
  <c r="K1196" i="3"/>
  <c r="L1196" i="3"/>
  <c r="K1197" i="3"/>
  <c r="L1197" i="3"/>
  <c r="K1198" i="3"/>
  <c r="L1198" i="3"/>
  <c r="K1199" i="3"/>
  <c r="L1199" i="3"/>
  <c r="K1200" i="3"/>
  <c r="L1200" i="3"/>
  <c r="K1201" i="3"/>
  <c r="L1201" i="3"/>
  <c r="K1202" i="3"/>
  <c r="L1202" i="3"/>
  <c r="K1203" i="3"/>
  <c r="L1203" i="3"/>
  <c r="K1204" i="3"/>
  <c r="L1204" i="3"/>
  <c r="K1205" i="3"/>
  <c r="L1205" i="3"/>
  <c r="K1206" i="3"/>
  <c r="L1206" i="3"/>
  <c r="K1207" i="3"/>
  <c r="L1207" i="3"/>
  <c r="K1208" i="3"/>
  <c r="L1208" i="3"/>
  <c r="K1209" i="3"/>
  <c r="L1209" i="3"/>
  <c r="K1210" i="3"/>
  <c r="L1210" i="3"/>
  <c r="K1211" i="3"/>
  <c r="L1211" i="3"/>
  <c r="K1212" i="3"/>
  <c r="L1212" i="3"/>
  <c r="K1213" i="3"/>
  <c r="L1213" i="3"/>
  <c r="K1214" i="3"/>
  <c r="L1214" i="3"/>
  <c r="K1215" i="3"/>
  <c r="L1215" i="3"/>
  <c r="K1216" i="3"/>
  <c r="L1216" i="3"/>
  <c r="K1217" i="3"/>
  <c r="L1217" i="3"/>
  <c r="K1218" i="3"/>
  <c r="L1218" i="3"/>
  <c r="K1219" i="3"/>
  <c r="L1219" i="3"/>
  <c r="K1220" i="3"/>
  <c r="L1220" i="3"/>
  <c r="K1221" i="3"/>
  <c r="L1221" i="3"/>
  <c r="K1222" i="3"/>
  <c r="L1222" i="3"/>
  <c r="K1223" i="3"/>
  <c r="L1223" i="3"/>
  <c r="K1224" i="3"/>
  <c r="L1224" i="3"/>
  <c r="K1225" i="3"/>
  <c r="L1225" i="3"/>
  <c r="K1226" i="3"/>
  <c r="L1226" i="3"/>
  <c r="BC279" i="1"/>
  <c r="BD279" i="1"/>
  <c r="BC280" i="1"/>
  <c r="BD280" i="1"/>
  <c r="BC281" i="1"/>
  <c r="BD281" i="1"/>
  <c r="BC282" i="1"/>
  <c r="BD282" i="1"/>
  <c r="BC283" i="1"/>
  <c r="BD283" i="1"/>
  <c r="BC284" i="1"/>
  <c r="BD284" i="1"/>
  <c r="BC285" i="1"/>
  <c r="BD285" i="1"/>
  <c r="BC286" i="1"/>
  <c r="BD286" i="1"/>
  <c r="L279" i="1"/>
  <c r="L280" i="1"/>
  <c r="L281" i="1"/>
  <c r="L282" i="1"/>
  <c r="L283" i="1"/>
  <c r="L284" i="1"/>
  <c r="L285" i="1"/>
  <c r="L286" i="1"/>
  <c r="L320" i="1"/>
  <c r="L321" i="1"/>
  <c r="L322" i="1"/>
  <c r="L323" i="1"/>
  <c r="L324" i="1"/>
  <c r="K279" i="1"/>
  <c r="BE279" i="1" s="1"/>
  <c r="K280" i="1"/>
  <c r="BE280" i="1" s="1"/>
  <c r="K281" i="1"/>
  <c r="BE281" i="1" s="1"/>
  <c r="K282" i="1"/>
  <c r="BE282" i="1" s="1"/>
  <c r="K283" i="1"/>
  <c r="BE283" i="1" s="1"/>
  <c r="K284" i="1"/>
  <c r="BE284" i="1" s="1"/>
  <c r="K285" i="1"/>
  <c r="BE285" i="1" s="1"/>
  <c r="K286" i="1"/>
  <c r="BE286" i="1" s="1"/>
  <c r="K320" i="1"/>
  <c r="BE320" i="1" s="1"/>
  <c r="K321" i="1"/>
  <c r="BE321" i="1" s="1"/>
  <c r="K322" i="1"/>
  <c r="BE322" i="1" s="1"/>
  <c r="K323" i="1"/>
  <c r="BE323" i="1" s="1"/>
  <c r="K324" i="1"/>
  <c r="BE324" i="1" s="1"/>
  <c r="BC320" i="1"/>
  <c r="BD320" i="1"/>
  <c r="BC321" i="1"/>
  <c r="BD321" i="1"/>
  <c r="BC322" i="1"/>
  <c r="BD322" i="1"/>
  <c r="BC323" i="1"/>
  <c r="BD323" i="1"/>
  <c r="BC324" i="1"/>
  <c r="BD324" i="1"/>
  <c r="K1176" i="3"/>
  <c r="K1177" i="3"/>
  <c r="L1177" i="3"/>
  <c r="K1178" i="3"/>
  <c r="L1178" i="3"/>
  <c r="K1179" i="3"/>
  <c r="L1179" i="3"/>
  <c r="K1180" i="3"/>
  <c r="L1180" i="3"/>
  <c r="K1181" i="3"/>
  <c r="L1181" i="3"/>
  <c r="K1182" i="3"/>
  <c r="L1182" i="3"/>
  <c r="K1183" i="3"/>
  <c r="L1183" i="3"/>
  <c r="K1184" i="3"/>
  <c r="L1184" i="3"/>
  <c r="K1185" i="3"/>
  <c r="L1185" i="3"/>
  <c r="K1186" i="3"/>
  <c r="L1186" i="3"/>
  <c r="K1187" i="3"/>
  <c r="L1187" i="3"/>
  <c r="K1188" i="3"/>
  <c r="L1188" i="3"/>
  <c r="K1189" i="3"/>
  <c r="L1189" i="3"/>
  <c r="K1190" i="3"/>
  <c r="L1190" i="3"/>
  <c r="K1191" i="3"/>
  <c r="L1191" i="3"/>
  <c r="K1192" i="3"/>
  <c r="L1192" i="3"/>
  <c r="K1193" i="3"/>
  <c r="L1193" i="3"/>
  <c r="K278" i="1"/>
  <c r="BE278" i="1" s="1"/>
  <c r="L278" i="1"/>
  <c r="K277" i="1"/>
  <c r="BE277" i="1" s="1"/>
  <c r="L277" i="1"/>
  <c r="K276" i="1"/>
  <c r="BE276" i="1" s="1"/>
  <c r="L276" i="1"/>
  <c r="K275" i="1"/>
  <c r="L275" i="1"/>
  <c r="BC274" i="1"/>
  <c r="BD274" i="1"/>
  <c r="BC275" i="1"/>
  <c r="BD275" i="1"/>
  <c r="BC276" i="1"/>
  <c r="BD276" i="1"/>
  <c r="BC277" i="1"/>
  <c r="BD277" i="1"/>
  <c r="BC278" i="1"/>
  <c r="BD278" i="1"/>
  <c r="K274" i="1"/>
  <c r="BE274" i="1" s="1"/>
  <c r="L274" i="1"/>
  <c r="K273" i="1"/>
  <c r="BE273" i="1" s="1"/>
  <c r="L273" i="1"/>
  <c r="BC273" i="1"/>
  <c r="BD273" i="1"/>
  <c r="K272" i="1"/>
  <c r="BE272" i="1" s="1"/>
  <c r="L272" i="1"/>
  <c r="BC272" i="1"/>
  <c r="BD272" i="1"/>
  <c r="K271" i="1"/>
  <c r="BE271" i="1" s="1"/>
  <c r="L271" i="1"/>
  <c r="BC271" i="1"/>
  <c r="BD271" i="1"/>
  <c r="K1152" i="3"/>
  <c r="L1152" i="3"/>
  <c r="K1153" i="3"/>
  <c r="L1153" i="3"/>
  <c r="K1154" i="3"/>
  <c r="L1154" i="3"/>
  <c r="K1155" i="3"/>
  <c r="L1155" i="3"/>
  <c r="K1156" i="3"/>
  <c r="L1156" i="3"/>
  <c r="K1157" i="3"/>
  <c r="L1157" i="3"/>
  <c r="K1158" i="3"/>
  <c r="L1158" i="3"/>
  <c r="K1159" i="3"/>
  <c r="L1159" i="3"/>
  <c r="K1160" i="3"/>
  <c r="L1160" i="3"/>
  <c r="K1161" i="3"/>
  <c r="L1161" i="3"/>
  <c r="K1162" i="3"/>
  <c r="L1162" i="3"/>
  <c r="K1163" i="3"/>
  <c r="L1163" i="3"/>
  <c r="K1164" i="3"/>
  <c r="L1164" i="3"/>
  <c r="K1165" i="3"/>
  <c r="L1165" i="3"/>
  <c r="K1166" i="3"/>
  <c r="L1166" i="3"/>
  <c r="K1167" i="3"/>
  <c r="L1167" i="3"/>
  <c r="K1168" i="3"/>
  <c r="L1168" i="3"/>
  <c r="K1169" i="3"/>
  <c r="L1169" i="3"/>
  <c r="K1170" i="3"/>
  <c r="L1170" i="3"/>
  <c r="K1171" i="3"/>
  <c r="L1171" i="3"/>
  <c r="K1172" i="3"/>
  <c r="L1172" i="3"/>
  <c r="K1173" i="3"/>
  <c r="L1173" i="3"/>
  <c r="K1174" i="3"/>
  <c r="L1174" i="3"/>
  <c r="L1175" i="3"/>
  <c r="K1123" i="3"/>
  <c r="K1124" i="3"/>
  <c r="L1124" i="3"/>
  <c r="K1125" i="3"/>
  <c r="L1125" i="3"/>
  <c r="K1126" i="3"/>
  <c r="L1126" i="3"/>
  <c r="K1127" i="3"/>
  <c r="L1127" i="3"/>
  <c r="K1128" i="3"/>
  <c r="L1128" i="3"/>
  <c r="K1129" i="3"/>
  <c r="L1129" i="3"/>
  <c r="K1130" i="3"/>
  <c r="L1130" i="3"/>
  <c r="K1131" i="3"/>
  <c r="L1131" i="3"/>
  <c r="K1132" i="3"/>
  <c r="L1132" i="3"/>
  <c r="K1133" i="3"/>
  <c r="L1133" i="3"/>
  <c r="K1134" i="3"/>
  <c r="L1134" i="3"/>
  <c r="K1135" i="3"/>
  <c r="L1135" i="3"/>
  <c r="K1136" i="3"/>
  <c r="L1136" i="3"/>
  <c r="K1137" i="3"/>
  <c r="L1137" i="3"/>
  <c r="K1138" i="3"/>
  <c r="L1138" i="3"/>
  <c r="K1139" i="3"/>
  <c r="L1139" i="3"/>
  <c r="K1140" i="3"/>
  <c r="L1140" i="3"/>
  <c r="K1141" i="3"/>
  <c r="L1141" i="3"/>
  <c r="K1142" i="3"/>
  <c r="L1142" i="3"/>
  <c r="K1143" i="3"/>
  <c r="L1143" i="3"/>
  <c r="K1144" i="3"/>
  <c r="L1144" i="3"/>
  <c r="K1145" i="3"/>
  <c r="L1145" i="3"/>
  <c r="K1146" i="3"/>
  <c r="L1146" i="3"/>
  <c r="K1147" i="3"/>
  <c r="L1147" i="3"/>
  <c r="K1148" i="3"/>
  <c r="L1148" i="3"/>
  <c r="K1149" i="3"/>
  <c r="L1149" i="3"/>
  <c r="K1150" i="3"/>
  <c r="L1150" i="3"/>
  <c r="K1151" i="3"/>
  <c r="L1151" i="3"/>
  <c r="K1227" i="3"/>
  <c r="L1227" i="3"/>
  <c r="K1228" i="3"/>
  <c r="L1228" i="3"/>
  <c r="K1229" i="3"/>
  <c r="L1229" i="3"/>
  <c r="K1230" i="3"/>
  <c r="L1230" i="3"/>
  <c r="K1231" i="3"/>
  <c r="L1231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K1347" i="3"/>
  <c r="K1348" i="3"/>
  <c r="L1348" i="3"/>
  <c r="K1349" i="3"/>
  <c r="L1349" i="3"/>
  <c r="K1350" i="3"/>
  <c r="L1350" i="3"/>
  <c r="K1351" i="3"/>
  <c r="L1351" i="3"/>
  <c r="K1352" i="3"/>
  <c r="L1352" i="3"/>
  <c r="K1353" i="3"/>
  <c r="L1353" i="3"/>
  <c r="K1354" i="3"/>
  <c r="L1354" i="3"/>
  <c r="K1355" i="3"/>
  <c r="L1355" i="3"/>
  <c r="K1356" i="3"/>
  <c r="L1356" i="3"/>
  <c r="K1357" i="3"/>
  <c r="L1357" i="3"/>
  <c r="K1358" i="3"/>
  <c r="L1358" i="3"/>
  <c r="K1359" i="3"/>
  <c r="L1359" i="3"/>
  <c r="K1360" i="3"/>
  <c r="L1360" i="3"/>
  <c r="K1361" i="3"/>
  <c r="L1361" i="3"/>
  <c r="K1362" i="3"/>
  <c r="L1362" i="3"/>
  <c r="K1363" i="3"/>
  <c r="L1363" i="3"/>
  <c r="K1364" i="3"/>
  <c r="L1364" i="3"/>
  <c r="K1365" i="3"/>
  <c r="L1365" i="3"/>
  <c r="K1366" i="3"/>
  <c r="L1366" i="3"/>
  <c r="L1367" i="3"/>
  <c r="K1368" i="3"/>
  <c r="K1369" i="3"/>
  <c r="L1369" i="3"/>
  <c r="K1370" i="3"/>
  <c r="L1370" i="3"/>
  <c r="K1371" i="3"/>
  <c r="L1371" i="3"/>
  <c r="K1372" i="3"/>
  <c r="L1372" i="3"/>
  <c r="K1373" i="3"/>
  <c r="L1373" i="3"/>
  <c r="K1374" i="3"/>
  <c r="L1374" i="3"/>
  <c r="K1375" i="3"/>
  <c r="L1375" i="3"/>
  <c r="K1376" i="3"/>
  <c r="L1376" i="3"/>
  <c r="K1377" i="3"/>
  <c r="L1377" i="3"/>
  <c r="K1378" i="3"/>
  <c r="L1378" i="3"/>
  <c r="K1379" i="3"/>
  <c r="L1379" i="3"/>
  <c r="K1380" i="3"/>
  <c r="L1380" i="3"/>
  <c r="K1381" i="3"/>
  <c r="L1381" i="3"/>
  <c r="K1382" i="3"/>
  <c r="L1382" i="3"/>
  <c r="K1383" i="3"/>
  <c r="L1383" i="3"/>
  <c r="K1384" i="3"/>
  <c r="L1384" i="3"/>
  <c r="K1385" i="3"/>
  <c r="L1385" i="3"/>
  <c r="K1386" i="3"/>
  <c r="L1386" i="3"/>
  <c r="K1387" i="3"/>
  <c r="L1387" i="3"/>
  <c r="K1388" i="3"/>
  <c r="L1388" i="3"/>
  <c r="K1389" i="3"/>
  <c r="L1389" i="3"/>
  <c r="K1390" i="3"/>
  <c r="L1390" i="3"/>
  <c r="K1391" i="3"/>
  <c r="L1391" i="3"/>
  <c r="K1392" i="3"/>
  <c r="L1392" i="3"/>
  <c r="K1393" i="3"/>
  <c r="L1393" i="3"/>
  <c r="K1394" i="3"/>
  <c r="L1394" i="3"/>
  <c r="K1395" i="3"/>
  <c r="L1395" i="3"/>
  <c r="K1396" i="3"/>
  <c r="L1396" i="3"/>
  <c r="K1397" i="3"/>
  <c r="L1397" i="3"/>
  <c r="K1398" i="3"/>
  <c r="L1398" i="3"/>
  <c r="K1399" i="3"/>
  <c r="L1399" i="3"/>
  <c r="K1400" i="3"/>
  <c r="L1400" i="3"/>
  <c r="K1401" i="3"/>
  <c r="L1401" i="3"/>
  <c r="K1402" i="3"/>
  <c r="L1402" i="3"/>
  <c r="K1403" i="3"/>
  <c r="L1403" i="3"/>
  <c r="K1404" i="3"/>
  <c r="L1404" i="3"/>
  <c r="K1405" i="3"/>
  <c r="L1405" i="3"/>
  <c r="K1406" i="3"/>
  <c r="L1406" i="3"/>
  <c r="K1407" i="3"/>
  <c r="L1407" i="3"/>
  <c r="K1408" i="3"/>
  <c r="L1408" i="3"/>
  <c r="K1409" i="3"/>
  <c r="L1409" i="3"/>
  <c r="K1410" i="3"/>
  <c r="L1410" i="3"/>
  <c r="K1411" i="3"/>
  <c r="L1411" i="3"/>
  <c r="K1412" i="3"/>
  <c r="L1412" i="3"/>
  <c r="K1413" i="3"/>
  <c r="L1413" i="3"/>
  <c r="K1414" i="3"/>
  <c r="L1414" i="3"/>
  <c r="K1415" i="3"/>
  <c r="L1415" i="3"/>
  <c r="K1416" i="3"/>
  <c r="L1416" i="3"/>
  <c r="K1417" i="3"/>
  <c r="L1417" i="3"/>
  <c r="K1418" i="3"/>
  <c r="L1418" i="3"/>
  <c r="K1419" i="3"/>
  <c r="L1419" i="3"/>
  <c r="K1420" i="3"/>
  <c r="L1420" i="3"/>
  <c r="K1421" i="3"/>
  <c r="L1421" i="3"/>
  <c r="K1422" i="3"/>
  <c r="L1422" i="3"/>
  <c r="K1423" i="3"/>
  <c r="L1423" i="3"/>
  <c r="K1424" i="3"/>
  <c r="L1424" i="3"/>
  <c r="K1425" i="3"/>
  <c r="L1425" i="3"/>
  <c r="K1426" i="3"/>
  <c r="L1426" i="3"/>
  <c r="K1427" i="3"/>
  <c r="L1427" i="3"/>
  <c r="K1428" i="3"/>
  <c r="L1428" i="3"/>
  <c r="K1429" i="3"/>
  <c r="L1429" i="3"/>
  <c r="K1430" i="3"/>
  <c r="L1430" i="3"/>
  <c r="K1431" i="3"/>
  <c r="L1431" i="3"/>
  <c r="K1432" i="3"/>
  <c r="L1432" i="3"/>
  <c r="K1433" i="3"/>
  <c r="L1433" i="3"/>
  <c r="K1434" i="3"/>
  <c r="L1434" i="3"/>
  <c r="K1435" i="3"/>
  <c r="L1435" i="3"/>
  <c r="K1436" i="3"/>
  <c r="L1436" i="3"/>
  <c r="K1437" i="3"/>
  <c r="L1437" i="3"/>
  <c r="K1438" i="3"/>
  <c r="L1438" i="3"/>
  <c r="K1439" i="3"/>
  <c r="L1439" i="3"/>
  <c r="K1440" i="3"/>
  <c r="L1440" i="3"/>
  <c r="K1441" i="3"/>
  <c r="L1441" i="3"/>
  <c r="K1442" i="3"/>
  <c r="L1442" i="3"/>
  <c r="K1443" i="3"/>
  <c r="L1443" i="3"/>
  <c r="K1444" i="3"/>
  <c r="L1444" i="3"/>
  <c r="K1445" i="3"/>
  <c r="L1445" i="3"/>
  <c r="K1446" i="3"/>
  <c r="L1446" i="3"/>
  <c r="K1447" i="3"/>
  <c r="L1447" i="3"/>
  <c r="K1448" i="3"/>
  <c r="L1448" i="3"/>
  <c r="K1449" i="3"/>
  <c r="L1449" i="3"/>
  <c r="K1450" i="3"/>
  <c r="L1450" i="3"/>
  <c r="K1451" i="3"/>
  <c r="L1451" i="3"/>
  <c r="K1452" i="3"/>
  <c r="L1452" i="3"/>
  <c r="K1453" i="3"/>
  <c r="L1453" i="3"/>
  <c r="K1454" i="3"/>
  <c r="L1454" i="3"/>
  <c r="K1455" i="3"/>
  <c r="L1455" i="3"/>
  <c r="K1456" i="3"/>
  <c r="L1456" i="3"/>
  <c r="K1457" i="3"/>
  <c r="L1457" i="3"/>
  <c r="K1458" i="3"/>
  <c r="L1458" i="3"/>
  <c r="K1459" i="3"/>
  <c r="L1459" i="3"/>
  <c r="K1460" i="3"/>
  <c r="L1460" i="3"/>
  <c r="K1461" i="3"/>
  <c r="L1461" i="3"/>
  <c r="K1462" i="3"/>
  <c r="L1462" i="3"/>
  <c r="L1463" i="3"/>
  <c r="K1465" i="3"/>
  <c r="L1465" i="3"/>
  <c r="K1466" i="3"/>
  <c r="L1466" i="3"/>
  <c r="K1467" i="3"/>
  <c r="L1467" i="3"/>
  <c r="K1468" i="3"/>
  <c r="L1468" i="3"/>
  <c r="K1469" i="3"/>
  <c r="L1469" i="3"/>
  <c r="K1470" i="3"/>
  <c r="L1470" i="3"/>
  <c r="K1471" i="3"/>
  <c r="L1471" i="3"/>
  <c r="K1472" i="3"/>
  <c r="L1472" i="3"/>
  <c r="K1473" i="3"/>
  <c r="L1473" i="3"/>
  <c r="K1474" i="3"/>
  <c r="L1474" i="3"/>
  <c r="K1475" i="3"/>
  <c r="L1475" i="3"/>
  <c r="K1476" i="3"/>
  <c r="L1476" i="3"/>
  <c r="K1477" i="3"/>
  <c r="L1477" i="3"/>
  <c r="K1478" i="3"/>
  <c r="L1478" i="3"/>
  <c r="K1479" i="3"/>
  <c r="L1479" i="3"/>
  <c r="K1480" i="3"/>
  <c r="L1480" i="3"/>
  <c r="K1481" i="3"/>
  <c r="L1481" i="3"/>
  <c r="K1482" i="3"/>
  <c r="L1482" i="3"/>
  <c r="K1483" i="3"/>
  <c r="L1483" i="3"/>
  <c r="K1484" i="3"/>
  <c r="L1484" i="3"/>
  <c r="K1485" i="3"/>
  <c r="L1485" i="3"/>
  <c r="K1486" i="3"/>
  <c r="L1486" i="3"/>
  <c r="K1487" i="3"/>
  <c r="L1487" i="3"/>
  <c r="K1488" i="3"/>
  <c r="L1488" i="3"/>
  <c r="K1489" i="3"/>
  <c r="L1489" i="3"/>
  <c r="K1490" i="3"/>
  <c r="L1490" i="3"/>
  <c r="K1491" i="3"/>
  <c r="L1491" i="3"/>
  <c r="K1492" i="3"/>
  <c r="L1492" i="3"/>
  <c r="K1493" i="3"/>
  <c r="L1493" i="3"/>
  <c r="K1494" i="3"/>
  <c r="L1494" i="3"/>
  <c r="K1495" i="3"/>
  <c r="L1495" i="3"/>
  <c r="K1496" i="3"/>
  <c r="L1496" i="3"/>
  <c r="K1497" i="3"/>
  <c r="L1497" i="3"/>
  <c r="K1498" i="3"/>
  <c r="L1498" i="3"/>
  <c r="K1499" i="3"/>
  <c r="L1499" i="3"/>
  <c r="K1500" i="3"/>
  <c r="L1500" i="3"/>
  <c r="K1501" i="3"/>
  <c r="L1501" i="3"/>
  <c r="K1502" i="3"/>
  <c r="L1502" i="3"/>
  <c r="K1503" i="3"/>
  <c r="L1503" i="3"/>
  <c r="K1504" i="3"/>
  <c r="L1504" i="3"/>
  <c r="K1505" i="3"/>
  <c r="L1505" i="3"/>
  <c r="K1506" i="3"/>
  <c r="L1506" i="3"/>
  <c r="K1507" i="3"/>
  <c r="L1507" i="3"/>
  <c r="K1508" i="3"/>
  <c r="L1508" i="3"/>
  <c r="K1509" i="3"/>
  <c r="L1509" i="3"/>
  <c r="K1510" i="3"/>
  <c r="L1510" i="3"/>
  <c r="K1511" i="3"/>
  <c r="L1511" i="3"/>
  <c r="K1512" i="3"/>
  <c r="L1512" i="3"/>
  <c r="K1513" i="3"/>
  <c r="L1513" i="3"/>
  <c r="K1514" i="3"/>
  <c r="L1514" i="3"/>
  <c r="K1515" i="3"/>
  <c r="L1515" i="3"/>
  <c r="K1516" i="3"/>
  <c r="L1516" i="3"/>
  <c r="K1517" i="3"/>
  <c r="L1517" i="3"/>
  <c r="K1518" i="3"/>
  <c r="L1518" i="3"/>
  <c r="K1519" i="3"/>
  <c r="L1519" i="3"/>
  <c r="K1520" i="3"/>
  <c r="L1520" i="3"/>
  <c r="K1521" i="3"/>
  <c r="L1521" i="3"/>
  <c r="K1522" i="3"/>
  <c r="L1522" i="3"/>
  <c r="K1523" i="3"/>
  <c r="L1523" i="3"/>
  <c r="K1524" i="3"/>
  <c r="L1524" i="3"/>
  <c r="K1525" i="3"/>
  <c r="L1525" i="3"/>
  <c r="K1526" i="3"/>
  <c r="L1526" i="3"/>
  <c r="K1527" i="3"/>
  <c r="L1527" i="3"/>
  <c r="K1528" i="3"/>
  <c r="L1528" i="3"/>
  <c r="K1529" i="3"/>
  <c r="L1529" i="3"/>
  <c r="K1530" i="3"/>
  <c r="L1530" i="3"/>
  <c r="K1531" i="3"/>
  <c r="L1531" i="3"/>
  <c r="K1532" i="3"/>
  <c r="L1532" i="3"/>
  <c r="K1533" i="3"/>
  <c r="L1533" i="3"/>
  <c r="K1534" i="3"/>
  <c r="L1534" i="3"/>
  <c r="K1535" i="3"/>
  <c r="L1535" i="3"/>
  <c r="K1536" i="3"/>
  <c r="L1536" i="3"/>
  <c r="K1537" i="3"/>
  <c r="L1537" i="3"/>
  <c r="K1538" i="3"/>
  <c r="L1538" i="3"/>
  <c r="K1539" i="3"/>
  <c r="L1539" i="3"/>
  <c r="K1540" i="3"/>
  <c r="L1540" i="3"/>
  <c r="K1541" i="3"/>
  <c r="L1541" i="3"/>
  <c r="K1542" i="3"/>
  <c r="L1542" i="3"/>
  <c r="K1543" i="3"/>
  <c r="L1543" i="3"/>
  <c r="BE275" i="1"/>
  <c r="K267" i="1"/>
  <c r="BE267" i="1" s="1"/>
  <c r="K268" i="1"/>
  <c r="BE268" i="1" s="1"/>
  <c r="K269" i="1"/>
  <c r="BE269" i="1" s="1"/>
  <c r="K270" i="1"/>
  <c r="BE270" i="1" s="1"/>
  <c r="L270" i="1"/>
  <c r="L269" i="1"/>
  <c r="BC270" i="1"/>
  <c r="BD270" i="1"/>
  <c r="BC269" i="1"/>
  <c r="BD269" i="1"/>
  <c r="L268" i="1"/>
  <c r="BC268" i="1"/>
  <c r="BD268" i="1"/>
  <c r="L267" i="1"/>
  <c r="BC267" i="1"/>
  <c r="BD267" i="1"/>
  <c r="BD266" i="1"/>
  <c r="BC266" i="1"/>
  <c r="BD265" i="1"/>
  <c r="BC265" i="1"/>
  <c r="K266" i="1"/>
  <c r="BE266" i="1" s="1"/>
  <c r="L266" i="1"/>
  <c r="K265" i="1"/>
  <c r="BE265" i="1" s="1"/>
  <c r="L265" i="1"/>
  <c r="K264" i="1"/>
  <c r="BE264" i="1" s="1"/>
  <c r="L264" i="1"/>
  <c r="BC264" i="1"/>
  <c r="BD264" i="1"/>
  <c r="K263" i="1"/>
  <c r="BE263" i="1" s="1"/>
  <c r="L263" i="1"/>
  <c r="K262" i="1"/>
  <c r="BE262" i="1" s="1"/>
  <c r="L262" i="1"/>
  <c r="K261" i="1"/>
  <c r="BE261" i="1" s="1"/>
  <c r="L261" i="1"/>
  <c r="K260" i="1"/>
  <c r="BE260" i="1" s="1"/>
  <c r="L260" i="1"/>
  <c r="K259" i="1"/>
  <c r="BE259" i="1" s="1"/>
  <c r="L259" i="1"/>
  <c r="K258" i="1"/>
  <c r="BE258" i="1" s="1"/>
  <c r="L258" i="1"/>
  <c r="K257" i="1"/>
  <c r="BE257" i="1" s="1"/>
  <c r="L257" i="1"/>
  <c r="K256" i="1"/>
  <c r="BE256" i="1" s="1"/>
  <c r="L256" i="1"/>
  <c r="K255" i="1"/>
  <c r="BE255" i="1" s="1"/>
  <c r="L255" i="1"/>
  <c r="BD263" i="1"/>
  <c r="BD262" i="1"/>
  <c r="BD261" i="1"/>
  <c r="BD260" i="1"/>
  <c r="BD259" i="1"/>
  <c r="BD258" i="1"/>
  <c r="BD257" i="1"/>
  <c r="BD256" i="1"/>
  <c r="BD255" i="1"/>
  <c r="BD254" i="1"/>
  <c r="BC263" i="1"/>
  <c r="BC262" i="1"/>
  <c r="BC261" i="1"/>
  <c r="BC260" i="1"/>
  <c r="BC259" i="1"/>
  <c r="BC258" i="1"/>
  <c r="BC257" i="1"/>
  <c r="BC256" i="1"/>
  <c r="BC255" i="1"/>
  <c r="BC254" i="1"/>
  <c r="K254" i="1"/>
  <c r="BE254" i="1" s="1"/>
  <c r="L254" i="1"/>
  <c r="K253" i="1"/>
  <c r="BE253" i="1" s="1"/>
  <c r="L253" i="1"/>
  <c r="BC253" i="1"/>
  <c r="BD253" i="1"/>
  <c r="K5" i="1"/>
  <c r="BE5" i="1" s="1"/>
  <c r="K6" i="1"/>
  <c r="BE6" i="1" s="1"/>
  <c r="K7" i="1"/>
  <c r="BE7" i="1" s="1"/>
  <c r="K8" i="1"/>
  <c r="BE8" i="1" s="1"/>
  <c r="K9" i="1"/>
  <c r="BE9" i="1" s="1"/>
  <c r="K10" i="1"/>
  <c r="BE10" i="1" s="1"/>
  <c r="K11" i="1"/>
  <c r="BE11" i="1" s="1"/>
  <c r="K12" i="1"/>
  <c r="BE12" i="1" s="1"/>
  <c r="K13" i="1"/>
  <c r="BE13" i="1" s="1"/>
  <c r="K14" i="1"/>
  <c r="BE14" i="1" s="1"/>
  <c r="K15" i="1"/>
  <c r="BE15" i="1" s="1"/>
  <c r="K16" i="1"/>
  <c r="BE16" i="1" s="1"/>
  <c r="K17" i="1"/>
  <c r="BE17" i="1" s="1"/>
  <c r="K18" i="1"/>
  <c r="BE18" i="1" s="1"/>
  <c r="K19" i="1"/>
  <c r="BE19" i="1" s="1"/>
  <c r="K20" i="1"/>
  <c r="BE20" i="1" s="1"/>
  <c r="K21" i="1"/>
  <c r="BE21" i="1" s="1"/>
  <c r="K22" i="1"/>
  <c r="BE22" i="1" s="1"/>
  <c r="K23" i="1"/>
  <c r="BE23" i="1" s="1"/>
  <c r="K24" i="1"/>
  <c r="BE24" i="1" s="1"/>
  <c r="K25" i="1"/>
  <c r="BE25" i="1" s="1"/>
  <c r="K26" i="1"/>
  <c r="BE26" i="1" s="1"/>
  <c r="K27" i="1"/>
  <c r="BE27" i="1" s="1"/>
  <c r="K28" i="1"/>
  <c r="BE28" i="1" s="1"/>
  <c r="K29" i="1"/>
  <c r="BE29" i="1" s="1"/>
  <c r="K30" i="1"/>
  <c r="BE30" i="1" s="1"/>
  <c r="K31" i="1"/>
  <c r="BE31" i="1" s="1"/>
  <c r="K32" i="1"/>
  <c r="BE32" i="1" s="1"/>
  <c r="K33" i="1"/>
  <c r="BE33" i="1" s="1"/>
  <c r="K34" i="1"/>
  <c r="BE34" i="1" s="1"/>
  <c r="K35" i="1"/>
  <c r="BE35" i="1" s="1"/>
  <c r="K36" i="1"/>
  <c r="BE36" i="1" s="1"/>
  <c r="K37" i="1"/>
  <c r="BE37" i="1" s="1"/>
  <c r="K38" i="1"/>
  <c r="BE38" i="1" s="1"/>
  <c r="K39" i="1"/>
  <c r="BE39" i="1" s="1"/>
  <c r="K40" i="1"/>
  <c r="BE40" i="1" s="1"/>
  <c r="K41" i="1"/>
  <c r="BE41" i="1" s="1"/>
  <c r="K42" i="1"/>
  <c r="BE42" i="1" s="1"/>
  <c r="K43" i="1"/>
  <c r="BE43" i="1" s="1"/>
  <c r="K44" i="1"/>
  <c r="BE44" i="1" s="1"/>
  <c r="K45" i="1"/>
  <c r="BE45" i="1" s="1"/>
  <c r="K46" i="1"/>
  <c r="BE46" i="1" s="1"/>
  <c r="K47" i="1"/>
  <c r="BE47" i="1" s="1"/>
  <c r="K48" i="1"/>
  <c r="BE48" i="1" s="1"/>
  <c r="K49" i="1"/>
  <c r="BE49" i="1" s="1"/>
  <c r="K50" i="1"/>
  <c r="BE50" i="1" s="1"/>
  <c r="K51" i="1"/>
  <c r="BE51" i="1" s="1"/>
  <c r="K52" i="1"/>
  <c r="BE52" i="1" s="1"/>
  <c r="K53" i="1"/>
  <c r="BE53" i="1" s="1"/>
  <c r="K54" i="1"/>
  <c r="BE54" i="1" s="1"/>
  <c r="K55" i="1"/>
  <c r="BE55" i="1" s="1"/>
  <c r="K56" i="1"/>
  <c r="BE56" i="1" s="1"/>
  <c r="K57" i="1"/>
  <c r="BE57" i="1" s="1"/>
  <c r="K58" i="1"/>
  <c r="BE58" i="1" s="1"/>
  <c r="K59" i="1"/>
  <c r="BE59" i="1" s="1"/>
  <c r="K60" i="1"/>
  <c r="BE60" i="1" s="1"/>
  <c r="K61" i="1"/>
  <c r="BE61" i="1" s="1"/>
  <c r="K62" i="1"/>
  <c r="BE62" i="1" s="1"/>
  <c r="K63" i="1"/>
  <c r="BE63" i="1" s="1"/>
  <c r="K64" i="1"/>
  <c r="BE64" i="1" s="1"/>
  <c r="K65" i="1"/>
  <c r="BE65" i="1" s="1"/>
  <c r="K66" i="1"/>
  <c r="BE66" i="1" s="1"/>
  <c r="K67" i="1"/>
  <c r="BE67" i="1" s="1"/>
  <c r="K68" i="1"/>
  <c r="BE68" i="1" s="1"/>
  <c r="K69" i="1"/>
  <c r="BE69" i="1" s="1"/>
  <c r="K70" i="1"/>
  <c r="BE70" i="1" s="1"/>
  <c r="K71" i="1"/>
  <c r="BE71" i="1" s="1"/>
  <c r="K72" i="1"/>
  <c r="BE72" i="1" s="1"/>
  <c r="K73" i="1"/>
  <c r="BE73" i="1" s="1"/>
  <c r="K74" i="1"/>
  <c r="BE74" i="1" s="1"/>
  <c r="K75" i="1"/>
  <c r="BE75" i="1" s="1"/>
  <c r="K76" i="1"/>
  <c r="BE76" i="1" s="1"/>
  <c r="K77" i="1"/>
  <c r="BE77" i="1" s="1"/>
  <c r="K78" i="1"/>
  <c r="BE78" i="1" s="1"/>
  <c r="K79" i="1"/>
  <c r="BE79" i="1" s="1"/>
  <c r="K80" i="1"/>
  <c r="BE80" i="1" s="1"/>
  <c r="K81" i="1"/>
  <c r="BE81" i="1" s="1"/>
  <c r="K82" i="1"/>
  <c r="BE82" i="1" s="1"/>
  <c r="K83" i="1"/>
  <c r="BE83" i="1" s="1"/>
  <c r="K84" i="1"/>
  <c r="BE84" i="1" s="1"/>
  <c r="K85" i="1"/>
  <c r="BE85" i="1" s="1"/>
  <c r="K86" i="1"/>
  <c r="BE86" i="1" s="1"/>
  <c r="K87" i="1"/>
  <c r="BE87" i="1" s="1"/>
  <c r="K88" i="1"/>
  <c r="BE88" i="1" s="1"/>
  <c r="K89" i="1"/>
  <c r="BE89" i="1" s="1"/>
  <c r="K90" i="1"/>
  <c r="BE90" i="1" s="1"/>
  <c r="K91" i="1"/>
  <c r="BE91" i="1" s="1"/>
  <c r="K93" i="1"/>
  <c r="BE93" i="1" s="1"/>
  <c r="K94" i="1"/>
  <c r="BE94" i="1" s="1"/>
  <c r="K95" i="1"/>
  <c r="BE95" i="1" s="1"/>
  <c r="K96" i="1"/>
  <c r="BE96" i="1" s="1"/>
  <c r="K97" i="1"/>
  <c r="BE97" i="1" s="1"/>
  <c r="K98" i="1"/>
  <c r="BE98" i="1" s="1"/>
  <c r="K99" i="1"/>
  <c r="BE99" i="1" s="1"/>
  <c r="K100" i="1"/>
  <c r="BE100" i="1" s="1"/>
  <c r="K101" i="1"/>
  <c r="BE101" i="1" s="1"/>
  <c r="K102" i="1"/>
  <c r="BE102" i="1" s="1"/>
  <c r="K103" i="1"/>
  <c r="BE103" i="1" s="1"/>
  <c r="K104" i="1"/>
  <c r="BE104" i="1" s="1"/>
  <c r="K105" i="1"/>
  <c r="BE105" i="1" s="1"/>
  <c r="K106" i="1"/>
  <c r="BE106" i="1" s="1"/>
  <c r="K107" i="1"/>
  <c r="BE107" i="1" s="1"/>
  <c r="K108" i="1"/>
  <c r="BE108" i="1" s="1"/>
  <c r="K109" i="1"/>
  <c r="BE109" i="1" s="1"/>
  <c r="K110" i="1"/>
  <c r="BE110" i="1" s="1"/>
  <c r="K111" i="1"/>
  <c r="BE111" i="1" s="1"/>
  <c r="K112" i="1"/>
  <c r="BE112" i="1" s="1"/>
  <c r="K113" i="1"/>
  <c r="BE113" i="1" s="1"/>
  <c r="K114" i="1"/>
  <c r="BE114" i="1" s="1"/>
  <c r="K115" i="1"/>
  <c r="BE115" i="1" s="1"/>
  <c r="K116" i="1"/>
  <c r="BE116" i="1" s="1"/>
  <c r="K117" i="1"/>
  <c r="BE117" i="1" s="1"/>
  <c r="K118" i="1"/>
  <c r="BE118" i="1" s="1"/>
  <c r="K119" i="1"/>
  <c r="BE119" i="1" s="1"/>
  <c r="K120" i="1"/>
  <c r="BE120" i="1" s="1"/>
  <c r="K121" i="1"/>
  <c r="BE121" i="1" s="1"/>
  <c r="K122" i="1"/>
  <c r="BE122" i="1" s="1"/>
  <c r="K123" i="1"/>
  <c r="BE123" i="1" s="1"/>
  <c r="K124" i="1"/>
  <c r="BE124" i="1" s="1"/>
  <c r="K125" i="1"/>
  <c r="BE125" i="1" s="1"/>
  <c r="K126" i="1"/>
  <c r="BE126" i="1" s="1"/>
  <c r="K127" i="1"/>
  <c r="BE127" i="1" s="1"/>
  <c r="K128" i="1"/>
  <c r="BE128" i="1" s="1"/>
  <c r="K129" i="1"/>
  <c r="BE129" i="1" s="1"/>
  <c r="K130" i="1"/>
  <c r="BE130" i="1" s="1"/>
  <c r="K131" i="1"/>
  <c r="BE131" i="1" s="1"/>
  <c r="K132" i="1"/>
  <c r="BE132" i="1" s="1"/>
  <c r="K133" i="1"/>
  <c r="BE133" i="1" s="1"/>
  <c r="K134" i="1"/>
  <c r="BE134" i="1" s="1"/>
  <c r="K135" i="1"/>
  <c r="BE135" i="1" s="1"/>
  <c r="K136" i="1"/>
  <c r="BE136" i="1" s="1"/>
  <c r="K137" i="1"/>
  <c r="BE137" i="1" s="1"/>
  <c r="K138" i="1"/>
  <c r="BE138" i="1" s="1"/>
  <c r="K139" i="1"/>
  <c r="BE139" i="1" s="1"/>
  <c r="K140" i="1"/>
  <c r="BE140" i="1" s="1"/>
  <c r="K141" i="1"/>
  <c r="BE141" i="1" s="1"/>
  <c r="K142" i="1"/>
  <c r="BE142" i="1" s="1"/>
  <c r="K143" i="1"/>
  <c r="BE143" i="1" s="1"/>
  <c r="K144" i="1"/>
  <c r="BE144" i="1" s="1"/>
  <c r="K145" i="1"/>
  <c r="BE145" i="1" s="1"/>
  <c r="K146" i="1"/>
  <c r="BE146" i="1" s="1"/>
  <c r="K147" i="1"/>
  <c r="BE147" i="1" s="1"/>
  <c r="K148" i="1"/>
  <c r="BE148" i="1" s="1"/>
  <c r="K149" i="1"/>
  <c r="BE149" i="1" s="1"/>
  <c r="K150" i="1"/>
  <c r="BE150" i="1" s="1"/>
  <c r="K151" i="1"/>
  <c r="BE151" i="1" s="1"/>
  <c r="K152" i="1"/>
  <c r="BE152" i="1" s="1"/>
  <c r="K153" i="1"/>
  <c r="BE153" i="1" s="1"/>
  <c r="K154" i="1"/>
  <c r="BE154" i="1" s="1"/>
  <c r="K155" i="1"/>
  <c r="BE155" i="1" s="1"/>
  <c r="K156" i="1"/>
  <c r="BE156" i="1" s="1"/>
  <c r="K157" i="1"/>
  <c r="BE157" i="1" s="1"/>
  <c r="K158" i="1"/>
  <c r="BE158" i="1" s="1"/>
  <c r="K159" i="1"/>
  <c r="BE159" i="1" s="1"/>
  <c r="K160" i="1"/>
  <c r="BE160" i="1" s="1"/>
  <c r="K161" i="1"/>
  <c r="BE161" i="1" s="1"/>
  <c r="K162" i="1"/>
  <c r="BE162" i="1" s="1"/>
  <c r="K163" i="1"/>
  <c r="BE163" i="1" s="1"/>
  <c r="K164" i="1"/>
  <c r="BE164" i="1" s="1"/>
  <c r="K165" i="1"/>
  <c r="BE165" i="1" s="1"/>
  <c r="K166" i="1"/>
  <c r="BE166" i="1" s="1"/>
  <c r="K167" i="1"/>
  <c r="BE167" i="1" s="1"/>
  <c r="K168" i="1"/>
  <c r="BE168" i="1" s="1"/>
  <c r="K169" i="1"/>
  <c r="BE169" i="1" s="1"/>
  <c r="K170" i="1"/>
  <c r="BE170" i="1" s="1"/>
  <c r="K171" i="1"/>
  <c r="BE171" i="1" s="1"/>
  <c r="K172" i="1"/>
  <c r="BE172" i="1" s="1"/>
  <c r="K173" i="1"/>
  <c r="BE173" i="1" s="1"/>
  <c r="K174" i="1"/>
  <c r="BE174" i="1" s="1"/>
  <c r="K175" i="1"/>
  <c r="BE175" i="1" s="1"/>
  <c r="K176" i="1"/>
  <c r="BE176" i="1" s="1"/>
  <c r="K177" i="1"/>
  <c r="BE177" i="1" s="1"/>
  <c r="K178" i="1"/>
  <c r="BE178" i="1" s="1"/>
  <c r="K179" i="1"/>
  <c r="BE179" i="1" s="1"/>
  <c r="K180" i="1"/>
  <c r="BE180" i="1" s="1"/>
  <c r="K181" i="1"/>
  <c r="BE181" i="1" s="1"/>
  <c r="K182" i="1"/>
  <c r="BE182" i="1" s="1"/>
  <c r="K183" i="1"/>
  <c r="BE183" i="1" s="1"/>
  <c r="K184" i="1"/>
  <c r="BE184" i="1" s="1"/>
  <c r="K185" i="1"/>
  <c r="BE185" i="1" s="1"/>
  <c r="K186" i="1"/>
  <c r="BE186" i="1" s="1"/>
  <c r="K187" i="1"/>
  <c r="BE187" i="1" s="1"/>
  <c r="K188" i="1"/>
  <c r="BE188" i="1" s="1"/>
  <c r="K189" i="1"/>
  <c r="BE189" i="1" s="1"/>
  <c r="K190" i="1"/>
  <c r="BE190" i="1" s="1"/>
  <c r="K191" i="1"/>
  <c r="BE191" i="1" s="1"/>
  <c r="K192" i="1"/>
  <c r="BE192" i="1" s="1"/>
  <c r="K193" i="1"/>
  <c r="BE193" i="1" s="1"/>
  <c r="K194" i="1"/>
  <c r="BE194" i="1" s="1"/>
  <c r="K195" i="1"/>
  <c r="BE195" i="1" s="1"/>
  <c r="K196" i="1"/>
  <c r="BE196" i="1" s="1"/>
  <c r="K197" i="1"/>
  <c r="BE197" i="1" s="1"/>
  <c r="K198" i="1"/>
  <c r="BE198" i="1" s="1"/>
  <c r="K199" i="1"/>
  <c r="BE199" i="1" s="1"/>
  <c r="K200" i="1"/>
  <c r="BE200" i="1" s="1"/>
  <c r="K201" i="1"/>
  <c r="BE201" i="1" s="1"/>
  <c r="K202" i="1"/>
  <c r="BE202" i="1" s="1"/>
  <c r="K203" i="1"/>
  <c r="BE203" i="1" s="1"/>
  <c r="K204" i="1"/>
  <c r="BE204" i="1" s="1"/>
  <c r="K205" i="1"/>
  <c r="BE205" i="1" s="1"/>
  <c r="K206" i="1"/>
  <c r="BE206" i="1" s="1"/>
  <c r="K207" i="1"/>
  <c r="BE207" i="1" s="1"/>
  <c r="K208" i="1"/>
  <c r="BE208" i="1" s="1"/>
  <c r="K209" i="1"/>
  <c r="BE209" i="1" s="1"/>
  <c r="K210" i="1"/>
  <c r="BE210" i="1" s="1"/>
  <c r="K211" i="1"/>
  <c r="BE211" i="1" s="1"/>
  <c r="K212" i="1"/>
  <c r="BE212" i="1" s="1"/>
  <c r="K213" i="1"/>
  <c r="BE213" i="1" s="1"/>
  <c r="K214" i="1"/>
  <c r="BE214" i="1" s="1"/>
  <c r="K215" i="1"/>
  <c r="BE215" i="1" s="1"/>
  <c r="K216" i="1"/>
  <c r="BE216" i="1" s="1"/>
  <c r="K217" i="1"/>
  <c r="BE217" i="1" s="1"/>
  <c r="K218" i="1"/>
  <c r="BE218" i="1" s="1"/>
  <c r="K219" i="1"/>
  <c r="BE219" i="1" s="1"/>
  <c r="K220" i="1"/>
  <c r="BE220" i="1" s="1"/>
  <c r="K221" i="1"/>
  <c r="BE221" i="1" s="1"/>
  <c r="K222" i="1"/>
  <c r="BE222" i="1" s="1"/>
  <c r="K223" i="1"/>
  <c r="BE223" i="1" s="1"/>
  <c r="K224" i="1"/>
  <c r="BE224" i="1" s="1"/>
  <c r="K225" i="1"/>
  <c r="BE225" i="1" s="1"/>
  <c r="K226" i="1"/>
  <c r="BE226" i="1" s="1"/>
  <c r="K227" i="1"/>
  <c r="BE227" i="1" s="1"/>
  <c r="K228" i="1"/>
  <c r="BE228" i="1" s="1"/>
  <c r="K229" i="1"/>
  <c r="BE229" i="1" s="1"/>
  <c r="K230" i="1"/>
  <c r="BE230" i="1" s="1"/>
  <c r="K231" i="1"/>
  <c r="BE231" i="1" s="1"/>
  <c r="K232" i="1"/>
  <c r="BE232" i="1" s="1"/>
  <c r="K233" i="1"/>
  <c r="BE233" i="1" s="1"/>
  <c r="K234" i="1"/>
  <c r="BE234" i="1" s="1"/>
  <c r="K235" i="1"/>
  <c r="BE235" i="1" s="1"/>
  <c r="K236" i="1"/>
  <c r="BE236" i="1" s="1"/>
  <c r="K237" i="1"/>
  <c r="BE237" i="1" s="1"/>
  <c r="K238" i="1"/>
  <c r="BE238" i="1" s="1"/>
  <c r="K239" i="1"/>
  <c r="BE239" i="1" s="1"/>
  <c r="K240" i="1"/>
  <c r="BE240" i="1" s="1"/>
  <c r="K241" i="1"/>
  <c r="BE241" i="1" s="1"/>
  <c r="K242" i="1"/>
  <c r="BE242" i="1" s="1"/>
  <c r="K243" i="1"/>
  <c r="BE243" i="1" s="1"/>
  <c r="K244" i="1"/>
  <c r="BE244" i="1" s="1"/>
  <c r="K245" i="1"/>
  <c r="BE245" i="1" s="1"/>
  <c r="K246" i="1"/>
  <c r="BE246" i="1" s="1"/>
  <c r="K247" i="1"/>
  <c r="BE247" i="1" s="1"/>
  <c r="K248" i="1"/>
  <c r="BE248" i="1" s="1"/>
  <c r="K249" i="1"/>
  <c r="BE249" i="1" s="1"/>
  <c r="K250" i="1"/>
  <c r="BE250" i="1" s="1"/>
  <c r="K251" i="1"/>
  <c r="BE251" i="1" s="1"/>
  <c r="K252" i="1"/>
  <c r="BE252" i="1" s="1"/>
  <c r="K4" i="1"/>
  <c r="BE4" i="1" s="1"/>
  <c r="AG58" i="1"/>
  <c r="K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L195" i="3"/>
  <c r="K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L241" i="3"/>
  <c r="K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L340" i="3"/>
  <c r="K349" i="3"/>
  <c r="K350" i="3"/>
  <c r="L350" i="3"/>
  <c r="K351" i="3"/>
  <c r="L351" i="3"/>
  <c r="L352" i="3"/>
  <c r="K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K369" i="3"/>
  <c r="L369" i="3"/>
  <c r="K370" i="3"/>
  <c r="L370" i="3"/>
  <c r="K371" i="3"/>
  <c r="L371" i="3"/>
  <c r="K372" i="3"/>
  <c r="L372" i="3"/>
  <c r="K373" i="3"/>
  <c r="L373" i="3"/>
  <c r="K374" i="3"/>
  <c r="L374" i="3"/>
  <c r="K375" i="3"/>
  <c r="L375" i="3"/>
  <c r="K376" i="3"/>
  <c r="L376" i="3"/>
  <c r="K377" i="3"/>
  <c r="L377" i="3"/>
  <c r="K378" i="3"/>
  <c r="L378" i="3"/>
  <c r="K379" i="3"/>
  <c r="L379" i="3"/>
  <c r="K380" i="3"/>
  <c r="L380" i="3"/>
  <c r="K381" i="3"/>
  <c r="L381" i="3"/>
  <c r="K382" i="3"/>
  <c r="L382" i="3"/>
  <c r="K383" i="3"/>
  <c r="L383" i="3"/>
  <c r="K384" i="3"/>
  <c r="L384" i="3"/>
  <c r="L385" i="3"/>
  <c r="K386" i="3"/>
  <c r="K387" i="3"/>
  <c r="L387" i="3"/>
  <c r="K388" i="3"/>
  <c r="L388" i="3"/>
  <c r="K389" i="3"/>
  <c r="L389" i="3"/>
  <c r="L390" i="3"/>
  <c r="K391" i="3"/>
  <c r="K392" i="3"/>
  <c r="L392" i="3"/>
  <c r="K393" i="3"/>
  <c r="L393" i="3"/>
  <c r="K394" i="3"/>
  <c r="L394" i="3"/>
  <c r="K395" i="3"/>
  <c r="L395" i="3"/>
  <c r="K396" i="3"/>
  <c r="L396" i="3"/>
  <c r="K397" i="3"/>
  <c r="L397" i="3"/>
  <c r="K398" i="3"/>
  <c r="L398" i="3"/>
  <c r="K399" i="3"/>
  <c r="L399" i="3"/>
  <c r="K400" i="3"/>
  <c r="L400" i="3"/>
  <c r="K401" i="3"/>
  <c r="L401" i="3"/>
  <c r="K402" i="3"/>
  <c r="L402" i="3"/>
  <c r="K403" i="3"/>
  <c r="L403" i="3"/>
  <c r="K404" i="3"/>
  <c r="L404" i="3"/>
  <c r="K405" i="3"/>
  <c r="L405" i="3"/>
  <c r="K406" i="3"/>
  <c r="L406" i="3"/>
  <c r="K407" i="3"/>
  <c r="L407" i="3"/>
  <c r="K408" i="3"/>
  <c r="L408" i="3"/>
  <c r="K409" i="3"/>
  <c r="L409" i="3"/>
  <c r="K410" i="3"/>
  <c r="L410" i="3"/>
  <c r="K411" i="3"/>
  <c r="L411" i="3"/>
  <c r="K412" i="3"/>
  <c r="L412" i="3"/>
  <c r="K413" i="3"/>
  <c r="L413" i="3"/>
  <c r="K414" i="3"/>
  <c r="L414" i="3"/>
  <c r="K415" i="3"/>
  <c r="L415" i="3"/>
  <c r="K416" i="3"/>
  <c r="L416" i="3"/>
  <c r="K417" i="3"/>
  <c r="L417" i="3"/>
  <c r="K418" i="3"/>
  <c r="L418" i="3"/>
  <c r="K419" i="3"/>
  <c r="L419" i="3"/>
  <c r="K420" i="3"/>
  <c r="L420" i="3"/>
  <c r="K421" i="3"/>
  <c r="L421" i="3"/>
  <c r="K422" i="3"/>
  <c r="L422" i="3"/>
  <c r="K423" i="3"/>
  <c r="L423" i="3"/>
  <c r="K424" i="3"/>
  <c r="L424" i="3"/>
  <c r="K425" i="3"/>
  <c r="L425" i="3"/>
  <c r="K426" i="3"/>
  <c r="L426" i="3"/>
  <c r="K427" i="3"/>
  <c r="L427" i="3"/>
  <c r="K428" i="3"/>
  <c r="L428" i="3"/>
  <c r="K429" i="3"/>
  <c r="L429" i="3"/>
  <c r="K430" i="3"/>
  <c r="L430" i="3"/>
  <c r="K431" i="3"/>
  <c r="L431" i="3"/>
  <c r="K432" i="3"/>
  <c r="L432" i="3"/>
  <c r="K433" i="3"/>
  <c r="L433" i="3"/>
  <c r="K434" i="3"/>
  <c r="L434" i="3"/>
  <c r="K435" i="3"/>
  <c r="L435" i="3"/>
  <c r="K436" i="3"/>
  <c r="L436" i="3"/>
  <c r="K437" i="3"/>
  <c r="L437" i="3"/>
  <c r="K438" i="3"/>
  <c r="L438" i="3"/>
  <c r="K439" i="3"/>
  <c r="L439" i="3"/>
  <c r="K440" i="3"/>
  <c r="L440" i="3"/>
  <c r="K441" i="3"/>
  <c r="L441" i="3"/>
  <c r="K442" i="3"/>
  <c r="L442" i="3"/>
  <c r="K443" i="3"/>
  <c r="L443" i="3"/>
  <c r="K444" i="3"/>
  <c r="L444" i="3"/>
  <c r="K445" i="3"/>
  <c r="L445" i="3"/>
  <c r="K446" i="3"/>
  <c r="L446" i="3"/>
  <c r="K447" i="3"/>
  <c r="L447" i="3"/>
  <c r="K448" i="3"/>
  <c r="L448" i="3"/>
  <c r="K449" i="3"/>
  <c r="L449" i="3"/>
  <c r="K450" i="3"/>
  <c r="L450" i="3"/>
  <c r="K451" i="3"/>
  <c r="L451" i="3"/>
  <c r="K452" i="3"/>
  <c r="L452" i="3"/>
  <c r="K453" i="3"/>
  <c r="L453" i="3"/>
  <c r="K454" i="3"/>
  <c r="L454" i="3"/>
  <c r="K455" i="3"/>
  <c r="L455" i="3"/>
  <c r="K456" i="3"/>
  <c r="L456" i="3"/>
  <c r="K457" i="3"/>
  <c r="L457" i="3"/>
  <c r="K458" i="3"/>
  <c r="L458" i="3"/>
  <c r="K459" i="3"/>
  <c r="L459" i="3"/>
  <c r="K460" i="3"/>
  <c r="L460" i="3"/>
  <c r="K461" i="3"/>
  <c r="L461" i="3"/>
  <c r="K462" i="3"/>
  <c r="L462" i="3"/>
  <c r="K463" i="3"/>
  <c r="L463" i="3"/>
  <c r="K464" i="3"/>
  <c r="L464" i="3"/>
  <c r="K465" i="3"/>
  <c r="L465" i="3"/>
  <c r="K466" i="3"/>
  <c r="L466" i="3"/>
  <c r="K467" i="3"/>
  <c r="L467" i="3"/>
  <c r="K468" i="3"/>
  <c r="L468" i="3"/>
  <c r="K469" i="3"/>
  <c r="L469" i="3"/>
  <c r="K470" i="3"/>
  <c r="L470" i="3"/>
  <c r="K471" i="3"/>
  <c r="L471" i="3"/>
  <c r="K472" i="3"/>
  <c r="L472" i="3"/>
  <c r="K473" i="3"/>
  <c r="L473" i="3"/>
  <c r="K474" i="3"/>
  <c r="L474" i="3"/>
  <c r="K475" i="3"/>
  <c r="L475" i="3"/>
  <c r="K476" i="3"/>
  <c r="L476" i="3"/>
  <c r="K477" i="3"/>
  <c r="L477" i="3"/>
  <c r="K478" i="3"/>
  <c r="L478" i="3"/>
  <c r="K479" i="3"/>
  <c r="L479" i="3"/>
  <c r="K480" i="3"/>
  <c r="L480" i="3"/>
  <c r="K481" i="3"/>
  <c r="L481" i="3"/>
  <c r="K482" i="3"/>
  <c r="L482" i="3"/>
  <c r="K483" i="3"/>
  <c r="L483" i="3"/>
  <c r="K484" i="3"/>
  <c r="L484" i="3"/>
  <c r="K485" i="3"/>
  <c r="L485" i="3"/>
  <c r="K486" i="3"/>
  <c r="L486" i="3"/>
  <c r="K487" i="3"/>
  <c r="L487" i="3"/>
  <c r="K488" i="3"/>
  <c r="L488" i="3"/>
  <c r="K489" i="3"/>
  <c r="L489" i="3"/>
  <c r="K490" i="3"/>
  <c r="L490" i="3"/>
  <c r="K491" i="3"/>
  <c r="L491" i="3"/>
  <c r="K492" i="3"/>
  <c r="L492" i="3"/>
  <c r="K493" i="3"/>
  <c r="L493" i="3"/>
  <c r="K494" i="3"/>
  <c r="L494" i="3"/>
  <c r="K495" i="3"/>
  <c r="L495" i="3"/>
  <c r="K496" i="3"/>
  <c r="L496" i="3"/>
  <c r="K497" i="3"/>
  <c r="L497" i="3"/>
  <c r="K498" i="3"/>
  <c r="L498" i="3"/>
  <c r="K499" i="3"/>
  <c r="L499" i="3"/>
  <c r="K500" i="3"/>
  <c r="L500" i="3"/>
  <c r="K501" i="3"/>
  <c r="L501" i="3"/>
  <c r="K502" i="3"/>
  <c r="L502" i="3"/>
  <c r="K503" i="3"/>
  <c r="L503" i="3"/>
  <c r="K504" i="3"/>
  <c r="L504" i="3"/>
  <c r="K505" i="3"/>
  <c r="L505" i="3"/>
  <c r="K506" i="3"/>
  <c r="L506" i="3"/>
  <c r="K507" i="3"/>
  <c r="L507" i="3"/>
  <c r="K508" i="3"/>
  <c r="L508" i="3"/>
  <c r="K509" i="3"/>
  <c r="L509" i="3"/>
  <c r="K510" i="3"/>
  <c r="L510" i="3"/>
  <c r="K511" i="3"/>
  <c r="L511" i="3"/>
  <c r="K512" i="3"/>
  <c r="L512" i="3"/>
  <c r="K513" i="3"/>
  <c r="L513" i="3"/>
  <c r="K514" i="3"/>
  <c r="L514" i="3"/>
  <c r="K515" i="3"/>
  <c r="L515" i="3"/>
  <c r="K516" i="3"/>
  <c r="L516" i="3"/>
  <c r="K517" i="3"/>
  <c r="L517" i="3"/>
  <c r="K518" i="3"/>
  <c r="L518" i="3"/>
  <c r="K519" i="3"/>
  <c r="L519" i="3"/>
  <c r="K520" i="3"/>
  <c r="L520" i="3"/>
  <c r="K521" i="3"/>
  <c r="L521" i="3"/>
  <c r="K522" i="3"/>
  <c r="L522" i="3"/>
  <c r="K523" i="3"/>
  <c r="L523" i="3"/>
  <c r="K524" i="3"/>
  <c r="L524" i="3"/>
  <c r="K525" i="3"/>
  <c r="L525" i="3"/>
  <c r="K526" i="3"/>
  <c r="L526" i="3"/>
  <c r="K527" i="3"/>
  <c r="L527" i="3"/>
  <c r="K528" i="3"/>
  <c r="L528" i="3"/>
  <c r="L529" i="3"/>
  <c r="K530" i="3"/>
  <c r="K531" i="3"/>
  <c r="L531" i="3"/>
  <c r="K532" i="3"/>
  <c r="L532" i="3"/>
  <c r="K533" i="3"/>
  <c r="L533" i="3"/>
  <c r="K534" i="3"/>
  <c r="L534" i="3"/>
  <c r="K535" i="3"/>
  <c r="L535" i="3"/>
  <c r="K536" i="3"/>
  <c r="L536" i="3"/>
  <c r="K537" i="3"/>
  <c r="L537" i="3"/>
  <c r="K538" i="3"/>
  <c r="L538" i="3"/>
  <c r="K539" i="3"/>
  <c r="L539" i="3"/>
  <c r="K540" i="3"/>
  <c r="L540" i="3"/>
  <c r="K541" i="3"/>
  <c r="L541" i="3"/>
  <c r="K542" i="3"/>
  <c r="L542" i="3"/>
  <c r="K543" i="3"/>
  <c r="L543" i="3"/>
  <c r="K544" i="3"/>
  <c r="L544" i="3"/>
  <c r="K545" i="3"/>
  <c r="L545" i="3"/>
  <c r="K546" i="3"/>
  <c r="L546" i="3"/>
  <c r="K547" i="3"/>
  <c r="L547" i="3"/>
  <c r="K548" i="3"/>
  <c r="L548" i="3"/>
  <c r="K549" i="3"/>
  <c r="L549" i="3"/>
  <c r="K550" i="3"/>
  <c r="L550" i="3"/>
  <c r="K551" i="3"/>
  <c r="L551" i="3"/>
  <c r="K552" i="3"/>
  <c r="L552" i="3"/>
  <c r="K553" i="3"/>
  <c r="L553" i="3"/>
  <c r="K554" i="3"/>
  <c r="L554" i="3"/>
  <c r="K555" i="3"/>
  <c r="L555" i="3"/>
  <c r="K556" i="3"/>
  <c r="L556" i="3"/>
  <c r="K557" i="3"/>
  <c r="L557" i="3"/>
  <c r="K558" i="3"/>
  <c r="L558" i="3"/>
  <c r="K559" i="3"/>
  <c r="L559" i="3"/>
  <c r="K560" i="3"/>
  <c r="L560" i="3"/>
  <c r="K561" i="3"/>
  <c r="L561" i="3"/>
  <c r="K562" i="3"/>
  <c r="L562" i="3"/>
  <c r="K563" i="3"/>
  <c r="L563" i="3"/>
  <c r="K564" i="3"/>
  <c r="L564" i="3"/>
  <c r="K565" i="3"/>
  <c r="L565" i="3"/>
  <c r="K566" i="3"/>
  <c r="L566" i="3"/>
  <c r="K567" i="3"/>
  <c r="L567" i="3"/>
  <c r="K568" i="3"/>
  <c r="L568" i="3"/>
  <c r="K569" i="3"/>
  <c r="L569" i="3"/>
  <c r="K570" i="3"/>
  <c r="L570" i="3"/>
  <c r="K571" i="3"/>
  <c r="L571" i="3"/>
  <c r="K572" i="3"/>
  <c r="L572" i="3"/>
  <c r="K573" i="3"/>
  <c r="L573" i="3"/>
  <c r="K574" i="3"/>
  <c r="L574" i="3"/>
  <c r="K575" i="3"/>
  <c r="L575" i="3"/>
  <c r="K576" i="3"/>
  <c r="L576" i="3"/>
  <c r="K577" i="3"/>
  <c r="L577" i="3"/>
  <c r="K578" i="3"/>
  <c r="L578" i="3"/>
  <c r="K579" i="3"/>
  <c r="L579" i="3"/>
  <c r="K580" i="3"/>
  <c r="L580" i="3"/>
  <c r="K581" i="3"/>
  <c r="L581" i="3"/>
  <c r="K582" i="3"/>
  <c r="X92" i="1" s="1"/>
  <c r="L582" i="3"/>
  <c r="Y92" i="1" s="1"/>
  <c r="K583" i="3"/>
  <c r="L583" i="3"/>
  <c r="K584" i="3"/>
  <c r="L584" i="3"/>
  <c r="K585" i="3"/>
  <c r="L585" i="3"/>
  <c r="K586" i="3"/>
  <c r="L586" i="3"/>
  <c r="K587" i="3"/>
  <c r="L587" i="3"/>
  <c r="K588" i="3"/>
  <c r="L588" i="3"/>
  <c r="K589" i="3"/>
  <c r="L589" i="3"/>
  <c r="K590" i="3"/>
  <c r="L590" i="3"/>
  <c r="K591" i="3"/>
  <c r="L591" i="3"/>
  <c r="K592" i="3"/>
  <c r="L592" i="3"/>
  <c r="K593" i="3"/>
  <c r="L593" i="3"/>
  <c r="K594" i="3"/>
  <c r="L594" i="3"/>
  <c r="K595" i="3"/>
  <c r="L595" i="3"/>
  <c r="K596" i="3"/>
  <c r="L596" i="3"/>
  <c r="K597" i="3"/>
  <c r="L597" i="3"/>
  <c r="K598" i="3"/>
  <c r="L598" i="3"/>
  <c r="K599" i="3"/>
  <c r="L599" i="3"/>
  <c r="K600" i="3"/>
  <c r="L600" i="3"/>
  <c r="K601" i="3"/>
  <c r="L601" i="3"/>
  <c r="K602" i="3"/>
  <c r="L602" i="3"/>
  <c r="K603" i="3"/>
  <c r="L603" i="3"/>
  <c r="K604" i="3"/>
  <c r="L604" i="3"/>
  <c r="K605" i="3"/>
  <c r="L605" i="3"/>
  <c r="K606" i="3"/>
  <c r="L606" i="3"/>
  <c r="K607" i="3"/>
  <c r="L607" i="3"/>
  <c r="K608" i="3"/>
  <c r="L608" i="3"/>
  <c r="K609" i="3"/>
  <c r="L609" i="3"/>
  <c r="K610" i="3"/>
  <c r="L610" i="3"/>
  <c r="K611" i="3"/>
  <c r="L611" i="3"/>
  <c r="K612" i="3"/>
  <c r="L612" i="3"/>
  <c r="K613" i="3"/>
  <c r="L613" i="3"/>
  <c r="K614" i="3"/>
  <c r="L614" i="3"/>
  <c r="K615" i="3"/>
  <c r="L615" i="3"/>
  <c r="K616" i="3"/>
  <c r="L616" i="3"/>
  <c r="K617" i="3"/>
  <c r="L617" i="3"/>
  <c r="K618" i="3"/>
  <c r="L618" i="3"/>
  <c r="K619" i="3"/>
  <c r="L619" i="3"/>
  <c r="K620" i="3"/>
  <c r="L620" i="3"/>
  <c r="K621" i="3"/>
  <c r="L621" i="3"/>
  <c r="K622" i="3"/>
  <c r="L622" i="3"/>
  <c r="K623" i="3"/>
  <c r="L623" i="3"/>
  <c r="K624" i="3"/>
  <c r="L624" i="3"/>
  <c r="L625" i="3"/>
  <c r="K626" i="3"/>
  <c r="K627" i="3"/>
  <c r="L627" i="3"/>
  <c r="K628" i="3"/>
  <c r="L628" i="3"/>
  <c r="K629" i="3"/>
  <c r="L629" i="3"/>
  <c r="K630" i="3"/>
  <c r="L630" i="3"/>
  <c r="K631" i="3"/>
  <c r="L631" i="3"/>
  <c r="K632" i="3"/>
  <c r="L632" i="3"/>
  <c r="K633" i="3"/>
  <c r="L633" i="3"/>
  <c r="K634" i="3"/>
  <c r="L634" i="3"/>
  <c r="K635" i="3"/>
  <c r="L635" i="3"/>
  <c r="K636" i="3"/>
  <c r="L636" i="3"/>
  <c r="K637" i="3"/>
  <c r="L637" i="3"/>
  <c r="K638" i="3"/>
  <c r="L638" i="3"/>
  <c r="K639" i="3"/>
  <c r="L639" i="3"/>
  <c r="K640" i="3"/>
  <c r="L640" i="3"/>
  <c r="K641" i="3"/>
  <c r="L641" i="3"/>
  <c r="K642" i="3"/>
  <c r="L642" i="3"/>
  <c r="K643" i="3"/>
  <c r="L643" i="3"/>
  <c r="K644" i="3"/>
  <c r="L644" i="3"/>
  <c r="K645" i="3"/>
  <c r="L645" i="3"/>
  <c r="K646" i="3"/>
  <c r="L646" i="3"/>
  <c r="K647" i="3"/>
  <c r="L647" i="3"/>
  <c r="K648" i="3"/>
  <c r="L648" i="3"/>
  <c r="K649" i="3"/>
  <c r="L649" i="3"/>
  <c r="K650" i="3"/>
  <c r="L650" i="3"/>
  <c r="K651" i="3"/>
  <c r="L651" i="3"/>
  <c r="K652" i="3"/>
  <c r="L652" i="3"/>
  <c r="K653" i="3"/>
  <c r="L653" i="3"/>
  <c r="K654" i="3"/>
  <c r="L654" i="3"/>
  <c r="K655" i="3"/>
  <c r="L655" i="3"/>
  <c r="K656" i="3"/>
  <c r="L656" i="3"/>
  <c r="K657" i="3"/>
  <c r="L657" i="3"/>
  <c r="K658" i="3"/>
  <c r="L658" i="3"/>
  <c r="K659" i="3"/>
  <c r="L659" i="3"/>
  <c r="K660" i="3"/>
  <c r="L660" i="3"/>
  <c r="K661" i="3"/>
  <c r="L661" i="3"/>
  <c r="K662" i="3"/>
  <c r="L662" i="3"/>
  <c r="K663" i="3"/>
  <c r="L663" i="3"/>
  <c r="K664" i="3"/>
  <c r="L664" i="3"/>
  <c r="K665" i="3"/>
  <c r="L665" i="3"/>
  <c r="K666" i="3"/>
  <c r="L666" i="3"/>
  <c r="K667" i="3"/>
  <c r="L667" i="3"/>
  <c r="K668" i="3"/>
  <c r="L668" i="3"/>
  <c r="K669" i="3"/>
  <c r="L669" i="3"/>
  <c r="K670" i="3"/>
  <c r="L670" i="3"/>
  <c r="K671" i="3"/>
  <c r="L671" i="3"/>
  <c r="K672" i="3"/>
  <c r="L672" i="3"/>
  <c r="K673" i="3"/>
  <c r="L673" i="3"/>
  <c r="K674" i="3"/>
  <c r="L674" i="3"/>
  <c r="K675" i="3"/>
  <c r="L675" i="3"/>
  <c r="K676" i="3"/>
  <c r="L676" i="3"/>
  <c r="K677" i="3"/>
  <c r="L677" i="3"/>
  <c r="K678" i="3"/>
  <c r="L678" i="3"/>
  <c r="K679" i="3"/>
  <c r="L679" i="3"/>
  <c r="K680" i="3"/>
  <c r="L680" i="3"/>
  <c r="K681" i="3"/>
  <c r="L681" i="3"/>
  <c r="K682" i="3"/>
  <c r="L682" i="3"/>
  <c r="K683" i="3"/>
  <c r="L683" i="3"/>
  <c r="K684" i="3"/>
  <c r="L684" i="3"/>
  <c r="K685" i="3"/>
  <c r="L685" i="3"/>
  <c r="K686" i="3"/>
  <c r="L686" i="3"/>
  <c r="K687" i="3"/>
  <c r="L687" i="3"/>
  <c r="K688" i="3"/>
  <c r="L688" i="3"/>
  <c r="K689" i="3"/>
  <c r="L689" i="3"/>
  <c r="K690" i="3"/>
  <c r="L690" i="3"/>
  <c r="K691" i="3"/>
  <c r="L691" i="3"/>
  <c r="K692" i="3"/>
  <c r="L692" i="3"/>
  <c r="K693" i="3"/>
  <c r="L693" i="3"/>
  <c r="K694" i="3"/>
  <c r="L694" i="3"/>
  <c r="K695" i="3"/>
  <c r="L695" i="3"/>
  <c r="K696" i="3"/>
  <c r="L696" i="3"/>
  <c r="K697" i="3"/>
  <c r="L697" i="3"/>
  <c r="K698" i="3"/>
  <c r="L698" i="3"/>
  <c r="K699" i="3"/>
  <c r="L699" i="3"/>
  <c r="K700" i="3"/>
  <c r="L700" i="3"/>
  <c r="K701" i="3"/>
  <c r="L701" i="3"/>
  <c r="K702" i="3"/>
  <c r="L702" i="3"/>
  <c r="K703" i="3"/>
  <c r="L703" i="3"/>
  <c r="K704" i="3"/>
  <c r="L704" i="3"/>
  <c r="K705" i="3"/>
  <c r="L705" i="3"/>
  <c r="K706" i="3"/>
  <c r="L706" i="3"/>
  <c r="K707" i="3"/>
  <c r="L707" i="3"/>
  <c r="K708" i="3"/>
  <c r="L708" i="3"/>
  <c r="K709" i="3"/>
  <c r="L709" i="3"/>
  <c r="K710" i="3"/>
  <c r="L710" i="3"/>
  <c r="K711" i="3"/>
  <c r="L711" i="3"/>
  <c r="K712" i="3"/>
  <c r="L712" i="3"/>
  <c r="K713" i="3"/>
  <c r="L713" i="3"/>
  <c r="K714" i="3"/>
  <c r="L714" i="3"/>
  <c r="K715" i="3"/>
  <c r="L715" i="3"/>
  <c r="K716" i="3"/>
  <c r="L716" i="3"/>
  <c r="K717" i="3"/>
  <c r="L717" i="3"/>
  <c r="K718" i="3"/>
  <c r="L718" i="3"/>
  <c r="K719" i="3"/>
  <c r="L719" i="3"/>
  <c r="K720" i="3"/>
  <c r="L720" i="3"/>
  <c r="K721" i="3"/>
  <c r="L721" i="3"/>
  <c r="K722" i="3"/>
  <c r="L722" i="3"/>
  <c r="L723" i="3"/>
  <c r="K724" i="3"/>
  <c r="K725" i="3"/>
  <c r="L725" i="3"/>
  <c r="K726" i="3"/>
  <c r="L726" i="3"/>
  <c r="K727" i="3"/>
  <c r="L727" i="3"/>
  <c r="K728" i="3"/>
  <c r="L728" i="3"/>
  <c r="K729" i="3"/>
  <c r="L729" i="3"/>
  <c r="K730" i="3"/>
  <c r="L730" i="3"/>
  <c r="K731" i="3"/>
  <c r="L731" i="3"/>
  <c r="K732" i="3"/>
  <c r="L732" i="3"/>
  <c r="K733" i="3"/>
  <c r="L733" i="3"/>
  <c r="K734" i="3"/>
  <c r="L734" i="3"/>
  <c r="K735" i="3"/>
  <c r="L735" i="3"/>
  <c r="K736" i="3"/>
  <c r="L736" i="3"/>
  <c r="K737" i="3"/>
  <c r="L737" i="3"/>
  <c r="K738" i="3"/>
  <c r="L738" i="3"/>
  <c r="K739" i="3"/>
  <c r="L739" i="3"/>
  <c r="K740" i="3"/>
  <c r="L740" i="3"/>
  <c r="K741" i="3"/>
  <c r="L741" i="3"/>
  <c r="K742" i="3"/>
  <c r="L742" i="3"/>
  <c r="K743" i="3"/>
  <c r="L743" i="3"/>
  <c r="K744" i="3"/>
  <c r="L744" i="3"/>
  <c r="K745" i="3"/>
  <c r="L745" i="3"/>
  <c r="K746" i="3"/>
  <c r="L746" i="3"/>
  <c r="K747" i="3"/>
  <c r="L747" i="3"/>
  <c r="K748" i="3"/>
  <c r="L748" i="3"/>
  <c r="K749" i="3"/>
  <c r="L749" i="3"/>
  <c r="K750" i="3"/>
  <c r="L750" i="3"/>
  <c r="K751" i="3"/>
  <c r="L751" i="3"/>
  <c r="K752" i="3"/>
  <c r="L752" i="3"/>
  <c r="K753" i="3"/>
  <c r="L753" i="3"/>
  <c r="K754" i="3"/>
  <c r="L754" i="3"/>
  <c r="K755" i="3"/>
  <c r="L755" i="3"/>
  <c r="K756" i="3"/>
  <c r="L756" i="3"/>
  <c r="K757" i="3"/>
  <c r="L757" i="3"/>
  <c r="K758" i="3"/>
  <c r="L758" i="3"/>
  <c r="K759" i="3"/>
  <c r="L759" i="3"/>
  <c r="K760" i="3"/>
  <c r="L760" i="3"/>
  <c r="K761" i="3"/>
  <c r="L761" i="3"/>
  <c r="K762" i="3"/>
  <c r="L762" i="3"/>
  <c r="K763" i="3"/>
  <c r="L763" i="3"/>
  <c r="K764" i="3"/>
  <c r="L764" i="3"/>
  <c r="K765" i="3"/>
  <c r="L765" i="3"/>
  <c r="K766" i="3"/>
  <c r="L766" i="3"/>
  <c r="K767" i="3"/>
  <c r="L767" i="3"/>
  <c r="K768" i="3"/>
  <c r="L768" i="3"/>
  <c r="K769" i="3"/>
  <c r="L769" i="3"/>
  <c r="K770" i="3"/>
  <c r="L770" i="3"/>
  <c r="K771" i="3"/>
  <c r="L771" i="3"/>
  <c r="K772" i="3"/>
  <c r="L772" i="3"/>
  <c r="K773" i="3"/>
  <c r="L773" i="3"/>
  <c r="K774" i="3"/>
  <c r="L774" i="3"/>
  <c r="K775" i="3"/>
  <c r="L775" i="3"/>
  <c r="K776" i="3"/>
  <c r="L776" i="3"/>
  <c r="K777" i="3"/>
  <c r="L777" i="3"/>
  <c r="K778" i="3"/>
  <c r="L778" i="3"/>
  <c r="K779" i="3"/>
  <c r="L779" i="3"/>
  <c r="K780" i="3"/>
  <c r="L780" i="3"/>
  <c r="K781" i="3"/>
  <c r="L781" i="3"/>
  <c r="K782" i="3"/>
  <c r="L782" i="3"/>
  <c r="K783" i="3"/>
  <c r="L783" i="3"/>
  <c r="K784" i="3"/>
  <c r="L784" i="3"/>
  <c r="K785" i="3"/>
  <c r="L785" i="3"/>
  <c r="K786" i="3"/>
  <c r="L786" i="3"/>
  <c r="K787" i="3"/>
  <c r="L787" i="3"/>
  <c r="K788" i="3"/>
  <c r="L788" i="3"/>
  <c r="K789" i="3"/>
  <c r="L789" i="3"/>
  <c r="K790" i="3"/>
  <c r="L790" i="3"/>
  <c r="K791" i="3"/>
  <c r="L791" i="3"/>
  <c r="K792" i="3"/>
  <c r="L792" i="3"/>
  <c r="K793" i="3"/>
  <c r="L793" i="3"/>
  <c r="K794" i="3"/>
  <c r="L794" i="3"/>
  <c r="K795" i="3"/>
  <c r="L795" i="3"/>
  <c r="K796" i="3"/>
  <c r="L796" i="3"/>
  <c r="K797" i="3"/>
  <c r="L797" i="3"/>
  <c r="K798" i="3"/>
  <c r="L798" i="3"/>
  <c r="K799" i="3"/>
  <c r="L799" i="3"/>
  <c r="K800" i="3"/>
  <c r="L800" i="3"/>
  <c r="K801" i="3"/>
  <c r="L801" i="3"/>
  <c r="K802" i="3"/>
  <c r="L802" i="3"/>
  <c r="K803" i="3"/>
  <c r="L803" i="3"/>
  <c r="K804" i="3"/>
  <c r="L804" i="3"/>
  <c r="K805" i="3"/>
  <c r="L805" i="3"/>
  <c r="K806" i="3"/>
  <c r="L806" i="3"/>
  <c r="K807" i="3"/>
  <c r="L807" i="3"/>
  <c r="K808" i="3"/>
  <c r="L808" i="3"/>
  <c r="K809" i="3"/>
  <c r="L809" i="3"/>
  <c r="K810" i="3"/>
  <c r="L810" i="3"/>
  <c r="K811" i="3"/>
  <c r="L811" i="3"/>
  <c r="K812" i="3"/>
  <c r="L812" i="3"/>
  <c r="K813" i="3"/>
  <c r="L813" i="3"/>
  <c r="K814" i="3"/>
  <c r="L814" i="3"/>
  <c r="K815" i="3"/>
  <c r="L815" i="3"/>
  <c r="K816" i="3"/>
  <c r="L816" i="3"/>
  <c r="K817" i="3"/>
  <c r="L817" i="3"/>
  <c r="K818" i="3"/>
  <c r="L818" i="3"/>
  <c r="K819" i="3"/>
  <c r="L819" i="3"/>
  <c r="K820" i="3"/>
  <c r="L820" i="3"/>
  <c r="K821" i="3"/>
  <c r="L821" i="3"/>
  <c r="K822" i="3"/>
  <c r="L822" i="3"/>
  <c r="K823" i="3"/>
  <c r="L823" i="3"/>
  <c r="K824" i="3"/>
  <c r="L824" i="3"/>
  <c r="K825" i="3"/>
  <c r="L825" i="3"/>
  <c r="K826" i="3"/>
  <c r="L826" i="3"/>
  <c r="K827" i="3"/>
  <c r="L827" i="3"/>
  <c r="K828" i="3"/>
  <c r="L828" i="3"/>
  <c r="K829" i="3"/>
  <c r="L829" i="3"/>
  <c r="K830" i="3"/>
  <c r="L830" i="3"/>
  <c r="K831" i="3"/>
  <c r="L831" i="3"/>
  <c r="K832" i="3"/>
  <c r="L832" i="3"/>
  <c r="K833" i="3"/>
  <c r="L833" i="3"/>
  <c r="K834" i="3"/>
  <c r="L834" i="3"/>
  <c r="K835" i="3"/>
  <c r="L835" i="3"/>
  <c r="K836" i="3"/>
  <c r="L836" i="3"/>
  <c r="K837" i="3"/>
  <c r="L837" i="3"/>
  <c r="K838" i="3"/>
  <c r="L838" i="3"/>
  <c r="K839" i="3"/>
  <c r="L839" i="3"/>
  <c r="K840" i="3"/>
  <c r="L840" i="3"/>
  <c r="K841" i="3"/>
  <c r="L841" i="3"/>
  <c r="K842" i="3"/>
  <c r="L842" i="3"/>
  <c r="K843" i="3"/>
  <c r="L843" i="3"/>
  <c r="K844" i="3"/>
  <c r="L844" i="3"/>
  <c r="K845" i="3"/>
  <c r="L845" i="3"/>
  <c r="K846" i="3"/>
  <c r="L846" i="3"/>
  <c r="K847" i="3"/>
  <c r="L847" i="3"/>
  <c r="K848" i="3"/>
  <c r="L848" i="3"/>
  <c r="K849" i="3"/>
  <c r="L849" i="3"/>
  <c r="K850" i="3"/>
  <c r="L850" i="3"/>
  <c r="K851" i="3"/>
  <c r="L851" i="3"/>
  <c r="K852" i="3"/>
  <c r="L852" i="3"/>
  <c r="K853" i="3"/>
  <c r="L853" i="3"/>
  <c r="K854" i="3"/>
  <c r="L854" i="3"/>
  <c r="K855" i="3"/>
  <c r="L855" i="3"/>
  <c r="K856" i="3"/>
  <c r="L856" i="3"/>
  <c r="L857" i="3"/>
  <c r="K858" i="3"/>
  <c r="K859" i="3"/>
  <c r="L859" i="3"/>
  <c r="K860" i="3"/>
  <c r="L860" i="3"/>
  <c r="K861" i="3"/>
  <c r="L861" i="3"/>
  <c r="K862" i="3"/>
  <c r="L862" i="3"/>
  <c r="K863" i="3"/>
  <c r="L863" i="3"/>
  <c r="K864" i="3"/>
  <c r="L864" i="3"/>
  <c r="K865" i="3"/>
  <c r="L865" i="3"/>
  <c r="K866" i="3"/>
  <c r="L866" i="3"/>
  <c r="K867" i="3"/>
  <c r="L867" i="3"/>
  <c r="K868" i="3"/>
  <c r="L868" i="3"/>
  <c r="K869" i="3"/>
  <c r="L869" i="3"/>
  <c r="K870" i="3"/>
  <c r="L870" i="3"/>
  <c r="K871" i="3"/>
  <c r="L871" i="3"/>
  <c r="K872" i="3"/>
  <c r="L872" i="3"/>
  <c r="K873" i="3"/>
  <c r="L873" i="3"/>
  <c r="K874" i="3"/>
  <c r="L874" i="3"/>
  <c r="K875" i="3"/>
  <c r="L875" i="3"/>
  <c r="K876" i="3"/>
  <c r="L876" i="3"/>
  <c r="K877" i="3"/>
  <c r="L877" i="3"/>
  <c r="K878" i="3"/>
  <c r="L878" i="3"/>
  <c r="K879" i="3"/>
  <c r="L879" i="3"/>
  <c r="K880" i="3"/>
  <c r="L880" i="3"/>
  <c r="K881" i="3"/>
  <c r="L881" i="3"/>
  <c r="K882" i="3"/>
  <c r="L882" i="3"/>
  <c r="K883" i="3"/>
  <c r="L883" i="3"/>
  <c r="K884" i="3"/>
  <c r="L884" i="3"/>
  <c r="K885" i="3"/>
  <c r="L885" i="3"/>
  <c r="K886" i="3"/>
  <c r="L886" i="3"/>
  <c r="K887" i="3"/>
  <c r="L887" i="3"/>
  <c r="K888" i="3"/>
  <c r="L888" i="3"/>
  <c r="K889" i="3"/>
  <c r="L889" i="3"/>
  <c r="K890" i="3"/>
  <c r="L890" i="3"/>
  <c r="K891" i="3"/>
  <c r="L891" i="3"/>
  <c r="K892" i="3"/>
  <c r="L892" i="3"/>
  <c r="K893" i="3"/>
  <c r="L893" i="3"/>
  <c r="K894" i="3"/>
  <c r="L894" i="3"/>
  <c r="K895" i="3"/>
  <c r="L895" i="3"/>
  <c r="K896" i="3"/>
  <c r="L896" i="3"/>
  <c r="K897" i="3"/>
  <c r="L897" i="3"/>
  <c r="K898" i="3"/>
  <c r="L898" i="3"/>
  <c r="K899" i="3"/>
  <c r="L899" i="3"/>
  <c r="K900" i="3"/>
  <c r="L900" i="3"/>
  <c r="K901" i="3"/>
  <c r="L901" i="3"/>
  <c r="K902" i="3"/>
  <c r="L902" i="3"/>
  <c r="K903" i="3"/>
  <c r="L903" i="3"/>
  <c r="K904" i="3"/>
  <c r="L904" i="3"/>
  <c r="K905" i="3"/>
  <c r="L905" i="3"/>
  <c r="K906" i="3"/>
  <c r="L906" i="3"/>
  <c r="K907" i="3"/>
  <c r="L907" i="3"/>
  <c r="K908" i="3"/>
  <c r="L908" i="3"/>
  <c r="K909" i="3"/>
  <c r="L909" i="3"/>
  <c r="K910" i="3"/>
  <c r="L910" i="3"/>
  <c r="L911" i="3"/>
  <c r="K912" i="3"/>
  <c r="K913" i="3"/>
  <c r="L913" i="3"/>
  <c r="K914" i="3"/>
  <c r="L914" i="3"/>
  <c r="K915" i="3"/>
  <c r="L915" i="3"/>
  <c r="K916" i="3"/>
  <c r="L916" i="3"/>
  <c r="K917" i="3"/>
  <c r="L917" i="3"/>
  <c r="K918" i="3"/>
  <c r="L918" i="3"/>
  <c r="K919" i="3"/>
  <c r="L919" i="3"/>
  <c r="K920" i="3"/>
  <c r="L920" i="3"/>
  <c r="K921" i="3"/>
  <c r="L921" i="3"/>
  <c r="K922" i="3"/>
  <c r="L922" i="3"/>
  <c r="K923" i="3"/>
  <c r="L923" i="3"/>
  <c r="K924" i="3"/>
  <c r="L924" i="3"/>
  <c r="K925" i="3"/>
  <c r="L925" i="3"/>
  <c r="K926" i="3"/>
  <c r="L926" i="3"/>
  <c r="K927" i="3"/>
  <c r="L927" i="3"/>
  <c r="K928" i="3"/>
  <c r="L928" i="3"/>
  <c r="K929" i="3"/>
  <c r="L929" i="3"/>
  <c r="K930" i="3"/>
  <c r="L930" i="3"/>
  <c r="K931" i="3"/>
  <c r="L931" i="3"/>
  <c r="K932" i="3"/>
  <c r="L932" i="3"/>
  <c r="K933" i="3"/>
  <c r="L933" i="3"/>
  <c r="K934" i="3"/>
  <c r="L934" i="3"/>
  <c r="K935" i="3"/>
  <c r="L935" i="3"/>
  <c r="K936" i="3"/>
  <c r="L936" i="3"/>
  <c r="K937" i="3"/>
  <c r="L937" i="3"/>
  <c r="K938" i="3"/>
  <c r="L938" i="3"/>
  <c r="K939" i="3"/>
  <c r="L939" i="3"/>
  <c r="K940" i="3"/>
  <c r="L940" i="3"/>
  <c r="K941" i="3"/>
  <c r="L941" i="3"/>
  <c r="K942" i="3"/>
  <c r="L942" i="3"/>
  <c r="K943" i="3"/>
  <c r="L943" i="3"/>
  <c r="K944" i="3"/>
  <c r="L944" i="3"/>
  <c r="K945" i="3"/>
  <c r="L945" i="3"/>
  <c r="K946" i="3"/>
  <c r="L946" i="3"/>
  <c r="K947" i="3"/>
  <c r="L947" i="3"/>
  <c r="K948" i="3"/>
  <c r="L948" i="3"/>
  <c r="K949" i="3"/>
  <c r="L949" i="3"/>
  <c r="K950" i="3"/>
  <c r="L950" i="3"/>
  <c r="K951" i="3"/>
  <c r="L951" i="3"/>
  <c r="K952" i="3"/>
  <c r="L952" i="3"/>
  <c r="K953" i="3"/>
  <c r="L953" i="3"/>
  <c r="K954" i="3"/>
  <c r="L954" i="3"/>
  <c r="K955" i="3"/>
  <c r="L955" i="3"/>
  <c r="K956" i="3"/>
  <c r="L956" i="3"/>
  <c r="K957" i="3"/>
  <c r="L957" i="3"/>
  <c r="K958" i="3"/>
  <c r="L958" i="3"/>
  <c r="K959" i="3"/>
  <c r="L959" i="3"/>
  <c r="K960" i="3"/>
  <c r="L960" i="3"/>
  <c r="K961" i="3"/>
  <c r="L961" i="3"/>
  <c r="K962" i="3"/>
  <c r="L962" i="3"/>
  <c r="K963" i="3"/>
  <c r="L963" i="3"/>
  <c r="K964" i="3"/>
  <c r="L964" i="3"/>
  <c r="K965" i="3"/>
  <c r="L965" i="3"/>
  <c r="K966" i="3"/>
  <c r="L966" i="3"/>
  <c r="K967" i="3"/>
  <c r="L967" i="3"/>
  <c r="K968" i="3"/>
  <c r="L968" i="3"/>
  <c r="K969" i="3"/>
  <c r="L969" i="3"/>
  <c r="K970" i="3"/>
  <c r="L970" i="3"/>
  <c r="K971" i="3"/>
  <c r="L971" i="3"/>
  <c r="K972" i="3"/>
  <c r="L972" i="3"/>
  <c r="K973" i="3"/>
  <c r="L973" i="3"/>
  <c r="K974" i="3"/>
  <c r="L974" i="3"/>
  <c r="K975" i="3"/>
  <c r="L975" i="3"/>
  <c r="K976" i="3"/>
  <c r="L976" i="3"/>
  <c r="K977" i="3"/>
  <c r="L977" i="3"/>
  <c r="K978" i="3"/>
  <c r="L978" i="3"/>
  <c r="K979" i="3"/>
  <c r="L979" i="3"/>
  <c r="K980" i="3"/>
  <c r="L980" i="3"/>
  <c r="K981" i="3"/>
  <c r="L981" i="3"/>
  <c r="K982" i="3"/>
  <c r="L982" i="3"/>
  <c r="K983" i="3"/>
  <c r="L983" i="3"/>
  <c r="K984" i="3"/>
  <c r="L984" i="3"/>
  <c r="K985" i="3"/>
  <c r="L985" i="3"/>
  <c r="K986" i="3"/>
  <c r="L986" i="3"/>
  <c r="K987" i="3"/>
  <c r="L987" i="3"/>
  <c r="K988" i="3"/>
  <c r="L988" i="3"/>
  <c r="K989" i="3"/>
  <c r="L989" i="3"/>
  <c r="K990" i="3"/>
  <c r="L990" i="3"/>
  <c r="K991" i="3"/>
  <c r="L991" i="3"/>
  <c r="K992" i="3"/>
  <c r="L992" i="3"/>
  <c r="K993" i="3"/>
  <c r="L993" i="3"/>
  <c r="K994" i="3"/>
  <c r="L994" i="3"/>
  <c r="K995" i="3"/>
  <c r="L995" i="3"/>
  <c r="K996" i="3"/>
  <c r="L996" i="3"/>
  <c r="K997" i="3"/>
  <c r="L997" i="3"/>
  <c r="K998" i="3"/>
  <c r="L998" i="3"/>
  <c r="K999" i="3"/>
  <c r="L999" i="3"/>
  <c r="K1000" i="3"/>
  <c r="L1000" i="3"/>
  <c r="K1001" i="3"/>
  <c r="L1001" i="3"/>
  <c r="K1002" i="3"/>
  <c r="L1002" i="3"/>
  <c r="K1003" i="3"/>
  <c r="L1003" i="3"/>
  <c r="K1004" i="3"/>
  <c r="L1004" i="3"/>
  <c r="K1005" i="3"/>
  <c r="L1005" i="3"/>
  <c r="K1006" i="3"/>
  <c r="L1006" i="3"/>
  <c r="K1007" i="3"/>
  <c r="L1007" i="3"/>
  <c r="K1008" i="3"/>
  <c r="L1008" i="3"/>
  <c r="K1009" i="3"/>
  <c r="L1009" i="3"/>
  <c r="K1010" i="3"/>
  <c r="L1010" i="3"/>
  <c r="K1011" i="3"/>
  <c r="L1011" i="3"/>
  <c r="K1012" i="3"/>
  <c r="L1012" i="3"/>
  <c r="K1013" i="3"/>
  <c r="L1013" i="3"/>
  <c r="K1014" i="3"/>
  <c r="L1014" i="3"/>
  <c r="K1015" i="3"/>
  <c r="L1015" i="3"/>
  <c r="K1016" i="3"/>
  <c r="L1016" i="3"/>
  <c r="L1017" i="3"/>
  <c r="K1018" i="3"/>
  <c r="K1019" i="3"/>
  <c r="L1019" i="3"/>
  <c r="K1020" i="3"/>
  <c r="L1020" i="3"/>
  <c r="K1021" i="3"/>
  <c r="L1021" i="3"/>
  <c r="K1022" i="3"/>
  <c r="L1022" i="3"/>
  <c r="K1023" i="3"/>
  <c r="L1023" i="3"/>
  <c r="K1024" i="3"/>
  <c r="L1024" i="3"/>
  <c r="K1025" i="3"/>
  <c r="L1025" i="3"/>
  <c r="K1026" i="3"/>
  <c r="L1026" i="3"/>
  <c r="K1027" i="3"/>
  <c r="L1027" i="3"/>
  <c r="K1028" i="3"/>
  <c r="L1028" i="3"/>
  <c r="K1029" i="3"/>
  <c r="L1029" i="3"/>
  <c r="K1030" i="3"/>
  <c r="L1030" i="3"/>
  <c r="K1031" i="3"/>
  <c r="L1031" i="3"/>
  <c r="K1032" i="3"/>
  <c r="L1032" i="3"/>
  <c r="K1033" i="3"/>
  <c r="L1033" i="3"/>
  <c r="K1034" i="3"/>
  <c r="L1034" i="3"/>
  <c r="K1035" i="3"/>
  <c r="L1035" i="3"/>
  <c r="K1036" i="3"/>
  <c r="L1036" i="3"/>
  <c r="K1037" i="3"/>
  <c r="L1037" i="3"/>
  <c r="K1038" i="3"/>
  <c r="L1038" i="3"/>
  <c r="K1039" i="3"/>
  <c r="L1039" i="3"/>
  <c r="K1040" i="3"/>
  <c r="L1040" i="3"/>
  <c r="K1041" i="3"/>
  <c r="L1041" i="3"/>
  <c r="K1042" i="3"/>
  <c r="L1042" i="3"/>
  <c r="K1043" i="3"/>
  <c r="L1043" i="3"/>
  <c r="K1044" i="3"/>
  <c r="L1044" i="3"/>
  <c r="K1045" i="3"/>
  <c r="L1045" i="3"/>
  <c r="K1046" i="3"/>
  <c r="L1046" i="3"/>
  <c r="K1047" i="3"/>
  <c r="L1047" i="3"/>
  <c r="K1048" i="3"/>
  <c r="L1048" i="3"/>
  <c r="K1049" i="3"/>
  <c r="L1049" i="3"/>
  <c r="K1050" i="3"/>
  <c r="L1050" i="3"/>
  <c r="K1051" i="3"/>
  <c r="L1051" i="3"/>
  <c r="K1052" i="3"/>
  <c r="L1052" i="3"/>
  <c r="K1053" i="3"/>
  <c r="L1053" i="3"/>
  <c r="K1054" i="3"/>
  <c r="L1054" i="3"/>
  <c r="K1055" i="3"/>
  <c r="L1055" i="3"/>
  <c r="K1056" i="3"/>
  <c r="L1056" i="3"/>
  <c r="K1057" i="3"/>
  <c r="L1057" i="3"/>
  <c r="K1058" i="3"/>
  <c r="L1058" i="3"/>
  <c r="K1059" i="3"/>
  <c r="L1059" i="3"/>
  <c r="K1060" i="3"/>
  <c r="L1060" i="3"/>
  <c r="K1061" i="3"/>
  <c r="L1061" i="3"/>
  <c r="K1062" i="3"/>
  <c r="L1062" i="3"/>
  <c r="K1063" i="3"/>
  <c r="L1063" i="3"/>
  <c r="K1064" i="3"/>
  <c r="L1064" i="3"/>
  <c r="K1065" i="3"/>
  <c r="L1065" i="3"/>
  <c r="K1066" i="3"/>
  <c r="L1066" i="3"/>
  <c r="K1067" i="3"/>
  <c r="L1067" i="3"/>
  <c r="K1068" i="3"/>
  <c r="L1068" i="3"/>
  <c r="K1069" i="3"/>
  <c r="L1069" i="3"/>
  <c r="K1070" i="3"/>
  <c r="L1070" i="3"/>
  <c r="K1071" i="3"/>
  <c r="L1071" i="3"/>
  <c r="K1072" i="3"/>
  <c r="L1072" i="3"/>
  <c r="K1073" i="3"/>
  <c r="L1073" i="3"/>
  <c r="K1074" i="3"/>
  <c r="L1074" i="3"/>
  <c r="K1075" i="3"/>
  <c r="L1075" i="3"/>
  <c r="K1076" i="3"/>
  <c r="L1076" i="3"/>
  <c r="K1077" i="3"/>
  <c r="L1077" i="3"/>
  <c r="K1078" i="3"/>
  <c r="L1078" i="3"/>
  <c r="K1079" i="3"/>
  <c r="L1079" i="3"/>
  <c r="K1080" i="3"/>
  <c r="L1080" i="3"/>
  <c r="K1081" i="3"/>
  <c r="L1081" i="3"/>
  <c r="K1082" i="3"/>
  <c r="L1082" i="3"/>
  <c r="K1083" i="3"/>
  <c r="L1083" i="3"/>
  <c r="K1084" i="3"/>
  <c r="L1084" i="3"/>
  <c r="K1085" i="3"/>
  <c r="L1085" i="3"/>
  <c r="K1086" i="3"/>
  <c r="L1086" i="3"/>
  <c r="K1087" i="3"/>
  <c r="L1087" i="3"/>
  <c r="K1088" i="3"/>
  <c r="L1088" i="3"/>
  <c r="K1089" i="3"/>
  <c r="L1089" i="3"/>
  <c r="K1090" i="3"/>
  <c r="L1090" i="3"/>
  <c r="K1091" i="3"/>
  <c r="L1091" i="3"/>
  <c r="K1092" i="3"/>
  <c r="L1092" i="3"/>
  <c r="K1093" i="3"/>
  <c r="L1093" i="3"/>
  <c r="K1094" i="3"/>
  <c r="L1094" i="3"/>
  <c r="K1095" i="3"/>
  <c r="L1095" i="3"/>
  <c r="K1096" i="3"/>
  <c r="L1096" i="3"/>
  <c r="K1097" i="3"/>
  <c r="L1097" i="3"/>
  <c r="K1098" i="3"/>
  <c r="L1098" i="3"/>
  <c r="K1099" i="3"/>
  <c r="L1099" i="3"/>
  <c r="K1100" i="3"/>
  <c r="L1100" i="3"/>
  <c r="K1101" i="3"/>
  <c r="L1101" i="3"/>
  <c r="K1102" i="3"/>
  <c r="L1102" i="3"/>
  <c r="K1103" i="3"/>
  <c r="L1103" i="3"/>
  <c r="K1104" i="3"/>
  <c r="L1104" i="3"/>
  <c r="K1105" i="3"/>
  <c r="L1105" i="3"/>
  <c r="K1106" i="3"/>
  <c r="L1106" i="3"/>
  <c r="K1107" i="3"/>
  <c r="L1107" i="3"/>
  <c r="K1108" i="3"/>
  <c r="L1108" i="3"/>
  <c r="K1109" i="3"/>
  <c r="L1109" i="3"/>
  <c r="K1110" i="3"/>
  <c r="L1110" i="3"/>
  <c r="K1111" i="3"/>
  <c r="L1111" i="3"/>
  <c r="K1112" i="3"/>
  <c r="L1112" i="3"/>
  <c r="K1113" i="3"/>
  <c r="L1113" i="3"/>
  <c r="K1114" i="3"/>
  <c r="L1114" i="3"/>
  <c r="K1115" i="3"/>
  <c r="L1115" i="3"/>
  <c r="K1116" i="3"/>
  <c r="L1116" i="3"/>
  <c r="K1117" i="3"/>
  <c r="L1117" i="3"/>
  <c r="K1118" i="3"/>
  <c r="L1118" i="3"/>
  <c r="K1119" i="3"/>
  <c r="L1119" i="3"/>
  <c r="K1120" i="3"/>
  <c r="L1120" i="3"/>
  <c r="K1121" i="3"/>
  <c r="L1121" i="3"/>
  <c r="L1122" i="3"/>
  <c r="L4" i="1"/>
  <c r="BC4" i="1"/>
  <c r="BD4" i="1"/>
  <c r="L5" i="1"/>
  <c r="BC5" i="1"/>
  <c r="BD5" i="1"/>
  <c r="L6" i="1"/>
  <c r="BC6" i="1"/>
  <c r="BD6" i="1"/>
  <c r="L7" i="1"/>
  <c r="BC7" i="1"/>
  <c r="BD7" i="1"/>
  <c r="L8" i="1"/>
  <c r="BC8" i="1"/>
  <c r="BD8" i="1"/>
  <c r="L9" i="1"/>
  <c r="BC9" i="1"/>
  <c r="BD9" i="1"/>
  <c r="L10" i="1"/>
  <c r="BC10" i="1"/>
  <c r="BD10" i="1"/>
  <c r="L11" i="1"/>
  <c r="BC11" i="1"/>
  <c r="BD11" i="1"/>
  <c r="L12" i="1"/>
  <c r="BC12" i="1"/>
  <c r="BD12" i="1"/>
  <c r="L13" i="1"/>
  <c r="BC13" i="1"/>
  <c r="BD13" i="1"/>
  <c r="L14" i="1"/>
  <c r="BC14" i="1"/>
  <c r="BD14" i="1"/>
  <c r="L15" i="1"/>
  <c r="BC15" i="1"/>
  <c r="BD15" i="1"/>
  <c r="L16" i="1"/>
  <c r="BC16" i="1"/>
  <c r="BD16" i="1"/>
  <c r="L17" i="1"/>
  <c r="BC17" i="1"/>
  <c r="BD17" i="1"/>
  <c r="L18" i="1"/>
  <c r="BC18" i="1"/>
  <c r="BD18" i="1"/>
  <c r="L19" i="1"/>
  <c r="BC19" i="1"/>
  <c r="BD19" i="1"/>
  <c r="L20" i="1"/>
  <c r="BC20" i="1"/>
  <c r="BD20" i="1"/>
  <c r="L21" i="1"/>
  <c r="BC21" i="1"/>
  <c r="BD21" i="1"/>
  <c r="L22" i="1"/>
  <c r="BC22" i="1"/>
  <c r="BD22" i="1"/>
  <c r="L23" i="1"/>
  <c r="BC23" i="1"/>
  <c r="BD23" i="1"/>
  <c r="L24" i="1"/>
  <c r="BC24" i="1"/>
  <c r="BD24" i="1"/>
  <c r="L25" i="1"/>
  <c r="BC25" i="1"/>
  <c r="BD25" i="1"/>
  <c r="L26" i="1"/>
  <c r="BC26" i="1"/>
  <c r="BD26" i="1"/>
  <c r="L27" i="1"/>
  <c r="BC27" i="1"/>
  <c r="BD27" i="1"/>
  <c r="L28" i="1"/>
  <c r="BC28" i="1"/>
  <c r="BD28" i="1"/>
  <c r="L29" i="1"/>
  <c r="BC29" i="1"/>
  <c r="BD29" i="1"/>
  <c r="L30" i="1"/>
  <c r="BC30" i="1"/>
  <c r="BD30" i="1"/>
  <c r="L31" i="1"/>
  <c r="BC31" i="1"/>
  <c r="BD31" i="1"/>
  <c r="L32" i="1"/>
  <c r="BC32" i="1"/>
  <c r="BD32" i="1"/>
  <c r="L33" i="1"/>
  <c r="BC33" i="1"/>
  <c r="BD33" i="1"/>
  <c r="L34" i="1"/>
  <c r="BC34" i="1"/>
  <c r="BD34" i="1"/>
  <c r="L35" i="1"/>
  <c r="BC35" i="1"/>
  <c r="BD35" i="1"/>
  <c r="L36" i="1"/>
  <c r="BC36" i="1"/>
  <c r="BD36" i="1"/>
  <c r="L37" i="1"/>
  <c r="BC37" i="1"/>
  <c r="BD37" i="1"/>
  <c r="L38" i="1"/>
  <c r="BC38" i="1"/>
  <c r="BD38" i="1"/>
  <c r="L39" i="1"/>
  <c r="BC39" i="1"/>
  <c r="BD39" i="1"/>
  <c r="L40" i="1"/>
  <c r="BC40" i="1"/>
  <c r="BD40" i="1"/>
  <c r="L41" i="1"/>
  <c r="BC41" i="1"/>
  <c r="BD41" i="1"/>
  <c r="L42" i="1"/>
  <c r="BC42" i="1"/>
  <c r="BD42" i="1"/>
  <c r="L43" i="1"/>
  <c r="BC43" i="1"/>
  <c r="BD43" i="1"/>
  <c r="L44" i="1"/>
  <c r="BC44" i="1"/>
  <c r="BD44" i="1"/>
  <c r="L45" i="1"/>
  <c r="BC45" i="1"/>
  <c r="BD45" i="1"/>
  <c r="L46" i="1"/>
  <c r="BC46" i="1"/>
  <c r="BD46" i="1"/>
  <c r="L47" i="1"/>
  <c r="BC47" i="1"/>
  <c r="BD47" i="1"/>
  <c r="L48" i="1"/>
  <c r="BC48" i="1"/>
  <c r="BD48" i="1"/>
  <c r="L49" i="1"/>
  <c r="BC49" i="1"/>
  <c r="BD49" i="1"/>
  <c r="L50" i="1"/>
  <c r="BC50" i="1"/>
  <c r="BD50" i="1"/>
  <c r="L51" i="1"/>
  <c r="BC51" i="1"/>
  <c r="BD51" i="1"/>
  <c r="L52" i="1"/>
  <c r="BC52" i="1"/>
  <c r="BD52" i="1"/>
  <c r="L53" i="1"/>
  <c r="BC53" i="1"/>
  <c r="BD53" i="1"/>
  <c r="L54" i="1"/>
  <c r="BC54" i="1"/>
  <c r="BD54" i="1"/>
  <c r="L55" i="1"/>
  <c r="BC55" i="1"/>
  <c r="BD55" i="1"/>
  <c r="L56" i="1"/>
  <c r="BC56" i="1"/>
  <c r="BD56" i="1"/>
  <c r="L57" i="1"/>
  <c r="BC57" i="1"/>
  <c r="BD57" i="1"/>
  <c r="L58" i="1"/>
  <c r="BC58" i="1"/>
  <c r="BD58" i="1"/>
  <c r="L59" i="1"/>
  <c r="BC59" i="1"/>
  <c r="BD59" i="1"/>
  <c r="L60" i="1"/>
  <c r="BC60" i="1"/>
  <c r="BD60" i="1"/>
  <c r="L61" i="1"/>
  <c r="BC61" i="1"/>
  <c r="BD61" i="1"/>
  <c r="L62" i="1"/>
  <c r="BC62" i="1"/>
  <c r="BD62" i="1"/>
  <c r="L63" i="1"/>
  <c r="BC63" i="1"/>
  <c r="BD63" i="1"/>
  <c r="L64" i="1"/>
  <c r="BC64" i="1"/>
  <c r="BD64" i="1"/>
  <c r="L65" i="1"/>
  <c r="BC65" i="1"/>
  <c r="BD65" i="1"/>
  <c r="L66" i="1"/>
  <c r="BC66" i="1"/>
  <c r="BD66" i="1"/>
  <c r="L67" i="1"/>
  <c r="BC67" i="1"/>
  <c r="BD67" i="1"/>
  <c r="L68" i="1"/>
  <c r="BC68" i="1"/>
  <c r="BD68" i="1"/>
  <c r="L69" i="1"/>
  <c r="BC69" i="1"/>
  <c r="BD69" i="1"/>
  <c r="L70" i="1"/>
  <c r="BC70" i="1"/>
  <c r="BD70" i="1"/>
  <c r="L71" i="1"/>
  <c r="BC71" i="1"/>
  <c r="BD71" i="1"/>
  <c r="L72" i="1"/>
  <c r="BC72" i="1"/>
  <c r="BD72" i="1"/>
  <c r="L73" i="1"/>
  <c r="BC73" i="1"/>
  <c r="BD73" i="1"/>
  <c r="L74" i="1"/>
  <c r="BC74" i="1"/>
  <c r="BD74" i="1"/>
  <c r="L75" i="1"/>
  <c r="BC75" i="1"/>
  <c r="BD75" i="1"/>
  <c r="L76" i="1"/>
  <c r="BC76" i="1"/>
  <c r="BD76" i="1"/>
  <c r="L77" i="1"/>
  <c r="BC77" i="1"/>
  <c r="BD77" i="1"/>
  <c r="L78" i="1"/>
  <c r="BC78" i="1"/>
  <c r="BD78" i="1"/>
  <c r="L79" i="1"/>
  <c r="BC79" i="1"/>
  <c r="BD79" i="1"/>
  <c r="L80" i="1"/>
  <c r="BC80" i="1"/>
  <c r="BD80" i="1"/>
  <c r="L81" i="1"/>
  <c r="BC81" i="1"/>
  <c r="BD81" i="1"/>
  <c r="L82" i="1"/>
  <c r="BC82" i="1"/>
  <c r="BD82" i="1"/>
  <c r="L83" i="1"/>
  <c r="BC83" i="1"/>
  <c r="BD83" i="1"/>
  <c r="L84" i="1"/>
  <c r="BC84" i="1"/>
  <c r="BD84" i="1"/>
  <c r="L85" i="1"/>
  <c r="BC85" i="1"/>
  <c r="BD85" i="1"/>
  <c r="L86" i="1"/>
  <c r="BC86" i="1"/>
  <c r="BD86" i="1"/>
  <c r="L87" i="1"/>
  <c r="BC87" i="1"/>
  <c r="BD87" i="1"/>
  <c r="L88" i="1"/>
  <c r="BC88" i="1"/>
  <c r="BD88" i="1"/>
  <c r="L89" i="1"/>
  <c r="BC89" i="1"/>
  <c r="BD89" i="1"/>
  <c r="L90" i="1"/>
  <c r="BC90" i="1"/>
  <c r="BD90" i="1"/>
  <c r="L91" i="1"/>
  <c r="BC91" i="1"/>
  <c r="BD91" i="1"/>
  <c r="L93" i="1"/>
  <c r="BC93" i="1"/>
  <c r="BD93" i="1"/>
  <c r="L94" i="1"/>
  <c r="BC94" i="1"/>
  <c r="BD94" i="1"/>
  <c r="L95" i="1"/>
  <c r="BC95" i="1"/>
  <c r="BD95" i="1"/>
  <c r="L96" i="1"/>
  <c r="BC96" i="1"/>
  <c r="BD96" i="1"/>
  <c r="L97" i="1"/>
  <c r="BC97" i="1"/>
  <c r="BD97" i="1"/>
  <c r="L98" i="1"/>
  <c r="BC98" i="1"/>
  <c r="BD98" i="1"/>
  <c r="L99" i="1"/>
  <c r="BC99" i="1"/>
  <c r="BD99" i="1"/>
  <c r="L100" i="1"/>
  <c r="BC100" i="1"/>
  <c r="BD100" i="1"/>
  <c r="L101" i="1"/>
  <c r="BC101" i="1"/>
  <c r="BD101" i="1"/>
  <c r="L102" i="1"/>
  <c r="BC102" i="1"/>
  <c r="BD102" i="1"/>
  <c r="L103" i="1"/>
  <c r="BC103" i="1"/>
  <c r="BD103" i="1"/>
  <c r="L104" i="1"/>
  <c r="BC104" i="1"/>
  <c r="BD104" i="1"/>
  <c r="L105" i="1"/>
  <c r="BC105" i="1"/>
  <c r="BD105" i="1"/>
  <c r="L106" i="1"/>
  <c r="BC106" i="1"/>
  <c r="BD106" i="1"/>
  <c r="L107" i="1"/>
  <c r="BC107" i="1"/>
  <c r="BD107" i="1"/>
  <c r="L108" i="1"/>
  <c r="BC108" i="1"/>
  <c r="BD108" i="1"/>
  <c r="L109" i="1"/>
  <c r="BC109" i="1"/>
  <c r="BD109" i="1"/>
  <c r="L110" i="1"/>
  <c r="BC110" i="1"/>
  <c r="BD110" i="1"/>
  <c r="L111" i="1"/>
  <c r="BC111" i="1"/>
  <c r="BD111" i="1"/>
  <c r="L112" i="1"/>
  <c r="BC112" i="1"/>
  <c r="BD112" i="1"/>
  <c r="L113" i="1"/>
  <c r="BC113" i="1"/>
  <c r="BD113" i="1"/>
  <c r="L114" i="1"/>
  <c r="BC114" i="1"/>
  <c r="BD114" i="1"/>
  <c r="L115" i="1"/>
  <c r="BC115" i="1"/>
  <c r="BD115" i="1"/>
  <c r="L116" i="1"/>
  <c r="BC116" i="1"/>
  <c r="BD116" i="1"/>
  <c r="L117" i="1"/>
  <c r="BC117" i="1"/>
  <c r="BD117" i="1"/>
  <c r="L118" i="1"/>
  <c r="BC118" i="1"/>
  <c r="BD118" i="1"/>
  <c r="L119" i="1"/>
  <c r="BC119" i="1"/>
  <c r="BD119" i="1"/>
  <c r="L120" i="1"/>
  <c r="BC120" i="1"/>
  <c r="BD120" i="1"/>
  <c r="L121" i="1"/>
  <c r="BC121" i="1"/>
  <c r="BD121" i="1"/>
  <c r="L122" i="1"/>
  <c r="BC122" i="1"/>
  <c r="BD122" i="1"/>
  <c r="L123" i="1"/>
  <c r="BC123" i="1"/>
  <c r="BD123" i="1"/>
  <c r="L124" i="1"/>
  <c r="BC124" i="1"/>
  <c r="BD124" i="1"/>
  <c r="L125" i="1"/>
  <c r="BC125" i="1"/>
  <c r="BD125" i="1"/>
  <c r="L126" i="1"/>
  <c r="BC126" i="1"/>
  <c r="BD126" i="1"/>
  <c r="L127" i="1"/>
  <c r="BC127" i="1"/>
  <c r="BD127" i="1"/>
  <c r="L128" i="1"/>
  <c r="BC128" i="1"/>
  <c r="BD128" i="1"/>
  <c r="L129" i="1"/>
  <c r="BC129" i="1"/>
  <c r="BD129" i="1"/>
  <c r="L130" i="1"/>
  <c r="BC130" i="1"/>
  <c r="BD130" i="1"/>
  <c r="L131" i="1"/>
  <c r="BC131" i="1"/>
  <c r="BD131" i="1"/>
  <c r="L132" i="1"/>
  <c r="BC132" i="1"/>
  <c r="BD132" i="1"/>
  <c r="L133" i="1"/>
  <c r="BC133" i="1"/>
  <c r="BD133" i="1"/>
  <c r="L134" i="1"/>
  <c r="BC134" i="1"/>
  <c r="BD134" i="1"/>
  <c r="L135" i="1"/>
  <c r="BC135" i="1"/>
  <c r="BD135" i="1"/>
  <c r="L136" i="1"/>
  <c r="BC136" i="1"/>
  <c r="BD136" i="1"/>
  <c r="L137" i="1"/>
  <c r="BC137" i="1"/>
  <c r="BD137" i="1"/>
  <c r="L138" i="1"/>
  <c r="BC138" i="1"/>
  <c r="BD138" i="1"/>
  <c r="L139" i="1"/>
  <c r="BC139" i="1"/>
  <c r="BD139" i="1"/>
  <c r="L140" i="1"/>
  <c r="BC140" i="1"/>
  <c r="BD140" i="1"/>
  <c r="L141" i="1"/>
  <c r="BC141" i="1"/>
  <c r="BD141" i="1"/>
  <c r="L142" i="1"/>
  <c r="BC142" i="1"/>
  <c r="BD142" i="1"/>
  <c r="L143" i="1"/>
  <c r="BC143" i="1"/>
  <c r="BD143" i="1"/>
  <c r="L144" i="1"/>
  <c r="BC144" i="1"/>
  <c r="BD144" i="1"/>
  <c r="L145" i="1"/>
  <c r="BC145" i="1"/>
  <c r="BD145" i="1"/>
  <c r="L146" i="1"/>
  <c r="BC146" i="1"/>
  <c r="BD146" i="1"/>
  <c r="L147" i="1"/>
  <c r="BC147" i="1"/>
  <c r="BD147" i="1"/>
  <c r="L148" i="1"/>
  <c r="BC148" i="1"/>
  <c r="BD148" i="1"/>
  <c r="L149" i="1"/>
  <c r="BC149" i="1"/>
  <c r="BD149" i="1"/>
  <c r="L150" i="1"/>
  <c r="BC150" i="1"/>
  <c r="BD150" i="1"/>
  <c r="L151" i="1"/>
  <c r="BC151" i="1"/>
  <c r="BD151" i="1"/>
  <c r="L152" i="1"/>
  <c r="BC152" i="1"/>
  <c r="BD152" i="1"/>
  <c r="L153" i="1"/>
  <c r="BC153" i="1"/>
  <c r="BD153" i="1"/>
  <c r="L154" i="1"/>
  <c r="BC154" i="1"/>
  <c r="BD154" i="1"/>
  <c r="L155" i="1"/>
  <c r="BC155" i="1"/>
  <c r="BD155" i="1"/>
  <c r="L156" i="1"/>
  <c r="BC156" i="1"/>
  <c r="BD156" i="1"/>
  <c r="L157" i="1"/>
  <c r="BC157" i="1"/>
  <c r="BD157" i="1"/>
  <c r="L158" i="1"/>
  <c r="BC158" i="1"/>
  <c r="BD158" i="1"/>
  <c r="L159" i="1"/>
  <c r="BC159" i="1"/>
  <c r="BD159" i="1"/>
  <c r="L160" i="1"/>
  <c r="BC160" i="1"/>
  <c r="BD160" i="1"/>
  <c r="L161" i="1"/>
  <c r="BC161" i="1"/>
  <c r="BD161" i="1"/>
  <c r="L162" i="1"/>
  <c r="BC162" i="1"/>
  <c r="BD162" i="1"/>
  <c r="L163" i="1"/>
  <c r="BC163" i="1"/>
  <c r="BD163" i="1"/>
  <c r="L164" i="1"/>
  <c r="BC164" i="1"/>
  <c r="BD164" i="1"/>
  <c r="L165" i="1"/>
  <c r="BC165" i="1"/>
  <c r="BD165" i="1"/>
  <c r="L166" i="1"/>
  <c r="BC166" i="1"/>
  <c r="BD166" i="1"/>
  <c r="L167" i="1"/>
  <c r="BC167" i="1"/>
  <c r="BD167" i="1"/>
  <c r="L168" i="1"/>
  <c r="BC168" i="1"/>
  <c r="BD168" i="1"/>
  <c r="L169" i="1"/>
  <c r="BC169" i="1"/>
  <c r="BD169" i="1"/>
  <c r="L170" i="1"/>
  <c r="BC170" i="1"/>
  <c r="BD170" i="1"/>
  <c r="L171" i="1"/>
  <c r="BC171" i="1"/>
  <c r="BD171" i="1"/>
  <c r="L172" i="1"/>
  <c r="BC172" i="1"/>
  <c r="BD172" i="1"/>
  <c r="L173" i="1"/>
  <c r="BC173" i="1"/>
  <c r="BD173" i="1"/>
  <c r="L174" i="1"/>
  <c r="BC174" i="1"/>
  <c r="BD174" i="1"/>
  <c r="L175" i="1"/>
  <c r="BC175" i="1"/>
  <c r="BD175" i="1"/>
  <c r="L176" i="1"/>
  <c r="BC176" i="1"/>
  <c r="BD176" i="1"/>
  <c r="L177" i="1"/>
  <c r="BC177" i="1"/>
  <c r="BD177" i="1"/>
  <c r="L178" i="1"/>
  <c r="BC178" i="1"/>
  <c r="BD178" i="1"/>
  <c r="L179" i="1"/>
  <c r="BC179" i="1"/>
  <c r="BD179" i="1"/>
  <c r="L180" i="1"/>
  <c r="BC180" i="1"/>
  <c r="BD180" i="1"/>
  <c r="L181" i="1"/>
  <c r="BC181" i="1"/>
  <c r="BD181" i="1"/>
  <c r="L182" i="1"/>
  <c r="BC182" i="1"/>
  <c r="BD182" i="1"/>
  <c r="L183" i="1"/>
  <c r="BC183" i="1"/>
  <c r="BD183" i="1"/>
  <c r="L184" i="1"/>
  <c r="BC184" i="1"/>
  <c r="BD184" i="1"/>
  <c r="L185" i="1"/>
  <c r="BC185" i="1"/>
  <c r="BD185" i="1"/>
  <c r="L186" i="1"/>
  <c r="BC186" i="1"/>
  <c r="BD186" i="1"/>
  <c r="L187" i="1"/>
  <c r="BC187" i="1"/>
  <c r="BD187" i="1"/>
  <c r="L188" i="1"/>
  <c r="BC188" i="1"/>
  <c r="BD188" i="1"/>
  <c r="L189" i="1"/>
  <c r="BC189" i="1"/>
  <c r="BD189" i="1"/>
  <c r="L190" i="1"/>
  <c r="BC190" i="1"/>
  <c r="BD190" i="1"/>
  <c r="L191" i="1"/>
  <c r="BC191" i="1"/>
  <c r="BD191" i="1"/>
  <c r="L192" i="1"/>
  <c r="BC192" i="1"/>
  <c r="BD192" i="1"/>
  <c r="L193" i="1"/>
  <c r="BC193" i="1"/>
  <c r="BD193" i="1"/>
  <c r="L194" i="1"/>
  <c r="BC194" i="1"/>
  <c r="BD194" i="1"/>
  <c r="L195" i="1"/>
  <c r="BC195" i="1"/>
  <c r="BD195" i="1"/>
  <c r="L196" i="1"/>
  <c r="BC196" i="1"/>
  <c r="BD196" i="1"/>
  <c r="L197" i="1"/>
  <c r="BC197" i="1"/>
  <c r="BD197" i="1"/>
  <c r="L198" i="1"/>
  <c r="BC198" i="1"/>
  <c r="BD198" i="1"/>
  <c r="L199" i="1"/>
  <c r="BC199" i="1"/>
  <c r="BD199" i="1"/>
  <c r="L200" i="1"/>
  <c r="BC200" i="1"/>
  <c r="BD200" i="1"/>
  <c r="L201" i="1"/>
  <c r="BC201" i="1"/>
  <c r="BD201" i="1"/>
  <c r="L202" i="1"/>
  <c r="BC202" i="1"/>
  <c r="BD202" i="1"/>
  <c r="L203" i="1"/>
  <c r="BC203" i="1"/>
  <c r="BD203" i="1"/>
  <c r="L204" i="1"/>
  <c r="BC204" i="1"/>
  <c r="BD204" i="1"/>
  <c r="L205" i="1"/>
  <c r="BC205" i="1"/>
  <c r="BD205" i="1"/>
  <c r="L206" i="1"/>
  <c r="BC206" i="1"/>
  <c r="BD206" i="1"/>
  <c r="L207" i="1"/>
  <c r="BC207" i="1"/>
  <c r="BD207" i="1"/>
  <c r="L208" i="1"/>
  <c r="BC208" i="1"/>
  <c r="BD208" i="1"/>
  <c r="L209" i="1"/>
  <c r="BC209" i="1"/>
  <c r="BD209" i="1"/>
  <c r="L210" i="1"/>
  <c r="BC210" i="1"/>
  <c r="BD210" i="1"/>
  <c r="L211" i="1"/>
  <c r="BC211" i="1"/>
  <c r="BD211" i="1"/>
  <c r="L212" i="1"/>
  <c r="BC212" i="1"/>
  <c r="BD212" i="1"/>
  <c r="L213" i="1"/>
  <c r="BC213" i="1"/>
  <c r="BD213" i="1"/>
  <c r="L214" i="1"/>
  <c r="BC214" i="1"/>
  <c r="BD214" i="1"/>
  <c r="L215" i="1"/>
  <c r="BC215" i="1"/>
  <c r="BD215" i="1"/>
  <c r="L216" i="1"/>
  <c r="BC216" i="1"/>
  <c r="BD216" i="1"/>
  <c r="L217" i="1"/>
  <c r="BC217" i="1"/>
  <c r="BD217" i="1"/>
  <c r="L218" i="1"/>
  <c r="BC218" i="1"/>
  <c r="BD218" i="1"/>
  <c r="L219" i="1"/>
  <c r="BC219" i="1"/>
  <c r="BD219" i="1"/>
  <c r="L220" i="1"/>
  <c r="BC220" i="1"/>
  <c r="BD220" i="1"/>
  <c r="L221" i="1"/>
  <c r="BC221" i="1"/>
  <c r="BD221" i="1"/>
  <c r="L222" i="1"/>
  <c r="BC222" i="1"/>
  <c r="BD222" i="1"/>
  <c r="L223" i="1"/>
  <c r="BC223" i="1"/>
  <c r="BD223" i="1"/>
  <c r="L224" i="1"/>
  <c r="BC224" i="1"/>
  <c r="BD224" i="1"/>
  <c r="L225" i="1"/>
  <c r="BC225" i="1"/>
  <c r="BD225" i="1"/>
  <c r="L226" i="1"/>
  <c r="BC226" i="1"/>
  <c r="BD226" i="1"/>
  <c r="L227" i="1"/>
  <c r="BC227" i="1"/>
  <c r="BD227" i="1"/>
  <c r="L228" i="1"/>
  <c r="BC228" i="1"/>
  <c r="BD228" i="1"/>
  <c r="L229" i="1"/>
  <c r="BC229" i="1"/>
  <c r="BD229" i="1"/>
  <c r="L230" i="1"/>
  <c r="BC230" i="1"/>
  <c r="BD230" i="1"/>
  <c r="L231" i="1"/>
  <c r="BC231" i="1"/>
  <c r="BD231" i="1"/>
  <c r="L232" i="1"/>
  <c r="BC232" i="1"/>
  <c r="BD232" i="1"/>
  <c r="L233" i="1"/>
  <c r="BC233" i="1"/>
  <c r="BD233" i="1"/>
  <c r="L234" i="1"/>
  <c r="BC234" i="1"/>
  <c r="BD234" i="1"/>
  <c r="L235" i="1"/>
  <c r="BC235" i="1"/>
  <c r="BD235" i="1"/>
  <c r="L236" i="1"/>
  <c r="BC236" i="1"/>
  <c r="BD236" i="1"/>
  <c r="L237" i="1"/>
  <c r="BC237" i="1"/>
  <c r="BD237" i="1"/>
  <c r="L238" i="1"/>
  <c r="BC238" i="1"/>
  <c r="BD238" i="1"/>
  <c r="L239" i="1"/>
  <c r="BC239" i="1"/>
  <c r="BD239" i="1"/>
  <c r="L240" i="1"/>
  <c r="BC240" i="1"/>
  <c r="BD240" i="1"/>
  <c r="L241" i="1"/>
  <c r="BC241" i="1"/>
  <c r="BD241" i="1"/>
  <c r="L242" i="1"/>
  <c r="BC242" i="1"/>
  <c r="BD242" i="1"/>
  <c r="L243" i="1"/>
  <c r="BC243" i="1"/>
  <c r="BD243" i="1"/>
  <c r="L244" i="1"/>
  <c r="BC244" i="1"/>
  <c r="BD244" i="1"/>
  <c r="L245" i="1"/>
  <c r="BC245" i="1"/>
  <c r="BD245" i="1"/>
  <c r="L246" i="1"/>
  <c r="BC246" i="1"/>
  <c r="BD246" i="1"/>
  <c r="L247" i="1"/>
  <c r="BC247" i="1"/>
  <c r="BD247" i="1"/>
  <c r="L248" i="1"/>
  <c r="BC248" i="1"/>
  <c r="BD248" i="1"/>
  <c r="L249" i="1"/>
  <c r="BC249" i="1"/>
  <c r="BD249" i="1"/>
  <c r="L250" i="1"/>
  <c r="BC250" i="1"/>
  <c r="BD250" i="1"/>
  <c r="L251" i="1"/>
  <c r="BC251" i="1"/>
  <c r="BD251" i="1"/>
  <c r="L252" i="1"/>
  <c r="BC252" i="1"/>
  <c r="BD252" i="1"/>
  <c r="X120" i="1" l="1"/>
  <c r="X99" i="1"/>
  <c r="X91" i="1"/>
  <c r="X69" i="1"/>
  <c r="Y336" i="1"/>
  <c r="Y256" i="1"/>
  <c r="X145" i="1"/>
  <c r="X129" i="1"/>
  <c r="X109" i="1"/>
  <c r="X83" i="1"/>
  <c r="X62" i="1"/>
  <c r="X55" i="1"/>
  <c r="X43" i="1"/>
  <c r="X26" i="1"/>
  <c r="Y149" i="1"/>
  <c r="Y141" i="1"/>
  <c r="Y123" i="1"/>
  <c r="Y80" i="1"/>
  <c r="Y73" i="1"/>
  <c r="Y72" i="1"/>
  <c r="Y27" i="1"/>
  <c r="Y11" i="1"/>
  <c r="X336" i="1"/>
  <c r="X256" i="1"/>
  <c r="X206" i="1"/>
  <c r="X193" i="1"/>
  <c r="X149" i="1"/>
  <c r="X148" i="1"/>
  <c r="X146" i="1"/>
  <c r="X141" i="1"/>
  <c r="X137" i="1"/>
  <c r="X136" i="1"/>
  <c r="X131" i="1"/>
  <c r="X130" i="1"/>
  <c r="X123" i="1"/>
  <c r="X122" i="1"/>
  <c r="X115" i="1"/>
  <c r="X110" i="1"/>
  <c r="X107" i="1"/>
  <c r="X106" i="1"/>
  <c r="X103" i="1"/>
  <c r="X102" i="1"/>
  <c r="X95" i="1"/>
  <c r="X86" i="1"/>
  <c r="X85" i="1"/>
  <c r="X80" i="1"/>
  <c r="X76" i="1"/>
  <c r="X73" i="1"/>
  <c r="X72" i="1"/>
  <c r="X64" i="1"/>
  <c r="X63" i="1"/>
  <c r="X57" i="1"/>
  <c r="X56" i="1"/>
  <c r="X54" i="1"/>
  <c r="X29" i="1"/>
  <c r="X28" i="1"/>
  <c r="X27" i="1"/>
  <c r="X23" i="1"/>
  <c r="X11" i="1"/>
  <c r="X8" i="1"/>
  <c r="Y257" i="1"/>
  <c r="X204" i="1"/>
  <c r="X199" i="1"/>
  <c r="X140" i="1"/>
  <c r="X135" i="1"/>
  <c r="X114" i="1"/>
  <c r="X101" i="1"/>
  <c r="X98" i="1"/>
  <c r="X90" i="1"/>
  <c r="X70" i="1"/>
  <c r="X18" i="1"/>
  <c r="X10" i="1"/>
  <c r="X5" i="1"/>
  <c r="Y136" i="1"/>
  <c r="Y115" i="1"/>
  <c r="Y107" i="1"/>
  <c r="Y102" i="1"/>
  <c r="Y86" i="1"/>
  <c r="Y64" i="1"/>
  <c r="Y56" i="1"/>
  <c r="Y201" i="1"/>
  <c r="Y196" i="1"/>
  <c r="Y150" i="1"/>
  <c r="Y147" i="1"/>
  <c r="Y143" i="1"/>
  <c r="Y142" i="1"/>
  <c r="Y139" i="1"/>
  <c r="Y138" i="1"/>
  <c r="Y132" i="1"/>
  <c r="Y125" i="1"/>
  <c r="Y124" i="1"/>
  <c r="Y117" i="1"/>
  <c r="Y116" i="1"/>
  <c r="Y111" i="1"/>
  <c r="Y108" i="1"/>
  <c r="Y104" i="1"/>
  <c r="Y96" i="1"/>
  <c r="Y93" i="1"/>
  <c r="Y87" i="1"/>
  <c r="Y81" i="1"/>
  <c r="Y77" i="1"/>
  <c r="Y67" i="1"/>
  <c r="Y65" i="1"/>
  <c r="Y60" i="1"/>
  <c r="Y32" i="1"/>
  <c r="Y24" i="1"/>
  <c r="Y20" i="1"/>
  <c r="Y16" i="1"/>
  <c r="Y12" i="1"/>
  <c r="Y6" i="1"/>
  <c r="Y4" i="1"/>
  <c r="Y330" i="1"/>
  <c r="X257" i="1"/>
  <c r="X205" i="1"/>
  <c r="X200" i="1"/>
  <c r="X128" i="1"/>
  <c r="X94" i="1"/>
  <c r="X71" i="1"/>
  <c r="X15" i="1"/>
  <c r="Y335" i="1"/>
  <c r="Y193" i="1"/>
  <c r="Y131" i="1"/>
  <c r="Y122" i="1"/>
  <c r="Y106" i="1"/>
  <c r="Y57" i="1"/>
  <c r="Y54" i="1"/>
  <c r="Y8" i="1"/>
  <c r="X335" i="1"/>
  <c r="X201" i="1"/>
  <c r="X196" i="1"/>
  <c r="X150" i="1"/>
  <c r="X147" i="1"/>
  <c r="X143" i="1"/>
  <c r="X142" i="1"/>
  <c r="X139" i="1"/>
  <c r="X138" i="1"/>
  <c r="X132" i="1"/>
  <c r="X125" i="1"/>
  <c r="X124" i="1"/>
  <c r="X117" i="1"/>
  <c r="X116" i="1"/>
  <c r="X111" i="1"/>
  <c r="X108" i="1"/>
  <c r="X104" i="1"/>
  <c r="X96" i="1"/>
  <c r="X93" i="1"/>
  <c r="X87" i="1"/>
  <c r="X81" i="1"/>
  <c r="X77" i="1"/>
  <c r="X67" i="1"/>
  <c r="X65" i="1"/>
  <c r="X60" i="1"/>
  <c r="X32" i="1"/>
  <c r="X24" i="1"/>
  <c r="X20" i="1"/>
  <c r="X16" i="1"/>
  <c r="X12" i="1"/>
  <c r="X6" i="1"/>
  <c r="X4" i="1"/>
  <c r="X330" i="1"/>
  <c r="X134" i="1"/>
  <c r="X121" i="1"/>
  <c r="X84" i="1"/>
  <c r="X75" i="1"/>
  <c r="X22" i="1"/>
  <c r="X14" i="1"/>
  <c r="Y206" i="1"/>
  <c r="Y148" i="1"/>
  <c r="Y146" i="1"/>
  <c r="Y137" i="1"/>
  <c r="Y130" i="1"/>
  <c r="Y110" i="1"/>
  <c r="Y103" i="1"/>
  <c r="Y95" i="1"/>
  <c r="Y85" i="1"/>
  <c r="Y76" i="1"/>
  <c r="Y63" i="1"/>
  <c r="Y29" i="1"/>
  <c r="Y28" i="1"/>
  <c r="Y23" i="1"/>
  <c r="Y226" i="1"/>
  <c r="Y203" i="1"/>
  <c r="Y202" i="1"/>
  <c r="Y198" i="1"/>
  <c r="Y197" i="1"/>
  <c r="Y144" i="1"/>
  <c r="Y133" i="1"/>
  <c r="Y127" i="1"/>
  <c r="Y126" i="1"/>
  <c r="Y119" i="1"/>
  <c r="Y118" i="1"/>
  <c r="Y113" i="1"/>
  <c r="Y112" i="1"/>
  <c r="Y105" i="1"/>
  <c r="Y100" i="1"/>
  <c r="Y97" i="1"/>
  <c r="Y89" i="1"/>
  <c r="Y88" i="1"/>
  <c r="Y82" i="1"/>
  <c r="Y79" i="1"/>
  <c r="Y78" i="1"/>
  <c r="Y74" i="1"/>
  <c r="Y68" i="1"/>
  <c r="Y66" i="1"/>
  <c r="Y61" i="1"/>
  <c r="Y31" i="1"/>
  <c r="Y30" i="1"/>
  <c r="Y25" i="1"/>
  <c r="Y21" i="1"/>
  <c r="Y19" i="1"/>
  <c r="Y17" i="1"/>
  <c r="Y13" i="1"/>
  <c r="Y9" i="1"/>
  <c r="Y7" i="1"/>
  <c r="Y332" i="1"/>
  <c r="Y331" i="1"/>
  <c r="X74" i="1"/>
  <c r="X66" i="1"/>
  <c r="X25" i="1"/>
  <c r="X226" i="1"/>
  <c r="X203" i="1"/>
  <c r="X202" i="1"/>
  <c r="X198" i="1"/>
  <c r="X197" i="1"/>
  <c r="X144" i="1"/>
  <c r="X133" i="1"/>
  <c r="X127" i="1"/>
  <c r="X126" i="1"/>
  <c r="X119" i="1"/>
  <c r="X118" i="1"/>
  <c r="X113" i="1"/>
  <c r="X112" i="1"/>
  <c r="X105" i="1"/>
  <c r="X100" i="1"/>
  <c r="X97" i="1"/>
  <c r="X89" i="1"/>
  <c r="X88" i="1"/>
  <c r="X82" i="1"/>
  <c r="X79" i="1"/>
  <c r="X78" i="1"/>
  <c r="X68" i="1"/>
  <c r="X61" i="1"/>
  <c r="X31" i="1"/>
  <c r="X30" i="1"/>
  <c r="X21" i="1"/>
  <c r="X19" i="1"/>
  <c r="X17" i="1"/>
  <c r="X13" i="1"/>
  <c r="X9" i="1"/>
  <c r="X7" i="1"/>
  <c r="Y334" i="1"/>
  <c r="Y333" i="1"/>
  <c r="X332" i="1"/>
  <c r="X331" i="1"/>
  <c r="Y205" i="1"/>
  <c r="Y204" i="1"/>
  <c r="Y200" i="1"/>
  <c r="Y199" i="1"/>
  <c r="Y145" i="1"/>
  <c r="Y140" i="1"/>
  <c r="Y135" i="1"/>
  <c r="Y134" i="1"/>
  <c r="Y129" i="1"/>
  <c r="Y128" i="1"/>
  <c r="Y121" i="1"/>
  <c r="Y120" i="1"/>
  <c r="Y114" i="1"/>
  <c r="Y109" i="1"/>
  <c r="Y101" i="1"/>
  <c r="Y99" i="1"/>
  <c r="Y98" i="1"/>
  <c r="Y94" i="1"/>
  <c r="Y91" i="1"/>
  <c r="Y90" i="1"/>
  <c r="Y84" i="1"/>
  <c r="Y83" i="1"/>
  <c r="Y75" i="1"/>
  <c r="Y71" i="1"/>
  <c r="Y70" i="1"/>
  <c r="Y69" i="1"/>
  <c r="Y62" i="1"/>
  <c r="Y55" i="1"/>
  <c r="Y43" i="1"/>
  <c r="Y26" i="1"/>
  <c r="Y22" i="1"/>
  <c r="Y18" i="1"/>
  <c r="Y15" i="1"/>
  <c r="Y14" i="1"/>
  <c r="Y10" i="1"/>
  <c r="Y5" i="1"/>
  <c r="X334" i="1"/>
  <c r="X333" i="1"/>
  <c r="X245" i="1"/>
  <c r="X246" i="1"/>
  <c r="X234" i="1"/>
  <c r="X232" i="1"/>
  <c r="X233" i="1"/>
  <c r="X45" i="1"/>
  <c r="X44" i="1"/>
  <c r="Y33" i="1"/>
  <c r="Y34" i="1"/>
  <c r="Y294" i="1"/>
  <c r="Y292" i="1"/>
  <c r="Y293" i="1"/>
  <c r="Y285" i="1"/>
  <c r="Y286" i="1"/>
  <c r="Y264" i="1"/>
  <c r="Y265" i="1"/>
  <c r="Y266" i="1"/>
  <c r="Y269" i="1"/>
  <c r="Y270" i="1"/>
  <c r="X305" i="1"/>
  <c r="X306" i="1"/>
  <c r="X292" i="1"/>
  <c r="X293" i="1"/>
  <c r="X294" i="1"/>
  <c r="X287" i="1"/>
  <c r="X288" i="1"/>
  <c r="X289" i="1"/>
  <c r="Y250" i="1"/>
  <c r="Y249" i="1"/>
  <c r="Y247" i="1"/>
  <c r="Y248" i="1"/>
  <c r="Y242" i="1"/>
  <c r="Y241" i="1"/>
  <c r="Y240" i="1"/>
  <c r="Y238" i="1"/>
  <c r="Y239" i="1"/>
  <c r="Y237" i="1"/>
  <c r="Y230" i="1"/>
  <c r="Y231" i="1"/>
  <c r="Y227" i="1"/>
  <c r="Y228" i="1"/>
  <c r="Y229" i="1"/>
  <c r="Y218" i="1"/>
  <c r="Y219" i="1"/>
  <c r="Y220" i="1"/>
  <c r="Y215" i="1"/>
  <c r="Y217" i="1"/>
  <c r="Y216" i="1"/>
  <c r="Y207" i="1"/>
  <c r="Y209" i="1"/>
  <c r="Y208" i="1"/>
  <c r="Y191" i="1"/>
  <c r="Y192" i="1"/>
  <c r="Y186" i="1"/>
  <c r="Y185" i="1"/>
  <c r="Y183" i="1"/>
  <c r="Y184" i="1"/>
  <c r="Y170" i="1"/>
  <c r="Y169" i="1"/>
  <c r="Y167" i="1"/>
  <c r="Y168" i="1"/>
  <c r="Y166" i="1"/>
  <c r="Y165" i="1"/>
  <c r="Y154" i="1"/>
  <c r="Y153" i="1"/>
  <c r="Y59" i="1"/>
  <c r="Y58" i="1"/>
  <c r="Y52" i="1"/>
  <c r="Y53" i="1"/>
  <c r="Y49" i="1"/>
  <c r="Y48" i="1"/>
  <c r="Y46" i="1"/>
  <c r="Y47" i="1"/>
  <c r="Y327" i="1"/>
  <c r="Y328" i="1"/>
  <c r="Y326" i="1"/>
  <c r="Y325" i="1"/>
  <c r="Y307" i="1"/>
  <c r="Y308" i="1"/>
  <c r="Y301" i="1"/>
  <c r="Y302" i="1"/>
  <c r="Y297" i="1"/>
  <c r="Y298" i="1"/>
  <c r="Y295" i="1"/>
  <c r="Y296" i="1"/>
  <c r="Y291" i="1"/>
  <c r="Y290" i="1"/>
  <c r="X285" i="1"/>
  <c r="X286" i="1"/>
  <c r="X255" i="1"/>
  <c r="X253" i="1"/>
  <c r="X254" i="1"/>
  <c r="X264" i="1"/>
  <c r="X265" i="1"/>
  <c r="X266" i="1"/>
  <c r="X263" i="1"/>
  <c r="X262" i="1"/>
  <c r="X259" i="1"/>
  <c r="X258" i="1"/>
  <c r="X269" i="1"/>
  <c r="X270" i="1"/>
  <c r="X281" i="1"/>
  <c r="X282" i="1"/>
  <c r="X279" i="1"/>
  <c r="X280" i="1"/>
  <c r="X307" i="1"/>
  <c r="X308" i="1"/>
  <c r="X301" i="1"/>
  <c r="X302" i="1"/>
  <c r="X297" i="1"/>
  <c r="X298" i="1"/>
  <c r="X295" i="1"/>
  <c r="X296" i="1"/>
  <c r="X291" i="1"/>
  <c r="X290" i="1"/>
  <c r="X243" i="1"/>
  <c r="X244" i="1"/>
  <c r="X235" i="1"/>
  <c r="X236" i="1"/>
  <c r="X222" i="1"/>
  <c r="X221" i="1"/>
  <c r="X223" i="1"/>
  <c r="X190" i="1"/>
  <c r="X189" i="1"/>
  <c r="X187" i="1"/>
  <c r="X188" i="1"/>
  <c r="X182" i="1"/>
  <c r="X181" i="1"/>
  <c r="X179" i="1"/>
  <c r="X180" i="1"/>
  <c r="X178" i="1"/>
  <c r="X177" i="1"/>
  <c r="X176" i="1"/>
  <c r="X175" i="1"/>
  <c r="X174" i="1"/>
  <c r="X173" i="1"/>
  <c r="X171" i="1"/>
  <c r="X172" i="1"/>
  <c r="X163" i="1"/>
  <c r="X164" i="1"/>
  <c r="X162" i="1"/>
  <c r="X161" i="1"/>
  <c r="X160" i="1"/>
  <c r="X159" i="1"/>
  <c r="X158" i="1"/>
  <c r="X157" i="1"/>
  <c r="X155" i="1"/>
  <c r="X156" i="1"/>
  <c r="X151" i="1"/>
  <c r="X152" i="1"/>
  <c r="Y254" i="1"/>
  <c r="Y255" i="1"/>
  <c r="Y253" i="1"/>
  <c r="Y263" i="1"/>
  <c r="Y262" i="1"/>
  <c r="Y259" i="1"/>
  <c r="Y258" i="1"/>
  <c r="X311" i="1"/>
  <c r="X312" i="1"/>
  <c r="X249" i="1"/>
  <c r="X250" i="1"/>
  <c r="X247" i="1"/>
  <c r="X248" i="1"/>
  <c r="X240" i="1"/>
  <c r="X241" i="1"/>
  <c r="X242" i="1"/>
  <c r="X239" i="1"/>
  <c r="X237" i="1"/>
  <c r="X238" i="1"/>
  <c r="X230" i="1"/>
  <c r="X231" i="1"/>
  <c r="X229" i="1"/>
  <c r="X227" i="1"/>
  <c r="X228" i="1"/>
  <c r="X218" i="1"/>
  <c r="X219" i="1"/>
  <c r="X220" i="1"/>
  <c r="X215" i="1"/>
  <c r="X216" i="1"/>
  <c r="X217" i="1"/>
  <c r="X208" i="1"/>
  <c r="X209" i="1"/>
  <c r="X207" i="1"/>
  <c r="X192" i="1"/>
  <c r="X191" i="1"/>
  <c r="X186" i="1"/>
  <c r="X185" i="1"/>
  <c r="X183" i="1"/>
  <c r="X184" i="1"/>
  <c r="X170" i="1"/>
  <c r="X169" i="1"/>
  <c r="X167" i="1"/>
  <c r="X168" i="1"/>
  <c r="X166" i="1"/>
  <c r="X165" i="1"/>
  <c r="X154" i="1"/>
  <c r="X153" i="1"/>
  <c r="X59" i="1"/>
  <c r="X58" i="1"/>
  <c r="X52" i="1"/>
  <c r="X53" i="1"/>
  <c r="X49" i="1"/>
  <c r="X48" i="1"/>
  <c r="X46" i="1"/>
  <c r="X47" i="1"/>
  <c r="X328" i="1"/>
  <c r="X327" i="1"/>
  <c r="X325" i="1"/>
  <c r="X326" i="1"/>
  <c r="Y310" i="1"/>
  <c r="Y309" i="1"/>
  <c r="Y299" i="1"/>
  <c r="Y300" i="1"/>
  <c r="Y260" i="1"/>
  <c r="Y261" i="1"/>
  <c r="Y273" i="1"/>
  <c r="Y274" i="1"/>
  <c r="Y271" i="1"/>
  <c r="Y272" i="1"/>
  <c r="Y267" i="1"/>
  <c r="Y268" i="1"/>
  <c r="Y283" i="1"/>
  <c r="Y284" i="1"/>
  <c r="Y278" i="1"/>
  <c r="Y277" i="1"/>
  <c r="Y275" i="1"/>
  <c r="Y276" i="1"/>
  <c r="X309" i="1"/>
  <c r="X310" i="1"/>
  <c r="X299" i="1"/>
  <c r="X300" i="1"/>
  <c r="X251" i="1"/>
  <c r="X252" i="1"/>
  <c r="X224" i="1"/>
  <c r="X225" i="1"/>
  <c r="X214" i="1"/>
  <c r="X213" i="1"/>
  <c r="X212" i="1"/>
  <c r="X210" i="1"/>
  <c r="X211" i="1"/>
  <c r="X194" i="1"/>
  <c r="X195" i="1"/>
  <c r="Y311" i="1"/>
  <c r="Y312" i="1"/>
  <c r="Y305" i="1"/>
  <c r="Y306" i="1"/>
  <c r="Y287" i="1"/>
  <c r="Y289" i="1"/>
  <c r="Y288" i="1"/>
  <c r="Y281" i="1"/>
  <c r="Y282" i="1"/>
  <c r="Y279" i="1"/>
  <c r="Y280" i="1"/>
  <c r="Y251" i="1"/>
  <c r="Y252" i="1"/>
  <c r="Y246" i="1"/>
  <c r="Y245" i="1"/>
  <c r="Y243" i="1"/>
  <c r="Y244" i="1"/>
  <c r="Y235" i="1"/>
  <c r="Y236" i="1"/>
  <c r="Y234" i="1"/>
  <c r="Y233" i="1"/>
  <c r="Y232" i="1"/>
  <c r="Y225" i="1"/>
  <c r="Y224" i="1"/>
  <c r="Y222" i="1"/>
  <c r="Y223" i="1"/>
  <c r="Y221" i="1"/>
  <c r="Y214" i="1"/>
  <c r="Y212" i="1"/>
  <c r="Y213" i="1"/>
  <c r="Y210" i="1"/>
  <c r="Y211" i="1"/>
  <c r="Y194" i="1"/>
  <c r="Y195" i="1"/>
  <c r="Y190" i="1"/>
  <c r="Y189" i="1"/>
  <c r="Y187" i="1"/>
  <c r="Y188" i="1"/>
  <c r="Y182" i="1"/>
  <c r="Y181" i="1"/>
  <c r="Y179" i="1"/>
  <c r="Y180" i="1"/>
  <c r="Y178" i="1"/>
  <c r="Y177" i="1"/>
  <c r="Y175" i="1"/>
  <c r="Y176" i="1"/>
  <c r="Y174" i="1"/>
  <c r="Y173" i="1"/>
  <c r="Y171" i="1"/>
  <c r="Y172" i="1"/>
  <c r="Y163" i="1"/>
  <c r="Y164" i="1"/>
  <c r="Y162" i="1"/>
  <c r="Y161" i="1"/>
  <c r="Y159" i="1"/>
  <c r="Y160" i="1"/>
  <c r="Y158" i="1"/>
  <c r="Y157" i="1"/>
  <c r="Y155" i="1"/>
  <c r="Y156" i="1"/>
  <c r="Y151" i="1"/>
  <c r="Y152" i="1"/>
  <c r="Y45" i="1"/>
  <c r="Y44" i="1"/>
  <c r="Y303" i="1"/>
  <c r="Y304" i="1"/>
  <c r="X260" i="1"/>
  <c r="X261" i="1"/>
  <c r="X273" i="1"/>
  <c r="X274" i="1"/>
  <c r="X271" i="1"/>
  <c r="X272" i="1"/>
  <c r="X267" i="1"/>
  <c r="X268" i="1"/>
  <c r="X283" i="1"/>
  <c r="X284" i="1"/>
  <c r="X277" i="1"/>
  <c r="X278" i="1"/>
  <c r="X275" i="1"/>
  <c r="X276" i="1"/>
  <c r="X303" i="1"/>
  <c r="X304" i="1"/>
  <c r="AG34" i="1"/>
  <c r="AG33" i="1"/>
  <c r="AG55" i="1"/>
  <c r="AG44" i="1"/>
  <c r="AG45" i="1"/>
  <c r="AG43" i="1"/>
  <c r="AG32" i="1"/>
  <c r="AG26" i="1"/>
  <c r="AG24" i="1"/>
  <c r="AG22" i="1"/>
  <c r="AG20" i="1"/>
  <c r="AG18" i="1"/>
  <c r="AG16" i="1"/>
  <c r="AG15" i="1"/>
  <c r="AG14" i="1"/>
  <c r="AG12" i="1"/>
  <c r="AG10" i="1"/>
  <c r="AG6" i="1"/>
  <c r="AG5" i="1"/>
  <c r="AG4" i="1"/>
  <c r="AG56" i="1"/>
  <c r="AG54" i="1"/>
  <c r="AG52" i="1"/>
  <c r="AG53" i="1"/>
  <c r="AG48" i="1"/>
  <c r="AG49" i="1"/>
  <c r="AG47" i="1"/>
  <c r="AG46" i="1"/>
  <c r="AG31" i="1"/>
  <c r="AG30" i="1"/>
  <c r="AG29" i="1"/>
  <c r="AG28" i="1"/>
  <c r="AG27" i="1"/>
  <c r="AG25" i="1"/>
  <c r="AG23" i="1"/>
  <c r="AG21" i="1"/>
  <c r="AG19" i="1"/>
  <c r="AG17" i="1"/>
  <c r="AG13" i="1"/>
  <c r="AG11" i="1"/>
  <c r="AG9" i="1"/>
  <c r="AG8" i="1"/>
  <c r="A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Schraml, Mike</author>
    <author>Jess Newton</author>
    <author>U.S. Fish &amp; Wildlife Service</author>
    <author>Mike Schraml</author>
    <author>Kellie Whitton</author>
    <author>tc={F64333DC-3778-434F-ADA9-2C6DB916C3B7}</author>
  </authors>
  <commentList>
    <comment ref="B3" authorId="0" shapeId="0" xr:uid="{50B87B63-8B58-4BA6-A41C-DE89BDAD3F73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Must be greater than 6 recaps and no trap issues to be a "Y"</t>
        </r>
      </text>
    </comment>
    <comment ref="C3" authorId="0" shapeId="0" xr:uid="{3C8FA8A8-F360-417F-9054-C466C2B23E8B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Data sheet, Yellow indicates an invalid trial</t>
        </r>
      </text>
    </comment>
    <comment ref="D3" authorId="0" shapeId="0" xr:uid="{2CCC1394-F5C6-4361-A6CD-BE780EDFA818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Data sheet</t>
        </r>
      </text>
    </comment>
    <comment ref="E3" authorId="0" shapeId="0" xr:uid="{AED002BF-6CC9-4E4B-B51F-BCFAA12FA79A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Data sheet</t>
        </r>
      </text>
    </comment>
    <comment ref="F3" authorId="0" shapeId="0" xr:uid="{D818FE4E-255F-4C5A-A759-A3A5AE824919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Data sheet</t>
        </r>
      </text>
    </comment>
    <comment ref="G3" authorId="0" shapeId="0" xr:uid="{B10F6641-D1C5-486D-8DBB-5B624B4FAE66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Data sheet</t>
        </r>
      </text>
    </comment>
    <comment ref="H3" authorId="0" shapeId="0" xr:uid="{F4D1D153-F6C2-4C01-96FC-BA46CA43F517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Data sheet</t>
        </r>
      </text>
    </comment>
    <comment ref="I3" authorId="0" shapeId="0" xr:uid="{F0E6E539-D0E9-466A-8F3B-46FAEBB89822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Data sheet</t>
        </r>
      </text>
    </comment>
    <comment ref="J3" authorId="0" shapeId="0" xr:uid="{1ECBA99B-ED36-4E15-9A0C-C9C55D0CE35D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Data sheet</t>
        </r>
      </text>
    </comment>
    <comment ref="K3" authorId="0" shapeId="0" xr:uid="{7B22771D-DD44-43B2-9AB7-8678EA3A77C0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Formula</t>
        </r>
      </text>
    </comment>
    <comment ref="L3" authorId="0" shapeId="0" xr:uid="{6621989F-D748-4C2C-9F12-7E8CF31CFFD2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Formula</t>
        </r>
      </text>
    </comment>
    <comment ref="M3" authorId="0" shapeId="0" xr:uid="{3C2542CF-285B-4E9C-82BC-A33BD34BB024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From data sheet, calculated</t>
        </r>
      </text>
    </comment>
    <comment ref="N3" authorId="0" shapeId="0" xr:uid="{00108745-F859-4D73-BABF-C66AE9126841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From data sheet, calculated</t>
        </r>
      </text>
    </comment>
    <comment ref="O3" authorId="0" shapeId="0" xr:uid="{5C774F25-8EFD-4F2F-A23C-9A90C7243939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From data sheet</t>
        </r>
      </text>
    </comment>
    <comment ref="P3" authorId="0" shapeId="0" xr:uid="{9502973C-1528-4C57-AC49-CF3C8A8F2A98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From data sheet</t>
        </r>
      </text>
    </comment>
    <comment ref="Q3" authorId="0" shapeId="0" xr:uid="{2CDDAA9F-461D-4371-8770-1CD4729D02C1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From data sheet</t>
        </r>
      </text>
    </comment>
    <comment ref="R3" authorId="0" shapeId="0" xr:uid="{C4EEEB8D-3551-42F0-B622-4CF3289410A8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From data sheet</t>
        </r>
      </text>
    </comment>
    <comment ref="S3" authorId="0" shapeId="0" xr:uid="{CC81C9F6-2DF1-470C-9B40-2C76BEEE7E71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From data sheet</t>
        </r>
      </text>
    </comment>
    <comment ref="T3" authorId="0" shapeId="0" xr:uid="{D40F4A89-AF9D-49F7-8FEE-A40FE1E84965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Lookup Table Meso
</t>
        </r>
      </text>
    </comment>
    <comment ref="U3" authorId="0" shapeId="0" xr:uid="{C7904C05-DF4F-40D2-B646-51AE2703D73A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Lokkup table Temp30
</t>
        </r>
      </text>
    </comment>
    <comment ref="V3" authorId="0" shapeId="0" xr:uid="{5C74136A-8A03-476E-9075-A900DC2E25D9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From CDED Event (15-min) discharge</t>
        </r>
      </text>
    </comment>
    <comment ref="W3" authorId="0" shapeId="0" xr:uid="{BB9449B9-005F-4870-BBE8-E4B7D06F7BBE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Lookup table Wonde</t>
        </r>
      </text>
    </comment>
    <comment ref="X3" authorId="0" shapeId="0" xr:uid="{3C40EE88-4F53-4FA2-A2DA-8411622B41FA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formula</t>
        </r>
      </text>
    </comment>
    <comment ref="Y3" authorId="0" shapeId="0" xr:uid="{7C23F3BC-7F80-4176-85FB-D35EDBFA0519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Formula</t>
        </r>
      </text>
    </comment>
    <comment ref="Z3" authorId="0" shapeId="0" xr:uid="{DFED4F57-01C7-42C9-BE92-D8FF43BF957C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From data sheet</t>
        </r>
      </text>
    </comment>
    <comment ref="AA3" authorId="0" shapeId="0" xr:uid="{667A970F-F607-4B2D-B2BB-217DFEB645FF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Lookup Table KRDD</t>
        </r>
      </text>
    </comment>
    <comment ref="AB3" authorId="0" shapeId="0" xr:uid="{A2EBA481-7C94-4598-876A-943D68195D03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Lookup Table KRDD</t>
        </r>
      </text>
    </comment>
    <comment ref="AC3" authorId="0" shapeId="0" xr:uid="{623B929B-B53B-49F5-996D-A1FA6A7E8DC5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From datasheet</t>
        </r>
      </text>
    </comment>
    <comment ref="AD3" authorId="0" shapeId="0" xr:uid="{735B49EE-9636-474B-80BB-1AD443AC16FA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Lookup Table Meso</t>
        </r>
      </text>
    </comment>
    <comment ref="AF3" authorId="0" shapeId="0" xr:uid="{02AC541F-E1F5-4771-8897-0FA35C722B4F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Lookup table Wonder and then hand entered forom Wunderground after 
04/14/23</t>
        </r>
      </text>
    </comment>
    <comment ref="AG3" authorId="0" shapeId="0" xr:uid="{B0CBE567-D9B3-4E4B-97D2-B775D789C3AC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Formula</t>
        </r>
      </text>
    </comment>
    <comment ref="AH3" authorId="0" shapeId="0" xr:uid="{B7445574-7E79-4BC9-AFB0-8DBF0220505A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Lookup Table KRDD</t>
        </r>
      </text>
    </comment>
    <comment ref="AI3" authorId="0" shapeId="0" xr:uid="{8ECC4B70-DB44-4961-B9DA-A7CE0EDC96EC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From data sheet</t>
        </r>
      </text>
    </comment>
    <comment ref="AJ3" authorId="0" shapeId="0" xr:uid="{9CA31D11-B900-4CBB-B31A-9765D8E14E90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Lookup Table Moon</t>
        </r>
      </text>
    </comment>
    <comment ref="AK3" authorId="0" shapeId="0" xr:uid="{CDBA637E-01B3-45CA-923D-6240EB54C477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Lookup Table4</t>
        </r>
      </text>
    </comment>
    <comment ref="AL3" authorId="0" shapeId="0" xr:uid="{E1DF20E2-292D-449C-BAF2-69084D08464E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Formula, if the is a zero or blank catch on day one then this needs to be hand entered</t>
        </r>
      </text>
    </comment>
    <comment ref="AM3" authorId="0" shapeId="0" xr:uid="{1F0A184C-6892-46DB-98AD-D5F6AC1B7B42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From data sheet</t>
        </r>
      </text>
    </comment>
    <comment ref="AN3" authorId="0" shapeId="0" xr:uid="{8F75E495-8712-4826-80EA-90A380DFC484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From database</t>
        </r>
      </text>
    </comment>
    <comment ref="AO3" authorId="0" shapeId="0" xr:uid="{0058985F-E7E9-4261-89A4-6F237ABA6E49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From CDED Event (15-min) discharge</t>
        </r>
      </text>
    </comment>
    <comment ref="AP3" authorId="0" shapeId="0" xr:uid="{B306A3A7-52B9-4A3E-A0C0-B80FE66FCC83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From database</t>
        </r>
      </text>
    </comment>
    <comment ref="AQ3" authorId="0" shapeId="0" xr:uid="{30958604-AA2B-4F74-B8BE-37E452E20CD2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From database</t>
        </r>
      </text>
    </comment>
    <comment ref="AR3" authorId="0" shapeId="0" xr:uid="{077D91CB-C6A2-4336-99DC-D49F7EF4A544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From database</t>
        </r>
      </text>
    </comment>
    <comment ref="AS3" authorId="0" shapeId="0" xr:uid="{00C3D305-53CD-4849-A09E-90880E73C18B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Lookup table MDT</t>
        </r>
      </text>
    </comment>
    <comment ref="AT3" authorId="0" shapeId="0" xr:uid="{E942A2B2-3812-4599-BDA2-11CF0B5E45A3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Formula</t>
        </r>
      </text>
    </comment>
    <comment ref="AU3" authorId="0" shapeId="0" xr:uid="{1ABE319F-02A1-4BB3-8348-6E266B870A19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Formula</t>
        </r>
      </text>
    </comment>
    <comment ref="AV3" authorId="0" shapeId="0" xr:uid="{A9FC1042-B857-4BD6-A46A-17F109A2A2CA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Lookup Table Flow</t>
        </r>
      </text>
    </comment>
    <comment ref="AW3" authorId="0" shapeId="0" xr:uid="{CF22C496-76B4-4A2B-BEAF-4AEE65065FC6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Formlua</t>
        </r>
      </text>
    </comment>
    <comment ref="AX3" authorId="0" shapeId="0" xr:uid="{DC112D7A-F98A-449E-8D85-F452004F4620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From data sheet</t>
        </r>
      </text>
    </comment>
    <comment ref="AY3" authorId="0" shapeId="0" xr:uid="{95DC95E5-5DCB-486D-9D49-6A945C4614A7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From data sheet</t>
        </r>
      </text>
    </comment>
    <comment ref="AZ3" authorId="0" shapeId="0" xr:uid="{DDD48DB7-C921-4904-A87E-71172145F4A1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From data sheet</t>
        </r>
      </text>
    </comment>
    <comment ref="BA3" authorId="0" shapeId="0" xr:uid="{7443BCF6-F6CC-4C5C-994B-363BF0DD439F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From data sheet</t>
        </r>
      </text>
    </comment>
    <comment ref="BB3" authorId="0" shapeId="0" xr:uid="{15EAF951-68E3-4706-B6D6-35C06BACC88D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From data sheet</t>
        </r>
      </text>
    </comment>
    <comment ref="BC3" authorId="0" shapeId="0" xr:uid="{D2E2F676-F649-44B1-8D7B-91E93C27F8C2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Formula</t>
        </r>
      </text>
    </comment>
    <comment ref="BD3" authorId="0" shapeId="0" xr:uid="{2897051D-3C23-4153-95AA-7613DB264A43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Hand enter, it is that water year</t>
        </r>
      </text>
    </comment>
    <comment ref="BE3" authorId="1" shapeId="0" xr:uid="{00000000-0006-0000-0100-000001000000}">
      <text>
        <r>
          <rPr>
            <b/>
            <sz val="10"/>
            <color indexed="81"/>
            <rFont val="Tahoma"/>
            <family val="2"/>
          </rPr>
          <t>Jess Newton:</t>
        </r>
        <r>
          <rPr>
            <sz val="10"/>
            <color indexed="81"/>
            <rFont val="Tahoma"/>
            <family val="2"/>
          </rPr>
          <t xml:space="preserve">
1/2 cone E's multiplied by Two. Formula
</t>
        </r>
      </text>
    </comment>
    <comment ref="C5" authorId="0" shapeId="0" xr:uid="{AFAEF225-F640-4EF2-B1E0-0250DC150C9A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recaptured. Looks like trap was raised on 12/31/98 @ 08:43 and then lowered on 01/02/99 @10:15. </t>
        </r>
      </text>
    </comment>
    <comment ref="G6" authorId="2" shapeId="0" xr:uid="{00000000-0006-0000-0100-000003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 total.</t>
        </r>
      </text>
    </comment>
    <comment ref="H6" authorId="2" shapeId="0" xr:uid="{00000000-0006-0000-0100-000004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Pooled the weeks total released. 1/11-1/17</t>
        </r>
      </text>
    </comment>
    <comment ref="I6" authorId="2" shapeId="0" xr:uid="{00000000-0006-0000-0100-000005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Pooled the weeks total recaps.1/11-1/17</t>
        </r>
      </text>
    </comment>
    <comment ref="V6" authorId="2" shapeId="0" xr:uid="{00000000-0006-0000-0100-000006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Average of the 5 release days.</t>
        </r>
      </text>
    </comment>
    <comment ref="AN6" authorId="2" shapeId="0" xr:uid="{00000000-0006-0000-0100-000007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Average turb from days of recap 1/12-1/16</t>
        </r>
      </text>
    </comment>
    <comment ref="AP6" authorId="2" shapeId="0" xr:uid="{00000000-0006-0000-0100-000008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Velocity from 1/12-1/16</t>
        </r>
      </text>
    </comment>
    <comment ref="AV6" authorId="2" shapeId="0" xr:uid="{00000000-0006-0000-0100-00000A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flow from 1/11-1/15</t>
        </r>
      </text>
    </comment>
    <comment ref="C7" authorId="0" shapeId="0" xr:uid="{D2EB5451-1D42-409E-8E82-20CA81287DF4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G7" authorId="2" shapeId="0" xr:uid="{00000000-0006-0000-0100-00000B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 total</t>
        </r>
      </text>
    </comment>
    <comment ref="H7" authorId="2" shapeId="0" xr:uid="{00000000-0006-0000-0100-00000C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Pooled data for week.</t>
        </r>
      </text>
    </comment>
    <comment ref="I7" authorId="2" shapeId="0" xr:uid="{00000000-0006-0000-0100-00000D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Pooled data for week.</t>
        </r>
      </text>
    </comment>
    <comment ref="V7" authorId="2" shapeId="0" xr:uid="{00000000-0006-0000-0100-00000F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flow 1/18-1/19</t>
        </r>
      </text>
    </comment>
    <comment ref="AN7" authorId="2" shapeId="0" xr:uid="{00000000-0006-0000-0100-000010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turb from days of recap 1/20-1/21</t>
        </r>
      </text>
    </comment>
    <comment ref="AP7" authorId="2" shapeId="0" xr:uid="{00000000-0006-0000-0100-000011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velocity from 1/20-1/21</t>
        </r>
      </text>
    </comment>
    <comment ref="AV7" authorId="2" shapeId="0" xr:uid="{00000000-0006-0000-0100-000013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flow from 1/18-1/19</t>
        </r>
      </text>
    </comment>
    <comment ref="G8" authorId="2" shapeId="0" xr:uid="{00000000-0006-0000-0100-000014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 total 2/1-2/5</t>
        </r>
      </text>
    </comment>
    <comment ref="H8" authorId="2" shapeId="0" xr:uid="{00000000-0006-0000-0100-000015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total 2/1-2/5</t>
        </r>
      </text>
    </comment>
    <comment ref="I8" authorId="2" shapeId="0" xr:uid="{00000000-0006-0000-0100-000016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total 2/2-2/6</t>
        </r>
      </text>
    </comment>
    <comment ref="V8" authorId="2" shapeId="0" xr:uid="{00000000-0006-0000-0100-000017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flow 2/1-2/5</t>
        </r>
      </text>
    </comment>
    <comment ref="AN8" authorId="2" shapeId="0" xr:uid="{00000000-0006-0000-0100-000018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turb on days of recap. 2/2-2/6</t>
        </r>
      </text>
    </comment>
    <comment ref="AP8" authorId="2" shapeId="0" xr:uid="{00000000-0006-0000-0100-000019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velocity from 2/2-2/6</t>
        </r>
      </text>
    </comment>
    <comment ref="AV8" authorId="2" shapeId="0" xr:uid="{00000000-0006-0000-0100-00001B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flow 2/1,2/3-2/5</t>
        </r>
      </text>
    </comment>
    <comment ref="C9" authorId="0" shapeId="0" xr:uid="{03BC3E66-3E49-4A7B-8DCD-24BA25C19A56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G9" authorId="2" shapeId="0" xr:uid="{00000000-0006-0000-0100-00001C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marks 2/15-2/19</t>
        </r>
      </text>
    </comment>
    <comment ref="H9" authorId="2" shapeId="0" xr:uid="{00000000-0006-0000-0100-00001D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releases 2/15-2/19</t>
        </r>
      </text>
    </comment>
    <comment ref="V9" authorId="2" shapeId="0" xr:uid="{00000000-0006-0000-0100-00001F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flow from 2/15-2/19</t>
        </r>
      </text>
    </comment>
    <comment ref="AN9" authorId="2" shapeId="0" xr:uid="{00000000-0006-0000-0100-000020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Only 2 recaps caught on 2/17.</t>
        </r>
      </text>
    </comment>
    <comment ref="AV9" authorId="2" shapeId="0" xr:uid="{00000000-0006-0000-0100-000022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flow from 2/15-2/19</t>
        </r>
      </text>
    </comment>
    <comment ref="C10" authorId="0" shapeId="0" xr:uid="{AC51843D-E783-4454-9A18-891A1026DC4F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G10" authorId="2" shapeId="0" xr:uid="{00000000-0006-0000-0100-000023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18 morts on 2/25. Sum of weeks marks 2/22-2/26.</t>
        </r>
      </text>
    </comment>
    <comment ref="H10" authorId="2" shapeId="0" xr:uid="{00000000-0006-0000-0100-000024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releases. 2/22-2/26.</t>
        </r>
      </text>
    </comment>
    <comment ref="V10" authorId="2" shapeId="0" xr:uid="{00000000-0006-0000-0100-000025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flow from 2/22-2/26.</t>
        </r>
      </text>
    </comment>
    <comment ref="AN10" authorId="2" shapeId="0" xr:uid="{00000000-0006-0000-0100-000026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flow on the two days of recap(one fish each day) 2/23 and 2/24.</t>
        </r>
      </text>
    </comment>
    <comment ref="AP10" authorId="2" shapeId="0" xr:uid="{00000000-0006-0000-0100-000027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velocity from 2/23-2/24</t>
        </r>
      </text>
    </comment>
    <comment ref="AV10" authorId="2" shapeId="0" xr:uid="{00000000-0006-0000-0100-000029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flow from 2/22-2/26.</t>
        </r>
      </text>
    </comment>
    <comment ref="C11" authorId="0" shapeId="0" xr:uid="{140A2047-5B50-4C30-8F51-F01037AE4FE3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G11" authorId="2" shapeId="0" xr:uid="{00000000-0006-0000-0100-00002A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marks 3/1-3/5</t>
        </r>
      </text>
    </comment>
    <comment ref="H11" authorId="2" shapeId="0" xr:uid="{00000000-0006-0000-0100-00002B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releases 3/1-3/5</t>
        </r>
      </text>
    </comment>
    <comment ref="I11" authorId="2" shapeId="0" xr:uid="{00000000-0006-0000-0100-00002C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total 3/3-3/6</t>
        </r>
      </text>
    </comment>
    <comment ref="V11" authorId="2" shapeId="0" xr:uid="{00000000-0006-0000-0100-00002D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flow from 3/1-3/5</t>
        </r>
      </text>
    </comment>
    <comment ref="AN11" authorId="2" shapeId="0" xr:uid="{00000000-0006-0000-0100-00002E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turb from 3/3-3/6.</t>
        </r>
      </text>
    </comment>
    <comment ref="AP11" authorId="2" shapeId="0" xr:uid="{00000000-0006-0000-0100-00002F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velocity from 3/3-3/6.</t>
        </r>
      </text>
    </comment>
    <comment ref="AV11" authorId="2" shapeId="0" xr:uid="{00000000-0006-0000-0100-000031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3/1-3/5.</t>
        </r>
      </text>
    </comment>
    <comment ref="G12" authorId="2" shapeId="0" xr:uid="{00000000-0006-0000-0100-000032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marks 3/8-3/12</t>
        </r>
      </text>
    </comment>
    <comment ref="H12" authorId="2" shapeId="0" xr:uid="{00000000-0006-0000-0100-000033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releases 3/8-3/12</t>
        </r>
      </text>
    </comment>
    <comment ref="I12" authorId="2" shapeId="0" xr:uid="{00000000-0006-0000-0100-000034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recaps 3/9-3/13</t>
        </r>
      </text>
    </comment>
    <comment ref="V12" authorId="2" shapeId="0" xr:uid="{00000000-0006-0000-0100-000035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flow from 3/8-3/12</t>
        </r>
      </text>
    </comment>
    <comment ref="AN12" authorId="2" shapeId="0" xr:uid="{00000000-0006-0000-0100-000036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turb from 3/9-3/13</t>
        </r>
      </text>
    </comment>
    <comment ref="AP12" authorId="2" shapeId="0" xr:uid="{00000000-0006-0000-0100-000037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velocity from 3/9-3/13.</t>
        </r>
      </text>
    </comment>
    <comment ref="AV12" authorId="2" shapeId="0" xr:uid="{00000000-0006-0000-0100-000039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3/8-3/12</t>
        </r>
      </text>
    </comment>
    <comment ref="G13" authorId="2" shapeId="0" xr:uid="{00000000-0006-0000-0100-00003A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marks 3/15-3/19.</t>
        </r>
      </text>
    </comment>
    <comment ref="H13" authorId="2" shapeId="0" xr:uid="{00000000-0006-0000-0100-00003B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released fish 3/15-3/19.</t>
        </r>
      </text>
    </comment>
    <comment ref="I13" authorId="2" shapeId="0" xr:uid="{00000000-0006-0000-0100-00003C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recaps 3/23-3/27.</t>
        </r>
      </text>
    </comment>
    <comment ref="V13" authorId="2" shapeId="0" xr:uid="{00000000-0006-0000-0100-00003D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flow at release from 3/15-3/19.</t>
        </r>
      </text>
    </comment>
    <comment ref="AN13" authorId="2" shapeId="0" xr:uid="{00000000-0006-0000-0100-00003E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turb from 3/16-3/20.</t>
        </r>
      </text>
    </comment>
    <comment ref="AP13" authorId="2" shapeId="0" xr:uid="{00000000-0006-0000-0100-00003F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velocity from 3/16-3/20.</t>
        </r>
      </text>
    </comment>
    <comment ref="AQ13" authorId="2" shapeId="0" xr:uid="{00000000-0006-0000-0100-000040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secs/rot from 3/16-3/20. This is first week when secs/3 rots was recorded.</t>
        </r>
      </text>
    </comment>
    <comment ref="AV13" authorId="2" shapeId="0" xr:uid="{00000000-0006-0000-0100-000042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flow from 3/16-3/20.</t>
        </r>
      </text>
    </comment>
    <comment ref="G14" authorId="2" shapeId="0" xr:uid="{00000000-0006-0000-0100-000043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marks 3/22-3/26.One mort.</t>
        </r>
      </text>
    </comment>
    <comment ref="H14" authorId="2" shapeId="0" xr:uid="{00000000-0006-0000-0100-000044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released fish from 3/22-3/26.</t>
        </r>
      </text>
    </comment>
    <comment ref="I14" authorId="2" shapeId="0" xr:uid="{00000000-0006-0000-0100-000045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recaps from 3/23-3/27.</t>
        </r>
      </text>
    </comment>
    <comment ref="V14" authorId="2" shapeId="0" xr:uid="{00000000-0006-0000-0100-000046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3/23-3/27.</t>
        </r>
      </text>
    </comment>
    <comment ref="AN14" authorId="2" shapeId="0" xr:uid="{00000000-0006-0000-0100-000047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turb from 3/23-3/27.</t>
        </r>
      </text>
    </comment>
    <comment ref="AP14" authorId="2" shapeId="0" xr:uid="{00000000-0006-0000-0100-000048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velocity from 3/23-3/27.</t>
        </r>
      </text>
    </comment>
    <comment ref="AQ14" authorId="2" shapeId="0" xr:uid="{00000000-0006-0000-0100-000049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secs/1 rot from 3/23-3/27.</t>
        </r>
      </text>
    </comment>
    <comment ref="AV14" authorId="2" shapeId="0" xr:uid="{00000000-0006-0000-0100-00004B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flow from 3/22-3/26.</t>
        </r>
      </text>
    </comment>
    <comment ref="G15" authorId="2" shapeId="0" xr:uid="{00000000-0006-0000-0100-00004C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marks 3/30-4/2. 2 morts.</t>
        </r>
      </text>
    </comment>
    <comment ref="H15" authorId="2" shapeId="0" xr:uid="{00000000-0006-0000-0100-00004D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released fish 3/30-4/2.</t>
        </r>
      </text>
    </comment>
    <comment ref="I15" authorId="2" shapeId="0" xr:uid="{00000000-0006-0000-0100-00004E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recaps 3/31-4/3.</t>
        </r>
      </text>
    </comment>
    <comment ref="V15" authorId="2" shapeId="0" xr:uid="{00000000-0006-0000-0100-00004F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3/30-4/2.</t>
        </r>
      </text>
    </comment>
    <comment ref="AN15" authorId="2" shapeId="0" xr:uid="{00000000-0006-0000-0100-000050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turb from 3/31-4/3.</t>
        </r>
      </text>
    </comment>
    <comment ref="AP15" authorId="2" shapeId="0" xr:uid="{00000000-0006-0000-0100-000051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velocity from 3/31-4/3.</t>
        </r>
      </text>
    </comment>
    <comment ref="AQ15" authorId="2" shapeId="0" xr:uid="{00000000-0006-0000-0100-000052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secs/rot from 3/31-4/3.</t>
        </r>
      </text>
    </comment>
    <comment ref="AV15" authorId="2" shapeId="0" xr:uid="{00000000-0006-0000-0100-000054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3/30-4/2.</t>
        </r>
      </text>
    </comment>
    <comment ref="G16" authorId="2" shapeId="0" xr:uid="{00000000-0006-0000-0100-000055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marks 4/5-4/9</t>
        </r>
      </text>
    </comment>
    <comment ref="H16" authorId="2" shapeId="0" xr:uid="{00000000-0006-0000-0100-000056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releases 4/5-4/9</t>
        </r>
      </text>
    </comment>
    <comment ref="I16" authorId="2" shapeId="0" xr:uid="{00000000-0006-0000-0100-000057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recaps 4/6-4/11</t>
        </r>
      </text>
    </comment>
    <comment ref="V16" authorId="2" shapeId="0" xr:uid="{00000000-0006-0000-0100-000058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4/5-4/9.</t>
        </r>
      </text>
    </comment>
    <comment ref="AN16" authorId="2" shapeId="0" xr:uid="{00000000-0006-0000-0100-000059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turb from 4/6-4/11.</t>
        </r>
      </text>
    </comment>
    <comment ref="AP16" authorId="2" shapeId="0" xr:uid="{00000000-0006-0000-0100-00005A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velocity from 4/6-4/11.</t>
        </r>
      </text>
    </comment>
    <comment ref="AQ16" authorId="2" shapeId="0" xr:uid="{00000000-0006-0000-0100-00005B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secs/rot from 4/6-4/11.</t>
        </r>
      </text>
    </comment>
    <comment ref="AV16" authorId="2" shapeId="0" xr:uid="{00000000-0006-0000-0100-00005D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4/6-4/11.</t>
        </r>
      </text>
    </comment>
    <comment ref="G17" authorId="2" shapeId="0" xr:uid="{00000000-0006-0000-0100-00005E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marks 4/12-4/16.</t>
        </r>
      </text>
    </comment>
    <comment ref="H17" authorId="2" shapeId="0" xr:uid="{00000000-0006-0000-0100-00005F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releases 4/12-4/16.</t>
        </r>
      </text>
    </comment>
    <comment ref="I17" authorId="2" shapeId="0" xr:uid="{00000000-0006-0000-0100-000060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recaps 4/13-4/18.</t>
        </r>
      </text>
    </comment>
    <comment ref="V17" authorId="2" shapeId="0" xr:uid="{00000000-0006-0000-0100-000061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4/12-4/16.</t>
        </r>
      </text>
    </comment>
    <comment ref="AN17" authorId="2" shapeId="0" xr:uid="{00000000-0006-0000-0100-000062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turb from 4/13-4/18.</t>
        </r>
      </text>
    </comment>
    <comment ref="AP17" authorId="2" shapeId="0" xr:uid="{00000000-0006-0000-0100-000063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velocity from 4/13-4/18.</t>
        </r>
      </text>
    </comment>
    <comment ref="AQ17" authorId="2" shapeId="0" xr:uid="{00000000-0006-0000-0100-000064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secs/rot from 4/13-4/18.</t>
        </r>
      </text>
    </comment>
    <comment ref="AV17" authorId="2" shapeId="0" xr:uid="{00000000-0006-0000-0100-000066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4/12-4/16.</t>
        </r>
      </text>
    </comment>
    <comment ref="G18" authorId="2" shapeId="0" xr:uid="{00000000-0006-0000-0100-000067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marks 4/19-4/20.</t>
        </r>
      </text>
    </comment>
    <comment ref="H18" authorId="2" shapeId="0" xr:uid="{00000000-0006-0000-0100-000068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releases from 4/19-4/20.</t>
        </r>
      </text>
    </comment>
    <comment ref="I18" authorId="2" shapeId="0" xr:uid="{00000000-0006-0000-0100-000069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recaps from 4/20-4/22.</t>
        </r>
      </text>
    </comment>
    <comment ref="V18" authorId="2" shapeId="0" xr:uid="{00000000-0006-0000-0100-00006A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4/19-4/20.</t>
        </r>
      </text>
    </comment>
    <comment ref="AN18" authorId="2" shapeId="0" xr:uid="{00000000-0006-0000-0100-00006B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turb from 4/20-4/26.</t>
        </r>
      </text>
    </comment>
    <comment ref="AP18" authorId="2" shapeId="0" xr:uid="{00000000-0006-0000-0100-00006C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velocity from 4/20-4/26.</t>
        </r>
      </text>
    </comment>
    <comment ref="AQ18" authorId="2" shapeId="0" xr:uid="{00000000-0006-0000-0100-00006D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secs/rot from 4/20-4/26.</t>
        </r>
      </text>
    </comment>
    <comment ref="AV18" authorId="2" shapeId="0" xr:uid="{00000000-0006-0000-0100-00006F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4/19-4/20.</t>
        </r>
      </text>
    </comment>
    <comment ref="G19" authorId="2" shapeId="0" xr:uid="{00000000-0006-0000-0100-000070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marks 4/28-4/29.</t>
        </r>
      </text>
    </comment>
    <comment ref="H19" authorId="2" shapeId="0" xr:uid="{00000000-0006-0000-0100-000071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releases 4/28-4/29.</t>
        </r>
      </text>
    </comment>
    <comment ref="I19" authorId="2" shapeId="0" xr:uid="{00000000-0006-0000-0100-000072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recaps 4/29-4/30.</t>
        </r>
      </text>
    </comment>
    <comment ref="V19" authorId="2" shapeId="0" xr:uid="{00000000-0006-0000-0100-000073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4/28-4/29.</t>
        </r>
      </text>
    </comment>
    <comment ref="AN19" authorId="2" shapeId="0" xr:uid="{00000000-0006-0000-0100-000074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turb from 4/29-4/30.</t>
        </r>
      </text>
    </comment>
    <comment ref="AP19" authorId="2" shapeId="0" xr:uid="{00000000-0006-0000-0100-000075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velocity from 4/29-4/30.</t>
        </r>
      </text>
    </comment>
    <comment ref="AQ19" authorId="2" shapeId="0" xr:uid="{00000000-0006-0000-0100-000076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secs/rot from 4/29-4/30.</t>
        </r>
      </text>
    </comment>
    <comment ref="AV19" authorId="2" shapeId="0" xr:uid="{00000000-0006-0000-0100-000078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4/28-4/29.</t>
        </r>
      </text>
    </comment>
    <comment ref="G20" authorId="2" shapeId="0" xr:uid="{00000000-0006-0000-0100-000079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marks 5/3-5/7.</t>
        </r>
      </text>
    </comment>
    <comment ref="H20" authorId="2" shapeId="0" xr:uid="{00000000-0006-0000-0100-00007A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releases 5/3-5/7.</t>
        </r>
      </text>
    </comment>
    <comment ref="I20" authorId="2" shapeId="0" xr:uid="{00000000-0006-0000-0100-00007B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recaps 5/4-5/8.</t>
        </r>
      </text>
    </comment>
    <comment ref="V20" authorId="2" shapeId="0" xr:uid="{00000000-0006-0000-0100-00007C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5/3-5/7.</t>
        </r>
      </text>
    </comment>
    <comment ref="AN20" authorId="2" shapeId="0" xr:uid="{00000000-0006-0000-0100-00007D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turb from 5/4-5/8</t>
        </r>
      </text>
    </comment>
    <comment ref="AP20" authorId="2" shapeId="0" xr:uid="{00000000-0006-0000-0100-00007E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velocity from 5/4-5/8.</t>
        </r>
      </text>
    </comment>
    <comment ref="AQ20" authorId="2" shapeId="0" xr:uid="{00000000-0006-0000-0100-00007F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secs/rot from 5/4-5/8.</t>
        </r>
      </text>
    </comment>
    <comment ref="AV20" authorId="2" shapeId="0" xr:uid="{00000000-0006-0000-0100-000081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5/3-5/7.</t>
        </r>
      </text>
    </comment>
    <comment ref="C21" authorId="0" shapeId="0" xr:uid="{0FAFDFA4-14CC-4E24-82B5-5683C5881ACF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G21" authorId="2" shapeId="0" xr:uid="{00000000-0006-0000-0100-000082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marks 5/10-5/14.</t>
        </r>
      </text>
    </comment>
    <comment ref="H21" authorId="2" shapeId="0" xr:uid="{00000000-0006-0000-0100-000083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releases 5/10-5/14.</t>
        </r>
      </text>
    </comment>
    <comment ref="I21" authorId="2" shapeId="0" xr:uid="{00000000-0006-0000-0100-000084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 of weeks recaps 5/11-5/13.</t>
        </r>
      </text>
    </comment>
    <comment ref="V21" authorId="2" shapeId="0" xr:uid="{00000000-0006-0000-0100-000085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5/10-5/14.</t>
        </r>
      </text>
    </comment>
    <comment ref="AN21" authorId="2" shapeId="0" xr:uid="{00000000-0006-0000-0100-000086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turb from 5/11-5/13.</t>
        </r>
      </text>
    </comment>
    <comment ref="AP21" authorId="2" shapeId="0" xr:uid="{00000000-0006-0000-0100-000087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velocity from 5/11-5/13.</t>
        </r>
      </text>
    </comment>
    <comment ref="AQ21" authorId="2" shapeId="0" xr:uid="{00000000-0006-0000-0100-000088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secs/rot from 5/11-5/13.</t>
        </r>
      </text>
    </comment>
    <comment ref="AV21" authorId="2" shapeId="0" xr:uid="{00000000-0006-0000-0100-00008A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5/10-5/14.</t>
        </r>
      </text>
    </comment>
    <comment ref="G22" authorId="2" shapeId="0" xr:uid="{00000000-0006-0000-0100-00008B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marks 5/17-5/21.</t>
        </r>
      </text>
    </comment>
    <comment ref="H22" authorId="2" shapeId="0" xr:uid="{00000000-0006-0000-0100-00008C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releases 5/17-5/21.</t>
        </r>
      </text>
    </comment>
    <comment ref="I22" authorId="2" shapeId="0" xr:uid="{00000000-0006-0000-0100-00008D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recaps 5/18-5/23.</t>
        </r>
      </text>
    </comment>
    <comment ref="V22" authorId="2" shapeId="0" xr:uid="{00000000-0006-0000-0100-00008E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5/17-5/21.</t>
        </r>
      </text>
    </comment>
    <comment ref="AN22" authorId="2" shapeId="0" xr:uid="{00000000-0006-0000-0100-00008F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turb from 5/18-5/23.</t>
        </r>
      </text>
    </comment>
    <comment ref="AP22" authorId="2" shapeId="0" xr:uid="{00000000-0006-0000-0100-000090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velocity from 5/18-5/23.</t>
        </r>
      </text>
    </comment>
    <comment ref="AQ22" authorId="2" shapeId="0" xr:uid="{00000000-0006-0000-0100-000091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secs/rot from 5/18-5/23.</t>
        </r>
      </text>
    </comment>
    <comment ref="AV22" authorId="2" shapeId="0" xr:uid="{00000000-0006-0000-0100-000093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5/18-5/23.</t>
        </r>
      </text>
    </comment>
    <comment ref="C23" authorId="0" shapeId="0" xr:uid="{A83CE462-EA73-460D-B806-B63C4AD86035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G23" authorId="2" shapeId="0" xr:uid="{00000000-0006-0000-0100-000094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marks 5/24-5/26.</t>
        </r>
      </text>
    </comment>
    <comment ref="H23" authorId="2" shapeId="0" xr:uid="{00000000-0006-0000-0100-000095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releases from 5/24-5/26.</t>
        </r>
      </text>
    </comment>
    <comment ref="I23" authorId="2" shapeId="0" xr:uid="{00000000-0006-0000-0100-000096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recaps 5/25-5/28.</t>
        </r>
      </text>
    </comment>
    <comment ref="V23" authorId="2" shapeId="0" xr:uid="{00000000-0006-0000-0100-000097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5/24-5/26.</t>
        </r>
      </text>
    </comment>
    <comment ref="AN23" authorId="2" shapeId="0" xr:uid="{00000000-0006-0000-0100-000098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turb from 5/25-5/28.</t>
        </r>
      </text>
    </comment>
    <comment ref="AP23" authorId="2" shapeId="0" xr:uid="{00000000-0006-0000-0100-000099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cone velocity from 5/25-5/28.</t>
        </r>
      </text>
    </comment>
    <comment ref="AQ23" authorId="2" shapeId="0" xr:uid="{00000000-0006-0000-0100-00009A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secs/rot from 5/25-5/28.</t>
        </r>
      </text>
    </comment>
    <comment ref="AV23" authorId="2" shapeId="0" xr:uid="{00000000-0006-0000-0100-00009C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5/24-5/26.</t>
        </r>
      </text>
    </comment>
    <comment ref="C24" authorId="0" shapeId="0" xr:uid="{D50935E5-C95C-4643-98CA-4D45A7ABD285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G24" authorId="2" shapeId="0" xr:uid="{00000000-0006-0000-0100-00009D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marks 5/31-6/3.</t>
        </r>
      </text>
    </comment>
    <comment ref="H24" authorId="2" shapeId="0" xr:uid="{00000000-0006-0000-0100-00009E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releases 5/31-6/3.</t>
        </r>
      </text>
    </comment>
    <comment ref="I24" authorId="2" shapeId="0" xr:uid="{00000000-0006-0000-0100-00009F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recaps 6/1-6/3.</t>
        </r>
      </text>
    </comment>
    <comment ref="V24" authorId="2" shapeId="0" xr:uid="{00000000-0006-0000-0100-0000A0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5/31-6/3.</t>
        </r>
      </text>
    </comment>
    <comment ref="AN24" authorId="2" shapeId="0" xr:uid="{00000000-0006-0000-0100-0000A1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turb from 6/1-6/3.</t>
        </r>
      </text>
    </comment>
    <comment ref="AP24" authorId="2" shapeId="0" xr:uid="{00000000-0006-0000-0100-0000A2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cone velocity from 6/1-6/3.</t>
        </r>
      </text>
    </comment>
    <comment ref="AQ24" authorId="2" shapeId="0" xr:uid="{00000000-0006-0000-0100-0000A3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secs/rot from 6/1-6/3.+</t>
        </r>
      </text>
    </comment>
    <comment ref="AV24" authorId="2" shapeId="0" xr:uid="{00000000-0006-0000-0100-0000A5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5/31-6/3.</t>
        </r>
      </text>
    </comment>
    <comment ref="C25" authorId="0" shapeId="0" xr:uid="{8104B563-774C-4F17-9161-DACB6F9BB466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G25" authorId="2" shapeId="0" xr:uid="{00000000-0006-0000-0100-0000A6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marks 6/8-6/11.</t>
        </r>
      </text>
    </comment>
    <comment ref="H25" authorId="2" shapeId="0" xr:uid="{00000000-0006-0000-0100-0000A7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releases 6/8-6/11.</t>
        </r>
      </text>
    </comment>
    <comment ref="I25" authorId="2" shapeId="0" xr:uid="{00000000-0006-0000-0100-0000A8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recaps. One fish caught on 6/9.</t>
        </r>
      </text>
    </comment>
    <comment ref="N25" authorId="2" shapeId="0" xr:uid="{00000000-0006-0000-0100-0000A9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Only one fish caught in weeks trials.(91mm).</t>
        </r>
      </text>
    </comment>
    <comment ref="R25" authorId="2" shapeId="0" xr:uid="{00000000-0006-0000-0100-0000AA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Marked fish in three trials held for 24 hours.</t>
        </r>
      </text>
    </comment>
    <comment ref="V25" authorId="2" shapeId="0" xr:uid="{00000000-0006-0000-0100-0000AB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6/8-6/11.</t>
        </r>
      </text>
    </comment>
    <comment ref="AN25" authorId="2" shapeId="0" xr:uid="{00000000-0006-0000-0100-0000AC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No turb provided for the day of recap. Used avg of 6/10 and 6/12.</t>
        </r>
      </text>
    </comment>
    <comment ref="AP25" authorId="2" shapeId="0" xr:uid="{00000000-0006-0000-0100-0000AD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cone velocity from 6/9-6/12.</t>
        </r>
      </text>
    </comment>
    <comment ref="AQ25" authorId="2" shapeId="0" xr:uid="{00000000-0006-0000-0100-0000AE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secs/rot from 6/9-6/12.</t>
        </r>
      </text>
    </comment>
    <comment ref="AV25" authorId="2" shapeId="0" xr:uid="{00000000-0006-0000-0100-0000B0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6/8-6/11.</t>
        </r>
      </text>
    </comment>
    <comment ref="C26" authorId="0" shapeId="0" xr:uid="{8F8105CA-7ACB-4A5A-9477-B2E4D80B66C7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G26" authorId="2" shapeId="0" xr:uid="{00000000-0006-0000-0100-0000B1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marks 6/15-6/18.</t>
        </r>
      </text>
    </comment>
    <comment ref="H26" authorId="2" shapeId="0" xr:uid="{00000000-0006-0000-0100-0000B2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releases 6/15-6/18.</t>
        </r>
      </text>
    </comment>
    <comment ref="I26" authorId="2" shapeId="0" xr:uid="{00000000-0006-0000-0100-0000B3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recaps 6/16-6/19.</t>
        </r>
      </text>
    </comment>
    <comment ref="V26" authorId="2" shapeId="0" xr:uid="{00000000-0006-0000-0100-0000B4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6/15-6/18.</t>
        </r>
      </text>
    </comment>
    <comment ref="AN26" authorId="2" shapeId="0" xr:uid="{00000000-0006-0000-0100-0000B5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turb from 6/16-6/19.</t>
        </r>
      </text>
    </comment>
    <comment ref="AP26" authorId="2" shapeId="0" xr:uid="{00000000-0006-0000-0100-0000B6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velocity from 6/16-6/19.</t>
        </r>
      </text>
    </comment>
    <comment ref="AQ26" authorId="2" shapeId="0" xr:uid="{00000000-0006-0000-0100-0000B7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secs/rot from 6/16-6/19.</t>
        </r>
      </text>
    </comment>
    <comment ref="AV26" authorId="2" shapeId="0" xr:uid="{00000000-0006-0000-0100-0000B9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6/15-6/18.</t>
        </r>
      </text>
    </comment>
    <comment ref="C27" authorId="0" shapeId="0" xr:uid="{D955E8BC-511F-4ADF-BA18-A8B6297BE527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G27" authorId="2" shapeId="0" xr:uid="{00000000-0006-0000-0100-0000BA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marks 6/22-6/25.</t>
        </r>
      </text>
    </comment>
    <comment ref="H27" authorId="2" shapeId="0" xr:uid="{00000000-0006-0000-0100-0000BB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releases 6/22-6/25.</t>
        </r>
      </text>
    </comment>
    <comment ref="I27" authorId="2" shapeId="0" xr:uid="{00000000-0006-0000-0100-0000BC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recaps 6/23-6/26.</t>
        </r>
      </text>
    </comment>
    <comment ref="V27" authorId="2" shapeId="0" xr:uid="{00000000-0006-0000-0100-0000BD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6/22-6/25.</t>
        </r>
      </text>
    </comment>
    <comment ref="AN27" authorId="2" shapeId="0" xr:uid="{00000000-0006-0000-0100-0000BE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turb from 6/23-6/26.</t>
        </r>
      </text>
    </comment>
    <comment ref="AP27" authorId="2" shapeId="0" xr:uid="{00000000-0006-0000-0100-0000BF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velocity from 6/23-6/26.</t>
        </r>
      </text>
    </comment>
    <comment ref="AQ27" authorId="2" shapeId="0" xr:uid="{00000000-0006-0000-0100-0000C0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secs/rot from 6/23-6/26.</t>
        </r>
      </text>
    </comment>
    <comment ref="AV27" authorId="2" shapeId="0" xr:uid="{00000000-0006-0000-0100-0000C2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6/22-6/25.</t>
        </r>
      </text>
    </comment>
    <comment ref="G28" authorId="2" shapeId="0" xr:uid="{00000000-0006-0000-0100-0000C3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marks 1/13-1/14.</t>
        </r>
      </text>
    </comment>
    <comment ref="H28" authorId="2" shapeId="0" xr:uid="{00000000-0006-0000-0100-0000C4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releases 1/13-1/14.</t>
        </r>
      </text>
    </comment>
    <comment ref="I28" authorId="2" shapeId="0" xr:uid="{00000000-0006-0000-0100-0000C5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Sum of weeks recaps 1/14-1/15.</t>
        </r>
      </text>
    </comment>
    <comment ref="V28" authorId="2" shapeId="0" xr:uid="{00000000-0006-0000-0100-0000C6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1/13-1/14.</t>
        </r>
      </text>
    </comment>
    <comment ref="AP28" authorId="2" shapeId="0" xr:uid="{00000000-0006-0000-0100-0000C8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velocity from 1/14-1/15.</t>
        </r>
      </text>
    </comment>
    <comment ref="AQ28" authorId="2" shapeId="0" xr:uid="{00000000-0006-0000-0100-0000C9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secs/rot from 1/14-1/15.</t>
        </r>
      </text>
    </comment>
    <comment ref="AV28" authorId="2" shapeId="0" xr:uid="{00000000-0006-0000-0100-0000CB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mean flow from 1/13-1/14.</t>
        </r>
      </text>
    </comment>
    <comment ref="C29" authorId="0" shapeId="0" xr:uid="{FA40C42A-BCED-42DD-BD54-9E57C1551CB2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C30" authorId="0" shapeId="0" xr:uid="{19110604-AA7B-4BA2-8C8A-2D0307FA7803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Cone raised 2/12-2/15 due to storm events. Peak flow on 2/12 @ 0:00 (1,552 cfs). Peak flow on 2/13 @ 09:00 (3,019 cfs).</t>
        </r>
      </text>
    </comment>
    <comment ref="AN31" authorId="2" shapeId="0" xr:uid="{00000000-0006-0000-0100-0000CE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turb from 2/18-2/19.</t>
        </r>
      </text>
    </comment>
    <comment ref="C32" authorId="0" shapeId="0" xr:uid="{C53D9F5E-0ED2-46AD-8C2E-77EC9274262D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recaptured, Did not fish trap on 2/23</t>
        </r>
      </text>
    </comment>
    <comment ref="H32" authorId="2" shapeId="0" xr:uid="{00000000-0006-0000-0100-0000CF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5 morts during marking.  This may have been an LBC release as none were captured at UBC and 9 were captured in LBC</t>
        </r>
      </text>
    </comment>
    <comment ref="AN32" authorId="2" shapeId="0" xr:uid="{00000000-0006-0000-0100-0000D2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turb from 2/19. Expected first day of recap.</t>
        </r>
      </text>
    </comment>
    <comment ref="AP32" authorId="2" shapeId="0" xr:uid="{00000000-0006-0000-0100-0000D3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velocity on first day of expected recap 2/19.</t>
        </r>
      </text>
    </comment>
    <comment ref="AQ32" authorId="2" shapeId="0" xr:uid="{00000000-0006-0000-0100-0000D4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Velocity on expected first day of recap 2/19.</t>
        </r>
      </text>
    </comment>
    <comment ref="C33" authorId="0" shapeId="0" xr:uid="{9136EF17-1B43-4A09-97A2-3CC27DF83C44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recaptured, Trap Pulled 4 hours after release. High Flows</t>
        </r>
      </text>
    </comment>
    <comment ref="C34" authorId="0" shapeId="0" xr:uid="{AA926E09-A790-4922-B194-8D416387FD3E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recaptured, Trap Pulled 4 hours after release. High Flows</t>
        </r>
      </text>
    </comment>
    <comment ref="AN34" authorId="2" shapeId="0" xr:uid="{00000000-0006-0000-0100-0000DC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Trap was pulled on 2/23 the expected first day of recap. Used 2/24 data.</t>
        </r>
      </text>
    </comment>
    <comment ref="AP34" authorId="2" shapeId="0" xr:uid="{00000000-0006-0000-0100-0000DD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Trap was pulled on 2/23 the first day of expected recap. Used 2/24 data.</t>
        </r>
      </text>
    </comment>
    <comment ref="AQ34" authorId="2" shapeId="0" xr:uid="{00000000-0006-0000-0100-0000DE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Trap was pulled on 2/23 the first day of expected recap. Used 2/24 data.</t>
        </r>
      </text>
    </comment>
    <comment ref="C35" authorId="0" shapeId="0" xr:uid="{491AF32B-068D-42FB-845A-0F29140BF130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AN35" authorId="2" shapeId="0" xr:uid="{00000000-0006-0000-0100-0000E3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Used data from 2/24. Expected first day of recap.</t>
        </r>
      </text>
    </comment>
    <comment ref="AP35" authorId="2" shapeId="0" xr:uid="{00000000-0006-0000-0100-0000E4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Used data from 2/24. Expected first day of recap.</t>
        </r>
      </text>
    </comment>
    <comment ref="AQ35" authorId="2" shapeId="0" xr:uid="{00000000-0006-0000-0100-0000E5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Used data from 2/24. First day of expected recap.</t>
        </r>
      </text>
    </comment>
    <comment ref="C36" authorId="0" shapeId="0" xr:uid="{F3BF8AB7-406C-48ED-81BC-9FFC1F078C4F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C37" authorId="0" shapeId="0" xr:uid="{C261DB26-0381-4A84-A026-DAF8DD1EE4BF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V37" authorId="2" shapeId="0" xr:uid="{00000000-0006-0000-0100-0000EA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between 10:00-11:00.</t>
        </r>
      </text>
    </comment>
    <comment ref="AN37" authorId="2" shapeId="0" xr:uid="{00000000-0006-0000-0100-0000EC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Data from 4/11. Expected first day of recap.</t>
        </r>
      </text>
    </comment>
    <comment ref="AP37" authorId="2" shapeId="0" xr:uid="{00000000-0006-0000-0100-0000ED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Data from 4/11. Expected first day of recap.</t>
        </r>
      </text>
    </comment>
    <comment ref="AQ37" authorId="2" shapeId="0" xr:uid="{00000000-0006-0000-0100-0000EE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Data from 4/11. Expected first day of recap.</t>
        </r>
      </text>
    </comment>
    <comment ref="C38" authorId="0" shapeId="0" xr:uid="{7F94BAE3-C3E4-4A0C-B84B-652263A27521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C39" authorId="0" shapeId="0" xr:uid="{10A3E2B6-DF86-4D2C-8F4B-604CC4A6BB0A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C41" authorId="0" shapeId="0" xr:uid="{223F9319-BBDA-437A-BE5D-859312EFAE38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C43" authorId="0" shapeId="0" xr:uid="{5539F214-2EEC-4591-835B-903349AF3A2B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C44" authorId="0" shapeId="0" xr:uid="{4D7B2FDF-A54D-4637-B65E-641391A41698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S44" authorId="2" shapeId="0" xr:uid="{00000000-0006-0000-0100-0000F4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Some fish held for 2 days.Not all.</t>
        </r>
      </text>
    </comment>
    <comment ref="BB44" authorId="2" shapeId="0" xr:uid="{00000000-0006-0000-0100-0000F5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Caught on day seven.</t>
        </r>
      </text>
    </comment>
    <comment ref="C45" authorId="0" shapeId="0" xr:uid="{304D7A02-AF76-40AC-A3F5-BFE77753174B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C46" authorId="0" shapeId="0" xr:uid="{FFABDA3C-9F3D-4133-8659-EACF9C5DA623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AN46" authorId="2" shapeId="0" xr:uid="{00000000-0006-0000-0100-0000F8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Data from 5/21. Expected first day of recap.</t>
        </r>
      </text>
    </comment>
    <comment ref="AP46" authorId="2" shapeId="0" xr:uid="{00000000-0006-0000-0100-0000F9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Data from 5/21. First day of expected recap.</t>
        </r>
      </text>
    </comment>
    <comment ref="AQ46" authorId="2" shapeId="0" xr:uid="{00000000-0006-0000-0100-0000FA00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Data from 5/21. First day of expected recap.</t>
        </r>
      </text>
    </comment>
    <comment ref="C47" authorId="0" shapeId="0" xr:uid="{53321D73-8D8D-4CEA-A252-41C1381454AF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C48" authorId="0" shapeId="0" xr:uid="{BD1A4EFF-42EC-4AA4-849E-EBEF1CD3D9DD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AN48" authorId="2" shapeId="0" xr:uid="{00000000-0006-0000-0100-000000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Data from 5/27. First day of expected first recap.</t>
        </r>
      </text>
    </comment>
    <comment ref="AP48" authorId="2" shapeId="0" xr:uid="{00000000-0006-0000-0100-000001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Data from 5/27. First day of expected first recap.</t>
        </r>
      </text>
    </comment>
    <comment ref="AQ48" authorId="2" shapeId="0" xr:uid="{00000000-0006-0000-0100-000002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Data from 5/27. First day of expected recap.</t>
        </r>
      </text>
    </comment>
    <comment ref="C49" authorId="0" shapeId="0" xr:uid="{84DE3D23-B7DC-42F4-A13A-3FAD2E0B5E67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V49" authorId="2" shapeId="0" xr:uid="{00000000-0006-0000-0100-000004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of night flows between 17:00-24:00.</t>
        </r>
      </text>
    </comment>
    <comment ref="C50" authorId="0" shapeId="0" xr:uid="{85E858EC-238B-449E-94A8-7BC6E30659CB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AN50" authorId="2" shapeId="0" xr:uid="{00000000-0006-0000-0100-000007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Data from 6/3. First day of expected recap.</t>
        </r>
      </text>
    </comment>
    <comment ref="AP50" authorId="2" shapeId="0" xr:uid="{00000000-0006-0000-0100-000008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Data from 6/3. First day of expected recap.</t>
        </r>
      </text>
    </comment>
    <comment ref="AQ50" authorId="2" shapeId="0" xr:uid="{00000000-0006-0000-0100-000009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Data from 6/3. First day of expected recap.</t>
        </r>
      </text>
    </comment>
    <comment ref="C51" authorId="0" shapeId="0" xr:uid="{8D65C136-9539-4442-9C51-5059501E001E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C52" authorId="0" shapeId="0" xr:uid="{DC68ADD4-5FB6-473C-B1C5-19FECF4571D6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V52" authorId="2" shapeId="0" xr:uid="{00000000-0006-0000-0100-00000D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flow between 9:00-10:00.</t>
        </r>
      </text>
    </comment>
    <comment ref="AN52" authorId="2" shapeId="0" xr:uid="{00000000-0006-0000-0100-00000F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Data from 6/11. First day of expected recap.</t>
        </r>
      </text>
    </comment>
    <comment ref="AP52" authorId="2" shapeId="0" xr:uid="{00000000-0006-0000-0100-000010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Data from 6/11. First day of expected recap.</t>
        </r>
      </text>
    </comment>
    <comment ref="AQ52" authorId="2" shapeId="0" xr:uid="{00000000-0006-0000-0100-000011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Data form 6/11. First day of expected recap.</t>
        </r>
      </text>
    </comment>
    <comment ref="C53" authorId="0" shapeId="0" xr:uid="{44A0F9D7-C0F9-4F69-94BE-6C0A3B573EEC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V53" authorId="2" shapeId="0" xr:uid="{00000000-0006-0000-0100-000013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flow between 9:00-10:00.</t>
        </r>
      </text>
    </comment>
    <comment ref="C55" authorId="0" shapeId="0" xr:uid="{B0435086-62DC-425A-A4CD-3E29093304A9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Cone raised for weekend due to new 4 day sampling regime.</t>
        </r>
      </text>
    </comment>
    <comment ref="C56" authorId="0" shapeId="0" xr:uid="{3442B971-1FFA-4AAA-BC5F-7FB4DF641C63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Cone raised for weekend due to new 4 day sampling regime.</t>
        </r>
      </text>
    </comment>
    <comment ref="C57" authorId="0" shapeId="0" xr:uid="{3FE3FD76-2A5D-4323-997E-E34EE967886D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recaptured, Trap pulled on 11/21.</t>
        </r>
      </text>
    </comment>
    <comment ref="V57" authorId="2" shapeId="0" xr:uid="{00000000-0006-0000-0100-00001C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flow between 16:00-17:00.</t>
        </r>
      </text>
    </comment>
    <comment ref="C58" authorId="0" shapeId="0" xr:uid="{493DB5FF-5AEE-421D-B828-77F2131FFF6C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C67" authorId="0" shapeId="0" xr:uid="{0928204F-C93F-4E14-9BD9-AA9816F9311A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7" authorId="2" shapeId="0" xr:uid="{00000000-0006-0000-0100-00001F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flow between 17:00-18:00.</t>
        </r>
      </text>
    </comment>
    <comment ref="C68" authorId="0" shapeId="0" xr:uid="{92D70321-F15E-43CE-83AA-996193E4ACD4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Day-2 recap did not happen due to storm.  David should double check this. Flows peaked @ 2,676 cfs on 2/20 @ 07:00. Possibly fished through high flows out of the thalweg close to shore.</t>
        </r>
      </text>
    </comment>
    <comment ref="C71" authorId="0" shapeId="0" xr:uid="{19A42EAC-3B54-43D9-A52F-F3516ED86954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C72" authorId="0" shapeId="0" xr:uid="{DC906982-2789-4043-8A64-35D2A172F368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Trap was pulled for weekend starting 04/06.</t>
        </r>
      </text>
    </comment>
    <comment ref="C73" authorId="0" shapeId="0" xr:uid="{54FF3EBB-9503-4BE1-824F-1BED5CCE643D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Trap was pulled for the weekends. The trap only fished 2 days during these trials.</t>
        </r>
      </text>
    </comment>
    <comment ref="I73" authorId="2" shapeId="0" xr:uid="{00000000-0006-0000-0100-000026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five out of the eight fish were morts.</t>
        </r>
      </text>
    </comment>
    <comment ref="C75" authorId="0" shapeId="0" xr:uid="{D630FE7F-3987-4C2A-B5DB-7EDD23F19895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Pooled with next 3 trials</t>
        </r>
      </text>
    </comment>
    <comment ref="E75" authorId="2" shapeId="0" xr:uid="{00000000-0006-0000-0100-000029010000}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Maybe not a good idea to use this trial to estimate passage, but results were closer to adjacent trials than the season avg of 0.06.</t>
        </r>
      </text>
    </comment>
    <comment ref="C76" authorId="0" shapeId="0" xr:uid="{734241DB-BA96-4A46-A032-261E38A125EF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Yes, see comment for previous trial.</t>
        </r>
      </text>
    </comment>
    <comment ref="C77" authorId="0" shapeId="0" xr:uid="{C1E77BA9-9176-464C-82C3-FF30C744A205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Yes, see comment for previous trial.</t>
        </r>
      </text>
    </comment>
    <comment ref="C78" authorId="0" shapeId="0" xr:uid="{19D9551A-AF13-4303-BC9A-11862D5EBCA0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Yes, see comment for previous trial.</t>
        </r>
      </text>
    </comment>
    <comment ref="C79" authorId="0" shapeId="0" xr:uid="{9D4A1B6F-3CCD-4F2C-BBD7-6FEA8696A513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recaptured, trap day onepulled high flow</t>
        </r>
      </text>
    </comment>
    <comment ref="W79" authorId="3" shapeId="0" xr:uid="{00000000-0006-0000-0100-000030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X79" authorId="3" shapeId="0" xr:uid="{00000000-0006-0000-0100-000031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Y79" authorId="3" shapeId="0" xr:uid="{00000000-0006-0000-0100-000032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A79" authorId="3" shapeId="0" xr:uid="{00000000-0006-0000-0100-000033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B79" authorId="3" shapeId="0" xr:uid="{00000000-0006-0000-0100-000034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H79" authorId="3" shapeId="0" xr:uid="{00000000-0006-0000-0100-000035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N79" authorId="2" shapeId="0" xr:uid="{00000000-0006-0000-0100-000037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Data from 1/24. First day of expected recap.</t>
        </r>
      </text>
    </comment>
    <comment ref="AP79" authorId="2" shapeId="0" xr:uid="{00000000-0006-0000-0100-000038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Data from 1/24. First day of expected recap.</t>
        </r>
      </text>
    </comment>
    <comment ref="AQ79" authorId="2" shapeId="0" xr:uid="{00000000-0006-0000-0100-000039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Data from 1/24. First day of expected recap.</t>
        </r>
      </text>
    </comment>
    <comment ref="W80" authorId="3" shapeId="0" xr:uid="{00000000-0006-0000-0100-00003B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X80" authorId="3" shapeId="0" xr:uid="{00000000-0006-0000-0100-00003C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Y80" authorId="3" shapeId="0" xr:uid="{00000000-0006-0000-0100-00003D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A80" authorId="3" shapeId="0" xr:uid="{00000000-0006-0000-0100-00003E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B80" authorId="3" shapeId="0" xr:uid="{00000000-0006-0000-0100-00003F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H80" authorId="3" shapeId="0" xr:uid="{00000000-0006-0000-0100-000040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W81" authorId="3" shapeId="0" xr:uid="{00000000-0006-0000-0100-000041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X81" authorId="3" shapeId="0" xr:uid="{00000000-0006-0000-0100-000042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Y81" authorId="3" shapeId="0" xr:uid="{00000000-0006-0000-0100-000043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A81" authorId="3" shapeId="0" xr:uid="{00000000-0006-0000-0100-000044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B81" authorId="3" shapeId="0" xr:uid="{00000000-0006-0000-0100-000045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pagedata from lookup table1, data missing on CDEC web page</t>
        </r>
      </text>
    </comment>
    <comment ref="AH81" authorId="3" shapeId="0" xr:uid="{00000000-0006-0000-0100-000046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C82" authorId="0" shapeId="0" xr:uid="{620F4705-1ED7-4432-951C-B81832BA78BE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Trap not valid because stick kept the trap from rotating after release.</t>
        </r>
      </text>
    </comment>
    <comment ref="W82" authorId="3" shapeId="0" xr:uid="{00000000-0006-0000-0100-000049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X82" authorId="3" shapeId="0" xr:uid="{00000000-0006-0000-0100-00004A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Y82" authorId="3" shapeId="0" xr:uid="{00000000-0006-0000-0100-00004B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A82" authorId="3" shapeId="0" xr:uid="{00000000-0006-0000-0100-00004C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B82" authorId="3" shapeId="0" xr:uid="{00000000-0006-0000-0100-00004D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H82" authorId="3" shapeId="0" xr:uid="{00000000-0006-0000-0100-00004E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N82" authorId="2" shapeId="0" xr:uid="{00000000-0006-0000-0100-000050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Data from 2/4. First day of expected recap.</t>
        </r>
      </text>
    </comment>
    <comment ref="AP82" authorId="2" shapeId="0" xr:uid="{00000000-0006-0000-0100-000051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Data from 2/4. First day of expected recap.</t>
        </r>
      </text>
    </comment>
    <comment ref="AQ82" authorId="2" shapeId="0" xr:uid="{00000000-0006-0000-0100-000052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Data from 2/4. First day of expected recap.</t>
        </r>
      </text>
    </comment>
    <comment ref="W83" authorId="3" shapeId="0" xr:uid="{00000000-0006-0000-0100-000053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X83" authorId="3" shapeId="0" xr:uid="{00000000-0006-0000-0100-000054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Y83" authorId="3" shapeId="0" xr:uid="{00000000-0006-0000-0100-000055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A83" authorId="3" shapeId="0" xr:uid="{00000000-0006-0000-0100-000056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B83" authorId="3" shapeId="0" xr:uid="{00000000-0006-0000-0100-000057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H83" authorId="3" shapeId="0" xr:uid="{00000000-0006-0000-0100-000058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W84" authorId="3" shapeId="0" xr:uid="{00000000-0006-0000-0100-000059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X84" authorId="3" shapeId="0" xr:uid="{00000000-0006-0000-0100-00005A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Y84" authorId="3" shapeId="0" xr:uid="{00000000-0006-0000-0100-00005B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A84" authorId="3" shapeId="0" xr:uid="{00000000-0006-0000-0100-00005C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B84" authorId="3" shapeId="0" xr:uid="{00000000-0006-0000-0100-00005D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H84" authorId="3" shapeId="0" xr:uid="{00000000-0006-0000-0100-00005E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C85" authorId="0" shapeId="0" xr:uid="{D5FA58E0-2185-4186-B816-666DD4B990DF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Trap pulled on third day of trial for flow event.</t>
        </r>
      </text>
    </comment>
    <comment ref="W85" authorId="3" shapeId="0" xr:uid="{00000000-0006-0000-0100-00005F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X85" authorId="3" shapeId="0" xr:uid="{00000000-0006-0000-0100-000060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Y85" authorId="3" shapeId="0" xr:uid="{00000000-0006-0000-0100-000061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A85" authorId="3" shapeId="0" xr:uid="{00000000-0006-0000-0100-000062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B85" authorId="3" shapeId="0" xr:uid="{00000000-0006-0000-0100-000063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H85" authorId="3" shapeId="0" xr:uid="{00000000-0006-0000-0100-000064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C86" authorId="0" shapeId="0" xr:uid="{8E330EC1-1700-465D-AD0B-5F649AB3C809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extremely abnormal "sec/rotation." Trap may have been out of position.</t>
        </r>
      </text>
    </comment>
    <comment ref="AA86" authorId="3" shapeId="0" xr:uid="{00000000-0006-0000-0100-000069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B86" authorId="3" shapeId="0" xr:uid="{00000000-0006-0000-0100-00006A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Q86" authorId="1" shapeId="0" xr:uid="{00000000-0006-0000-0100-00006B010000}">
      <text>
        <r>
          <rPr>
            <b/>
            <sz val="10"/>
            <color indexed="81"/>
            <rFont val="Tahoma"/>
            <family val="2"/>
          </rPr>
          <t>Jess Newton:</t>
        </r>
        <r>
          <rPr>
            <sz val="10"/>
            <color indexed="81"/>
            <rFont val="Tahoma"/>
            <family val="2"/>
          </rPr>
          <t xml:space="preserve">
Extreme outlier for 620 cfs but cone velocity is normal for the flow.</t>
        </r>
      </text>
    </comment>
    <comment ref="C87" authorId="0" shapeId="0" xr:uid="{1D3489D0-02A9-4758-8F68-11AD58B8A231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Trap pulled on third day of trial for flow event.</t>
        </r>
      </text>
    </comment>
    <comment ref="AA87" authorId="3" shapeId="0" xr:uid="{00000000-0006-0000-0100-00006D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B87" authorId="3" shapeId="0" xr:uid="{00000000-0006-0000-0100-00006E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Q87" authorId="1" shapeId="0" xr:uid="{00000000-0006-0000-0100-00006F010000}">
      <text>
        <r>
          <rPr>
            <b/>
            <sz val="10"/>
            <color indexed="81"/>
            <rFont val="Tahoma"/>
            <family val="2"/>
          </rPr>
          <t>Jess Newton:</t>
        </r>
        <r>
          <rPr>
            <sz val="10"/>
            <color indexed="81"/>
            <rFont val="Tahoma"/>
            <family val="2"/>
          </rPr>
          <t xml:space="preserve">
abnormal "sec/rotation." Trap may have been out of position.</t>
        </r>
      </text>
    </comment>
    <comment ref="AA88" authorId="3" shapeId="0" xr:uid="{00000000-0006-0000-0100-000071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B88" authorId="3" shapeId="0" xr:uid="{00000000-0006-0000-0100-000072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A89" authorId="3" shapeId="0" xr:uid="{00000000-0006-0000-0100-000073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B89" authorId="3" shapeId="0" xr:uid="{00000000-0006-0000-0100-000074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A90" authorId="3" shapeId="0" xr:uid="{00000000-0006-0000-0100-000075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B90" authorId="3" shapeId="0" xr:uid="{00000000-0006-0000-0100-000076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A91" authorId="3" shapeId="0" xr:uid="{00000000-0006-0000-0100-000077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B91" authorId="3" shapeId="0" xr:uid="{00000000-0006-0000-0100-00007801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C92" authorId="0" shapeId="0" xr:uid="{61165BD6-B416-411F-BBA5-482C1CFC95F5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Day-2 recap did not happen due to storm.  David should double check this. Trap pulled on 2nd day @ approximately 06:30am due to flows in excess of 5,000cfs. Set traps on 3rd day@ approximately 1,840cfs.</t>
        </r>
      </text>
    </comment>
    <comment ref="C93" authorId="0" shapeId="0" xr:uid="{937F1657-1E74-45A2-8F7D-E8BF5D863B85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used to estimate passage.  Could have pooled with previous trial, but season average (0.0538) was closer to actual E.</t>
        </r>
      </text>
    </comment>
    <comment ref="C94" authorId="0" shapeId="0" xr:uid="{5971F4F9-A7AD-40BF-80BA-70FD195A3D3D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C95" authorId="0" shapeId="0" xr:uid="{C7D2CEF1-65C4-47BD-8A8C-14346FBDB738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B96" authorId="0" shapeId="0" xr:uid="{E4963B33-07E5-499F-855D-F95A12A47124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missing both</t>
        </r>
      </text>
    </comment>
    <comment ref="C96" authorId="0" shapeId="0" xr:uid="{FB3790DB-48DB-4448-B558-1237D8193596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C98" authorId="0" shapeId="0" xr:uid="{E4C2D894-06B4-4E23-AD0D-BFD7FCF9B2F9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Day-2 catch was partial. Partial day's data.  David should double check. (Yes, fished from 08:27 to 13:45 then cone was raised.)</t>
        </r>
      </text>
    </comment>
    <comment ref="AQ98" authorId="1" shapeId="0" xr:uid="{00000000-0006-0000-0100-000085010000}">
      <text>
        <r>
          <rPr>
            <b/>
            <sz val="10"/>
            <color indexed="81"/>
            <rFont val="Tahoma"/>
            <family val="2"/>
          </rPr>
          <t>Jess Newton:</t>
        </r>
        <r>
          <rPr>
            <sz val="10"/>
            <color indexed="81"/>
            <rFont val="Tahoma"/>
            <family val="2"/>
          </rPr>
          <t xml:space="preserve">
abnormal "sec/rotation." Trap may have been out of position.</t>
        </r>
      </text>
    </comment>
    <comment ref="C101" authorId="0" shapeId="0" xr:uid="{DE84DB34-79DD-48EE-B7A7-06E67E02A381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Trap not fishing on 4th daydue to high flows.</t>
        </r>
      </text>
    </comment>
    <comment ref="C104" authorId="0" shapeId="0" xr:uid="{3823BECB-3DF0-485F-86D5-4B327CF04941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Trap not fishing on day 4 &amp; 5 due to high flows</t>
        </r>
      </text>
    </comment>
    <comment ref="C105" authorId="0" shapeId="0" xr:uid="{9947DB22-7487-4A0B-A4DC-AD5198902D54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Trap fished 2 nights after release.</t>
        </r>
      </text>
    </comment>
    <comment ref="BB105" authorId="2" shapeId="0" xr:uid="{00000000-0006-0000-0100-00008B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Fish caught on Day 6 2/29/04.</t>
        </r>
      </text>
    </comment>
    <comment ref="C110" authorId="2" shapeId="0" xr:uid="{00000000-0006-0000-0100-00008D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292 fish marked 93 were &gt;50mm (considered outliers). 20 morts with no data on size. Could not separate out into outlier trial. Pooled with next trial</t>
        </r>
      </text>
    </comment>
    <comment ref="S110" authorId="2" shapeId="0" xr:uid="{00000000-0006-0000-0100-00008E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Not sure how many fish were saved for 5 days.</t>
        </r>
      </text>
    </comment>
    <comment ref="C111" authorId="2" shapeId="0" xr:uid="{00000000-0006-0000-0100-000090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169 fish marked, 31 were considered outliers(&gt;44mm). There were 12 morts with no FL data provided. Could not separate out into an outlier trial. Pooled with previous triaL</t>
        </r>
      </text>
    </comment>
    <comment ref="C112" authorId="2" shapeId="0" xr:uid="{00000000-0006-0000-0100-000091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658 marked, 597 released. 29 outliers (&gt;45mm). 61 morts with no FL data. Could not consider outlier trial.</t>
        </r>
      </text>
    </comment>
    <comment ref="C113" authorId="0" shapeId="0" xr:uid="{487F8678-9F71-4EA0-A9F9-5566C31B1D8D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Pooled with 1/14 trial</t>
        </r>
      </text>
    </comment>
    <comment ref="S113" authorId="2" shapeId="0" xr:uid="{00000000-0006-0000-0100-000093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Held 12 fish starting on 1/1/05.</t>
        </r>
      </text>
    </comment>
    <comment ref="C114" authorId="0" shapeId="0" xr:uid="{488F8CB5-0341-41D1-B72A-EB38B8C5D9ED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Cone not rotating upon arrival. Only 4536 revs. Not a valid sampl</t>
        </r>
      </text>
    </comment>
    <comment ref="V114" authorId="2" shapeId="0" xr:uid="{00000000-0006-0000-0100-000096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flow between 13:00-14:00.</t>
        </r>
      </text>
    </comment>
    <comment ref="C115" authorId="0" shapeId="0" xr:uid="{9B0C685C-4284-4B56-B9D7-886C9BE347FC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Pooled with 1/4 trial</t>
        </r>
      </text>
    </comment>
    <comment ref="E115" authorId="2" shapeId="0" xr:uid="{00000000-0006-0000-0100-000098010000}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Maybe not a good idea to pool a daytime trial with a nighttime trial, but E's and flows were similar. </t>
        </r>
      </text>
    </comment>
    <comment ref="C117" authorId="0" shapeId="0" xr:uid="{33FD7D47-39E3-4005-9595-5F4A34BFF1A7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Pooled with next trial,trap sunkl</t>
        </r>
      </text>
    </comment>
    <comment ref="AP131" authorId="1" shapeId="0" xr:uid="{00000000-0006-0000-0100-00009C010000}">
      <text>
        <r>
          <rPr>
            <b/>
            <sz val="10"/>
            <color indexed="81"/>
            <rFont val="Tahoma"/>
            <family val="2"/>
          </rPr>
          <t>Jess Newton:</t>
        </r>
        <r>
          <rPr>
            <sz val="10"/>
            <color indexed="81"/>
            <rFont val="Tahoma"/>
            <family val="2"/>
          </rPr>
          <t xml:space="preserve">
A value of 4.9 is an EXTREME outlier for 340 cfs.  Sec/Rotation is normal for 340 cfs.  4.9 may be an error.</t>
        </r>
      </text>
    </comment>
    <comment ref="C132" authorId="0" shapeId="0" xr:uid="{06EA50C8-EB9E-4A0C-A64B-A1A6369140D3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recaptured, Pooled with next 2 trials</t>
        </r>
      </text>
    </comment>
    <comment ref="C133" authorId="0" shapeId="0" xr:uid="{ED87085B-D205-40CA-8BB0-7A1056D44BFB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recaptured, Polled with previous and next trial.</t>
        </r>
      </text>
    </comment>
    <comment ref="AM133" authorId="2" shapeId="0" xr:uid="{00000000-0006-0000-0100-00009F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Caught on second day of trial. Nothing caught on first day.</t>
        </r>
      </text>
    </comment>
    <comment ref="AO133" authorId="2" shapeId="0" xr:uid="{00000000-0006-0000-0100-0000A0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Flow second day of trial.</t>
        </r>
      </text>
    </comment>
    <comment ref="C134" authorId="0" shapeId="0" xr:uid="{9A5CB545-CC4A-4C03-9D44-CF3077CE600B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 Pooled with 2 previous trials.</t>
        </r>
      </text>
    </comment>
    <comment ref="C135" authorId="0" shapeId="0" xr:uid="{B1CB43D9-0A2F-4503-8A99-B969E0C14BC1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recaptured, Pooled with next trial</t>
        </r>
      </text>
    </comment>
    <comment ref="C136" authorId="0" shapeId="0" xr:uid="{14C7A3C6-0B6D-4A11-B9E4-F48F05563D85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Pooled with previous triald</t>
        </r>
      </text>
    </comment>
    <comment ref="C140" authorId="0" shapeId="0" xr:uid="{69D5978D-7917-43CF-94F6-F3E08B3C9ECB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recaptured, Pooled with next 2 trials</t>
        </r>
      </text>
    </comment>
    <comment ref="C141" authorId="0" shapeId="0" xr:uid="{384446BF-5563-4B32-99A4-04D0F35A8E7A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recaptured, Pooled with previous and next trial. Trap pulled day 4 due to high flows.</t>
        </r>
      </text>
    </comment>
    <comment ref="S141" authorId="2" shapeId="0" xr:uid="{00000000-0006-0000-0100-0000A6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21 fish saved on 5/1/05.</t>
        </r>
      </text>
    </comment>
    <comment ref="C142" authorId="0" shapeId="0" xr:uid="{9C3D9D32-B605-4573-B6A4-D6BCBA2A28B5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recaptured, Pooled with 2 previous trials. Trap pulled day 4 due to high flows.</t>
        </r>
      </text>
    </comment>
    <comment ref="AM142" authorId="2" shapeId="0" xr:uid="{00000000-0006-0000-0100-0000A9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Caught on day 2 of trial. 5/15/05.</t>
        </r>
      </text>
    </comment>
    <comment ref="AO142" authorId="2" shapeId="0" xr:uid="{00000000-0006-0000-0100-0000AA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Flow second day of trial</t>
        </r>
      </text>
    </comment>
    <comment ref="C143" authorId="0" shapeId="0" xr:uid="{CF4AD329-026E-4CF5-9509-8B600F5C4746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Cone raised in PM on 2/1. Cone raised due to high flows. Peaked on 02/01 @ 23:00 (2,600cfs) and 02/04 @ 10:00 (2,750cfs).</t>
        </r>
      </text>
    </comment>
    <comment ref="V144" authorId="2" shapeId="0" xr:uid="{00000000-0006-0000-0100-0000AE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flow between 18:00-19:00.</t>
        </r>
      </text>
    </comment>
    <comment ref="C147" authorId="0" shapeId="0" xr:uid="{08F1174C-9A85-414A-9300-136016736DCA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Cone raised due to high flows. Peaked @ 0:00 on 02/28 (7,470cfs).</t>
        </r>
      </text>
    </comment>
    <comment ref="C148" authorId="0" shapeId="0" xr:uid="{36C428E8-EB94-49D4-AD1E-3948093375BA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Cone raised day 5due to high flows.</t>
        </r>
      </text>
    </comment>
    <comment ref="B149" authorId="2" shapeId="0" xr:uid="{00000000-0006-0000-0100-0000B2010000}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Yes, if pooled.</t>
        </r>
      </text>
    </comment>
    <comment ref="C149" authorId="0" shapeId="0" xr:uid="{96D0DABF-C380-47B7-8CBC-ACFB2B8A42FE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B150" authorId="2" shapeId="0" xr:uid="{00000000-0006-0000-0100-0000B3010000}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Yes, if pooled.</t>
        </r>
      </text>
    </comment>
    <comment ref="C150" authorId="0" shapeId="0" xr:uid="{2C12C2D9-0CD8-48B3-AEC8-5EB2CF0B3FBB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recaptured. Partial sample from day. Trap was sunk earlier in the day. Cone raised due to high flows. Flows peaked on 02/04 @ 15:00 (3,190cfs).</t>
        </r>
      </text>
    </comment>
    <comment ref="AO153" authorId="2" shapeId="0" xr:uid="{00000000-0006-0000-0100-0000B6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Avg flow from 7:00-8:00.</t>
        </r>
      </text>
    </comment>
    <comment ref="B155" authorId="2" shapeId="0" xr:uid="{00000000-0006-0000-0100-0000B7010000}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Yes, if pooled.</t>
        </r>
      </text>
    </comment>
    <comment ref="C155" authorId="0" shapeId="0" xr:uid="{7D3E268E-D97E-4F0F-965D-94579B076E72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B157" authorId="2" shapeId="0" xr:uid="{00000000-0006-0000-0100-0000B8010000}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Yes if pooled.</t>
        </r>
      </text>
    </comment>
    <comment ref="C157" authorId="0" shapeId="0" xr:uid="{2B964AB0-DC48-4F8E-B718-64E546C0396C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C159" authorId="0" shapeId="0" xr:uid="{EA5A2526-5C0D-40F1-A1CC-89F4C09A7730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Partial data as cone was raised on 01/25. Cone raised due to high flows.</t>
        </r>
      </text>
    </comment>
    <comment ref="C160" authorId="0" shapeId="0" xr:uid="{CEE42039-FE27-4972-B663-9B8B4F705E01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Partial data as cone was raised on 01/25. Cone raised day 5</t>
        </r>
      </text>
    </comment>
    <comment ref="C161" authorId="0" shapeId="0" xr:uid="{61C84706-61AB-4D49-80BE-9C431BDA96A2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recaptured, Fish released were not in good shape and the BB had mostly worn off. Trap pulled early due to storm</t>
        </r>
      </text>
    </comment>
    <comment ref="C162" authorId="0" shapeId="0" xr:uid="{B02C9366-4BED-49C2-A24B-327175AB49A7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recaptured, Trap pulled early due to storm</t>
        </r>
      </text>
    </comment>
    <comment ref="AD163" authorId="1" shapeId="0" xr:uid="{00000000-0006-0000-0100-0000C4010000}">
      <text>
        <r>
          <rPr>
            <b/>
            <sz val="10"/>
            <color indexed="81"/>
            <rFont val="Tahoma"/>
            <family val="2"/>
          </rPr>
          <t>Jess Newton: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AD164" authorId="1" shapeId="0" xr:uid="{00000000-0006-0000-0100-0000C5010000}">
      <text>
        <r>
          <rPr>
            <b/>
            <sz val="10"/>
            <color indexed="81"/>
            <rFont val="Tahoma"/>
            <family val="2"/>
          </rPr>
          <t>Jess Newton: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B169" authorId="2" shapeId="0" xr:uid="{00000000-0006-0000-0100-0000C6010000}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Yes, if pooled.</t>
        </r>
      </text>
    </comment>
    <comment ref="C169" authorId="0" shapeId="0" xr:uid="{682876D8-7EF5-44EE-BDB0-42ED18C6C406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B171" authorId="2" shapeId="0" xr:uid="{00000000-0006-0000-0100-0000C7010000}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Yes, if pooled.</t>
        </r>
      </text>
    </comment>
    <comment ref="C173" authorId="0" shapeId="0" xr:uid="{7311E08B-386D-45D4-BFBF-CAE4E9ED297B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Service:
Not used because of unusual increase in E from 1/2 cone (4X)</t>
        </r>
      </text>
    </comment>
    <comment ref="C174" authorId="0" shapeId="0" xr:uid="{8F078915-AD15-465C-A8AB-45C64FF7C5C8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Service:
Not used because of unusual increase in E from 1/2 cone (4X)</t>
        </r>
      </text>
    </comment>
    <comment ref="B175" authorId="2" shapeId="0" xr:uid="{00000000-0006-0000-0100-0000CB010000}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Yes if pooled.</t>
        </r>
      </text>
    </comment>
    <comment ref="C175" authorId="0" shapeId="0" xr:uid="{623989B4-DF25-4A57-B605-89FC817B71FC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recaptured. Cone raised day 5</t>
        </r>
      </text>
    </comment>
    <comment ref="B177" authorId="2" shapeId="0" xr:uid="{00000000-0006-0000-0100-0000CE010000}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Yes, if pooled</t>
        </r>
      </text>
    </comment>
    <comment ref="C177" authorId="0" shapeId="0" xr:uid="{599D5B16-AA56-46A2-874E-7845BC2A5C5A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recaptured, Day-2 recapture was a 17 hr partial sample. Day-2 was partial sample (17 hrs). Trap pulled at 23:07. Trap pulled day 3 </t>
        </r>
      </text>
    </comment>
    <comment ref="C178" authorId="0" shapeId="0" xr:uid="{942F1582-3013-4D99-85B5-DA4DEF6AEB7D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Day-2 recapture was a 17 hr partial sample.</t>
        </r>
      </text>
    </comment>
    <comment ref="B179" authorId="2" shapeId="0" xr:uid="{00000000-0006-0000-0100-0000D3010000}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Yes, if pooled</t>
        </r>
      </text>
    </comment>
    <comment ref="C179" authorId="0" shapeId="0" xr:uid="{E4F37027-9231-489C-A98A-A8E0850D04BA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B181" authorId="2" shapeId="0" xr:uid="{00000000-0006-0000-0100-0000D4010000}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Yes, if pooled</t>
        </r>
      </text>
    </comment>
    <comment ref="C181" authorId="0" shapeId="0" xr:uid="{96432EDE-F9F5-4BA8-97D5-51B8DE8DA468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B183" authorId="2" shapeId="0" xr:uid="{00000000-0006-0000-0100-0000D5010000}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Yes, if pooled</t>
        </r>
      </text>
    </comment>
    <comment ref="C183" authorId="0" shapeId="0" xr:uid="{0DB93467-5A1C-4CC6-9380-FEC313D66A6B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B184" authorId="2" shapeId="0" xr:uid="{00000000-0006-0000-0100-0000D6010000}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Yes, if pooled.</t>
        </r>
      </text>
    </comment>
    <comment ref="C184" authorId="0" shapeId="0" xr:uid="{E35515EF-A105-427F-9EA1-E2FE0D759BB8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B186" authorId="2" shapeId="0" xr:uid="{00000000-0006-0000-0100-0000D7010000}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Yes, if pooled.</t>
        </r>
      </text>
    </comment>
    <comment ref="C186" authorId="0" shapeId="0" xr:uid="{AC848E46-F5F0-433E-9E62-B71D4479ED15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B187" authorId="2" shapeId="0" xr:uid="{00000000-0006-0000-0100-0000D8010000}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Yes, if pooled</t>
        </r>
      </text>
    </comment>
    <comment ref="C187" authorId="0" shapeId="0" xr:uid="{CC48DE5A-24EC-44D4-9408-3175DBA4ABC6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B188" authorId="2" shapeId="0" xr:uid="{00000000-0006-0000-0100-0000D9010000}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Yes, if pooled</t>
        </r>
      </text>
    </comment>
    <comment ref="C188" authorId="0" shapeId="0" xr:uid="{D1CF625F-CC05-43C2-9DDD-3B781DD07343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B190" authorId="2" shapeId="0" xr:uid="{00000000-0006-0000-0100-0000DA010000}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Yes, if pooled.</t>
        </r>
      </text>
    </comment>
    <comment ref="C190" authorId="0" shapeId="0" xr:uid="{7C6AB487-81FB-4AC3-B7EB-0B0AE35FD417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F191" authorId="2" shapeId="0" xr:uid="{00000000-0006-0000-0100-0000DB010000}">
      <text>
        <r>
          <rPr>
            <b/>
            <sz val="10"/>
            <color indexed="81"/>
            <rFont val="Tahoma"/>
            <family val="2"/>
          </rPr>
          <t>U.S. Fish &amp; Wildlife Service:</t>
        </r>
        <r>
          <rPr>
            <sz val="10"/>
            <color indexed="81"/>
            <rFont val="Tahoma"/>
            <family val="2"/>
          </rPr>
          <t xml:space="preserve">
Video day for fish release. Sunset was at 19:19.</t>
        </r>
      </text>
    </comment>
    <comment ref="B195" authorId="2" shapeId="0" xr:uid="{00000000-0006-0000-0100-0000DC010000}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Yes, if pooled.</t>
        </r>
      </text>
    </comment>
    <comment ref="C195" authorId="0" shapeId="0" xr:uid="{5E15AC5B-2B9E-4400-A705-3BA04622594C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Not enough fish recaptured</t>
        </r>
      </text>
    </comment>
    <comment ref="C199" authorId="0" shapeId="0" xr:uid="{1474F2FB-8A07-48BE-B023-BABDD0742E66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Yes, but this is a hatch trial and E was unusually high compared to 1/2 cone (3X)</t>
        </r>
      </text>
    </comment>
    <comment ref="C206" authorId="0" shapeId="0" xr:uid="{6FA785F8-CF48-4D45-8B0B-6BAE55EE09EA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Too few fish recaptured</t>
        </r>
      </text>
    </comment>
    <comment ref="C221" authorId="0" shapeId="0" xr:uid="{C6032F14-1B90-4E75-BBAD-E944A96930D3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Cone raised day 5</t>
        </r>
      </text>
    </comment>
    <comment ref="C223" authorId="0" shapeId="0" xr:uid="{CE8AE62F-7111-4E4D-BC44-50CA2E09ADE8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UBC Trap was not pulled back into thalweg.  Trial is not valid.</t>
        </r>
      </text>
    </comment>
    <comment ref="C224" authorId="0" shapeId="0" xr:uid="{3115CE47-8AC3-4272-8A14-CB13E0EDE431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UBC Trap was not pulled back into thalweg.  Trial is not valid.</t>
        </r>
      </text>
    </comment>
    <comment ref="C226" authorId="0" shapeId="0" xr:uid="{F4FB2562-44A9-41A7-8E33-220BCEEFADC3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Cone raised day 4 &amp; 5</t>
        </r>
      </text>
    </comment>
    <comment ref="C227" authorId="0" shapeId="0" xr:uid="{A4C3E11F-9C0E-4736-992B-8FE65128AB46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Cone  raised day 5</t>
        </r>
      </text>
    </comment>
    <comment ref="C241" authorId="0" shapeId="0" xr:uid="{925EE9CA-ED3A-433E-8543-94EF2ED561A2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Too few fish recaptured</t>
        </r>
      </text>
    </comment>
    <comment ref="BB244" authorId="2" shapeId="0" xr:uid="{00000000-0006-0000-0100-000005020000}">
      <text>
        <r>
          <rPr>
            <b/>
            <sz val="8"/>
            <color indexed="81"/>
            <rFont val="Tahoma"/>
            <family val="2"/>
          </rPr>
          <t>U.S. Fish &amp; Wildlife Service:</t>
        </r>
        <r>
          <rPr>
            <sz val="8"/>
            <color indexed="81"/>
            <rFont val="Tahoma"/>
            <family val="2"/>
          </rPr>
          <t xml:space="preserve">
One 79 mm fish captured 4/4</t>
        </r>
      </text>
    </comment>
    <comment ref="C251" authorId="0" shapeId="0" xr:uid="{3FCE8A2D-310C-461F-A765-19D1688759E2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Too few fish recaptured</t>
        </r>
      </text>
    </comment>
    <comment ref="BB253" authorId="4" shapeId="0" xr:uid="{00000000-0006-0000-0100-00000E020000}">
      <text>
        <r>
          <rPr>
            <b/>
            <sz val="8"/>
            <color indexed="81"/>
            <rFont val="Tahoma"/>
            <family val="2"/>
          </rPr>
          <t>Kellie Whitton:</t>
        </r>
        <r>
          <rPr>
            <sz val="8"/>
            <color indexed="81"/>
            <rFont val="Tahoma"/>
            <family val="2"/>
          </rPr>
          <t xml:space="preserve">
1-40 mm fish captured on 1/12/10</t>
        </r>
      </text>
    </comment>
    <comment ref="S256" authorId="4" shapeId="0" xr:uid="{00000000-0006-0000-0100-00000F020000}">
      <text>
        <r>
          <rPr>
            <b/>
            <sz val="8"/>
            <color indexed="81"/>
            <rFont val="Tahoma"/>
            <family val="2"/>
          </rPr>
          <t>Kellie Whitton:</t>
        </r>
        <r>
          <rPr>
            <sz val="8"/>
            <color indexed="81"/>
            <rFont val="Tahoma"/>
            <family val="2"/>
          </rPr>
          <t xml:space="preserve">
Some fish were held from 1/10/10</t>
        </r>
      </text>
    </comment>
    <comment ref="C257" authorId="0" shapeId="0" xr:uid="{D40A865D-9ABF-48F2-80DA-D00FA19B3359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Cone raised day 2 @14:25 due to storm event. Partial sample. And day 3</t>
        </r>
      </text>
    </comment>
    <comment ref="C260" authorId="4" shapeId="0" xr:uid="{00000000-0006-0000-0100-000013020000}">
      <text>
        <r>
          <rPr>
            <b/>
            <sz val="8"/>
            <color indexed="81"/>
            <rFont val="Tahoma"/>
            <family val="2"/>
          </rPr>
          <t>Kellie Whitton:</t>
        </r>
        <r>
          <rPr>
            <sz val="8"/>
            <color indexed="81"/>
            <rFont val="Tahoma"/>
            <family val="2"/>
          </rPr>
          <t xml:space="preserve">
Trap was not in the thalweg from 7:00 -7:45 pm after release.  Trap was still spinning. </t>
        </r>
      </text>
    </comment>
    <comment ref="C261" authorId="4" shapeId="0" xr:uid="{00000000-0006-0000-0100-000015020000}">
      <text>
        <r>
          <rPr>
            <b/>
            <sz val="8"/>
            <color indexed="81"/>
            <rFont val="Tahoma"/>
            <family val="2"/>
          </rPr>
          <t>Kellie Whitton:</t>
        </r>
        <r>
          <rPr>
            <sz val="8"/>
            <color indexed="81"/>
            <rFont val="Tahoma"/>
            <family val="2"/>
          </rPr>
          <t xml:space="preserve">
Trap was not in the thalweg from 7:00 -7:45 pm after release.  Trap was still spinning. </t>
        </r>
      </text>
    </comment>
    <comment ref="AH305" authorId="3" shapeId="0" xr:uid="{00000000-0006-0000-0100-00001A02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H306" authorId="3" shapeId="0" xr:uid="{00000000-0006-0000-0100-00001B02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H311" authorId="3" shapeId="0" xr:uid="{00000000-0006-0000-0100-00001C02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AH312" authorId="3" shapeId="0" xr:uid="{00000000-0006-0000-0100-00001D020000}">
      <text>
        <r>
          <rPr>
            <b/>
            <sz val="9"/>
            <color indexed="81"/>
            <rFont val="Tahoma"/>
            <family val="2"/>
          </rPr>
          <t>Mike Schraml:</t>
        </r>
        <r>
          <rPr>
            <sz val="9"/>
            <color indexed="81"/>
            <rFont val="Tahoma"/>
            <family val="2"/>
          </rPr>
          <t xml:space="preserve">
data from lookup table1, data missing on CDEC web page</t>
        </r>
      </text>
    </comment>
    <comment ref="C313" authorId="0" shapeId="0" xr:uid="{00000000-0006-0000-0100-00001E020000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Interval Sample, enivornmentals from 20:00</t>
        </r>
      </text>
    </comment>
    <comment ref="C314" authorId="0" shapeId="0" xr:uid="{00000000-0006-0000-0100-00001F020000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Interval Sample, enivornmentals from 20:00</t>
        </r>
      </text>
    </comment>
    <comment ref="C315" authorId="0" shapeId="0" xr:uid="{00000000-0006-0000-0100-000020020000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Interval Sample, enivornmentals from 20:00</t>
        </r>
      </text>
    </comment>
    <comment ref="C316" authorId="0" shapeId="0" xr:uid="{00000000-0006-0000-0100-000021020000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Interval Sample, enivornmentals from 20:00</t>
        </r>
      </text>
    </comment>
    <comment ref="C330" authorId="0" shapeId="0" xr:uid="{09922BAE-F26B-4795-B7E3-E4229F5D1075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Too few fish recaptured</t>
        </r>
      </text>
    </comment>
    <comment ref="C344" authorId="5" shapeId="0" xr:uid="{00000000-0006-0000-0100-00002802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Trap pulled on 03/26/19 @ 2245</t>
      </text>
    </comment>
    <comment ref="C345" authorId="0" shapeId="0" xr:uid="{00000000-0006-0000-0100-000029020000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invalid &lt;7 recaptured</t>
        </r>
      </text>
    </comment>
    <comment ref="B351" authorId="0" shapeId="0" xr:uid="{5EC9EDB7-95DE-4343-B648-1D6DDF82D3D4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missing MDT</t>
        </r>
      </text>
    </comment>
    <comment ref="C351" authorId="0" shapeId="0" xr:uid="{5A361125-9506-4ADE-B146-183CACBB3F20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invalid &lt;7 recaptured</t>
        </r>
      </text>
    </comment>
    <comment ref="C354" authorId="0" shapeId="0" xr:uid="{8B5E3529-D70F-4653-891F-4A4303DA6971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invalid &lt;7 recaptureD</t>
        </r>
      </text>
    </comment>
    <comment ref="C363" authorId="0" shapeId="0" xr:uid="{61095D3E-DB99-420B-97BB-7A653326F889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invalid &lt;7 recaptured</t>
        </r>
      </text>
    </comment>
    <comment ref="C372" authorId="0" shapeId="0" xr:uid="{4088B29E-9CC2-4E0E-A1A6-7EC2EC2BCF16}">
      <text>
        <r>
          <rPr>
            <b/>
            <sz val="9"/>
            <color indexed="81"/>
            <rFont val="Tahoma"/>
            <family val="2"/>
          </rPr>
          <t>Schraml, Mike:</t>
        </r>
        <r>
          <rPr>
            <sz val="9"/>
            <color indexed="81"/>
            <rFont val="Tahoma"/>
            <family val="2"/>
          </rPr>
          <t xml:space="preserve">
Invalid Pulled trap on 10/29/23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06BBD0-8C68-4843-9DC6-3A111F0A4660}" name="Connection3" type="4" refreshedVersion="4" deleted="1" background="1" saveData="1">
    <webPr sourceData="1" parsePre="1" consecutive="1" xl2000="1" htmlTables="1"/>
  </connection>
</connections>
</file>

<file path=xl/sharedStrings.xml><?xml version="1.0" encoding="utf-8"?>
<sst xmlns="http://schemas.openxmlformats.org/spreadsheetml/2006/main" count="7767" uniqueCount="922">
  <si>
    <t>Fish Data</t>
  </si>
  <si>
    <t>Recaps</t>
  </si>
  <si>
    <t>Mark-Recap Data</t>
  </si>
  <si>
    <t>Release Time</t>
  </si>
  <si>
    <t>Environmental Conditions @ the Time of Release</t>
  </si>
  <si>
    <t xml:space="preserve">UBC Mark-Recapture </t>
  </si>
  <si>
    <t>Variable</t>
  </si>
  <si>
    <t>Additional Environmental Data</t>
  </si>
  <si>
    <t>Conditions @ Recap</t>
  </si>
  <si>
    <t>Additional Mark-Recap Data</t>
  </si>
  <si>
    <t>F</t>
  </si>
  <si>
    <t>N</t>
  </si>
  <si>
    <t>D</t>
  </si>
  <si>
    <t>H</t>
  </si>
  <si>
    <t>H/N</t>
  </si>
  <si>
    <t>?</t>
  </si>
  <si>
    <t>Light from moon</t>
  </si>
  <si>
    <t/>
  </si>
  <si>
    <t>Y</t>
  </si>
  <si>
    <t>Additional Variables</t>
  </si>
  <si>
    <t>P</t>
  </si>
  <si>
    <t>www.wunderground.com</t>
  </si>
  <si>
    <t>PST</t>
  </si>
  <si>
    <t>Max TemperatureF</t>
  </si>
  <si>
    <t>Mean TemperatureF</t>
  </si>
  <si>
    <t>Min TemperatureF</t>
  </si>
  <si>
    <t xml:space="preserve"> Mean Sea Level PressureIn</t>
  </si>
  <si>
    <t xml:space="preserve"> Max Wind SpeedMPH</t>
  </si>
  <si>
    <t xml:space="preserve"> Mean Wind SpeedMPH</t>
  </si>
  <si>
    <t>PrecipitationIn</t>
  </si>
  <si>
    <t xml:space="preserve"> CloudCover</t>
  </si>
  <si>
    <t xml:space="preserve"> Events</t>
  </si>
  <si>
    <t>PressureIN change (d after)</t>
  </si>
  <si>
    <t>PressureIN change (d before)</t>
  </si>
  <si>
    <t>Fog-Rain</t>
  </si>
  <si>
    <t>Rain</t>
  </si>
  <si>
    <t>Rain-Thunderstorm</t>
  </si>
  <si>
    <t>Fog</t>
  </si>
  <si>
    <t>Fog-Rain-Snow</t>
  </si>
  <si>
    <t>Fog-Rain-Thunderstorm</t>
  </si>
  <si>
    <t>Rain-Snow</t>
  </si>
  <si>
    <t>Fog-Snow</t>
  </si>
  <si>
    <t>T</t>
  </si>
  <si>
    <t>Web site:</t>
  </si>
  <si>
    <t>http://www.wunderground.com/history/airport/KRDD/2009/5/13/CustomHistory.html?dayend=12&amp;monthend=8&amp;yearend=2009&amp;req_city=NA&amp;req_state=NA&amp;req_statename=NA</t>
  </si>
  <si>
    <t>Table 1 Query URL</t>
  </si>
  <si>
    <t>Table 1 Source and site:</t>
  </si>
  <si>
    <t xml:space="preserve">Date   /   Time   </t>
  </si>
  <si>
    <t>RAIN  </t>
  </si>
  <si>
    <t>WIND SP  </t>
  </si>
  <si>
    <t>PEAK WS  </t>
  </si>
  <si>
    <t>(PDT)</t>
  </si>
  <si>
    <t xml:space="preserve">INCHES </t>
  </si>
  <si>
    <t xml:space="preserve">MPH </t>
  </si>
  <si>
    <t>Lookup Table: Hourly weather data from the USFS Station @ Redding municiple airport downloaded from CDEC (station ID is "RED")</t>
  </si>
  <si>
    <t>Download URL:</t>
  </si>
  <si>
    <t>http://cdec.water.ca.gov/cgi-progs/queryF?s=RED&amp;d=01-May-2009+00:00&amp;span=3624hours</t>
  </si>
  <si>
    <t>Using URL:</t>
  </si>
  <si>
    <t>Within the URL, change the end date and hours to suit the period you want to download, then COPY from browser window into Excel.</t>
  </si>
  <si>
    <t xml:space="preserve">This table is used for "peak wind speed @ release", "hourly average wind speed @ release", </t>
  </si>
  <si>
    <t>Hourly weather data from NOAA's KRDD station at Redding municipal airport.</t>
  </si>
  <si>
    <t>These data only cover months with UBC efficiency trials.</t>
  </si>
  <si>
    <t>The purpose of this data set is primarily to get VNUM (i.e. weather-sky conditions)</t>
  </si>
  <si>
    <t>TMP °F</t>
  </si>
  <si>
    <t>ALTI in</t>
  </si>
  <si>
    <t xml:space="preserve">WNUM </t>
  </si>
  <si>
    <t>N/A</t>
  </si>
  <si>
    <t>lt rain</t>
  </si>
  <si>
    <t>fog</t>
  </si>
  <si>
    <t>hvy rain</t>
  </si>
  <si>
    <t>partly cloudy</t>
  </si>
  <si>
    <t>mostly cloudy</t>
  </si>
  <si>
    <t>overcast</t>
  </si>
  <si>
    <t>haze</t>
  </si>
  <si>
    <t>mod rain</t>
  </si>
  <si>
    <t>lt rain, fog</t>
  </si>
  <si>
    <t>mod rain, fog</t>
  </si>
  <si>
    <t>hvy rain, fog</t>
  </si>
  <si>
    <t>mostly clear</t>
  </si>
  <si>
    <t>clear</t>
  </si>
  <si>
    <t>unknown prcp, fog</t>
  </si>
  <si>
    <t>Condition</t>
  </si>
  <si>
    <t>Weight</t>
  </si>
  <si>
    <t>Lookup table for "Adjusted Moon Fraction"</t>
  </si>
  <si>
    <t> MesoWest Database - Variables</t>
  </si>
  <si>
    <t>Description</t>
  </si>
  <si>
    <t>English Units</t>
  </si>
  <si>
    <t>Metric Units</t>
  </si>
  <si>
    <t>ALTI</t>
  </si>
  <si>
    <t>Altimeter</t>
  </si>
  <si>
    <t> in</t>
  </si>
  <si>
    <t> mb</t>
  </si>
  <si>
    <t>CHC1</t>
  </si>
  <si>
    <t>Low_cloud height/coverage</t>
  </si>
  <si>
    <t>CHC2</t>
  </si>
  <si>
    <t>Mid_cloud height/coverage</t>
  </si>
  <si>
    <t>CHC3</t>
  </si>
  <si>
    <t>High_cloud height/coverage</t>
  </si>
  <si>
    <t>CIG</t>
  </si>
  <si>
    <t>Ceiling</t>
  </si>
  <si>
    <t> feet</t>
  </si>
  <si>
    <t> meters</t>
  </si>
  <si>
    <t>CLC</t>
  </si>
  <si>
    <t>Cloud-coded</t>
  </si>
  <si>
    <t>CLD</t>
  </si>
  <si>
    <t>Cloud-decoded</t>
  </si>
  <si>
    <t>CSYH</t>
  </si>
  <si>
    <t>High_cloud symbol</t>
  </si>
  <si>
    <t>CSYL</t>
  </si>
  <si>
    <t>Low_cloud symbol</t>
  </si>
  <si>
    <t>CSYM</t>
  </si>
  <si>
    <t>Mid_cloud symbol</t>
  </si>
  <si>
    <t>DRCT</t>
  </si>
  <si>
    <t>Wind Direction</t>
  </si>
  <si>
    <t>°</t>
  </si>
  <si>
    <t>DWPF</t>
  </si>
  <si>
    <t>Dew Point</t>
  </si>
  <si>
    <t>° F</t>
  </si>
  <si>
    <t>° C</t>
  </si>
  <si>
    <t>EVAP</t>
  </si>
  <si>
    <t>Evapotranspiration</t>
  </si>
  <si>
    <t> mm</t>
  </si>
  <si>
    <t>FM</t>
  </si>
  <si>
    <t>10_hr_Fuel Moisture</t>
  </si>
  <si>
    <t> gm</t>
  </si>
  <si>
    <t>FT</t>
  </si>
  <si>
    <t>Fuel Temperature</t>
  </si>
  <si>
    <t>GUST</t>
  </si>
  <si>
    <t>Wind Gust</t>
  </si>
  <si>
    <t> mph</t>
  </si>
  <si>
    <t> m/s</t>
  </si>
  <si>
    <t>HI24</t>
  </si>
  <si>
    <t>24 Hr High Temperature</t>
  </si>
  <si>
    <t>HI6</t>
  </si>
  <si>
    <t>6 Hr High Temperature</t>
  </si>
  <si>
    <t>HSUN</t>
  </si>
  <si>
    <t>Hours of sun</t>
  </si>
  <si>
    <t>LO24</t>
  </si>
  <si>
    <t>24 Hr Low Temperature</t>
  </si>
  <si>
    <t>LO6</t>
  </si>
  <si>
    <t>6 Hr Low Temperature</t>
  </si>
  <si>
    <t>MSOI</t>
  </si>
  <si>
    <t>Soil Moisture</t>
  </si>
  <si>
    <t>%</t>
  </si>
  <si>
    <t>NETR</t>
  </si>
  <si>
    <t>Net Radiation (all wavelengths)</t>
  </si>
  <si>
    <t> W/m*m</t>
  </si>
  <si>
    <t>P01I</t>
  </si>
  <si>
    <t>Precipitation 1hr</t>
  </si>
  <si>
    <t> cm</t>
  </si>
  <si>
    <t>P03D</t>
  </si>
  <si>
    <t>Pressure Tendency</t>
  </si>
  <si>
    <t>P03I</t>
  </si>
  <si>
    <t>Precipitation 3hr</t>
  </si>
  <si>
    <t>P05I</t>
  </si>
  <si>
    <t>Precipitation 5min</t>
  </si>
  <si>
    <t>P06I</t>
  </si>
  <si>
    <t>Precipitation 6hr</t>
  </si>
  <si>
    <t>P10I</t>
  </si>
  <si>
    <t>Precipitation 10min</t>
  </si>
  <si>
    <t>P15I</t>
  </si>
  <si>
    <t>Precipitation 15min</t>
  </si>
  <si>
    <t>P1MI</t>
  </si>
  <si>
    <t>Precipitation 1min</t>
  </si>
  <si>
    <t>P24I</t>
  </si>
  <si>
    <t>Precipitation 24hr</t>
  </si>
  <si>
    <t>P30I</t>
  </si>
  <si>
    <t>Precipitation 30 min</t>
  </si>
  <si>
    <t>PACM</t>
  </si>
  <si>
    <t>Precipitation smoothed</t>
  </si>
  <si>
    <t>PCHA</t>
  </si>
  <si>
    <t>Pressure change</t>
  </si>
  <si>
    <t>PDIR</t>
  </si>
  <si>
    <t>Peak_Wind Direction</t>
  </si>
  <si>
    <t>PEAK</t>
  </si>
  <si>
    <t>Peak_Wind Speed</t>
  </si>
  <si>
    <t>PMSL</t>
  </si>
  <si>
    <t>Sea_level pressure</t>
  </si>
  <si>
    <t>PREC</t>
  </si>
  <si>
    <t>Precipitation accumulated</t>
  </si>
  <si>
    <t>PRES</t>
  </si>
  <si>
    <t>Pressure</t>
  </si>
  <si>
    <t>PWVP</t>
  </si>
  <si>
    <t>Precipitable water vapor</t>
  </si>
  <si>
    <t>QFLG</t>
  </si>
  <si>
    <t>Quality check flag</t>
  </si>
  <si>
    <t>RAW</t>
  </si>
  <si>
    <t>Raw observation</t>
  </si>
  <si>
    <t>RELH</t>
  </si>
  <si>
    <t>Relative Humidity</t>
  </si>
  <si>
    <t>RMK</t>
  </si>
  <si>
    <t>Remarks</t>
  </si>
  <si>
    <t>RNUM</t>
  </si>
  <si>
    <t>Road sensor number</t>
  </si>
  <si>
    <t>RNWG</t>
  </si>
  <si>
    <t>Precipitation (weighing_gauge)</t>
  </si>
  <si>
    <t>RSS</t>
  </si>
  <si>
    <t>Road Surface Conditions</t>
  </si>
  <si>
    <t>SACM</t>
  </si>
  <si>
    <t>Snow smoothed</t>
  </si>
  <si>
    <t>SINT</t>
  </si>
  <si>
    <t>Snow interval</t>
  </si>
  <si>
    <t>SKNT</t>
  </si>
  <si>
    <t>Wind Speed</t>
  </si>
  <si>
    <t>SNOW</t>
  </si>
  <si>
    <t>Snow depth</t>
  </si>
  <si>
    <t>SOLR</t>
  </si>
  <si>
    <t>Solar Radiation</t>
  </si>
  <si>
    <t>SSTM</t>
  </si>
  <si>
    <t>Snowfall</t>
  </si>
  <si>
    <t>STEN</t>
  </si>
  <si>
    <t>Soil Moisture tension</t>
  </si>
  <si>
    <t> centibar</t>
  </si>
  <si>
    <t>T10M</t>
  </si>
  <si>
    <t>Air_Temperature at_10_meters</t>
  </si>
  <si>
    <t>T182</t>
  </si>
  <si>
    <t>18_Inch Soil_Temperature</t>
  </si>
  <si>
    <t>T18I</t>
  </si>
  <si>
    <t>T2M</t>
  </si>
  <si>
    <t>Air_Temperature at_2_meters</t>
  </si>
  <si>
    <t>TFZ</t>
  </si>
  <si>
    <t>Road Freezing Temperature</t>
  </si>
  <si>
    <t>TIR</t>
  </si>
  <si>
    <t>IR_Soil Temperature</t>
  </si>
  <si>
    <t>TLKE</t>
  </si>
  <si>
    <t>Water Temperature</t>
  </si>
  <si>
    <t>TLRW</t>
  </si>
  <si>
    <t>TMPF</t>
  </si>
  <si>
    <t>Temperature</t>
  </si>
  <si>
    <t>TRD</t>
  </si>
  <si>
    <t>Road Temperature</t>
  </si>
  <si>
    <t>TSOI</t>
  </si>
  <si>
    <t>Soil Temperature</t>
  </si>
  <si>
    <t>TSRD</t>
  </si>
  <si>
    <t>Road Subsurface Temperature</t>
  </si>
  <si>
    <t>VOLT</t>
  </si>
  <si>
    <t>Battery voltage</t>
  </si>
  <si>
    <t> volt</t>
  </si>
  <si>
    <t>VSBY</t>
  </si>
  <si>
    <t>Visibility</t>
  </si>
  <si>
    <t> miles</t>
  </si>
  <si>
    <t> km</t>
  </si>
  <si>
    <t>WEQS</t>
  </si>
  <si>
    <t>Snow water equivalent</t>
  </si>
  <si>
    <t>WNUM</t>
  </si>
  <si>
    <t>Weather conditions</t>
  </si>
  <si>
    <t>WXC</t>
  </si>
  <si>
    <t>Weather-coded</t>
  </si>
  <si>
    <t>WXD</t>
  </si>
  <si>
    <t>Weather-decoded</t>
  </si>
  <si>
    <t>*Error: Impossibly high wind speeds exist.  Some have been changed to average of hour before and after and are in BOLD red text.</t>
  </si>
  <si>
    <t>L</t>
  </si>
  <si>
    <t>U</t>
  </si>
  <si>
    <t>NC</t>
  </si>
  <si>
    <t>0</t>
  </si>
  <si>
    <t>Rain, Thunderstorm</t>
  </si>
  <si>
    <t>Fog, Rain</t>
  </si>
  <si>
    <t>Fog. Rain</t>
  </si>
  <si>
    <t>lt rain; fog</t>
  </si>
  <si>
    <t>mod rain; fog</t>
  </si>
  <si>
    <t>Date</t>
  </si>
  <si>
    <t>Fog , Rain</t>
  </si>
  <si>
    <t>Rain , Snow</t>
  </si>
  <si>
    <t>m</t>
  </si>
  <si>
    <t xml:space="preserve">These data were downloaded (by month) from University of Utah's "MesoWest" online database.  Home URL is http://mesowest.utah.edu/index.html.  Login. </t>
  </si>
  <si>
    <t>Section</t>
  </si>
  <si>
    <t>Date Start</t>
  </si>
  <si>
    <t>Date End</t>
  </si>
  <si>
    <t>Initials</t>
  </si>
  <si>
    <t>MS</t>
  </si>
  <si>
    <t>Trib Data Base, Turb, Velocity &amp; Rotations</t>
  </si>
  <si>
    <t>Field datasheet data</t>
  </si>
  <si>
    <t>Turbidity</t>
  </si>
  <si>
    <t>Velocity</t>
  </si>
  <si>
    <t>x</t>
  </si>
  <si>
    <t>sec/rot</t>
  </si>
  <si>
    <t>All flows</t>
  </si>
  <si>
    <t>Mean daily temps</t>
  </si>
  <si>
    <t>Rel Temps</t>
  </si>
  <si>
    <t>No Mark/Recap Studies for 2014-2015 Season</t>
  </si>
  <si>
    <t>YEAR</t>
  </si>
  <si>
    <t>2-19-2011 17:53</t>
  </si>
  <si>
    <t>2-19-2011 18:53</t>
  </si>
  <si>
    <t>2-19-2011 19:53</t>
  </si>
  <si>
    <t>2-26-2011 18:53</t>
  </si>
  <si>
    <t>2-26-2011 19:53</t>
  </si>
  <si>
    <t>2-26-2011 20:53</t>
  </si>
  <si>
    <t>3-5-2011 18:53</t>
  </si>
  <si>
    <t>3-5-2011 19:53</t>
  </si>
  <si>
    <t>3-5-2011 20:53</t>
  </si>
  <si>
    <t>1-13-2012 18:53</t>
  </si>
  <si>
    <t>1-13-2012 19:53</t>
  </si>
  <si>
    <t>1-13-2012 20:53</t>
  </si>
  <si>
    <t>1-20-2012 4:53</t>
  </si>
  <si>
    <t>1-20-2012 5:03</t>
  </si>
  <si>
    <t>1-20-2012 5:25</t>
  </si>
  <si>
    <t>1-20-2012 5:50</t>
  </si>
  <si>
    <t>1-20-2012 5:53</t>
  </si>
  <si>
    <t>1-20-2012 6:22</t>
  </si>
  <si>
    <t>1-20-2012 6:53</t>
  </si>
  <si>
    <t>1-25-2012 16:53</t>
  </si>
  <si>
    <t>1-25-2012 17:53</t>
  </si>
  <si>
    <t>1-25-2012 18:53</t>
  </si>
  <si>
    <t>1-28-2012 19:53</t>
  </si>
  <si>
    <t>1-28-2012 20:53</t>
  </si>
  <si>
    <t>1-28-2012 21:53</t>
  </si>
  <si>
    <t>2-1-2012 16:53</t>
  </si>
  <si>
    <t>2-1-2012 17:53</t>
  </si>
  <si>
    <t>2-1-2012 18:53</t>
  </si>
  <si>
    <t>2-4-2012 19:53</t>
  </si>
  <si>
    <t>2-4-2012 20:53</t>
  </si>
  <si>
    <t>2-4-2012 21:53</t>
  </si>
  <si>
    <t>2-9-2012 18:53</t>
  </si>
  <si>
    <t>2-9-2012 19:53</t>
  </si>
  <si>
    <t>2-9-2012 20:53</t>
  </si>
  <si>
    <t>2-15-2012 17:53</t>
  </si>
  <si>
    <t>2-15-2012 18:53</t>
  </si>
  <si>
    <t>2-15-2012 19:53</t>
  </si>
  <si>
    <t>2-22-2012 18:53</t>
  </si>
  <si>
    <t>2-22-2012 19:53</t>
  </si>
  <si>
    <t>2-29-2012 19:53</t>
  </si>
  <si>
    <t>2-29-2012 20:53</t>
  </si>
  <si>
    <t>2-29-2012 21:53</t>
  </si>
  <si>
    <t>3-7-2012 19:53</t>
  </si>
  <si>
    <t>3-7-2012 20:53</t>
  </si>
  <si>
    <t>3-7-2012 21:53</t>
  </si>
  <si>
    <t>3-7-2012 22:53</t>
  </si>
  <si>
    <t>3-21-2012 16:53</t>
  </si>
  <si>
    <t>3-21-2012 17:53</t>
  </si>
  <si>
    <t>3-21-2012 18:53</t>
  </si>
  <si>
    <t>3-21-2012 19:53</t>
  </si>
  <si>
    <t>3-21-2012 20:53</t>
  </si>
  <si>
    <t>3-21-2012 21:53</t>
  </si>
  <si>
    <t>http://mesowest.utah.edu/cgi-bin/droman/download_api2.cgi?stn=KRDD</t>
  </si>
  <si>
    <t>New headers</t>
  </si>
  <si>
    <t>Old headers</t>
  </si>
  <si>
    <t>altimeter_set_1</t>
  </si>
  <si>
    <t>air_temp_set_1</t>
  </si>
  <si>
    <t>weather_condition_set_1d</t>
  </si>
  <si>
    <t>Overcast</t>
  </si>
  <si>
    <t>Clear</t>
  </si>
  <si>
    <t>Light Rain</t>
  </si>
  <si>
    <t>A new flat file table needs to be created for each year and pasted at the end of this file</t>
  </si>
  <si>
    <t>Moon Fractions are for midnight the day prior (2009 @ 00:00 AM), so add 1 day to release date to get the release-night moon fraction (done in the Data Entry Tab Vlookup formula).</t>
  </si>
  <si>
    <t>SampleDate</t>
  </si>
  <si>
    <t>MoonFraction</t>
  </si>
  <si>
    <t>Table 4: Lookup Table for moon fractions</t>
  </si>
  <si>
    <t>Test</t>
  </si>
  <si>
    <t>Notes</t>
  </si>
  <si>
    <t>no data for 1/25/2002  15:00 &amp; 17:00 &amp; 23:00</t>
  </si>
  <si>
    <t>condition</t>
  </si>
  <si>
    <t>Row Labels</t>
  </si>
  <si>
    <t>Grand Total</t>
  </si>
  <si>
    <t>All formulas and entries</t>
  </si>
  <si>
    <t>Fog , Rain , Snow</t>
  </si>
  <si>
    <t>Rain , Thunderstorm</t>
  </si>
  <si>
    <t>All Values</t>
  </si>
  <si>
    <t>AW &amp; MS</t>
  </si>
  <si>
    <t>Mortality</t>
  </si>
  <si>
    <t>HN</t>
  </si>
  <si>
    <t>UL</t>
  </si>
  <si>
    <t>Cloudy</t>
  </si>
  <si>
    <t>Log in for MesoWest</t>
  </si>
  <si>
    <t>mikeschraml</t>
  </si>
  <si>
    <t>JRNBMaCyS7</t>
  </si>
  <si>
    <t xml:space="preserve">Use the "Red Hourly Rain Wind X.R" R code to download the data </t>
  </si>
  <si>
    <t>mist</t>
  </si>
  <si>
    <t>thin scattered</t>
  </si>
  <si>
    <t>scattered</t>
  </si>
  <si>
    <t>broken</t>
  </si>
  <si>
    <t>light rain</t>
  </si>
  <si>
    <t>light rain,mist</t>
  </si>
  <si>
    <t>unknown precip,mist</t>
  </si>
  <si>
    <t>NA</t>
  </si>
  <si>
    <t>light snow,mist</t>
  </si>
  <si>
    <t>Use the the "MesoWest Cleanup X.R" Roce to clean up the uploaded file.</t>
  </si>
  <si>
    <t>LSNFH</t>
  </si>
  <si>
    <t>Race</t>
  </si>
  <si>
    <t>FCS</t>
  </si>
  <si>
    <t>WCS</t>
  </si>
  <si>
    <t>CNFH</t>
  </si>
  <si>
    <t>MLTF</t>
  </si>
  <si>
    <t>UBC site</t>
  </si>
  <si>
    <t>Upper</t>
  </si>
  <si>
    <t>Lower</t>
  </si>
  <si>
    <t>Hand entered data</t>
  </si>
  <si>
    <t>Formula</t>
  </si>
  <si>
    <t>Release date</t>
  </si>
  <si>
    <t>Valid for JPI  estimate?  (Y/N)</t>
  </si>
  <si>
    <t>Valid for corr. analysis?(Y/N)</t>
  </si>
  <si>
    <t>(D)ay or (N)ight    release</t>
  </si>
  <si>
    <t>Number marked</t>
  </si>
  <si>
    <t>Number released</t>
  </si>
  <si>
    <t>Bailey's trap efficiency</t>
  </si>
  <si>
    <t>Peterson trap efficiency</t>
  </si>
  <si>
    <t>Median mark fork length (mm)</t>
  </si>
  <si>
    <t>Median recap fork length (mm)</t>
  </si>
  <si>
    <t>Clip status</t>
  </si>
  <si>
    <t>Max days held pre-mark</t>
  </si>
  <si>
    <t>Flow (cfs) @ release</t>
  </si>
  <si>
    <t>∆B.P. before release</t>
  </si>
  <si>
    <t>Hourly average wind speed @ release</t>
  </si>
  <si>
    <t>% Sky cover @ release</t>
  </si>
  <si>
    <t>Event day after release</t>
  </si>
  <si>
    <t>Rain (Y)es (N)o</t>
  </si>
  <si>
    <t>Rain @ release (in)</t>
  </si>
  <si>
    <t>Nightly moon fraction</t>
  </si>
  <si>
    <t>Adjusted moon fraction</t>
  </si>
  <si>
    <t>Date of 1st recap</t>
  </si>
  <si>
    <t>Time of 1st recap</t>
  </si>
  <si>
    <t>Flow @ 1st recap</t>
  </si>
  <si>
    <t>Seconds per 3 rotations</t>
  </si>
  <si>
    <t>Cone status (H)alf (F)ull</t>
  </si>
  <si>
    <t>Mean flow (cfs) day of release</t>
  </si>
  <si>
    <t>Caught day 1</t>
  </si>
  <si>
    <t>Caught day 2</t>
  </si>
  <si>
    <t>Caught day 3</t>
  </si>
  <si>
    <t>Caught day 4</t>
  </si>
  <si>
    <t>Caught day 5</t>
  </si>
  <si>
    <t>Days past December 31</t>
  </si>
  <si>
    <t>Trap year</t>
  </si>
  <si>
    <t>Bailey's eff (full cone equivalence)</t>
  </si>
  <si>
    <t>∆B.P. after release</t>
  </si>
  <si>
    <t>Turbidity taken at the trap when other environmental data is collected.</t>
  </si>
  <si>
    <t>Time the first marked fish is recaptured (can either be a night-shift or day-time recapture)</t>
  </si>
  <si>
    <t>Moon fraction adjusted down due to cloud cover.</t>
  </si>
  <si>
    <t>Adjusted Moon Fraction</t>
  </si>
  <si>
    <t>Nightly Moon Fraction</t>
  </si>
  <si>
    <t>Light from Moon @ Release</t>
  </si>
  <si>
    <t>Event (day after release)</t>
  </si>
  <si>
    <t>Event (day of release)</t>
  </si>
  <si>
    <t>Mean Daily Baromometric Pressure of day of release minus MD Barom' Press of day before release</t>
  </si>
  <si>
    <t>∆B.P. before</t>
  </si>
  <si>
    <t>Mean Daily Baromometric Pressure of day of first recap minus MD Barom' Press of day of release</t>
  </si>
  <si>
    <t>∆B.P. after</t>
  </si>
  <si>
    <t>Environmental Conditions</t>
  </si>
  <si>
    <t>Maximum number of days that any of the fish were held prior to marking.</t>
  </si>
  <si>
    <t>Median fork length of recaptured fish.</t>
  </si>
  <si>
    <t>Median fork length of measured marked fish.</t>
  </si>
  <si>
    <t>Peterson's E - (#recaps/#of marks released)</t>
  </si>
  <si>
    <t>Bailey's E = (#recaps+1)/(# of marked fish released+1)</t>
  </si>
  <si>
    <t>Number of marked fish recaptured in the trap, up until the next release.</t>
  </si>
  <si>
    <t>Number of marked fish released after removing mortalities and injured fish.</t>
  </si>
  <si>
    <t>Number of fish marked prior to subtracting mortalities</t>
  </si>
  <si>
    <t>Time fish are released at Intake 3</t>
  </si>
  <si>
    <t>Date fish are released at Intake 3</t>
  </si>
  <si>
    <t>Definition</t>
  </si>
  <si>
    <t>Hourly peak wind speed @ release</t>
  </si>
  <si>
    <t>Smoke</t>
  </si>
  <si>
    <t>Windy</t>
  </si>
  <si>
    <t>Thunderstorm</t>
  </si>
  <si>
    <t>Table 1: This is a LOOKUP TABLE used by formulas the Data Entry sheet.</t>
  </si>
  <si>
    <t>Partly Cloudy</t>
  </si>
  <si>
    <t>CFS</t>
  </si>
  <si>
    <t>TEMP_F</t>
  </si>
  <si>
    <t>TEMP_C</t>
  </si>
  <si>
    <t>DT</t>
  </si>
  <si>
    <t>Release air temp (F)</t>
  </si>
  <si>
    <t>Release water temp (F)</t>
  </si>
  <si>
    <t>UBC RST</t>
  </si>
  <si>
    <t>Site.x</t>
  </si>
  <si>
    <t>day</t>
  </si>
  <si>
    <t>Origin</t>
  </si>
  <si>
    <t>Days held post-mark</t>
  </si>
  <si>
    <t>Daily mean barometric pressure (inHg)</t>
  </si>
  <si>
    <t>Release turbidity (NTU)</t>
  </si>
  <si>
    <t>Weather/sky condition</t>
  </si>
  <si>
    <t>Turbidity (NTU) @ recap</t>
  </si>
  <si>
    <t>Mean daily water temp (F) day of release</t>
  </si>
  <si>
    <t>Mean flow (cfs) day 1+2</t>
  </si>
  <si>
    <t>Mean water temp (F) day 1+2</t>
  </si>
  <si>
    <t>Mean flow (cfs) day 1 to day 5</t>
  </si>
  <si>
    <t>Cone velocity (cfs)</t>
  </si>
  <si>
    <t>Half cone effiicencies * 2</t>
  </si>
  <si>
    <t>Water year. For example, the trapping season of November 1, 2007 through July 1, 2008 is called Trap Year 2008.</t>
  </si>
  <si>
    <t>The number of days after December 31 that a release was done.  Trials conducted before Dec 31, the number will be negative.</t>
  </si>
  <si>
    <t>Data sheet</t>
  </si>
  <si>
    <t>Number of fish recaptured after the day after Day 4.</t>
  </si>
  <si>
    <t>Number of fish recaptured after the day after Day 3.</t>
  </si>
  <si>
    <t>Number of fish recaptured after the day after Day 2.</t>
  </si>
  <si>
    <t>Number of fish recaptured after the day after Day 1.</t>
  </si>
  <si>
    <t>Number of fish recaptured after the day after the release (Day 1).</t>
  </si>
  <si>
    <t>The mean daily flow on day of release in degrees cfs.</t>
  </si>
  <si>
    <t>41-(daily) - FLOW, MEAN DAILY</t>
  </si>
  <si>
    <t>https://cdec.water.ca.gov/dynamicapp/selectQuery</t>
  </si>
  <si>
    <t>Flow Lookup table</t>
  </si>
  <si>
    <t>The mean daily flow on the day of release in cfs.</t>
  </si>
  <si>
    <t>The mean flow from one day after the release to five days after in cfs.</t>
  </si>
  <si>
    <t>The mean daily water temperature on day of release and one day after in degrees F.</t>
  </si>
  <si>
    <t>Battle Creek temperature database, site UBC</t>
  </si>
  <si>
    <t>MDT Lookup table</t>
  </si>
  <si>
    <t>The mean daily water temperature on day of release in degrees F.</t>
  </si>
  <si>
    <t xml:space="preserve">Rotory screw trap database </t>
  </si>
  <si>
    <t>Was the trap fishing in the (F)ull cone congifuation or (H)alf</t>
  </si>
  <si>
    <t>Number of seconds per three cone rotations</t>
  </si>
  <si>
    <t>The velocity of the creek water directly in fron of the cone (CFS).</t>
  </si>
  <si>
    <t xml:space="preserve"> 20-(event) - FLOW, DISCHARGE</t>
  </si>
  <si>
    <t>Data starts 12/18/98</t>
  </si>
  <si>
    <t>CDEC BAT 15-min (event) flow in cfs</t>
  </si>
  <si>
    <t xml:space="preserve">The date on which the firs fish was recapturd </t>
  </si>
  <si>
    <t>Data runs through 12/31/17. Web page was down, this can now be updated</t>
  </si>
  <si>
    <t>Moon Lookup Table</t>
  </si>
  <si>
    <t>Fraction of the Moon showing on the night of the release</t>
  </si>
  <si>
    <t>Hard number from 12/28/08 to present</t>
  </si>
  <si>
    <t>Can you see light from the moon during the releas Began collecting data in Dec '08</t>
  </si>
  <si>
    <t>KRDD Lookup table</t>
  </si>
  <si>
    <t>KRDDLookup table from 01/15/02 to present</t>
  </si>
  <si>
    <t>Wunder Lookup table</t>
  </si>
  <si>
    <t>Wunder Lookup table form beginning to 01/30/01</t>
  </si>
  <si>
    <t>Calculated from Rain @ release</t>
  </si>
  <si>
    <t>Y = yes it was raining w/in 4 hrs of release  N = no it was not raining w/in 4 hrs of release.</t>
  </si>
  <si>
    <t>https://www.wunderground.com/history/daily/us/ca/anderson/KRDD</t>
  </si>
  <si>
    <t>Observational note for each day regarding rain, snow, fog, etc. KRDD Redding airport weather station.</t>
  </si>
  <si>
    <t>MESO Lookup table. Login mikeschraml. Password JRNBMaCyS7</t>
  </si>
  <si>
    <t>Weather/sky conditions @ time of release</t>
  </si>
  <si>
    <t>Began collecting data on field data sheeton 12/28/08.</t>
  </si>
  <si>
    <t>Wunder Lookup table from beginning to 04/08/2008 - daily average</t>
  </si>
  <si>
    <t>Percent of cloud cover (0-10). 0 = 0%, etc</t>
  </si>
  <si>
    <t>Wunder Lookup table form 01/15/02 to present - mean hourly</t>
  </si>
  <si>
    <t>Wunder Lookup table from beginning to 11/18/01 - mean daily</t>
  </si>
  <si>
    <t>Mean hourly wind speed (MPH). KRDD Redding airport weather station.</t>
  </si>
  <si>
    <t>Wunder Lookup table form 01/15/02 to present - peak hourly</t>
  </si>
  <si>
    <t>Wunder Lookup table from beginning to 11/18/01 - peak daily</t>
  </si>
  <si>
    <t>Hourly peak wind speed (MPH). KRDD Redding airport weather station.</t>
  </si>
  <si>
    <t>Sample collected at the release site.</t>
  </si>
  <si>
    <t>After 02/07/23 data must be hand entered into the Wunder Lookup table</t>
  </si>
  <si>
    <t>Mean Daily Baromometric Pressure. KRDD Redding airport weather station.</t>
  </si>
  <si>
    <t>CDEC BAT 15-min (event) flow CFS</t>
  </si>
  <si>
    <t>Data starts 01/22/03</t>
  </si>
  <si>
    <t>Collected at 30-min intervals at RM 6.3</t>
  </si>
  <si>
    <t>Data starts 06/07/99</t>
  </si>
  <si>
    <t>Temperature in degrees F. KRDD Redding airport weather station.</t>
  </si>
  <si>
    <t>Number of days fish are held prior to release.</t>
  </si>
  <si>
    <t>Location of Clip: U = upper caudal, L = lower caudal, NC = no clip</t>
  </si>
  <si>
    <t>LFCS = lare-fall run Chinook Salmon</t>
  </si>
  <si>
    <t>WCS = winterl-run Chinook Salmon</t>
  </si>
  <si>
    <t>FCS = fall-run Chinook Salmon</t>
  </si>
  <si>
    <t>LSNFH = Livingston Stone Narional Fich Hatchery</t>
  </si>
  <si>
    <t>MLTF = Mount Lassen Trout Farm</t>
  </si>
  <si>
    <t>CNFH = Coleman National Fish Hatchery</t>
  </si>
  <si>
    <t>H/N = hatchery-origin + natural-origin</t>
  </si>
  <si>
    <t>N = natural-origin</t>
  </si>
  <si>
    <t>The number of fish that died during trial operations.</t>
  </si>
  <si>
    <t>D = Trials w/ releases during daylight hours; N = Trials w/ releases at dusk or after dark.</t>
  </si>
  <si>
    <t>Upper RM 6.4, Lower RM 6.3</t>
  </si>
  <si>
    <t>Must recapture &gt;6 fish for a valid trail (Y)</t>
  </si>
  <si>
    <t>Unknown</t>
  </si>
  <si>
    <t>Unsure of what this stands for.</t>
  </si>
  <si>
    <t>Where data comes from</t>
  </si>
  <si>
    <t>https://aa.usno.navy.mil/data/MoonFraction</t>
  </si>
  <si>
    <t>--</t>
  </si>
  <si>
    <t>1/1/202</t>
  </si>
  <si>
    <t>1/2/202</t>
  </si>
  <si>
    <t>1/3/202</t>
  </si>
  <si>
    <t>1/4/202</t>
  </si>
  <si>
    <t>1/5/202</t>
  </si>
  <si>
    <t>1/6/202</t>
  </si>
  <si>
    <t>1/7/202</t>
  </si>
  <si>
    <t>1/8/202</t>
  </si>
  <si>
    <t>1/9/202</t>
  </si>
  <si>
    <t>1/10/202</t>
  </si>
  <si>
    <t>1/11/202</t>
  </si>
  <si>
    <t>1/12/202</t>
  </si>
  <si>
    <t>1/13/202</t>
  </si>
  <si>
    <t>1/14/202</t>
  </si>
  <si>
    <t>1/15/202</t>
  </si>
  <si>
    <t>1/16/202</t>
  </si>
  <si>
    <t>1/17/202</t>
  </si>
  <si>
    <t>1/18/202</t>
  </si>
  <si>
    <t>1/19/202</t>
  </si>
  <si>
    <t>1/20/202</t>
  </si>
  <si>
    <t>1/21/202</t>
  </si>
  <si>
    <t>1/22/202</t>
  </si>
  <si>
    <t>1/23/202</t>
  </si>
  <si>
    <t>1/24/202</t>
  </si>
  <si>
    <t>1/25/202</t>
  </si>
  <si>
    <t>1/26/202</t>
  </si>
  <si>
    <t>1/27/202</t>
  </si>
  <si>
    <t>1/28/202</t>
  </si>
  <si>
    <t>1/29/202</t>
  </si>
  <si>
    <t>1/30/202</t>
  </si>
  <si>
    <t>1/31/202</t>
  </si>
  <si>
    <t>2/1/202</t>
  </si>
  <si>
    <t>2/2/202</t>
  </si>
  <si>
    <t>2/3/202</t>
  </si>
  <si>
    <t>2/4/202</t>
  </si>
  <si>
    <t>2/5/202</t>
  </si>
  <si>
    <t>2/6/202</t>
  </si>
  <si>
    <t>2/7/202</t>
  </si>
  <si>
    <t>2/8/202</t>
  </si>
  <si>
    <t>2/9/202</t>
  </si>
  <si>
    <t>2/10/202</t>
  </si>
  <si>
    <t>2/11/202</t>
  </si>
  <si>
    <t>2/12/202</t>
  </si>
  <si>
    <t>2/13/202</t>
  </si>
  <si>
    <t>2/14/202</t>
  </si>
  <si>
    <t>2/15/202</t>
  </si>
  <si>
    <t>2/16/202</t>
  </si>
  <si>
    <t>2/17/202</t>
  </si>
  <si>
    <t>2/18/202</t>
  </si>
  <si>
    <t>2/19/202</t>
  </si>
  <si>
    <t>2/20/202</t>
  </si>
  <si>
    <t>2/21/202</t>
  </si>
  <si>
    <t>2/22/202</t>
  </si>
  <si>
    <t>2/23/202</t>
  </si>
  <si>
    <t>2/24/202</t>
  </si>
  <si>
    <t>2/25/202</t>
  </si>
  <si>
    <t>2/26/202</t>
  </si>
  <si>
    <t>2/27/202</t>
  </si>
  <si>
    <t>2/28/202</t>
  </si>
  <si>
    <t>2/29/202</t>
  </si>
  <si>
    <t>3/1/202</t>
  </si>
  <si>
    <t>3/2/202</t>
  </si>
  <si>
    <t>3/3/202</t>
  </si>
  <si>
    <t>3/4/202</t>
  </si>
  <si>
    <t>3/5/202</t>
  </si>
  <si>
    <t>3/6/202</t>
  </si>
  <si>
    <t>3/7/202</t>
  </si>
  <si>
    <t>3/8/202</t>
  </si>
  <si>
    <t>3/9/202</t>
  </si>
  <si>
    <t>3/10/202</t>
  </si>
  <si>
    <t>3/11/202</t>
  </si>
  <si>
    <t>3/12/202</t>
  </si>
  <si>
    <t>3/13/202</t>
  </si>
  <si>
    <t>3/14/202</t>
  </si>
  <si>
    <t>3/15/202</t>
  </si>
  <si>
    <t>3/16/202</t>
  </si>
  <si>
    <t>3/17/202</t>
  </si>
  <si>
    <t>3/18/202</t>
  </si>
  <si>
    <t>3/19/202</t>
  </si>
  <si>
    <t>3/20/202</t>
  </si>
  <si>
    <t>3/21/202</t>
  </si>
  <si>
    <t>3/22/202</t>
  </si>
  <si>
    <t>3/23/202</t>
  </si>
  <si>
    <t>3/24/202</t>
  </si>
  <si>
    <t>3/25/202</t>
  </si>
  <si>
    <t>3/26/202</t>
  </si>
  <si>
    <t>3/27/202</t>
  </si>
  <si>
    <t>3/28/202</t>
  </si>
  <si>
    <t>3/29/202</t>
  </si>
  <si>
    <t>3/30/202</t>
  </si>
  <si>
    <t>3/31/202</t>
  </si>
  <si>
    <t>4/1/202</t>
  </si>
  <si>
    <t>4/2/202</t>
  </si>
  <si>
    <t>4/3/202</t>
  </si>
  <si>
    <t>4/4/202</t>
  </si>
  <si>
    <t>4/5/202</t>
  </si>
  <si>
    <t>4/6/202</t>
  </si>
  <si>
    <t>4/7/202</t>
  </si>
  <si>
    <t>4/8/202</t>
  </si>
  <si>
    <t>4/9/202</t>
  </si>
  <si>
    <t>4/10/202</t>
  </si>
  <si>
    <t>4/11/202</t>
  </si>
  <si>
    <t>4/12/202</t>
  </si>
  <si>
    <t>4/13/202</t>
  </si>
  <si>
    <t>4/14/202</t>
  </si>
  <si>
    <t>4/15/202</t>
  </si>
  <si>
    <t>4/16/202</t>
  </si>
  <si>
    <t>4/17/202</t>
  </si>
  <si>
    <t>4/18/202</t>
  </si>
  <si>
    <t>4/19/202</t>
  </si>
  <si>
    <t>4/20/202</t>
  </si>
  <si>
    <t>4/21/202</t>
  </si>
  <si>
    <t>4/22/202</t>
  </si>
  <si>
    <t>4/23/202</t>
  </si>
  <si>
    <t>4/24/202</t>
  </si>
  <si>
    <t>4/25/202</t>
  </si>
  <si>
    <t>4/26/202</t>
  </si>
  <si>
    <t>4/27/202</t>
  </si>
  <si>
    <t>4/28/202</t>
  </si>
  <si>
    <t>4/29/202</t>
  </si>
  <si>
    <t>4/30/202</t>
  </si>
  <si>
    <t>5/1/202</t>
  </si>
  <si>
    <t>5/2/202</t>
  </si>
  <si>
    <t>5/3/202</t>
  </si>
  <si>
    <t>5/4/202</t>
  </si>
  <si>
    <t>5/5/202</t>
  </si>
  <si>
    <t>5/6/202</t>
  </si>
  <si>
    <t>5/7/202</t>
  </si>
  <si>
    <t>5/8/202</t>
  </si>
  <si>
    <t>5/9/202</t>
  </si>
  <si>
    <t>5/10/202</t>
  </si>
  <si>
    <t>5/11/202</t>
  </si>
  <si>
    <t>5/12/202</t>
  </si>
  <si>
    <t>5/13/202</t>
  </si>
  <si>
    <t>5/14/202</t>
  </si>
  <si>
    <t>5/15/202</t>
  </si>
  <si>
    <t>5/16/202</t>
  </si>
  <si>
    <t>5/17/202</t>
  </si>
  <si>
    <t>5/18/202</t>
  </si>
  <si>
    <t>5/19/202</t>
  </si>
  <si>
    <t>5/20/202</t>
  </si>
  <si>
    <t>5/21/202</t>
  </si>
  <si>
    <t>5/22/202</t>
  </si>
  <si>
    <t>5/23/202</t>
  </si>
  <si>
    <t>5/24/202</t>
  </si>
  <si>
    <t>5/25/202</t>
  </si>
  <si>
    <t>5/26/202</t>
  </si>
  <si>
    <t>5/27/202</t>
  </si>
  <si>
    <t>5/28/202</t>
  </si>
  <si>
    <t>5/29/202</t>
  </si>
  <si>
    <t>5/30/202</t>
  </si>
  <si>
    <t>5/31/202</t>
  </si>
  <si>
    <t>6/1/202</t>
  </si>
  <si>
    <t>6/2/202</t>
  </si>
  <si>
    <t>6/3/202</t>
  </si>
  <si>
    <t>6/4/202</t>
  </si>
  <si>
    <t>6/5/202</t>
  </si>
  <si>
    <t>6/6/202</t>
  </si>
  <si>
    <t>6/7/202</t>
  </si>
  <si>
    <t>6/8/202</t>
  </si>
  <si>
    <t>6/9/202</t>
  </si>
  <si>
    <t>6/10/202</t>
  </si>
  <si>
    <t>6/11/202</t>
  </si>
  <si>
    <t>6/12/202</t>
  </si>
  <si>
    <t>6/13/202</t>
  </si>
  <si>
    <t>6/14/202</t>
  </si>
  <si>
    <t>6/15/202</t>
  </si>
  <si>
    <t>6/16/202</t>
  </si>
  <si>
    <t>6/17/202</t>
  </si>
  <si>
    <t>6/18/202</t>
  </si>
  <si>
    <t>6/19/202</t>
  </si>
  <si>
    <t>6/20/202</t>
  </si>
  <si>
    <t>6/21/202</t>
  </si>
  <si>
    <t>6/22/202</t>
  </si>
  <si>
    <t>6/23/202</t>
  </si>
  <si>
    <t>6/24/202</t>
  </si>
  <si>
    <t>6/25/202</t>
  </si>
  <si>
    <t>6/26/202</t>
  </si>
  <si>
    <t>6/27/202</t>
  </si>
  <si>
    <t>6/28/202</t>
  </si>
  <si>
    <t>6/29/202</t>
  </si>
  <si>
    <t>6/30/202</t>
  </si>
  <si>
    <t>7/1/202</t>
  </si>
  <si>
    <t>7/2/202</t>
  </si>
  <si>
    <t>7/3/202</t>
  </si>
  <si>
    <t>7/4/202</t>
  </si>
  <si>
    <t>7/5/202</t>
  </si>
  <si>
    <t>7/6/202</t>
  </si>
  <si>
    <t>7/7/202</t>
  </si>
  <si>
    <t>7/8/202</t>
  </si>
  <si>
    <t>7/9/202</t>
  </si>
  <si>
    <t>7/10/202</t>
  </si>
  <si>
    <t>7/11/202</t>
  </si>
  <si>
    <t>7/12/202</t>
  </si>
  <si>
    <t>7/13/202</t>
  </si>
  <si>
    <t>7/14/202</t>
  </si>
  <si>
    <t>7/15/202</t>
  </si>
  <si>
    <t>7/16/202</t>
  </si>
  <si>
    <t>7/17/202</t>
  </si>
  <si>
    <t>7/18/202</t>
  </si>
  <si>
    <t>7/19/202</t>
  </si>
  <si>
    <t>7/20/202</t>
  </si>
  <si>
    <t>7/21/202</t>
  </si>
  <si>
    <t>7/22/202</t>
  </si>
  <si>
    <t>7/23/202</t>
  </si>
  <si>
    <t>7/24/202</t>
  </si>
  <si>
    <t>7/25/202</t>
  </si>
  <si>
    <t>7/26/202</t>
  </si>
  <si>
    <t>7/27/202</t>
  </si>
  <si>
    <t>7/28/202</t>
  </si>
  <si>
    <t>7/29/202</t>
  </si>
  <si>
    <t>7/30/202</t>
  </si>
  <si>
    <t>7/31/202</t>
  </si>
  <si>
    <t>8/1/202</t>
  </si>
  <si>
    <t>8/2/202</t>
  </si>
  <si>
    <t>8/3/202</t>
  </si>
  <si>
    <t>8/4/202</t>
  </si>
  <si>
    <t>8/5/202</t>
  </si>
  <si>
    <t>8/6/202</t>
  </si>
  <si>
    <t>8/7/202</t>
  </si>
  <si>
    <t>8/8/202</t>
  </si>
  <si>
    <t>8/9/202</t>
  </si>
  <si>
    <t>8/10/202</t>
  </si>
  <si>
    <t>8/11/202</t>
  </si>
  <si>
    <t>8/12/202</t>
  </si>
  <si>
    <t>8/13/202</t>
  </si>
  <si>
    <t>8/14/202</t>
  </si>
  <si>
    <t>8/15/202</t>
  </si>
  <si>
    <t>8/16/202</t>
  </si>
  <si>
    <t>8/17/202</t>
  </si>
  <si>
    <t>8/18/202</t>
  </si>
  <si>
    <t>8/19/202</t>
  </si>
  <si>
    <t>8/20/202</t>
  </si>
  <si>
    <t>8/21/202</t>
  </si>
  <si>
    <t>8/22/202</t>
  </si>
  <si>
    <t>8/23/202</t>
  </si>
  <si>
    <t>8/24/202</t>
  </si>
  <si>
    <t>8/25/202</t>
  </si>
  <si>
    <t>8/26/202</t>
  </si>
  <si>
    <t>8/27/202</t>
  </si>
  <si>
    <t>8/28/202</t>
  </si>
  <si>
    <t>8/29/202</t>
  </si>
  <si>
    <t>8/30/202</t>
  </si>
  <si>
    <t>8/31/202</t>
  </si>
  <si>
    <t>9/1/202</t>
  </si>
  <si>
    <t>9/2/202</t>
  </si>
  <si>
    <t>9/3/202</t>
  </si>
  <si>
    <t>9/4/202</t>
  </si>
  <si>
    <t>9/5/202</t>
  </si>
  <si>
    <t>9/6/202</t>
  </si>
  <si>
    <t>9/7/202</t>
  </si>
  <si>
    <t>9/8/202</t>
  </si>
  <si>
    <t>9/9/202</t>
  </si>
  <si>
    <t>9/10/202</t>
  </si>
  <si>
    <t>9/11/202</t>
  </si>
  <si>
    <t>9/12/202</t>
  </si>
  <si>
    <t>9/13/202</t>
  </si>
  <si>
    <t>9/14/202</t>
  </si>
  <si>
    <t>9/15/202</t>
  </si>
  <si>
    <t>9/16/202</t>
  </si>
  <si>
    <t>9/17/202</t>
  </si>
  <si>
    <t>9/18/202</t>
  </si>
  <si>
    <t>9/19/202</t>
  </si>
  <si>
    <t>9/20/202</t>
  </si>
  <si>
    <t>9/21/202</t>
  </si>
  <si>
    <t>9/22/202</t>
  </si>
  <si>
    <t>9/23/202</t>
  </si>
  <si>
    <t>9/24/202</t>
  </si>
  <si>
    <t>9/25/202</t>
  </si>
  <si>
    <t>9/26/202</t>
  </si>
  <si>
    <t>9/27/202</t>
  </si>
  <si>
    <t>9/28/202</t>
  </si>
  <si>
    <t>9/29/202</t>
  </si>
  <si>
    <t>9/30/202</t>
  </si>
  <si>
    <t>10/1/202</t>
  </si>
  <si>
    <t>10/2/202</t>
  </si>
  <si>
    <t>10/3/202</t>
  </si>
  <si>
    <t>10/4/202</t>
  </si>
  <si>
    <t>10/5/202</t>
  </si>
  <si>
    <t>10/6/202</t>
  </si>
  <si>
    <t>10/7/202</t>
  </si>
  <si>
    <t>10/8/202</t>
  </si>
  <si>
    <t>10/9/202</t>
  </si>
  <si>
    <t>10/10/202</t>
  </si>
  <si>
    <t>10/11/202</t>
  </si>
  <si>
    <t>10/12/202</t>
  </si>
  <si>
    <t>10/13/202</t>
  </si>
  <si>
    <t>10/14/202</t>
  </si>
  <si>
    <t>10/15/202</t>
  </si>
  <si>
    <t>10/16/202</t>
  </si>
  <si>
    <t>10/17/202</t>
  </si>
  <si>
    <t>10/18/202</t>
  </si>
  <si>
    <t>10/19/202</t>
  </si>
  <si>
    <t>10/20/202</t>
  </si>
  <si>
    <t>10/21/202</t>
  </si>
  <si>
    <t>10/22/202</t>
  </si>
  <si>
    <t>10/23/202</t>
  </si>
  <si>
    <t>10/24/202</t>
  </si>
  <si>
    <t>10/25/202</t>
  </si>
  <si>
    <t>10/26/202</t>
  </si>
  <si>
    <t>10/27/202</t>
  </si>
  <si>
    <t>10/28/202</t>
  </si>
  <si>
    <t>10/29/202</t>
  </si>
  <si>
    <t>10/30/202</t>
  </si>
  <si>
    <t>10/31/202</t>
  </si>
  <si>
    <t>11/1/202</t>
  </si>
  <si>
    <t>11/2/202</t>
  </si>
  <si>
    <t>11/3/202</t>
  </si>
  <si>
    <t>11/4/202</t>
  </si>
  <si>
    <t>11/5/202</t>
  </si>
  <si>
    <t>11/6/202</t>
  </si>
  <si>
    <t>11/7/202</t>
  </si>
  <si>
    <t>11/8/202</t>
  </si>
  <si>
    <t>11/9/202</t>
  </si>
  <si>
    <t>11/10/202</t>
  </si>
  <si>
    <t>11/11/202</t>
  </si>
  <si>
    <t>11/12/202</t>
  </si>
  <si>
    <t>11/13/202</t>
  </si>
  <si>
    <t>11/14/202</t>
  </si>
  <si>
    <t>11/15/202</t>
  </si>
  <si>
    <t>11/16/202</t>
  </si>
  <si>
    <t>11/17/202</t>
  </si>
  <si>
    <t>11/18/202</t>
  </si>
  <si>
    <t>11/19/202</t>
  </si>
  <si>
    <t>11/20/202</t>
  </si>
  <si>
    <t>11/21/202</t>
  </si>
  <si>
    <t>11/22/202</t>
  </si>
  <si>
    <t>11/23/202</t>
  </si>
  <si>
    <t>11/24/202</t>
  </si>
  <si>
    <t>11/25/202</t>
  </si>
  <si>
    <t>11/26/202</t>
  </si>
  <si>
    <t>11/27/202</t>
  </si>
  <si>
    <t>11/28/202</t>
  </si>
  <si>
    <t>11/29/202</t>
  </si>
  <si>
    <t>11/30/202</t>
  </si>
  <si>
    <t>12/1/202</t>
  </si>
  <si>
    <t>12/2/202</t>
  </si>
  <si>
    <t>12/3/202</t>
  </si>
  <si>
    <t>12/4/202</t>
  </si>
  <si>
    <t>12/5/202</t>
  </si>
  <si>
    <t>12/6/202</t>
  </si>
  <si>
    <t>12/7/202</t>
  </si>
  <si>
    <t>12/8/202</t>
  </si>
  <si>
    <t>12/9/202</t>
  </si>
  <si>
    <t>12/10/202</t>
  </si>
  <si>
    <t>12/11/202</t>
  </si>
  <si>
    <t>12/12/202</t>
  </si>
  <si>
    <t>12/13/202</t>
  </si>
  <si>
    <t>12/14/202</t>
  </si>
  <si>
    <t>12/15/202</t>
  </si>
  <si>
    <t>12/16/202</t>
  </si>
  <si>
    <t>12/17/202</t>
  </si>
  <si>
    <t>12/18/202</t>
  </si>
  <si>
    <t>12/19/202</t>
  </si>
  <si>
    <t>12/20/202</t>
  </si>
  <si>
    <t>12/21/202</t>
  </si>
  <si>
    <t>12/22/202</t>
  </si>
  <si>
    <t>12/23/202</t>
  </si>
  <si>
    <t>12/24/202</t>
  </si>
  <si>
    <t>12/25/202</t>
  </si>
  <si>
    <t>12/26/202</t>
  </si>
  <si>
    <t>12/27/202</t>
  </si>
  <si>
    <t>12/28/202</t>
  </si>
  <si>
    <t>12/29/202</t>
  </si>
  <si>
    <t>12/30/202</t>
  </si>
  <si>
    <t>12/31/202</t>
  </si>
  <si>
    <t>Caught day 5+</t>
  </si>
  <si>
    <t>https://cdec.water.ca.gov/dynamicapp/selectQuery?Stations=RED&amp;SensorNums=9&amp;dur_code=H&amp;Start=2024-08-04&amp;End=2024-08-06</t>
  </si>
  <si>
    <t>cloudy</t>
  </si>
  <si>
    <t>rain</t>
  </si>
  <si>
    <t>Amount of rain w/in 4 hours after release.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</si>
</sst>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0.0"/>
    <numFmt numFmtId="166" formatCode="m/d/yy\ h:mm;@"/>
  </numFmts>
  <fonts count="68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i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12"/>
      <name val="Arial"/>
      <family val="2"/>
    </font>
    <font>
      <b/>
      <sz val="10"/>
      <color rgb="FFFF0000"/>
      <name val="Arial"/>
      <family val="2"/>
    </font>
    <font>
      <sz val="10"/>
      <color rgb="FF33333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Times New Roman"/>
      <family val="2"/>
    </font>
    <font>
      <sz val="10"/>
      <color theme="0"/>
      <name val="Times New Roman"/>
      <family val="2"/>
    </font>
    <font>
      <sz val="10"/>
      <color rgb="FF9C0006"/>
      <name val="Times New Roman"/>
      <family val="2"/>
    </font>
    <font>
      <b/>
      <sz val="10"/>
      <color rgb="FFFA7D00"/>
      <name val="Times New Roman"/>
      <family val="2"/>
    </font>
    <font>
      <b/>
      <sz val="10"/>
      <color theme="0"/>
      <name val="Times New Roman"/>
      <family val="2"/>
    </font>
    <font>
      <i/>
      <sz val="10"/>
      <color rgb="FF7F7F7F"/>
      <name val="Times New Roman"/>
      <family val="2"/>
    </font>
    <font>
      <sz val="10"/>
      <color rgb="FF006100"/>
      <name val="Times New Roman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u/>
      <sz val="10"/>
      <color theme="10"/>
      <name val="Arial"/>
      <family val="2"/>
    </font>
    <font>
      <sz val="10"/>
      <color rgb="FF3F3F76"/>
      <name val="Times New Roman"/>
      <family val="2"/>
    </font>
    <font>
      <sz val="10"/>
      <color rgb="FFFA7D00"/>
      <name val="Times New Roman"/>
      <family val="2"/>
    </font>
    <font>
      <sz val="10"/>
      <color rgb="FF9C6500"/>
      <name val="Times New Roman"/>
      <family val="2"/>
    </font>
    <font>
      <sz val="10"/>
      <name val="MS Sans Serif"/>
      <family val="2"/>
    </font>
    <font>
      <sz val="8"/>
      <color theme="1"/>
      <name val="Courier New"/>
      <family val="2"/>
    </font>
    <font>
      <sz val="10"/>
      <name val="Times New Roman"/>
      <family val="1"/>
    </font>
    <font>
      <sz val="12"/>
      <name val="Arial"/>
      <family val="2"/>
    </font>
    <font>
      <b/>
      <sz val="10"/>
      <color rgb="FF3F3F3F"/>
      <name val="Times New Roman"/>
      <family val="2"/>
    </font>
    <font>
      <b/>
      <sz val="10"/>
      <color theme="1"/>
      <name val="Times New Roman"/>
      <family val="2"/>
    </font>
    <font>
      <sz val="10"/>
      <color rgb="FFFF0000"/>
      <name val="Times New Roman"/>
      <family val="2"/>
    </font>
    <font>
      <b/>
      <sz val="18"/>
      <color theme="3"/>
      <name val="Cambria"/>
      <family val="2"/>
      <scheme val="major"/>
    </font>
    <font>
      <sz val="10"/>
      <color rgb="FF000000"/>
      <name val="Arial"/>
      <family val="2"/>
    </font>
    <font>
      <strike/>
      <sz val="10"/>
      <color theme="1"/>
      <name val="Arial"/>
      <family val="2"/>
    </font>
    <font>
      <sz val="10"/>
      <color rgb="FF00B05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99CCFF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319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43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43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3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3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43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43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43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43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43" fillId="29" borderId="0" applyNumberFormat="0" applyBorder="0" applyAlignment="0" applyProtection="0"/>
    <xf numFmtId="0" fontId="5" fillId="29" borderId="0" applyNumberFormat="0" applyBorder="0" applyAlignment="0" applyProtection="0"/>
    <xf numFmtId="0" fontId="43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43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43" fillId="33" borderId="0" applyNumberFormat="0" applyBorder="0" applyAlignment="0" applyProtection="0"/>
    <xf numFmtId="0" fontId="5" fillId="33" borderId="0" applyNumberFormat="0" applyBorder="0" applyAlignment="0" applyProtection="0"/>
    <xf numFmtId="0" fontId="43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43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3" fillId="14" borderId="0" applyNumberFormat="0" applyBorder="0" applyAlignment="0" applyProtection="0"/>
    <xf numFmtId="0" fontId="5" fillId="14" borderId="0" applyNumberFormat="0" applyBorder="0" applyAlignment="0" applyProtection="0"/>
    <xf numFmtId="0" fontId="43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3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43" fillId="18" borderId="0" applyNumberFormat="0" applyBorder="0" applyAlignment="0" applyProtection="0"/>
    <xf numFmtId="0" fontId="5" fillId="18" borderId="0" applyNumberFormat="0" applyBorder="0" applyAlignment="0" applyProtection="0"/>
    <xf numFmtId="0" fontId="43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43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43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43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43" fillId="26" borderId="0" applyNumberFormat="0" applyBorder="0" applyAlignment="0" applyProtection="0"/>
    <xf numFmtId="0" fontId="5" fillId="26" borderId="0" applyNumberFormat="0" applyBorder="0" applyAlignment="0" applyProtection="0"/>
    <xf numFmtId="0" fontId="43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43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43" fillId="30" borderId="0" applyNumberFormat="0" applyBorder="0" applyAlignment="0" applyProtection="0"/>
    <xf numFmtId="0" fontId="5" fillId="30" borderId="0" applyNumberFormat="0" applyBorder="0" applyAlignment="0" applyProtection="0"/>
    <xf numFmtId="0" fontId="43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43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43" fillId="34" borderId="0" applyNumberFormat="0" applyBorder="0" applyAlignment="0" applyProtection="0"/>
    <xf numFmtId="0" fontId="5" fillId="34" borderId="0" applyNumberFormat="0" applyBorder="0" applyAlignment="0" applyProtection="0"/>
    <xf numFmtId="0" fontId="43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43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44" fillId="15" borderId="0" applyNumberFormat="0" applyBorder="0" applyAlignment="0" applyProtection="0"/>
    <xf numFmtId="0" fontId="41" fillId="15" borderId="0" applyNumberFormat="0" applyBorder="0" applyAlignment="0" applyProtection="0"/>
    <xf numFmtId="0" fontId="44" fillId="15" borderId="0" applyNumberFormat="0" applyBorder="0" applyAlignment="0" applyProtection="0"/>
    <xf numFmtId="0" fontId="44" fillId="19" borderId="0" applyNumberFormat="0" applyBorder="0" applyAlignment="0" applyProtection="0"/>
    <xf numFmtId="0" fontId="41" fillId="19" borderId="0" applyNumberFormat="0" applyBorder="0" applyAlignment="0" applyProtection="0"/>
    <xf numFmtId="0" fontId="44" fillId="19" borderId="0" applyNumberFormat="0" applyBorder="0" applyAlignment="0" applyProtection="0"/>
    <xf numFmtId="0" fontId="41" fillId="23" borderId="0" applyNumberFormat="0" applyBorder="0" applyAlignment="0" applyProtection="0"/>
    <xf numFmtId="0" fontId="44" fillId="23" borderId="0" applyNumberFormat="0" applyBorder="0" applyAlignment="0" applyProtection="0"/>
    <xf numFmtId="0" fontId="41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31" borderId="0" applyNumberFormat="0" applyBorder="0" applyAlignment="0" applyProtection="0"/>
    <xf numFmtId="0" fontId="41" fillId="31" borderId="0" applyNumberFormat="0" applyBorder="0" applyAlignment="0" applyProtection="0"/>
    <xf numFmtId="0" fontId="44" fillId="31" borderId="0" applyNumberFormat="0" applyBorder="0" applyAlignment="0" applyProtection="0"/>
    <xf numFmtId="0" fontId="41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12" borderId="0" applyNumberFormat="0" applyBorder="0" applyAlignment="0" applyProtection="0"/>
    <xf numFmtId="0" fontId="41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6" borderId="0" applyNumberFormat="0" applyBorder="0" applyAlignment="0" applyProtection="0"/>
    <xf numFmtId="0" fontId="41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20" borderId="0" applyNumberFormat="0" applyBorder="0" applyAlignment="0" applyProtection="0"/>
    <xf numFmtId="0" fontId="41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4" borderId="0" applyNumberFormat="0" applyBorder="0" applyAlignment="0" applyProtection="0"/>
    <xf numFmtId="0" fontId="41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8" borderId="0" applyNumberFormat="0" applyBorder="0" applyAlignment="0" applyProtection="0"/>
    <xf numFmtId="0" fontId="41" fillId="28" borderId="0" applyNumberFormat="0" applyBorder="0" applyAlignment="0" applyProtection="0"/>
    <xf numFmtId="0" fontId="44" fillId="28" borderId="0" applyNumberFormat="0" applyBorder="0" applyAlignment="0" applyProtection="0"/>
    <xf numFmtId="0" fontId="44" fillId="32" borderId="0" applyNumberFormat="0" applyBorder="0" applyAlignment="0" applyProtection="0"/>
    <xf numFmtId="0" fontId="41" fillId="32" borderId="0" applyNumberFormat="0" applyBorder="0" applyAlignment="0" applyProtection="0"/>
    <xf numFmtId="0" fontId="44" fillId="32" borderId="0" applyNumberFormat="0" applyBorder="0" applyAlignment="0" applyProtection="0"/>
    <xf numFmtId="0" fontId="45" fillId="6" borderId="0" applyNumberFormat="0" applyBorder="0" applyAlignment="0" applyProtection="0"/>
    <xf numFmtId="0" fontId="31" fillId="6" borderId="0" applyNumberFormat="0" applyBorder="0" applyAlignment="0" applyProtection="0"/>
    <xf numFmtId="0" fontId="45" fillId="6" borderId="0" applyNumberFormat="0" applyBorder="0" applyAlignment="0" applyProtection="0"/>
    <xf numFmtId="0" fontId="46" fillId="9" borderId="23" applyNumberFormat="0" applyAlignment="0" applyProtection="0"/>
    <xf numFmtId="0" fontId="35" fillId="9" borderId="23" applyNumberFormat="0" applyAlignment="0" applyProtection="0"/>
    <xf numFmtId="0" fontId="46" fillId="9" borderId="23" applyNumberFormat="0" applyAlignment="0" applyProtection="0"/>
    <xf numFmtId="0" fontId="47" fillId="10" borderId="26" applyNumberFormat="0" applyAlignment="0" applyProtection="0"/>
    <xf numFmtId="0" fontId="37" fillId="10" borderId="26" applyNumberFormat="0" applyAlignment="0" applyProtection="0"/>
    <xf numFmtId="0" fontId="47" fillId="10" borderId="26" applyNumberFormat="0" applyAlignment="0" applyProtection="0"/>
    <xf numFmtId="0" fontId="4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5" borderId="0" applyNumberFormat="0" applyBorder="0" applyAlignment="0" applyProtection="0"/>
    <xf numFmtId="0" fontId="30" fillId="5" borderId="0" applyNumberFormat="0" applyBorder="0" applyAlignment="0" applyProtection="0"/>
    <xf numFmtId="0" fontId="49" fillId="5" borderId="0" applyNumberFormat="0" applyBorder="0" applyAlignment="0" applyProtection="0"/>
    <xf numFmtId="0" fontId="50" fillId="0" borderId="20" applyNumberFormat="0" applyFill="0" applyAlignment="0" applyProtection="0"/>
    <xf numFmtId="0" fontId="27" fillId="0" borderId="20" applyNumberFormat="0" applyFill="0" applyAlignment="0" applyProtection="0"/>
    <xf numFmtId="0" fontId="50" fillId="0" borderId="20" applyNumberFormat="0" applyFill="0" applyAlignment="0" applyProtection="0"/>
    <xf numFmtId="0" fontId="51" fillId="0" borderId="21" applyNumberFormat="0" applyFill="0" applyAlignment="0" applyProtection="0"/>
    <xf numFmtId="0" fontId="28" fillId="0" borderId="21" applyNumberFormat="0" applyFill="0" applyAlignment="0" applyProtection="0"/>
    <xf numFmtId="0" fontId="51" fillId="0" borderId="21" applyNumberFormat="0" applyFill="0" applyAlignment="0" applyProtection="0"/>
    <xf numFmtId="0" fontId="52" fillId="0" borderId="22" applyNumberFormat="0" applyFill="0" applyAlignment="0" applyProtection="0"/>
    <xf numFmtId="0" fontId="29" fillId="0" borderId="22" applyNumberFormat="0" applyFill="0" applyAlignment="0" applyProtection="0"/>
    <xf numFmtId="0" fontId="52" fillId="0" borderId="22" applyNumberFormat="0" applyFill="0" applyAlignment="0" applyProtection="0"/>
    <xf numFmtId="0" fontId="5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54" fillId="8" borderId="23" applyNumberFormat="0" applyAlignment="0" applyProtection="0"/>
    <xf numFmtId="0" fontId="33" fillId="8" borderId="23" applyNumberFormat="0" applyAlignment="0" applyProtection="0"/>
    <xf numFmtId="0" fontId="54" fillId="8" borderId="23" applyNumberFormat="0" applyAlignment="0" applyProtection="0"/>
    <xf numFmtId="0" fontId="55" fillId="0" borderId="25" applyNumberFormat="0" applyFill="0" applyAlignment="0" applyProtection="0"/>
    <xf numFmtId="0" fontId="36" fillId="0" borderId="25" applyNumberFormat="0" applyFill="0" applyAlignment="0" applyProtection="0"/>
    <xf numFmtId="0" fontId="55" fillId="0" borderId="25" applyNumberFormat="0" applyFill="0" applyAlignment="0" applyProtection="0"/>
    <xf numFmtId="0" fontId="56" fillId="7" borderId="0" applyNumberFormat="0" applyBorder="0" applyAlignment="0" applyProtection="0"/>
    <xf numFmtId="0" fontId="32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7" fillId="0" borderId="0"/>
    <xf numFmtId="0" fontId="5" fillId="0" borderId="0"/>
    <xf numFmtId="0" fontId="5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3" fillId="0" borderId="0"/>
    <xf numFmtId="0" fontId="58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59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0" borderId="0"/>
    <xf numFmtId="0" fontId="5" fillId="0" borderId="0"/>
    <xf numFmtId="0" fontId="5" fillId="0" borderId="0"/>
    <xf numFmtId="0" fontId="7" fillId="0" borderId="0"/>
    <xf numFmtId="0" fontId="42" fillId="0" borderId="0"/>
    <xf numFmtId="0" fontId="7" fillId="0" borderId="0"/>
    <xf numFmtId="0" fontId="5" fillId="0" borderId="0"/>
    <xf numFmtId="0" fontId="60" fillId="0" borderId="0"/>
    <xf numFmtId="0" fontId="5" fillId="0" borderId="0"/>
    <xf numFmtId="0" fontId="5" fillId="0" borderId="0"/>
    <xf numFmtId="0" fontId="6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43" fillId="11" borderId="27" applyNumberFormat="0" applyFont="0" applyAlignment="0" applyProtection="0"/>
    <xf numFmtId="0" fontId="5" fillId="11" borderId="27" applyNumberFormat="0" applyFont="0" applyAlignment="0" applyProtection="0"/>
    <xf numFmtId="0" fontId="43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5" fillId="11" borderId="27" applyNumberFormat="0" applyFont="0" applyAlignment="0" applyProtection="0"/>
    <xf numFmtId="0" fontId="61" fillId="9" borderId="24" applyNumberFormat="0" applyAlignment="0" applyProtection="0"/>
    <xf numFmtId="0" fontId="34" fillId="9" borderId="24" applyNumberFormat="0" applyAlignment="0" applyProtection="0"/>
    <xf numFmtId="0" fontId="61" fillId="9" borderId="24" applyNumberFormat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2" fillId="0" borderId="28" applyNumberFormat="0" applyFill="0" applyAlignment="0" applyProtection="0"/>
    <xf numFmtId="0" fontId="40" fillId="0" borderId="28" applyNumberFormat="0" applyFill="0" applyAlignment="0" applyProtection="0"/>
    <xf numFmtId="0" fontId="62" fillId="0" borderId="28" applyNumberFormat="0" applyFill="0" applyAlignment="0" applyProtection="0"/>
    <xf numFmtId="0" fontId="63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7" fillId="0" borderId="20" applyNumberFormat="0" applyFill="0" applyAlignment="0" applyProtection="0"/>
    <xf numFmtId="0" fontId="28" fillId="0" borderId="21" applyNumberFormat="0" applyFill="0" applyAlignment="0" applyProtection="0"/>
    <xf numFmtId="0" fontId="29" fillId="0" borderId="22" applyNumberFormat="0" applyFill="0" applyAlignment="0" applyProtection="0"/>
    <xf numFmtId="0" fontId="29" fillId="0" borderId="0" applyNumberFormat="0" applyFill="0" applyBorder="0" applyAlignment="0" applyProtection="0"/>
    <xf numFmtId="0" fontId="30" fillId="5" borderId="0" applyNumberFormat="0" applyBorder="0" applyAlignment="0" applyProtection="0"/>
    <xf numFmtId="0" fontId="31" fillId="6" borderId="0" applyNumberFormat="0" applyBorder="0" applyAlignment="0" applyProtection="0"/>
    <xf numFmtId="0" fontId="32" fillId="7" borderId="0" applyNumberFormat="0" applyBorder="0" applyAlignment="0" applyProtection="0"/>
    <xf numFmtId="0" fontId="33" fillId="8" borderId="23" applyNumberFormat="0" applyAlignment="0" applyProtection="0"/>
    <xf numFmtId="0" fontId="34" fillId="9" borderId="24" applyNumberFormat="0" applyAlignment="0" applyProtection="0"/>
    <xf numFmtId="0" fontId="35" fillId="9" borderId="23" applyNumberFormat="0" applyAlignment="0" applyProtection="0"/>
    <xf numFmtId="0" fontId="36" fillId="0" borderId="25" applyNumberFormat="0" applyFill="0" applyAlignment="0" applyProtection="0"/>
    <xf numFmtId="0" fontId="37" fillId="10" borderId="26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28" applyNumberFormat="0" applyFill="0" applyAlignment="0" applyProtection="0"/>
    <xf numFmtId="0" fontId="41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1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11" borderId="27" applyNumberFormat="0" applyFont="0" applyAlignment="0" applyProtection="0"/>
    <xf numFmtId="0" fontId="4" fillId="0" borderId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7" fillId="0" borderId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0" borderId="0"/>
    <xf numFmtId="0" fontId="4" fillId="0" borderId="0"/>
    <xf numFmtId="0" fontId="4" fillId="13" borderId="0" applyNumberFormat="0" applyBorder="0" applyAlignment="0" applyProtection="0"/>
    <xf numFmtId="0" fontId="4" fillId="0" borderId="0"/>
    <xf numFmtId="0" fontId="4" fillId="13" borderId="0" applyNumberFormat="0" applyBorder="0" applyAlignment="0" applyProtection="0"/>
    <xf numFmtId="0" fontId="4" fillId="0" borderId="0"/>
    <xf numFmtId="0" fontId="4" fillId="13" borderId="0" applyNumberFormat="0" applyBorder="0" applyAlignment="0" applyProtection="0"/>
    <xf numFmtId="0" fontId="4" fillId="0" borderId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0" fontId="4" fillId="11" borderId="2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0" fontId="2" fillId="0" borderId="0"/>
  </cellStyleXfs>
  <cellXfs count="46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0" fontId="15" fillId="0" borderId="0" xfId="0" applyFont="1"/>
    <xf numFmtId="0" fontId="0" fillId="0" borderId="9" xfId="0" applyBorder="1"/>
    <xf numFmtId="0" fontId="7" fillId="0" borderId="0" xfId="0" applyFont="1"/>
    <xf numFmtId="0" fontId="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6" fontId="20" fillId="2" borderId="0" xfId="0" applyNumberFormat="1" applyFont="1" applyFill="1" applyAlignment="1">
      <alignment horizontal="center" wrapText="1"/>
    </xf>
    <xf numFmtId="0" fontId="15" fillId="0" borderId="0" xfId="0" applyFont="1" applyAlignment="1">
      <alignment wrapText="1"/>
    </xf>
    <xf numFmtId="0" fontId="18" fillId="0" borderId="0" xfId="0" applyFont="1"/>
    <xf numFmtId="164" fontId="18" fillId="0" borderId="0" xfId="0" applyNumberFormat="1" applyFont="1" applyAlignment="1">
      <alignment horizontal="center"/>
    </xf>
    <xf numFmtId="14" fontId="1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5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0" fillId="0" borderId="29" xfId="0" applyBorder="1" applyAlignment="1">
      <alignment horizontal="center"/>
    </xf>
    <xf numFmtId="0" fontId="21" fillId="2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0" fontId="2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" fontId="0" fillId="0" borderId="0" xfId="0" applyNumberFormat="1"/>
    <xf numFmtId="1" fontId="7" fillId="0" borderId="0" xfId="0" applyNumberFormat="1" applyFont="1" applyAlignment="1">
      <alignment horizontal="center" wrapText="1"/>
    </xf>
    <xf numFmtId="2" fontId="21" fillId="2" borderId="0" xfId="0" applyNumberFormat="1" applyFont="1" applyFill="1" applyAlignment="1">
      <alignment horizontal="center" wrapText="1"/>
    </xf>
    <xf numFmtId="2" fontId="0" fillId="0" borderId="29" xfId="0" applyNumberFormat="1" applyBorder="1" applyAlignment="1">
      <alignment horizontal="center"/>
    </xf>
    <xf numFmtId="2" fontId="0" fillId="0" borderId="0" xfId="0" applyNumberFormat="1" applyAlignment="1">
      <alignment horizontal="center" wrapText="1"/>
    </xf>
    <xf numFmtId="165" fontId="0" fillId="0" borderId="29" xfId="0" applyNumberFormat="1" applyBorder="1" applyAlignment="1">
      <alignment horizontal="center"/>
    </xf>
    <xf numFmtId="0" fontId="16" fillId="0" borderId="0" xfId="767" applyFont="1" applyAlignment="1">
      <alignment horizontal="left"/>
    </xf>
    <xf numFmtId="0" fontId="19" fillId="0" borderId="0" xfId="767" applyFont="1" applyAlignment="1">
      <alignment horizontal="left"/>
    </xf>
    <xf numFmtId="0" fontId="8" fillId="0" borderId="0" xfId="1" applyFill="1" applyAlignment="1" applyProtection="1">
      <alignment horizontal="left"/>
    </xf>
    <xf numFmtId="0" fontId="0" fillId="0" borderId="9" xfId="0" applyBorder="1" applyAlignment="1">
      <alignment horizontal="center" wrapText="1"/>
    </xf>
    <xf numFmtId="0" fontId="0" fillId="0" borderId="30" xfId="0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24" fillId="0" borderId="0" xfId="0" applyFont="1" applyAlignment="1">
      <alignment horizontal="center" vertical="center" wrapText="1"/>
    </xf>
    <xf numFmtId="0" fontId="23" fillId="0" borderId="0" xfId="0" applyFont="1"/>
    <xf numFmtId="2" fontId="8" fillId="0" borderId="0" xfId="1" applyNumberFormat="1" applyFill="1" applyAlignment="1" applyProtection="1">
      <alignment horizontal="left"/>
    </xf>
    <xf numFmtId="2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17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17" fillId="0" borderId="0" xfId="0" applyNumberFormat="1" applyFont="1" applyAlignment="1">
      <alignment vertic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wrapText="1"/>
    </xf>
    <xf numFmtId="1" fontId="0" fillId="0" borderId="29" xfId="0" applyNumberForma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15" fillId="0" borderId="29" xfId="0" applyNumberFormat="1" applyFont="1" applyBorder="1" applyAlignment="1">
      <alignment horizontal="center"/>
    </xf>
    <xf numFmtId="1" fontId="24" fillId="0" borderId="0" xfId="0" applyNumberFormat="1" applyFont="1" applyAlignment="1">
      <alignment horizontal="center" wrapText="1"/>
    </xf>
    <xf numFmtId="1" fontId="65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 wrapText="1"/>
    </xf>
    <xf numFmtId="165" fontId="7" fillId="0" borderId="0" xfId="0" applyNumberFormat="1" applyFont="1" applyAlignment="1">
      <alignment horizontal="center"/>
    </xf>
    <xf numFmtId="165" fontId="15" fillId="0" borderId="29" xfId="0" applyNumberFormat="1" applyFont="1" applyBorder="1" applyAlignment="1">
      <alignment horizontal="center"/>
    </xf>
    <xf numFmtId="165" fontId="24" fillId="0" borderId="0" xfId="0" applyNumberFormat="1" applyFont="1" applyAlignment="1">
      <alignment horizontal="center" wrapText="1"/>
    </xf>
    <xf numFmtId="165" fontId="65" fillId="0" borderId="0" xfId="0" applyNumberFormat="1" applyFont="1" applyAlignment="1">
      <alignment horizontal="center" wrapText="1"/>
    </xf>
    <xf numFmtId="2" fontId="15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15" fillId="0" borderId="29" xfId="0" applyNumberFormat="1" applyFont="1" applyBorder="1" applyAlignment="1">
      <alignment horizontal="center"/>
    </xf>
    <xf numFmtId="2" fontId="24" fillId="0" borderId="0" xfId="0" applyNumberFormat="1" applyFont="1" applyAlignment="1">
      <alignment horizontal="center" wrapText="1"/>
    </xf>
    <xf numFmtId="2" fontId="15" fillId="4" borderId="0" xfId="0" applyNumberFormat="1" applyFont="1" applyFill="1" applyAlignment="1">
      <alignment horizontal="center"/>
    </xf>
    <xf numFmtId="2" fontId="65" fillId="0" borderId="0" xfId="0" applyNumberFormat="1" applyFont="1" applyAlignment="1">
      <alignment horizontal="center" wrapText="1"/>
    </xf>
    <xf numFmtId="2" fontId="8" fillId="0" borderId="0" xfId="1" applyNumberFormat="1" applyAlignment="1" applyProtection="1">
      <alignment horizontal="left"/>
    </xf>
    <xf numFmtId="165" fontId="0" fillId="0" borderId="9" xfId="0" applyNumberFormat="1" applyBorder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164" fontId="0" fillId="0" borderId="29" xfId="0" applyNumberForma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15" fillId="0" borderId="29" xfId="0" applyNumberFormat="1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15" fillId="0" borderId="12" xfId="0" applyNumberFormat="1" applyFont="1" applyBorder="1" applyAlignment="1">
      <alignment horizontal="center"/>
    </xf>
    <xf numFmtId="164" fontId="65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left"/>
    </xf>
    <xf numFmtId="0" fontId="7" fillId="0" borderId="0" xfId="0" applyFont="1" applyFill="1" applyAlignment="1">
      <alignment horizontal="center" vertical="center"/>
    </xf>
    <xf numFmtId="0" fontId="7" fillId="36" borderId="4" xfId="0" applyFont="1" applyFill="1" applyBorder="1" applyAlignment="1">
      <alignment horizontal="center" vertical="center"/>
    </xf>
    <xf numFmtId="0" fontId="7" fillId="36" borderId="37" xfId="0" applyFont="1" applyFill="1" applyBorder="1" applyAlignment="1">
      <alignment horizontal="center" vertical="center"/>
    </xf>
    <xf numFmtId="0" fontId="7" fillId="36" borderId="0" xfId="0" applyFont="1" applyFill="1" applyAlignment="1">
      <alignment horizontal="center" vertical="center"/>
    </xf>
    <xf numFmtId="0" fontId="7" fillId="36" borderId="4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4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40" xfId="0" applyFont="1" applyFill="1" applyBorder="1" applyAlignment="1">
      <alignment horizontal="center" vertical="center"/>
    </xf>
    <xf numFmtId="164" fontId="7" fillId="3" borderId="37" xfId="0" applyNumberFormat="1" applyFont="1" applyFill="1" applyBorder="1" applyAlignment="1">
      <alignment horizontal="center" vertical="center"/>
    </xf>
    <xf numFmtId="164" fontId="7" fillId="3" borderId="4" xfId="0" applyNumberFormat="1" applyFont="1" applyFill="1" applyBorder="1" applyAlignment="1">
      <alignment horizontal="center" vertical="center"/>
    </xf>
    <xf numFmtId="164" fontId="7" fillId="3" borderId="61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7" fillId="3" borderId="43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7" fillId="3" borderId="8" xfId="0" applyNumberFormat="1" applyFont="1" applyFill="1" applyBorder="1" applyAlignment="1">
      <alignment horizontal="center" vertical="center"/>
    </xf>
    <xf numFmtId="2" fontId="7" fillId="3" borderId="0" xfId="0" applyNumberFormat="1" applyFont="1" applyFill="1" applyAlignment="1">
      <alignment horizontal="center" vertical="center"/>
    </xf>
    <xf numFmtId="0" fontId="66" fillId="3" borderId="1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64" fontId="7" fillId="36" borderId="7" xfId="0" applyNumberFormat="1" applyFont="1" applyFill="1" applyBorder="1" applyAlignment="1">
      <alignment horizontal="center" vertical="center"/>
    </xf>
    <xf numFmtId="164" fontId="7" fillId="36" borderId="39" xfId="0" applyNumberFormat="1" applyFont="1" applyFill="1" applyBorder="1" applyAlignment="1">
      <alignment horizontal="center" vertical="center"/>
    </xf>
    <xf numFmtId="2" fontId="7" fillId="36" borderId="4" xfId="0" applyNumberFormat="1" applyFont="1" applyFill="1" applyBorder="1" applyAlignment="1">
      <alignment horizontal="center" vertical="center"/>
    </xf>
    <xf numFmtId="2" fontId="7" fillId="36" borderId="37" xfId="0" applyNumberFormat="1" applyFont="1" applyFill="1" applyBorder="1" applyAlignment="1">
      <alignment horizontal="center" vertical="center"/>
    </xf>
    <xf numFmtId="2" fontId="7" fillId="36" borderId="44" xfId="0" applyNumberFormat="1" applyFont="1" applyFill="1" applyBorder="1" applyAlignment="1">
      <alignment horizontal="center" vertical="center"/>
    </xf>
    <xf numFmtId="2" fontId="7" fillId="36" borderId="49" xfId="0" applyNumberFormat="1" applyFont="1" applyFill="1" applyBorder="1" applyAlignment="1">
      <alignment horizontal="center" vertical="center"/>
    </xf>
    <xf numFmtId="2" fontId="7" fillId="36" borderId="30" xfId="0" applyNumberFormat="1" applyFont="1" applyFill="1" applyBorder="1" applyAlignment="1">
      <alignment horizontal="center" vertical="center"/>
    </xf>
    <xf numFmtId="2" fontId="7" fillId="36" borderId="43" xfId="0" applyNumberFormat="1" applyFont="1" applyFill="1" applyBorder="1" applyAlignment="1">
      <alignment horizontal="center" vertical="center"/>
    </xf>
    <xf numFmtId="2" fontId="7" fillId="36" borderId="9" xfId="0" applyNumberFormat="1" applyFont="1" applyFill="1" applyBorder="1" applyAlignment="1">
      <alignment horizontal="center" vertical="center"/>
    </xf>
    <xf numFmtId="2" fontId="7" fillId="36" borderId="8" xfId="0" applyNumberFormat="1" applyFont="1" applyFill="1" applyBorder="1" applyAlignment="1">
      <alignment horizontal="center" vertical="center"/>
    </xf>
    <xf numFmtId="2" fontId="7" fillId="36" borderId="40" xfId="0" applyNumberFormat="1" applyFont="1" applyFill="1" applyBorder="1" applyAlignment="1">
      <alignment horizontal="center" vertical="center"/>
    </xf>
    <xf numFmtId="2" fontId="7" fillId="36" borderId="36" xfId="0" applyNumberFormat="1" applyFont="1" applyFill="1" applyBorder="1" applyAlignment="1">
      <alignment horizontal="center" vertical="center"/>
    </xf>
    <xf numFmtId="0" fontId="7" fillId="36" borderId="49" xfId="0" applyFont="1" applyFill="1" applyBorder="1" applyAlignment="1">
      <alignment horizontal="center" vertical="center"/>
    </xf>
    <xf numFmtId="0" fontId="7" fillId="36" borderId="43" xfId="0" applyFont="1" applyFill="1" applyBorder="1" applyAlignment="1">
      <alignment horizontal="center" vertical="center"/>
    </xf>
    <xf numFmtId="0" fontId="7" fillId="36" borderId="8" xfId="0" applyFont="1" applyFill="1" applyBorder="1" applyAlignment="1">
      <alignment horizontal="center" vertical="center"/>
    </xf>
    <xf numFmtId="0" fontId="7" fillId="36" borderId="36" xfId="0" applyFont="1" applyFill="1" applyBorder="1" applyAlignment="1">
      <alignment horizontal="center" vertical="center"/>
    </xf>
    <xf numFmtId="49" fontId="7" fillId="36" borderId="4" xfId="0" applyNumberFormat="1" applyFont="1" applyFill="1" applyBorder="1" applyAlignment="1">
      <alignment horizontal="center" vertical="center"/>
    </xf>
    <xf numFmtId="49" fontId="7" fillId="36" borderId="37" xfId="0" applyNumberFormat="1" applyFont="1" applyFill="1" applyBorder="1" applyAlignment="1">
      <alignment horizontal="center" vertical="center"/>
    </xf>
    <xf numFmtId="0" fontId="7" fillId="36" borderId="12" xfId="0" applyFont="1" applyFill="1" applyBorder="1" applyAlignment="1">
      <alignment horizontal="center" vertical="center"/>
    </xf>
    <xf numFmtId="49" fontId="7" fillId="36" borderId="44" xfId="0" applyNumberFormat="1" applyFont="1" applyFill="1" applyBorder="1" applyAlignment="1">
      <alignment horizontal="center" vertical="center"/>
    </xf>
    <xf numFmtId="0" fontId="7" fillId="36" borderId="29" xfId="0" applyFont="1" applyFill="1" applyBorder="1" applyAlignment="1">
      <alignment horizontal="center" vertical="center"/>
    </xf>
    <xf numFmtId="49" fontId="7" fillId="36" borderId="49" xfId="0" applyNumberFormat="1" applyFont="1" applyFill="1" applyBorder="1" applyAlignment="1">
      <alignment horizontal="center" vertical="center"/>
    </xf>
    <xf numFmtId="164" fontId="7" fillId="36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6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164" fontId="7" fillId="36" borderId="55" xfId="0" applyNumberFormat="1" applyFont="1" applyFill="1" applyBorder="1" applyAlignment="1">
      <alignment horizontal="center" vertical="center"/>
    </xf>
    <xf numFmtId="20" fontId="7" fillId="3" borderId="8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2" fontId="7" fillId="36" borderId="6" xfId="0" applyNumberFormat="1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1" fontId="7" fillId="3" borderId="4" xfId="0" applyNumberFormat="1" applyFont="1" applyFill="1" applyBorder="1" applyAlignment="1">
      <alignment horizontal="center" vertical="center"/>
    </xf>
    <xf numFmtId="1" fontId="7" fillId="3" borderId="8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38" xfId="0" applyFont="1" applyFill="1" applyBorder="1" applyAlignment="1">
      <alignment horizontal="center" vertical="center"/>
    </xf>
    <xf numFmtId="0" fontId="7" fillId="3" borderId="39" xfId="0" applyFont="1" applyFill="1" applyBorder="1" applyAlignment="1">
      <alignment horizontal="center" vertical="center"/>
    </xf>
    <xf numFmtId="1" fontId="7" fillId="3" borderId="37" xfId="0" applyNumberFormat="1" applyFont="1" applyFill="1" applyBorder="1" applyAlignment="1">
      <alignment horizontal="center" vertical="center"/>
    </xf>
    <xf numFmtId="2" fontId="7" fillId="3" borderId="37" xfId="0" applyNumberFormat="1" applyFont="1" applyFill="1" applyBorder="1" applyAlignment="1">
      <alignment horizontal="center" vertical="center"/>
    </xf>
    <xf numFmtId="2" fontId="7" fillId="3" borderId="36" xfId="0" applyNumberFormat="1" applyFont="1" applyFill="1" applyBorder="1" applyAlignment="1">
      <alignment horizontal="center" vertical="center"/>
    </xf>
    <xf numFmtId="1" fontId="7" fillId="3" borderId="36" xfId="0" applyNumberFormat="1" applyFont="1" applyFill="1" applyBorder="1" applyAlignment="1">
      <alignment horizontal="center" vertical="center"/>
    </xf>
    <xf numFmtId="0" fontId="7" fillId="3" borderId="58" xfId="0" applyFont="1" applyFill="1" applyBorder="1" applyAlignment="1">
      <alignment horizontal="center" vertical="center"/>
    </xf>
    <xf numFmtId="2" fontId="7" fillId="36" borderId="38" xfId="0" applyNumberFormat="1" applyFont="1" applyFill="1" applyBorder="1" applyAlignment="1">
      <alignment horizontal="center" vertical="center"/>
    </xf>
    <xf numFmtId="2" fontId="7" fillId="3" borderId="0" xfId="0" quotePrefix="1" applyNumberFormat="1" applyFont="1" applyFill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20" fontId="7" fillId="3" borderId="6" xfId="0" applyNumberFormat="1" applyFont="1" applyFill="1" applyBorder="1" applyAlignment="1">
      <alignment horizontal="center" vertical="center"/>
    </xf>
    <xf numFmtId="0" fontId="7" fillId="3" borderId="54" xfId="0" applyFont="1" applyFill="1" applyBorder="1" applyAlignment="1">
      <alignment horizontal="center" vertical="center"/>
    </xf>
    <xf numFmtId="20" fontId="7" fillId="3" borderId="38" xfId="0" applyNumberFormat="1" applyFont="1" applyFill="1" applyBorder="1" applyAlignment="1">
      <alignment horizontal="center" vertical="center"/>
    </xf>
    <xf numFmtId="20" fontId="7" fillId="3" borderId="36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41" xfId="0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164" fontId="7" fillId="3" borderId="44" xfId="0" applyNumberFormat="1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20" fontId="7" fillId="3" borderId="45" xfId="0" applyNumberFormat="1" applyFont="1" applyFill="1" applyBorder="1" applyAlignment="1">
      <alignment horizontal="center" vertical="center"/>
    </xf>
    <xf numFmtId="0" fontId="7" fillId="3" borderId="46" xfId="0" applyFont="1" applyFill="1" applyBorder="1" applyAlignment="1">
      <alignment horizontal="center" vertical="center"/>
    </xf>
    <xf numFmtId="0" fontId="3" fillId="3" borderId="44" xfId="0" applyFont="1" applyFill="1" applyBorder="1" applyAlignment="1">
      <alignment horizontal="center" vertical="center"/>
    </xf>
    <xf numFmtId="1" fontId="7" fillId="3" borderId="44" xfId="0" applyNumberFormat="1" applyFont="1" applyFill="1" applyBorder="1" applyAlignment="1">
      <alignment horizontal="center" vertical="center"/>
    </xf>
    <xf numFmtId="2" fontId="7" fillId="3" borderId="44" xfId="0" applyNumberFormat="1" applyFont="1" applyFill="1" applyBorder="1" applyAlignment="1">
      <alignment horizontal="center" vertical="center"/>
    </xf>
    <xf numFmtId="164" fontId="7" fillId="36" borderId="46" xfId="0" applyNumberFormat="1" applyFont="1" applyFill="1" applyBorder="1" applyAlignment="1">
      <alignment horizontal="center" vertical="center"/>
    </xf>
    <xf numFmtId="20" fontId="7" fillId="3" borderId="43" xfId="0" applyNumberFormat="1" applyFont="1" applyFill="1" applyBorder="1" applyAlignment="1">
      <alignment horizontal="center" vertical="center"/>
    </xf>
    <xf numFmtId="2" fontId="7" fillId="3" borderId="43" xfId="0" applyNumberFormat="1" applyFont="1" applyFill="1" applyBorder="1" applyAlignment="1">
      <alignment horizontal="center" vertical="center"/>
    </xf>
    <xf numFmtId="1" fontId="7" fillId="3" borderId="43" xfId="0" applyNumberFormat="1" applyFont="1" applyFill="1" applyBorder="1" applyAlignment="1">
      <alignment horizontal="center" vertical="center"/>
    </xf>
    <xf numFmtId="0" fontId="7" fillId="3" borderId="59" xfId="0" applyFont="1" applyFill="1" applyBorder="1" applyAlignment="1">
      <alignment horizontal="center" vertical="center"/>
    </xf>
    <xf numFmtId="0" fontId="7" fillId="3" borderId="45" xfId="0" applyFont="1" applyFill="1" applyBorder="1" applyAlignment="1">
      <alignment horizontal="center" vertical="center"/>
    </xf>
    <xf numFmtId="2" fontId="7" fillId="36" borderId="45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6" borderId="0" xfId="0" applyFont="1" applyFill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6" borderId="12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20" fontId="7" fillId="3" borderId="4" xfId="0" applyNumberFormat="1" applyFont="1" applyFill="1" applyBorder="1" applyAlignment="1">
      <alignment horizontal="center" vertical="center"/>
    </xf>
    <xf numFmtId="20" fontId="7" fillId="3" borderId="37" xfId="0" applyNumberFormat="1" applyFont="1" applyFill="1" applyBorder="1" applyAlignment="1">
      <alignment horizontal="center" vertical="center"/>
    </xf>
    <xf numFmtId="2" fontId="7" fillId="3" borderId="12" xfId="0" applyNumberFormat="1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0" fontId="7" fillId="3" borderId="50" xfId="0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2" fontId="7" fillId="36" borderId="50" xfId="0" applyNumberFormat="1" applyFont="1" applyFill="1" applyBorder="1" applyAlignment="1">
      <alignment horizontal="center" vertical="center"/>
    </xf>
    <xf numFmtId="0" fontId="7" fillId="3" borderId="56" xfId="0" applyFont="1" applyFill="1" applyBorder="1" applyAlignment="1">
      <alignment horizontal="center" vertical="center"/>
    </xf>
    <xf numFmtId="2" fontId="7" fillId="3" borderId="49" xfId="0" applyNumberFormat="1" applyFont="1" applyFill="1" applyBorder="1" applyAlignment="1">
      <alignment horizontal="center" vertical="center"/>
    </xf>
    <xf numFmtId="0" fontId="7" fillId="36" borderId="52" xfId="0" applyFont="1" applyFill="1" applyBorder="1" applyAlignment="1">
      <alignment horizontal="center" vertical="center"/>
    </xf>
    <xf numFmtId="164" fontId="7" fillId="36" borderId="56" xfId="0" applyNumberFormat="1" applyFont="1" applyFill="1" applyBorder="1" applyAlignment="1">
      <alignment horizontal="center" vertical="center"/>
    </xf>
    <xf numFmtId="0" fontId="7" fillId="36" borderId="51" xfId="0" applyFont="1" applyFill="1" applyBorder="1" applyAlignment="1">
      <alignment horizontal="center" vertical="center"/>
    </xf>
    <xf numFmtId="2" fontId="7" fillId="36" borderId="53" xfId="0" applyNumberFormat="1" applyFont="1" applyFill="1" applyBorder="1" applyAlignment="1">
      <alignment horizontal="center" vertical="center"/>
    </xf>
    <xf numFmtId="2" fontId="7" fillId="3" borderId="29" xfId="0" applyNumberFormat="1" applyFont="1" applyFill="1" applyBorder="1" applyAlignment="1">
      <alignment horizontal="center" vertical="center"/>
    </xf>
    <xf numFmtId="3" fontId="7" fillId="3" borderId="8" xfId="7" applyNumberFormat="1" applyFont="1" applyFill="1" applyBorder="1" applyAlignment="1">
      <alignment horizontal="center" vertical="center"/>
    </xf>
    <xf numFmtId="3" fontId="7" fillId="3" borderId="36" xfId="7" applyNumberFormat="1" applyFont="1" applyFill="1" applyBorder="1" applyAlignment="1">
      <alignment horizontal="center" vertical="center"/>
    </xf>
    <xf numFmtId="164" fontId="7" fillId="3" borderId="4" xfId="7" applyNumberFormat="1" applyFont="1" applyFill="1" applyBorder="1" applyAlignment="1" applyProtection="1">
      <alignment horizontal="center" vertical="center"/>
      <protection locked="0"/>
    </xf>
    <xf numFmtId="2" fontId="7" fillId="36" borderId="0" xfId="0" applyNumberFormat="1" applyFont="1" applyFill="1" applyBorder="1" applyAlignment="1">
      <alignment horizontal="center" vertical="center"/>
    </xf>
    <xf numFmtId="20" fontId="7" fillId="3" borderId="44" xfId="0" applyNumberFormat="1" applyFont="1" applyFill="1" applyBorder="1" applyAlignment="1">
      <alignment horizontal="center" vertical="center"/>
    </xf>
    <xf numFmtId="3" fontId="7" fillId="3" borderId="36" xfId="0" applyNumberFormat="1" applyFont="1" applyFill="1" applyBorder="1" applyAlignment="1">
      <alignment horizontal="center" vertical="center"/>
    </xf>
    <xf numFmtId="0" fontId="7" fillId="3" borderId="57" xfId="0" applyFont="1" applyFill="1" applyBorder="1" applyAlignment="1">
      <alignment horizontal="center" vertical="center"/>
    </xf>
    <xf numFmtId="0" fontId="7" fillId="36" borderId="46" xfId="0" applyFont="1" applyFill="1" applyBorder="1" applyAlignment="1">
      <alignment horizontal="center" vertical="center"/>
    </xf>
    <xf numFmtId="0" fontId="7" fillId="36" borderId="7" xfId="0" applyFont="1" applyFill="1" applyBorder="1" applyAlignment="1">
      <alignment horizontal="center" vertical="center"/>
    </xf>
    <xf numFmtId="0" fontId="7" fillId="36" borderId="39" xfId="0" applyFont="1" applyFill="1" applyBorder="1" applyAlignment="1">
      <alignment horizontal="center" vertical="center"/>
    </xf>
    <xf numFmtId="2" fontId="7" fillId="36" borderId="0" xfId="0" applyNumberFormat="1" applyFont="1" applyFill="1" applyAlignment="1">
      <alignment horizontal="center" vertical="center"/>
    </xf>
    <xf numFmtId="2" fontId="7" fillId="36" borderId="0" xfId="767" applyNumberFormat="1" applyFont="1" applyFill="1" applyAlignment="1">
      <alignment horizontal="center" vertical="center"/>
    </xf>
    <xf numFmtId="0" fontId="7" fillId="3" borderId="61" xfId="0" applyFont="1" applyFill="1" applyBorder="1" applyAlignment="1">
      <alignment horizontal="center" vertical="center"/>
    </xf>
    <xf numFmtId="0" fontId="7" fillId="0" borderId="0" xfId="3"/>
    <xf numFmtId="0" fontId="7" fillId="0" borderId="0" xfId="3" applyAlignment="1">
      <alignment horizontal="center"/>
    </xf>
    <xf numFmtId="2" fontId="7" fillId="0" borderId="0" xfId="3" applyNumberFormat="1" applyAlignment="1">
      <alignment horizontal="center"/>
    </xf>
    <xf numFmtId="165" fontId="7" fillId="0" borderId="0" xfId="3" applyNumberFormat="1" applyAlignment="1">
      <alignment horizontal="center"/>
    </xf>
    <xf numFmtId="166" fontId="7" fillId="0" borderId="0" xfId="3" applyNumberFormat="1" applyAlignment="1">
      <alignment horizontal="center"/>
    </xf>
    <xf numFmtId="2" fontId="7" fillId="0" borderId="0" xfId="4317" applyNumberFormat="1" applyAlignment="1">
      <alignment horizontal="center"/>
    </xf>
    <xf numFmtId="165" fontId="7" fillId="0" borderId="0" xfId="4317" applyNumberFormat="1" applyAlignment="1">
      <alignment horizontal="center"/>
    </xf>
    <xf numFmtId="166" fontId="7" fillId="0" borderId="0" xfId="4317" applyNumberFormat="1" applyAlignment="1">
      <alignment horizontal="center"/>
    </xf>
    <xf numFmtId="165" fontId="7" fillId="0" borderId="12" xfId="3" applyNumberFormat="1" applyBorder="1" applyAlignment="1">
      <alignment horizontal="center"/>
    </xf>
    <xf numFmtId="0" fontId="21" fillId="0" borderId="0" xfId="3" applyFont="1"/>
    <xf numFmtId="0" fontId="21" fillId="0" borderId="0" xfId="3" applyFont="1" applyAlignment="1">
      <alignment horizontal="center"/>
    </xf>
    <xf numFmtId="2" fontId="21" fillId="0" borderId="0" xfId="3" applyNumberFormat="1" applyFont="1" applyAlignment="1">
      <alignment horizontal="center"/>
    </xf>
    <xf numFmtId="165" fontId="21" fillId="0" borderId="0" xfId="3" applyNumberFormat="1" applyFont="1" applyAlignment="1">
      <alignment horizontal="center"/>
    </xf>
    <xf numFmtId="166" fontId="18" fillId="0" borderId="0" xfId="3" applyNumberFormat="1" applyFont="1" applyAlignment="1">
      <alignment horizontal="center"/>
    </xf>
    <xf numFmtId="0" fontId="7" fillId="0" borderId="0" xfId="3" applyAlignment="1">
      <alignment horizontal="left"/>
    </xf>
    <xf numFmtId="2" fontId="7" fillId="0" borderId="0" xfId="3" applyNumberFormat="1" applyAlignment="1">
      <alignment horizontal="left"/>
    </xf>
    <xf numFmtId="165" fontId="7" fillId="0" borderId="0" xfId="3" applyNumberFormat="1" applyAlignment="1">
      <alignment horizontal="left"/>
    </xf>
    <xf numFmtId="166" fontId="7" fillId="0" borderId="0" xfId="3" applyNumberFormat="1" applyAlignment="1">
      <alignment horizontal="left"/>
    </xf>
    <xf numFmtId="0" fontId="18" fillId="0" borderId="0" xfId="3" applyFont="1"/>
    <xf numFmtId="0" fontId="7" fillId="0" borderId="63" xfId="3" applyBorder="1"/>
    <xf numFmtId="0" fontId="7" fillId="0" borderId="11" xfId="3" applyBorder="1"/>
    <xf numFmtId="0" fontId="7" fillId="0" borderId="64" xfId="3" applyBorder="1"/>
    <xf numFmtId="0" fontId="7" fillId="0" borderId="65" xfId="3" applyBorder="1"/>
    <xf numFmtId="2" fontId="7" fillId="0" borderId="0" xfId="0" applyNumberFormat="1" applyFont="1" applyAlignment="1">
      <alignment horizontal="center" vertical="center" wrapText="1"/>
    </xf>
    <xf numFmtId="22" fontId="7" fillId="0" borderId="0" xfId="0" applyNumberFormat="1" applyFont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wrapText="1"/>
    </xf>
    <xf numFmtId="166" fontId="7" fillId="0" borderId="0" xfId="0" applyNumberFormat="1" applyFont="1" applyAlignment="1">
      <alignment horizontal="center" wrapText="1"/>
    </xf>
    <xf numFmtId="2" fontId="22" fillId="0" borderId="0" xfId="0" applyNumberFormat="1" applyFont="1" applyAlignment="1">
      <alignment horizontal="left"/>
    </xf>
    <xf numFmtId="166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left"/>
    </xf>
    <xf numFmtId="0" fontId="7" fillId="0" borderId="49" xfId="0" applyFont="1" applyFill="1" applyBorder="1" applyAlignment="1">
      <alignment horizontal="center" vertical="center"/>
    </xf>
    <xf numFmtId="164" fontId="7" fillId="0" borderId="49" xfId="0" applyNumberFormat="1" applyFont="1" applyFill="1" applyBorder="1" applyAlignment="1">
      <alignment horizontal="center" vertical="center"/>
    </xf>
    <xf numFmtId="0" fontId="7" fillId="0" borderId="53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1" fontId="8" fillId="0" borderId="0" xfId="1" applyNumberFormat="1" applyFill="1" applyAlignment="1" applyProtection="1">
      <alignment horizontal="left"/>
    </xf>
    <xf numFmtId="0" fontId="0" fillId="36" borderId="0" xfId="0" applyFill="1" applyAlignment="1">
      <alignment horizontal="center"/>
    </xf>
    <xf numFmtId="1" fontId="7" fillId="36" borderId="4" xfId="0" applyNumberFormat="1" applyFont="1" applyFill="1" applyBorder="1" applyAlignment="1">
      <alignment horizontal="center" vertical="center"/>
    </xf>
    <xf numFmtId="1" fontId="7" fillId="36" borderId="37" xfId="0" applyNumberFormat="1" applyFont="1" applyFill="1" applyBorder="1" applyAlignment="1">
      <alignment horizontal="center" vertical="center"/>
    </xf>
    <xf numFmtId="1" fontId="7" fillId="36" borderId="44" xfId="0" applyNumberFormat="1" applyFont="1" applyFill="1" applyBorder="1" applyAlignment="1">
      <alignment horizontal="center" vertical="center"/>
    </xf>
    <xf numFmtId="1" fontId="7" fillId="36" borderId="49" xfId="0" applyNumberFormat="1" applyFont="1" applyFill="1" applyBorder="1" applyAlignment="1">
      <alignment horizontal="center" vertical="center"/>
    </xf>
    <xf numFmtId="0" fontId="2" fillId="0" borderId="0" xfId="4318"/>
    <xf numFmtId="1" fontId="2" fillId="0" borderId="0" xfId="4318" applyNumberFormat="1" applyAlignment="1">
      <alignment horizontal="center"/>
    </xf>
    <xf numFmtId="164" fontId="2" fillId="0" borderId="0" xfId="4318" applyNumberFormat="1" applyAlignment="1">
      <alignment horizontal="center"/>
    </xf>
    <xf numFmtId="1" fontId="7" fillId="36" borderId="9" xfId="0" applyNumberFormat="1" applyFont="1" applyFill="1" applyBorder="1" applyAlignment="1">
      <alignment horizontal="center" vertical="center"/>
    </xf>
    <xf numFmtId="1" fontId="7" fillId="36" borderId="40" xfId="0" applyNumberFormat="1" applyFont="1" applyFill="1" applyBorder="1" applyAlignment="1">
      <alignment horizontal="center" vertical="center"/>
    </xf>
    <xf numFmtId="1" fontId="7" fillId="36" borderId="30" xfId="0" applyNumberFormat="1" applyFont="1" applyFill="1" applyBorder="1" applyAlignment="1">
      <alignment horizontal="center" vertical="center"/>
    </xf>
    <xf numFmtId="1" fontId="7" fillId="36" borderId="0" xfId="0" applyNumberFormat="1" applyFont="1" applyFill="1" applyAlignment="1">
      <alignment horizontal="center" vertical="center"/>
    </xf>
    <xf numFmtId="1" fontId="7" fillId="36" borderId="50" xfId="0" applyNumberFormat="1" applyFont="1" applyFill="1" applyBorder="1" applyAlignment="1">
      <alignment horizontal="center" vertical="center"/>
    </xf>
    <xf numFmtId="1" fontId="7" fillId="36" borderId="0" xfId="0" applyNumberFormat="1" applyFont="1" applyFill="1" applyBorder="1" applyAlignment="1">
      <alignment horizontal="center" vertical="center"/>
    </xf>
    <xf numFmtId="1" fontId="7" fillId="36" borderId="12" xfId="0" applyNumberFormat="1" applyFont="1" applyFill="1" applyBorder="1" applyAlignment="1">
      <alignment horizontal="center" vertical="center"/>
    </xf>
    <xf numFmtId="0" fontId="0" fillId="0" borderId="29" xfId="0" applyBorder="1"/>
    <xf numFmtId="22" fontId="0" fillId="0" borderId="0" xfId="0" applyNumberFormat="1" applyAlignment="1">
      <alignment horizontal="center"/>
    </xf>
    <xf numFmtId="22" fontId="0" fillId="0" borderId="29" xfId="0" applyNumberFormat="1" applyBorder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165" fontId="7" fillId="36" borderId="7" xfId="0" applyNumberFormat="1" applyFont="1" applyFill="1" applyBorder="1" applyAlignment="1">
      <alignment horizontal="center" vertical="center"/>
    </xf>
    <xf numFmtId="165" fontId="7" fillId="36" borderId="39" xfId="0" applyNumberFormat="1" applyFont="1" applyFill="1" applyBorder="1" applyAlignment="1">
      <alignment horizontal="center" vertical="center"/>
    </xf>
    <xf numFmtId="165" fontId="7" fillId="36" borderId="46" xfId="0" applyNumberFormat="1" applyFont="1" applyFill="1" applyBorder="1" applyAlignment="1">
      <alignment horizontal="center" vertical="center"/>
    </xf>
    <xf numFmtId="165" fontId="7" fillId="36" borderId="56" xfId="0" applyNumberFormat="1" applyFont="1" applyFill="1" applyBorder="1" applyAlignment="1">
      <alignment horizontal="center" vertical="center"/>
    </xf>
    <xf numFmtId="165" fontId="7" fillId="36" borderId="8" xfId="0" applyNumberFormat="1" applyFont="1" applyFill="1" applyBorder="1" applyAlignment="1">
      <alignment horizontal="center" vertical="center"/>
    </xf>
    <xf numFmtId="165" fontId="7" fillId="36" borderId="36" xfId="0" applyNumberFormat="1" applyFont="1" applyFill="1" applyBorder="1" applyAlignment="1">
      <alignment horizontal="center" vertical="center"/>
    </xf>
    <xf numFmtId="165" fontId="7" fillId="36" borderId="43" xfId="0" applyNumberFormat="1" applyFont="1" applyFill="1" applyBorder="1" applyAlignment="1">
      <alignment horizontal="center" vertical="center"/>
    </xf>
    <xf numFmtId="165" fontId="7" fillId="36" borderId="51" xfId="0" applyNumberFormat="1" applyFont="1" applyFill="1" applyBorder="1" applyAlignment="1">
      <alignment horizontal="center" vertical="center"/>
    </xf>
    <xf numFmtId="165" fontId="7" fillId="36" borderId="0" xfId="0" applyNumberFormat="1" applyFont="1" applyFill="1" applyBorder="1" applyAlignment="1">
      <alignment horizontal="center" vertical="center"/>
    </xf>
    <xf numFmtId="165" fontId="7" fillId="36" borderId="12" xfId="0" applyNumberFormat="1" applyFont="1" applyFill="1" applyBorder="1" applyAlignment="1">
      <alignment horizontal="center" vertical="center"/>
    </xf>
    <xf numFmtId="165" fontId="7" fillId="36" borderId="7" xfId="0" quotePrefix="1" applyNumberFormat="1" applyFont="1" applyFill="1" applyBorder="1" applyAlignment="1">
      <alignment horizontal="center" vertical="center"/>
    </xf>
    <xf numFmtId="165" fontId="7" fillId="36" borderId="4" xfId="0" applyNumberFormat="1" applyFont="1" applyFill="1" applyBorder="1" applyAlignment="1">
      <alignment horizontal="center" vertical="center"/>
    </xf>
    <xf numFmtId="165" fontId="7" fillId="36" borderId="37" xfId="0" applyNumberFormat="1" applyFont="1" applyFill="1" applyBorder="1" applyAlignment="1">
      <alignment horizontal="center" vertical="center"/>
    </xf>
    <xf numFmtId="165" fontId="7" fillId="36" borderId="44" xfId="0" applyNumberFormat="1" applyFont="1" applyFill="1" applyBorder="1" applyAlignment="1">
      <alignment horizontal="center" vertical="center"/>
    </xf>
    <xf numFmtId="165" fontId="7" fillId="36" borderId="5" xfId="0" applyNumberFormat="1" applyFont="1" applyFill="1" applyBorder="1" applyAlignment="1">
      <alignment horizontal="center" vertical="center"/>
    </xf>
    <xf numFmtId="165" fontId="7" fillId="36" borderId="49" xfId="0" applyNumberFormat="1" applyFont="1" applyFill="1" applyBorder="1" applyAlignment="1">
      <alignment horizontal="center" vertical="center"/>
    </xf>
    <xf numFmtId="165" fontId="7" fillId="36" borderId="0" xfId="0" applyNumberFormat="1" applyFont="1" applyFill="1" applyAlignment="1">
      <alignment horizontal="center" vertical="center"/>
    </xf>
    <xf numFmtId="0" fontId="7" fillId="37" borderId="9" xfId="0" applyFont="1" applyFill="1" applyBorder="1" applyAlignment="1">
      <alignment horizontal="center" vertical="center"/>
    </xf>
    <xf numFmtId="0" fontId="7" fillId="37" borderId="40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37" borderId="30" xfId="0" applyFont="1" applyFill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4" borderId="7" xfId="0" applyNumberFormat="1" applyFont="1" applyFill="1" applyBorder="1" applyAlignment="1">
      <alignment horizontal="center" vertical="center"/>
    </xf>
    <xf numFmtId="164" fontId="7" fillId="4" borderId="39" xfId="0" applyNumberFormat="1" applyFont="1" applyFill="1" applyBorder="1" applyAlignment="1">
      <alignment horizontal="center" vertical="center"/>
    </xf>
    <xf numFmtId="164" fontId="7" fillId="0" borderId="39" xfId="0" applyNumberFormat="1" applyFont="1" applyBorder="1" applyAlignment="1">
      <alignment horizontal="center" vertical="center"/>
    </xf>
    <xf numFmtId="164" fontId="7" fillId="4" borderId="46" xfId="0" applyNumberFormat="1" applyFont="1" applyFill="1" applyBorder="1" applyAlignment="1">
      <alignment horizontal="center" vertical="center"/>
    </xf>
    <xf numFmtId="164" fontId="7" fillId="0" borderId="39" xfId="0" applyNumberFormat="1" applyFont="1" applyFill="1" applyBorder="1" applyAlignment="1">
      <alignment horizontal="center" vertical="center"/>
    </xf>
    <xf numFmtId="164" fontId="7" fillId="0" borderId="7" xfId="0" applyNumberFormat="1" applyFont="1" applyFill="1" applyBorder="1" applyAlignment="1">
      <alignment horizontal="center" vertical="center"/>
    </xf>
    <xf numFmtId="164" fontId="7" fillId="0" borderId="56" xfId="0" applyNumberFormat="1" applyFont="1" applyFill="1" applyBorder="1" applyAlignment="1">
      <alignment horizontal="center" vertical="center"/>
    </xf>
    <xf numFmtId="164" fontId="7" fillId="0" borderId="7" xfId="7" applyNumberFormat="1" applyFont="1" applyBorder="1" applyAlignment="1" applyProtection="1">
      <alignment horizontal="center" vertical="center"/>
      <protection locked="0"/>
    </xf>
    <xf numFmtId="0" fontId="7" fillId="0" borderId="31" xfId="0" applyFont="1" applyBorder="1" applyAlignment="1">
      <alignment horizontal="center" vertical="center" wrapText="1"/>
    </xf>
    <xf numFmtId="0" fontId="7" fillId="0" borderId="34" xfId="0" applyFont="1" applyFill="1" applyBorder="1" applyAlignment="1">
      <alignment horizontal="center" vertical="center" wrapText="1"/>
    </xf>
    <xf numFmtId="164" fontId="7" fillId="38" borderId="31" xfId="0" applyNumberFormat="1" applyFont="1" applyFill="1" applyBorder="1" applyAlignment="1">
      <alignment horizontal="center" vertical="center" wrapText="1"/>
    </xf>
    <xf numFmtId="164" fontId="7" fillId="38" borderId="32" xfId="0" applyNumberFormat="1" applyFont="1" applyFill="1" applyBorder="1" applyAlignment="1">
      <alignment horizontal="center" vertical="center" wrapText="1"/>
    </xf>
    <xf numFmtId="0" fontId="7" fillId="38" borderId="32" xfId="0" applyFont="1" applyFill="1" applyBorder="1" applyAlignment="1">
      <alignment horizontal="center" vertical="center" wrapText="1"/>
    </xf>
    <xf numFmtId="0" fontId="7" fillId="38" borderId="34" xfId="0" applyFont="1" applyFill="1" applyBorder="1" applyAlignment="1">
      <alignment horizontal="center" vertical="center" wrapText="1"/>
    </xf>
    <xf numFmtId="0" fontId="7" fillId="38" borderId="31" xfId="0" applyFont="1" applyFill="1" applyBorder="1" applyAlignment="1">
      <alignment horizontal="center" vertical="center" wrapText="1"/>
    </xf>
    <xf numFmtId="0" fontId="7" fillId="38" borderId="33" xfId="0" applyFont="1" applyFill="1" applyBorder="1" applyAlignment="1">
      <alignment horizontal="center" vertical="center" wrapText="1"/>
    </xf>
    <xf numFmtId="2" fontId="7" fillId="38" borderId="33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0" fontId="7" fillId="0" borderId="0" xfId="767" applyFont="1" applyAlignment="1">
      <alignment horizontal="left"/>
    </xf>
    <xf numFmtId="0" fontId="8" fillId="0" borderId="0" xfId="1" applyFont="1" applyFill="1" applyAlignment="1" applyProtection="1">
      <alignment horizontal="left"/>
    </xf>
    <xf numFmtId="0" fontId="7" fillId="0" borderId="0" xfId="767" applyFont="1"/>
    <xf numFmtId="165" fontId="7" fillId="0" borderId="0" xfId="767" applyNumberFormat="1" applyFont="1" applyAlignment="1">
      <alignment horizontal="center"/>
    </xf>
    <xf numFmtId="0" fontId="7" fillId="0" borderId="0" xfId="0" pivotButton="1" applyFont="1"/>
    <xf numFmtId="0" fontId="7" fillId="0" borderId="0" xfId="0" applyFont="1" applyAlignment="1">
      <alignment horizontal="left"/>
    </xf>
    <xf numFmtId="0" fontId="7" fillId="0" borderId="0" xfId="767" applyFont="1" applyAlignment="1">
      <alignment horizontal="center"/>
    </xf>
    <xf numFmtId="0" fontId="65" fillId="0" borderId="0" xfId="0" applyFont="1" applyAlignment="1">
      <alignment vertical="center"/>
    </xf>
    <xf numFmtId="0" fontId="7" fillId="0" borderId="66" xfId="3" applyBorder="1"/>
    <xf numFmtId="0" fontId="7" fillId="0" borderId="67" xfId="3" applyBorder="1"/>
    <xf numFmtId="0" fontId="7" fillId="0" borderId="68" xfId="3" applyBorder="1"/>
    <xf numFmtId="0" fontId="7" fillId="0" borderId="70" xfId="3" applyBorder="1"/>
    <xf numFmtId="0" fontId="7" fillId="0" borderId="71" xfId="3" applyBorder="1"/>
    <xf numFmtId="0" fontId="7" fillId="0" borderId="68" xfId="3" applyBorder="1" applyAlignment="1">
      <alignment vertical="center" wrapText="1"/>
    </xf>
    <xf numFmtId="0" fontId="7" fillId="0" borderId="73" xfId="3" applyBorder="1"/>
    <xf numFmtId="0" fontId="7" fillId="40" borderId="63" xfId="3" applyFill="1" applyBorder="1"/>
    <xf numFmtId="0" fontId="7" fillId="40" borderId="66" xfId="3" applyFill="1" applyBorder="1"/>
    <xf numFmtId="0" fontId="7" fillId="40" borderId="67" xfId="3" applyFill="1" applyBorder="1"/>
    <xf numFmtId="0" fontId="7" fillId="40" borderId="64" xfId="3" applyFill="1" applyBorder="1"/>
    <xf numFmtId="0" fontId="7" fillId="40" borderId="68" xfId="3" applyFill="1" applyBorder="1"/>
    <xf numFmtId="0" fontId="7" fillId="40" borderId="65" xfId="3" applyFill="1" applyBorder="1"/>
    <xf numFmtId="0" fontId="7" fillId="40" borderId="2" xfId="3" applyFill="1" applyBorder="1"/>
    <xf numFmtId="0" fontId="7" fillId="38" borderId="62" xfId="3" applyFill="1" applyBorder="1"/>
    <xf numFmtId="0" fontId="7" fillId="38" borderId="11" xfId="3" applyFill="1" applyBorder="1"/>
    <xf numFmtId="0" fontId="7" fillId="0" borderId="64" xfId="3" applyBorder="1" applyAlignment="1">
      <alignment horizontal="left"/>
    </xf>
    <xf numFmtId="0" fontId="7" fillId="0" borderId="65" xfId="3" applyBorder="1" applyAlignment="1">
      <alignment horizontal="left"/>
    </xf>
    <xf numFmtId="0" fontId="7" fillId="38" borderId="3" xfId="3" applyFill="1" applyBorder="1" applyAlignment="1">
      <alignment horizontal="center"/>
    </xf>
    <xf numFmtId="0" fontId="7" fillId="38" borderId="10" xfId="3" applyFill="1" applyBorder="1"/>
    <xf numFmtId="0" fontId="7" fillId="0" borderId="63" xfId="3" applyBorder="1" applyAlignment="1">
      <alignment horizontal="left"/>
    </xf>
    <xf numFmtId="0" fontId="18" fillId="0" borderId="64" xfId="3" applyFont="1" applyBorder="1"/>
    <xf numFmtId="0" fontId="18" fillId="0" borderId="11" xfId="3" applyFont="1" applyBorder="1"/>
    <xf numFmtId="0" fontId="7" fillId="39" borderId="2" xfId="0" applyFont="1" applyFill="1" applyBorder="1" applyAlignment="1">
      <alignment horizontal="left" vertical="center"/>
    </xf>
    <xf numFmtId="0" fontId="7" fillId="39" borderId="2" xfId="0" applyFont="1" applyFill="1" applyBorder="1" applyAlignment="1">
      <alignment horizontal="center" vertical="center"/>
    </xf>
    <xf numFmtId="0" fontId="7" fillId="39" borderId="10" xfId="0" applyFont="1" applyFill="1" applyBorder="1" applyAlignment="1">
      <alignment horizontal="left" vertical="center"/>
    </xf>
    <xf numFmtId="0" fontId="7" fillId="39" borderId="31" xfId="0" applyFont="1" applyFill="1" applyBorder="1" applyAlignment="1">
      <alignment horizontal="center" vertical="center" wrapText="1"/>
    </xf>
    <xf numFmtId="0" fontId="7" fillId="39" borderId="35" xfId="0" applyFont="1" applyFill="1" applyBorder="1" applyAlignment="1">
      <alignment horizontal="center" vertical="center" wrapText="1"/>
    </xf>
    <xf numFmtId="0" fontId="7" fillId="39" borderId="32" xfId="0" applyFont="1" applyFill="1" applyBorder="1" applyAlignment="1">
      <alignment horizontal="center" vertical="center" wrapText="1"/>
    </xf>
    <xf numFmtId="0" fontId="7" fillId="39" borderId="33" xfId="0" applyFont="1" applyFill="1" applyBorder="1" applyAlignment="1">
      <alignment horizontal="center" vertical="center" wrapText="1"/>
    </xf>
    <xf numFmtId="165" fontId="7" fillId="40" borderId="31" xfId="0" applyNumberFormat="1" applyFont="1" applyFill="1" applyBorder="1" applyAlignment="1">
      <alignment horizontal="center" vertical="center" wrapText="1"/>
    </xf>
    <xf numFmtId="165" fontId="7" fillId="40" borderId="3" xfId="0" applyNumberFormat="1" applyFont="1" applyFill="1" applyBorder="1" applyAlignment="1">
      <alignment horizontal="left" vertical="center"/>
    </xf>
    <xf numFmtId="165" fontId="7" fillId="40" borderId="2" xfId="0" applyNumberFormat="1" applyFont="1" applyFill="1" applyBorder="1" applyAlignment="1">
      <alignment horizontal="left" vertical="center"/>
    </xf>
    <xf numFmtId="0" fontId="7" fillId="40" borderId="2" xfId="0" applyFont="1" applyFill="1" applyBorder="1" applyAlignment="1">
      <alignment horizontal="center" vertical="center"/>
    </xf>
    <xf numFmtId="2" fontId="7" fillId="40" borderId="2" xfId="0" applyNumberFormat="1" applyFont="1" applyFill="1" applyBorder="1" applyAlignment="1">
      <alignment horizontal="center" vertical="center"/>
    </xf>
    <xf numFmtId="0" fontId="7" fillId="40" borderId="35" xfId="0" applyFont="1" applyFill="1" applyBorder="1" applyAlignment="1">
      <alignment horizontal="center" vertical="center" wrapText="1"/>
    </xf>
    <xf numFmtId="2" fontId="7" fillId="40" borderId="35" xfId="0" applyNumberFormat="1" applyFont="1" applyFill="1" applyBorder="1" applyAlignment="1">
      <alignment horizontal="center" vertical="center" wrapText="1"/>
    </xf>
    <xf numFmtId="0" fontId="7" fillId="40" borderId="32" xfId="0" applyFont="1" applyFill="1" applyBorder="1" applyAlignment="1">
      <alignment horizontal="center" vertical="center" wrapText="1"/>
    </xf>
    <xf numFmtId="0" fontId="7" fillId="40" borderId="33" xfId="0" applyFont="1" applyFill="1" applyBorder="1" applyAlignment="1">
      <alignment horizontal="center" vertical="center" wrapText="1"/>
    </xf>
    <xf numFmtId="49" fontId="0" fillId="40" borderId="32" xfId="0" applyNumberFormat="1" applyFill="1" applyBorder="1" applyAlignment="1">
      <alignment horizontal="center" vertical="center" wrapText="1"/>
    </xf>
    <xf numFmtId="1" fontId="7" fillId="40" borderId="33" xfId="0" applyNumberFormat="1" applyFont="1" applyFill="1" applyBorder="1" applyAlignment="1">
      <alignment horizontal="center" vertical="center" wrapText="1"/>
    </xf>
    <xf numFmtId="2" fontId="7" fillId="40" borderId="33" xfId="0" applyNumberFormat="1" applyFont="1" applyFill="1" applyBorder="1" applyAlignment="1">
      <alignment horizontal="center" vertical="center" wrapText="1"/>
    </xf>
    <xf numFmtId="0" fontId="7" fillId="41" borderId="2" xfId="3" applyFill="1" applyBorder="1"/>
    <xf numFmtId="0" fontId="7" fillId="41" borderId="74" xfId="3" applyFill="1" applyBorder="1"/>
    <xf numFmtId="0" fontId="7" fillId="41" borderId="69" xfId="3" applyFill="1" applyBorder="1"/>
    <xf numFmtId="0" fontId="7" fillId="41" borderId="45" xfId="3" applyFill="1" applyBorder="1"/>
    <xf numFmtId="0" fontId="7" fillId="41" borderId="38" xfId="3" applyFill="1" applyBorder="1"/>
    <xf numFmtId="0" fontId="7" fillId="41" borderId="69" xfId="3" applyFill="1" applyBorder="1" applyAlignment="1">
      <alignment vertical="center"/>
    </xf>
    <xf numFmtId="0" fontId="7" fillId="41" borderId="72" xfId="3" applyFill="1" applyBorder="1"/>
    <xf numFmtId="0" fontId="7" fillId="42" borderId="2" xfId="3" applyFill="1" applyBorder="1"/>
    <xf numFmtId="0" fontId="7" fillId="42" borderId="70" xfId="3" applyFill="1" applyBorder="1"/>
    <xf numFmtId="0" fontId="7" fillId="42" borderId="57" xfId="3" applyFill="1" applyBorder="1"/>
    <xf numFmtId="0" fontId="7" fillId="42" borderId="69" xfId="3" applyFill="1" applyBorder="1"/>
    <xf numFmtId="0" fontId="7" fillId="42" borderId="45" xfId="3" applyFill="1" applyBorder="1"/>
    <xf numFmtId="0" fontId="7" fillId="42" borderId="6" xfId="3" applyFill="1" applyBorder="1"/>
    <xf numFmtId="0" fontId="7" fillId="42" borderId="38" xfId="3" applyFill="1" applyBorder="1"/>
    <xf numFmtId="0" fontId="7" fillId="42" borderId="62" xfId="3" applyFill="1" applyBorder="1"/>
    <xf numFmtId="165" fontId="7" fillId="42" borderId="3" xfId="0" applyNumberFormat="1" applyFont="1" applyFill="1" applyBorder="1" applyAlignment="1">
      <alignment horizontal="left" vertical="center"/>
    </xf>
    <xf numFmtId="165" fontId="7" fillId="42" borderId="2" xfId="0" applyNumberFormat="1" applyFont="1" applyFill="1" applyBorder="1" applyAlignment="1">
      <alignment horizontal="left" vertical="center"/>
    </xf>
    <xf numFmtId="0" fontId="7" fillId="42" borderId="2" xfId="0" applyFont="1" applyFill="1" applyBorder="1" applyAlignment="1">
      <alignment horizontal="center" vertical="center"/>
    </xf>
    <xf numFmtId="0" fontId="7" fillId="42" borderId="10" xfId="0" applyFont="1" applyFill="1" applyBorder="1" applyAlignment="1">
      <alignment horizontal="right" vertical="center"/>
    </xf>
    <xf numFmtId="165" fontId="7" fillId="42" borderId="31" xfId="0" applyNumberFormat="1" applyFont="1" applyFill="1" applyBorder="1" applyAlignment="1">
      <alignment horizontal="center" vertical="center" wrapText="1"/>
    </xf>
    <xf numFmtId="165" fontId="7" fillId="42" borderId="35" xfId="0" applyNumberFormat="1" applyFont="1" applyFill="1" applyBorder="1" applyAlignment="1">
      <alignment horizontal="center" vertical="center" wrapText="1"/>
    </xf>
    <xf numFmtId="1" fontId="7" fillId="42" borderId="35" xfId="0" applyNumberFormat="1" applyFont="1" applyFill="1" applyBorder="1" applyAlignment="1">
      <alignment horizontal="center" vertical="center" wrapText="1"/>
    </xf>
    <xf numFmtId="1" fontId="7" fillId="42" borderId="32" xfId="0" applyNumberFormat="1" applyFont="1" applyFill="1" applyBorder="1" applyAlignment="1">
      <alignment horizontal="center" vertical="center" wrapText="1"/>
    </xf>
    <xf numFmtId="1" fontId="7" fillId="42" borderId="33" xfId="0" applyNumberFormat="1" applyFont="1" applyFill="1" applyBorder="1" applyAlignment="1">
      <alignment horizontal="center" vertical="center" wrapText="1"/>
    </xf>
    <xf numFmtId="0" fontId="7" fillId="43" borderId="3" xfId="0" applyFont="1" applyFill="1" applyBorder="1" applyAlignment="1">
      <alignment horizontal="left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0" xfId="0" applyFont="1" applyFill="1" applyBorder="1" applyAlignment="1">
      <alignment horizontal="center" vertical="center"/>
    </xf>
    <xf numFmtId="0" fontId="7" fillId="43" borderId="31" xfId="0" applyFont="1" applyFill="1" applyBorder="1" applyAlignment="1">
      <alignment horizontal="center" vertical="center" wrapText="1"/>
    </xf>
    <xf numFmtId="0" fontId="7" fillId="43" borderId="33" xfId="0" applyFont="1" applyFill="1" applyBorder="1" applyAlignment="1">
      <alignment horizontal="center" vertical="center" wrapText="1"/>
    </xf>
    <xf numFmtId="0" fontId="7" fillId="43" borderId="34" xfId="0" applyFont="1" applyFill="1" applyBorder="1" applyAlignment="1">
      <alignment horizontal="center" vertical="center" wrapText="1"/>
    </xf>
    <xf numFmtId="0" fontId="7" fillId="43" borderId="2" xfId="3" applyFill="1" applyBorder="1"/>
    <xf numFmtId="0" fontId="7" fillId="4" borderId="2" xfId="3" applyFill="1" applyBorder="1"/>
    <xf numFmtId="0" fontId="7" fillId="4" borderId="3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2" fontId="7" fillId="4" borderId="10" xfId="0" applyNumberFormat="1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 vertical="center" wrapText="1"/>
    </xf>
    <xf numFmtId="2" fontId="7" fillId="4" borderId="34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4" fontId="1" fillId="0" borderId="0" xfId="1864" applyNumberFormat="1" applyFont="1" applyBorder="1" applyAlignment="1">
      <alignment horizontal="center"/>
    </xf>
    <xf numFmtId="2" fontId="1" fillId="0" borderId="0" xfId="1864" applyNumberFormat="1" applyFont="1" applyBorder="1" applyAlignment="1">
      <alignment horizontal="center"/>
    </xf>
    <xf numFmtId="164" fontId="7" fillId="0" borderId="0" xfId="767" applyNumberFormat="1" applyFont="1" applyBorder="1" applyAlignment="1">
      <alignment horizontal="center"/>
    </xf>
    <xf numFmtId="2" fontId="7" fillId="0" borderId="0" xfId="767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16" fillId="0" borderId="0" xfId="767" applyNumberFormat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44" borderId="2" xfId="3" applyFill="1" applyBorder="1" applyAlignment="1">
      <alignment horizontal="left"/>
    </xf>
    <xf numFmtId="0" fontId="7" fillId="44" borderId="70" xfId="3" applyFill="1" applyBorder="1"/>
    <xf numFmtId="0" fontId="7" fillId="44" borderId="11" xfId="3" applyFill="1" applyBorder="1"/>
    <xf numFmtId="0" fontId="7" fillId="44" borderId="45" xfId="3" applyFill="1" applyBorder="1"/>
    <xf numFmtId="0" fontId="7" fillId="44" borderId="6" xfId="3" applyFill="1" applyBorder="1"/>
    <xf numFmtId="0" fontId="7" fillId="44" borderId="38" xfId="3" applyFill="1" applyBorder="1"/>
    <xf numFmtId="0" fontId="7" fillId="44" borderId="69" xfId="3" applyFill="1" applyBorder="1"/>
    <xf numFmtId="0" fontId="7" fillId="44" borderId="72" xfId="3" applyFill="1" applyBorder="1"/>
    <xf numFmtId="0" fontId="7" fillId="44" borderId="2" xfId="3" applyFill="1" applyBorder="1"/>
    <xf numFmtId="0" fontId="7" fillId="40" borderId="2" xfId="0" applyFont="1" applyFill="1" applyBorder="1" applyAlignment="1">
      <alignment horizontal="left" vertical="center"/>
    </xf>
    <xf numFmtId="1" fontId="7" fillId="40" borderId="2" xfId="0" applyNumberFormat="1" applyFont="1" applyFill="1" applyBorder="1" applyAlignment="1">
      <alignment horizontal="left" vertical="center"/>
    </xf>
    <xf numFmtId="0" fontId="7" fillId="40" borderId="10" xfId="0" applyFont="1" applyFill="1" applyBorder="1" applyAlignment="1">
      <alignment horizontal="left" vertical="center"/>
    </xf>
    <xf numFmtId="0" fontId="7" fillId="45" borderId="3" xfId="0" applyFont="1" applyFill="1" applyBorder="1" applyAlignment="1">
      <alignment horizontal="left" vertical="center"/>
    </xf>
    <xf numFmtId="0" fontId="7" fillId="45" borderId="2" xfId="0" applyFont="1" applyFill="1" applyBorder="1" applyAlignment="1">
      <alignment horizontal="left" vertical="center"/>
    </xf>
    <xf numFmtId="2" fontId="7" fillId="45" borderId="2" xfId="0" applyNumberFormat="1" applyFont="1" applyFill="1" applyBorder="1" applyAlignment="1">
      <alignment horizontal="left" vertical="center"/>
    </xf>
    <xf numFmtId="0" fontId="7" fillId="45" borderId="10" xfId="0" applyFont="1" applyFill="1" applyBorder="1" applyAlignment="1">
      <alignment horizontal="left" vertical="center"/>
    </xf>
    <xf numFmtId="164" fontId="7" fillId="45" borderId="31" xfId="0" applyNumberFormat="1" applyFont="1" applyFill="1" applyBorder="1" applyAlignment="1">
      <alignment horizontal="center" vertical="center" wrapText="1"/>
    </xf>
    <xf numFmtId="0" fontId="7" fillId="45" borderId="32" xfId="0" applyFont="1" applyFill="1" applyBorder="1" applyAlignment="1">
      <alignment horizontal="center" vertical="center" wrapText="1"/>
    </xf>
    <xf numFmtId="2" fontId="7" fillId="45" borderId="32" xfId="0" applyNumberFormat="1" applyFont="1" applyFill="1" applyBorder="1" applyAlignment="1">
      <alignment horizontal="center" vertical="center" wrapText="1"/>
    </xf>
    <xf numFmtId="0" fontId="7" fillId="45" borderId="34" xfId="0" applyFont="1" applyFill="1" applyBorder="1" applyAlignment="1">
      <alignment horizontal="center" vertical="center" wrapText="1"/>
    </xf>
    <xf numFmtId="0" fontId="7" fillId="43" borderId="74" xfId="3" applyFill="1" applyBorder="1"/>
    <xf numFmtId="0" fontId="7" fillId="43" borderId="69" xfId="3" applyFill="1" applyBorder="1"/>
    <xf numFmtId="0" fontId="7" fillId="43" borderId="72" xfId="3" applyFill="1" applyBorder="1"/>
    <xf numFmtId="0" fontId="7" fillId="4" borderId="74" xfId="3" applyFill="1" applyBorder="1"/>
    <xf numFmtId="0" fontId="7" fillId="4" borderId="69" xfId="3" applyFill="1" applyBorder="1"/>
    <xf numFmtId="0" fontId="7" fillId="4" borderId="72" xfId="3" applyFill="1" applyBorder="1"/>
    <xf numFmtId="0" fontId="7" fillId="0" borderId="70" xfId="3" applyBorder="1" applyAlignment="1">
      <alignment horizontal="left"/>
    </xf>
    <xf numFmtId="0" fontId="7" fillId="0" borderId="62" xfId="3" applyBorder="1" applyAlignment="1">
      <alignment horizontal="left"/>
    </xf>
    <xf numFmtId="0" fontId="7" fillId="38" borderId="10" xfId="3" applyFill="1" applyBorder="1" applyAlignment="1">
      <alignment horizontal="center"/>
    </xf>
    <xf numFmtId="0" fontId="7" fillId="0" borderId="11" xfId="3" applyBorder="1" applyAlignment="1">
      <alignment horizontal="left"/>
    </xf>
    <xf numFmtId="0" fontId="7" fillId="44" borderId="10" xfId="3" applyFill="1" applyBorder="1"/>
    <xf numFmtId="0" fontId="7" fillId="0" borderId="75" xfId="3" applyBorder="1"/>
    <xf numFmtId="0" fontId="7" fillId="0" borderId="57" xfId="3" applyBorder="1"/>
    <xf numFmtId="0" fontId="7" fillId="40" borderId="10" xfId="3" applyFill="1" applyBorder="1"/>
    <xf numFmtId="0" fontId="67" fillId="0" borderId="57" xfId="3" applyFont="1" applyBorder="1"/>
    <xf numFmtId="0" fontId="67" fillId="0" borderId="75" xfId="3" applyFont="1" applyBorder="1"/>
    <xf numFmtId="0" fontId="7" fillId="0" borderId="69" xfId="3" applyBorder="1"/>
    <xf numFmtId="0" fontId="67" fillId="0" borderId="11" xfId="3" applyFont="1" applyBorder="1"/>
    <xf numFmtId="0" fontId="7" fillId="41" borderId="10" xfId="3" applyFill="1" applyBorder="1"/>
    <xf numFmtId="0" fontId="7" fillId="0" borderId="74" xfId="3" applyBorder="1"/>
    <xf numFmtId="0" fontId="7" fillId="0" borderId="69" xfId="3" applyBorder="1" applyAlignment="1">
      <alignment vertical="center" wrapText="1"/>
    </xf>
    <xf numFmtId="0" fontId="7" fillId="0" borderId="72" xfId="3" applyBorder="1"/>
    <xf numFmtId="0" fontId="7" fillId="42" borderId="10" xfId="3" applyFill="1" applyBorder="1"/>
    <xf numFmtId="0" fontId="7" fillId="43" borderId="10" xfId="3" applyFill="1" applyBorder="1"/>
    <xf numFmtId="0" fontId="7" fillId="4" borderId="10" xfId="3" applyFill="1" applyBorder="1"/>
    <xf numFmtId="0" fontId="7" fillId="38" borderId="3" xfId="0" applyFont="1" applyFill="1" applyBorder="1" applyAlignment="1">
      <alignment horizontal="left" vertical="center"/>
    </xf>
    <xf numFmtId="0" fontId="7" fillId="38" borderId="2" xfId="0" applyFont="1" applyFill="1" applyBorder="1" applyAlignment="1">
      <alignment horizontal="left" vertical="center"/>
    </xf>
    <xf numFmtId="0" fontId="7" fillId="38" borderId="10" xfId="0" applyFont="1" applyFill="1" applyBorder="1" applyAlignment="1">
      <alignment horizontal="left" vertical="center"/>
    </xf>
  </cellXfs>
  <cellStyles count="4319">
    <cellStyle name="20% - Accent1" xfId="1009" builtinId="30" customBuiltin="1"/>
    <cellStyle name="20% - Accent1 10" xfId="15" xr:uid="{00000000-0005-0000-0000-000001000000}"/>
    <cellStyle name="20% - Accent1 10 2" xfId="16" xr:uid="{00000000-0005-0000-0000-000002000000}"/>
    <cellStyle name="20% - Accent1 10 2 2" xfId="2683" xr:uid="{00000000-0005-0000-0000-000003000000}"/>
    <cellStyle name="20% - Accent1 10 2 3" xfId="1859" xr:uid="{00000000-0005-0000-0000-000004000000}"/>
    <cellStyle name="20% - Accent1 10 2 4" xfId="3504" xr:uid="{00000000-0005-0000-0000-000005000000}"/>
    <cellStyle name="20% - Accent1 10 2 5" xfId="1039" xr:uid="{00000000-0005-0000-0000-000006000000}"/>
    <cellStyle name="20% - Accent1 10 3" xfId="2682" xr:uid="{00000000-0005-0000-0000-000007000000}"/>
    <cellStyle name="20% - Accent1 10 4" xfId="1862" xr:uid="{00000000-0005-0000-0000-000008000000}"/>
    <cellStyle name="20% - Accent1 10 5" xfId="3503" xr:uid="{00000000-0005-0000-0000-000009000000}"/>
    <cellStyle name="20% - Accent1 10 6" xfId="1038" xr:uid="{00000000-0005-0000-0000-00000A000000}"/>
    <cellStyle name="20% - Accent1 11" xfId="17" xr:uid="{00000000-0005-0000-0000-00000B000000}"/>
    <cellStyle name="20% - Accent1 11 2" xfId="18" xr:uid="{00000000-0005-0000-0000-00000C000000}"/>
    <cellStyle name="20% - Accent1 11 2 2" xfId="2685" xr:uid="{00000000-0005-0000-0000-00000D000000}"/>
    <cellStyle name="20% - Accent1 11 2 3" xfId="1869" xr:uid="{00000000-0005-0000-0000-00000E000000}"/>
    <cellStyle name="20% - Accent1 11 2 4" xfId="3506" xr:uid="{00000000-0005-0000-0000-00000F000000}"/>
    <cellStyle name="20% - Accent1 11 2 5" xfId="1041" xr:uid="{00000000-0005-0000-0000-000010000000}"/>
    <cellStyle name="20% - Accent1 11 3" xfId="2684" xr:uid="{00000000-0005-0000-0000-000011000000}"/>
    <cellStyle name="20% - Accent1 11 4" xfId="1856" xr:uid="{00000000-0005-0000-0000-000012000000}"/>
    <cellStyle name="20% - Accent1 11 5" xfId="3505" xr:uid="{00000000-0005-0000-0000-000013000000}"/>
    <cellStyle name="20% - Accent1 11 6" xfId="1040" xr:uid="{00000000-0005-0000-0000-000014000000}"/>
    <cellStyle name="20% - Accent1 12" xfId="19" xr:uid="{00000000-0005-0000-0000-000015000000}"/>
    <cellStyle name="20% - Accent1 12 2" xfId="20" xr:uid="{00000000-0005-0000-0000-000016000000}"/>
    <cellStyle name="20% - Accent1 12 2 2" xfId="2687" xr:uid="{00000000-0005-0000-0000-000017000000}"/>
    <cellStyle name="20% - Accent1 12 2 3" xfId="1865" xr:uid="{00000000-0005-0000-0000-000018000000}"/>
    <cellStyle name="20% - Accent1 12 2 4" xfId="3508" xr:uid="{00000000-0005-0000-0000-000019000000}"/>
    <cellStyle name="20% - Accent1 12 2 5" xfId="1043" xr:uid="{00000000-0005-0000-0000-00001A000000}"/>
    <cellStyle name="20% - Accent1 12 3" xfId="2686" xr:uid="{00000000-0005-0000-0000-00001B000000}"/>
    <cellStyle name="20% - Accent1 12 4" xfId="1867" xr:uid="{00000000-0005-0000-0000-00001C000000}"/>
    <cellStyle name="20% - Accent1 12 5" xfId="3507" xr:uid="{00000000-0005-0000-0000-00001D000000}"/>
    <cellStyle name="20% - Accent1 12 6" xfId="1042" xr:uid="{00000000-0005-0000-0000-00001E000000}"/>
    <cellStyle name="20% - Accent1 13" xfId="21" xr:uid="{00000000-0005-0000-0000-00001F000000}"/>
    <cellStyle name="20% - Accent1 13 2" xfId="22" xr:uid="{00000000-0005-0000-0000-000020000000}"/>
    <cellStyle name="20% - Accent1 13 2 2" xfId="2689" xr:uid="{00000000-0005-0000-0000-000021000000}"/>
    <cellStyle name="20% - Accent1 13 2 3" xfId="1858" xr:uid="{00000000-0005-0000-0000-000022000000}"/>
    <cellStyle name="20% - Accent1 13 2 4" xfId="3510" xr:uid="{00000000-0005-0000-0000-000023000000}"/>
    <cellStyle name="20% - Accent1 13 2 5" xfId="1045" xr:uid="{00000000-0005-0000-0000-000024000000}"/>
    <cellStyle name="20% - Accent1 13 3" xfId="2688" xr:uid="{00000000-0005-0000-0000-000025000000}"/>
    <cellStyle name="20% - Accent1 13 4" xfId="1861" xr:uid="{00000000-0005-0000-0000-000026000000}"/>
    <cellStyle name="20% - Accent1 13 5" xfId="3509" xr:uid="{00000000-0005-0000-0000-000027000000}"/>
    <cellStyle name="20% - Accent1 13 6" xfId="1044" xr:uid="{00000000-0005-0000-0000-000028000000}"/>
    <cellStyle name="20% - Accent1 14" xfId="23" xr:uid="{00000000-0005-0000-0000-000029000000}"/>
    <cellStyle name="20% - Accent1 14 2" xfId="24" xr:uid="{00000000-0005-0000-0000-00002A000000}"/>
    <cellStyle name="20% - Accent1 14 2 2" xfId="2691" xr:uid="{00000000-0005-0000-0000-00002B000000}"/>
    <cellStyle name="20% - Accent1 14 2 3" xfId="1871" xr:uid="{00000000-0005-0000-0000-00002C000000}"/>
    <cellStyle name="20% - Accent1 14 2 4" xfId="3512" xr:uid="{00000000-0005-0000-0000-00002D000000}"/>
    <cellStyle name="20% - Accent1 14 2 5" xfId="1047" xr:uid="{00000000-0005-0000-0000-00002E000000}"/>
    <cellStyle name="20% - Accent1 14 3" xfId="2690" xr:uid="{00000000-0005-0000-0000-00002F000000}"/>
    <cellStyle name="20% - Accent1 14 4" xfId="1855" xr:uid="{00000000-0005-0000-0000-000030000000}"/>
    <cellStyle name="20% - Accent1 14 5" xfId="3511" xr:uid="{00000000-0005-0000-0000-000031000000}"/>
    <cellStyle name="20% - Accent1 14 6" xfId="1046" xr:uid="{00000000-0005-0000-0000-000032000000}"/>
    <cellStyle name="20% - Accent1 15" xfId="25" xr:uid="{00000000-0005-0000-0000-000033000000}"/>
    <cellStyle name="20% - Accent1 15 2" xfId="26" xr:uid="{00000000-0005-0000-0000-000034000000}"/>
    <cellStyle name="20% - Accent1 15 2 2" xfId="2693" xr:uid="{00000000-0005-0000-0000-000035000000}"/>
    <cellStyle name="20% - Accent1 15 2 3" xfId="1873" xr:uid="{00000000-0005-0000-0000-000036000000}"/>
    <cellStyle name="20% - Accent1 15 2 4" xfId="3514" xr:uid="{00000000-0005-0000-0000-000037000000}"/>
    <cellStyle name="20% - Accent1 15 2 5" xfId="1049" xr:uid="{00000000-0005-0000-0000-000038000000}"/>
    <cellStyle name="20% - Accent1 15 3" xfId="2692" xr:uid="{00000000-0005-0000-0000-000039000000}"/>
    <cellStyle name="20% - Accent1 15 4" xfId="1872" xr:uid="{00000000-0005-0000-0000-00003A000000}"/>
    <cellStyle name="20% - Accent1 15 5" xfId="3513" xr:uid="{00000000-0005-0000-0000-00003B000000}"/>
    <cellStyle name="20% - Accent1 15 6" xfId="1048" xr:uid="{00000000-0005-0000-0000-00003C000000}"/>
    <cellStyle name="20% - Accent1 16" xfId="27" xr:uid="{00000000-0005-0000-0000-00003D000000}"/>
    <cellStyle name="20% - Accent1 16 2" xfId="28" xr:uid="{00000000-0005-0000-0000-00003E000000}"/>
    <cellStyle name="20% - Accent1 16 2 2" xfId="2695" xr:uid="{00000000-0005-0000-0000-00003F000000}"/>
    <cellStyle name="20% - Accent1 16 2 3" xfId="1875" xr:uid="{00000000-0005-0000-0000-000040000000}"/>
    <cellStyle name="20% - Accent1 16 2 4" xfId="3516" xr:uid="{00000000-0005-0000-0000-000041000000}"/>
    <cellStyle name="20% - Accent1 16 2 5" xfId="1051" xr:uid="{00000000-0005-0000-0000-000042000000}"/>
    <cellStyle name="20% - Accent1 16 3" xfId="2694" xr:uid="{00000000-0005-0000-0000-000043000000}"/>
    <cellStyle name="20% - Accent1 16 4" xfId="1874" xr:uid="{00000000-0005-0000-0000-000044000000}"/>
    <cellStyle name="20% - Accent1 16 5" xfId="3515" xr:uid="{00000000-0005-0000-0000-000045000000}"/>
    <cellStyle name="20% - Accent1 16 6" xfId="1050" xr:uid="{00000000-0005-0000-0000-000046000000}"/>
    <cellStyle name="20% - Accent1 17" xfId="29" xr:uid="{00000000-0005-0000-0000-000047000000}"/>
    <cellStyle name="20% - Accent1 17 2" xfId="30" xr:uid="{00000000-0005-0000-0000-000048000000}"/>
    <cellStyle name="20% - Accent1 17 2 2" xfId="2697" xr:uid="{00000000-0005-0000-0000-000049000000}"/>
    <cellStyle name="20% - Accent1 17 2 3" xfId="1877" xr:uid="{00000000-0005-0000-0000-00004A000000}"/>
    <cellStyle name="20% - Accent1 17 2 4" xfId="3518" xr:uid="{00000000-0005-0000-0000-00004B000000}"/>
    <cellStyle name="20% - Accent1 17 2 5" xfId="1053" xr:uid="{00000000-0005-0000-0000-00004C000000}"/>
    <cellStyle name="20% - Accent1 17 3" xfId="2696" xr:uid="{00000000-0005-0000-0000-00004D000000}"/>
    <cellStyle name="20% - Accent1 17 4" xfId="1876" xr:uid="{00000000-0005-0000-0000-00004E000000}"/>
    <cellStyle name="20% - Accent1 17 5" xfId="3517" xr:uid="{00000000-0005-0000-0000-00004F000000}"/>
    <cellStyle name="20% - Accent1 17 6" xfId="1052" xr:uid="{00000000-0005-0000-0000-000050000000}"/>
    <cellStyle name="20% - Accent1 18" xfId="31" xr:uid="{00000000-0005-0000-0000-000051000000}"/>
    <cellStyle name="20% - Accent1 18 2" xfId="32" xr:uid="{00000000-0005-0000-0000-000052000000}"/>
    <cellStyle name="20% - Accent1 18 2 2" xfId="2699" xr:uid="{00000000-0005-0000-0000-000053000000}"/>
    <cellStyle name="20% - Accent1 18 2 3" xfId="1879" xr:uid="{00000000-0005-0000-0000-000054000000}"/>
    <cellStyle name="20% - Accent1 18 2 4" xfId="3520" xr:uid="{00000000-0005-0000-0000-000055000000}"/>
    <cellStyle name="20% - Accent1 18 2 5" xfId="1055" xr:uid="{00000000-0005-0000-0000-000056000000}"/>
    <cellStyle name="20% - Accent1 18 3" xfId="2698" xr:uid="{00000000-0005-0000-0000-000057000000}"/>
    <cellStyle name="20% - Accent1 18 4" xfId="1878" xr:uid="{00000000-0005-0000-0000-000058000000}"/>
    <cellStyle name="20% - Accent1 18 5" xfId="3519" xr:uid="{00000000-0005-0000-0000-000059000000}"/>
    <cellStyle name="20% - Accent1 18 6" xfId="1054" xr:uid="{00000000-0005-0000-0000-00005A000000}"/>
    <cellStyle name="20% - Accent1 19" xfId="33" xr:uid="{00000000-0005-0000-0000-00005B000000}"/>
    <cellStyle name="20% - Accent1 19 2" xfId="34" xr:uid="{00000000-0005-0000-0000-00005C000000}"/>
    <cellStyle name="20% - Accent1 19 2 2" xfId="2701" xr:uid="{00000000-0005-0000-0000-00005D000000}"/>
    <cellStyle name="20% - Accent1 19 2 3" xfId="1881" xr:uid="{00000000-0005-0000-0000-00005E000000}"/>
    <cellStyle name="20% - Accent1 19 2 4" xfId="3522" xr:uid="{00000000-0005-0000-0000-00005F000000}"/>
    <cellStyle name="20% - Accent1 19 2 5" xfId="1057" xr:uid="{00000000-0005-0000-0000-000060000000}"/>
    <cellStyle name="20% - Accent1 19 3" xfId="2700" xr:uid="{00000000-0005-0000-0000-000061000000}"/>
    <cellStyle name="20% - Accent1 19 4" xfId="1880" xr:uid="{00000000-0005-0000-0000-000062000000}"/>
    <cellStyle name="20% - Accent1 19 5" xfId="3521" xr:uid="{00000000-0005-0000-0000-000063000000}"/>
    <cellStyle name="20% - Accent1 19 6" xfId="1056" xr:uid="{00000000-0005-0000-0000-000064000000}"/>
    <cellStyle name="20% - Accent1 2" xfId="35" xr:uid="{00000000-0005-0000-0000-000065000000}"/>
    <cellStyle name="20% - Accent1 2 10" xfId="1058" xr:uid="{00000000-0005-0000-0000-000066000000}"/>
    <cellStyle name="20% - Accent1 2 2" xfId="36" xr:uid="{00000000-0005-0000-0000-000067000000}"/>
    <cellStyle name="20% - Accent1 2 2 2" xfId="37" xr:uid="{00000000-0005-0000-0000-000068000000}"/>
    <cellStyle name="20% - Accent1 2 2 2 2" xfId="2704" xr:uid="{00000000-0005-0000-0000-000069000000}"/>
    <cellStyle name="20% - Accent1 2 2 2 3" xfId="1884" xr:uid="{00000000-0005-0000-0000-00006A000000}"/>
    <cellStyle name="20% - Accent1 2 2 2 4" xfId="3525" xr:uid="{00000000-0005-0000-0000-00006B000000}"/>
    <cellStyle name="20% - Accent1 2 2 2 5" xfId="1060" xr:uid="{00000000-0005-0000-0000-00006C000000}"/>
    <cellStyle name="20% - Accent1 2 2 3" xfId="38" xr:uid="{00000000-0005-0000-0000-00006D000000}"/>
    <cellStyle name="20% - Accent1 2 2 3 2" xfId="2705" xr:uid="{00000000-0005-0000-0000-00006E000000}"/>
    <cellStyle name="20% - Accent1 2 2 3 3" xfId="1885" xr:uid="{00000000-0005-0000-0000-00006F000000}"/>
    <cellStyle name="20% - Accent1 2 2 3 4" xfId="3526" xr:uid="{00000000-0005-0000-0000-000070000000}"/>
    <cellStyle name="20% - Accent1 2 2 3 5" xfId="1061" xr:uid="{00000000-0005-0000-0000-000071000000}"/>
    <cellStyle name="20% - Accent1 2 2 4" xfId="39" xr:uid="{00000000-0005-0000-0000-000072000000}"/>
    <cellStyle name="20% - Accent1 2 2 4 2" xfId="2706" xr:uid="{00000000-0005-0000-0000-000073000000}"/>
    <cellStyle name="20% - Accent1 2 2 4 3" xfId="1886" xr:uid="{00000000-0005-0000-0000-000074000000}"/>
    <cellStyle name="20% - Accent1 2 2 4 4" xfId="3527" xr:uid="{00000000-0005-0000-0000-000075000000}"/>
    <cellStyle name="20% - Accent1 2 2 4 5" xfId="1062" xr:uid="{00000000-0005-0000-0000-000076000000}"/>
    <cellStyle name="20% - Accent1 2 2 5" xfId="2703" xr:uid="{00000000-0005-0000-0000-000077000000}"/>
    <cellStyle name="20% - Accent1 2 2 6" xfId="1883" xr:uid="{00000000-0005-0000-0000-000078000000}"/>
    <cellStyle name="20% - Accent1 2 2 7" xfId="3524" xr:uid="{00000000-0005-0000-0000-000079000000}"/>
    <cellStyle name="20% - Accent1 2 2 8" xfId="1059" xr:uid="{00000000-0005-0000-0000-00007A000000}"/>
    <cellStyle name="20% - Accent1 2 3" xfId="40" xr:uid="{00000000-0005-0000-0000-00007B000000}"/>
    <cellStyle name="20% - Accent1 2 3 2" xfId="2707" xr:uid="{00000000-0005-0000-0000-00007C000000}"/>
    <cellStyle name="20% - Accent1 2 3 3" xfId="1887" xr:uid="{00000000-0005-0000-0000-00007D000000}"/>
    <cellStyle name="20% - Accent1 2 3 4" xfId="3528" xr:uid="{00000000-0005-0000-0000-00007E000000}"/>
    <cellStyle name="20% - Accent1 2 3 5" xfId="1063" xr:uid="{00000000-0005-0000-0000-00007F000000}"/>
    <cellStyle name="20% - Accent1 2 4" xfId="41" xr:uid="{00000000-0005-0000-0000-000080000000}"/>
    <cellStyle name="20% - Accent1 2 4 2" xfId="2708" xr:uid="{00000000-0005-0000-0000-000081000000}"/>
    <cellStyle name="20% - Accent1 2 4 3" xfId="1888" xr:uid="{00000000-0005-0000-0000-000082000000}"/>
    <cellStyle name="20% - Accent1 2 4 4" xfId="3529" xr:uid="{00000000-0005-0000-0000-000083000000}"/>
    <cellStyle name="20% - Accent1 2 4 5" xfId="1064" xr:uid="{00000000-0005-0000-0000-000084000000}"/>
    <cellStyle name="20% - Accent1 2 5" xfId="42" xr:uid="{00000000-0005-0000-0000-000085000000}"/>
    <cellStyle name="20% - Accent1 2 5 2" xfId="2709" xr:uid="{00000000-0005-0000-0000-000086000000}"/>
    <cellStyle name="20% - Accent1 2 5 3" xfId="1889" xr:uid="{00000000-0005-0000-0000-000087000000}"/>
    <cellStyle name="20% - Accent1 2 5 4" xfId="3530" xr:uid="{00000000-0005-0000-0000-000088000000}"/>
    <cellStyle name="20% - Accent1 2 5 5" xfId="1065" xr:uid="{00000000-0005-0000-0000-000089000000}"/>
    <cellStyle name="20% - Accent1 2 6" xfId="43" xr:uid="{00000000-0005-0000-0000-00008A000000}"/>
    <cellStyle name="20% - Accent1 2 6 2" xfId="2710" xr:uid="{00000000-0005-0000-0000-00008B000000}"/>
    <cellStyle name="20% - Accent1 2 6 3" xfId="1890" xr:uid="{00000000-0005-0000-0000-00008C000000}"/>
    <cellStyle name="20% - Accent1 2 6 4" xfId="3531" xr:uid="{00000000-0005-0000-0000-00008D000000}"/>
    <cellStyle name="20% - Accent1 2 6 5" xfId="1066" xr:uid="{00000000-0005-0000-0000-00008E000000}"/>
    <cellStyle name="20% - Accent1 2 7" xfId="2702" xr:uid="{00000000-0005-0000-0000-00008F000000}"/>
    <cellStyle name="20% - Accent1 2 8" xfId="1882" xr:uid="{00000000-0005-0000-0000-000090000000}"/>
    <cellStyle name="20% - Accent1 2 9" xfId="3523" xr:uid="{00000000-0005-0000-0000-000091000000}"/>
    <cellStyle name="20% - Accent1 20" xfId="44" xr:uid="{00000000-0005-0000-0000-000092000000}"/>
    <cellStyle name="20% - Accent1 20 2" xfId="45" xr:uid="{00000000-0005-0000-0000-000093000000}"/>
    <cellStyle name="20% - Accent1 20 2 2" xfId="2712" xr:uid="{00000000-0005-0000-0000-000094000000}"/>
    <cellStyle name="20% - Accent1 20 2 3" xfId="1892" xr:uid="{00000000-0005-0000-0000-000095000000}"/>
    <cellStyle name="20% - Accent1 20 2 4" xfId="3533" xr:uid="{00000000-0005-0000-0000-000096000000}"/>
    <cellStyle name="20% - Accent1 20 2 5" xfId="1068" xr:uid="{00000000-0005-0000-0000-000097000000}"/>
    <cellStyle name="20% - Accent1 20 3" xfId="2711" xr:uid="{00000000-0005-0000-0000-000098000000}"/>
    <cellStyle name="20% - Accent1 20 4" xfId="1891" xr:uid="{00000000-0005-0000-0000-000099000000}"/>
    <cellStyle name="20% - Accent1 20 5" xfId="3532" xr:uid="{00000000-0005-0000-0000-00009A000000}"/>
    <cellStyle name="20% - Accent1 20 6" xfId="1067" xr:uid="{00000000-0005-0000-0000-00009B000000}"/>
    <cellStyle name="20% - Accent1 21" xfId="46" xr:uid="{00000000-0005-0000-0000-00009C000000}"/>
    <cellStyle name="20% - Accent1 21 2" xfId="47" xr:uid="{00000000-0005-0000-0000-00009D000000}"/>
    <cellStyle name="20% - Accent1 21 2 2" xfId="2714" xr:uid="{00000000-0005-0000-0000-00009E000000}"/>
    <cellStyle name="20% - Accent1 21 2 3" xfId="1894" xr:uid="{00000000-0005-0000-0000-00009F000000}"/>
    <cellStyle name="20% - Accent1 21 2 4" xfId="3535" xr:uid="{00000000-0005-0000-0000-0000A0000000}"/>
    <cellStyle name="20% - Accent1 21 2 5" xfId="1070" xr:uid="{00000000-0005-0000-0000-0000A1000000}"/>
    <cellStyle name="20% - Accent1 21 3" xfId="2713" xr:uid="{00000000-0005-0000-0000-0000A2000000}"/>
    <cellStyle name="20% - Accent1 21 4" xfId="1893" xr:uid="{00000000-0005-0000-0000-0000A3000000}"/>
    <cellStyle name="20% - Accent1 21 5" xfId="3534" xr:uid="{00000000-0005-0000-0000-0000A4000000}"/>
    <cellStyle name="20% - Accent1 21 6" xfId="1069" xr:uid="{00000000-0005-0000-0000-0000A5000000}"/>
    <cellStyle name="20% - Accent1 22" xfId="48" xr:uid="{00000000-0005-0000-0000-0000A6000000}"/>
    <cellStyle name="20% - Accent1 22 2" xfId="49" xr:uid="{00000000-0005-0000-0000-0000A7000000}"/>
    <cellStyle name="20% - Accent1 22 2 2" xfId="2716" xr:uid="{00000000-0005-0000-0000-0000A8000000}"/>
    <cellStyle name="20% - Accent1 22 2 3" xfId="1896" xr:uid="{00000000-0005-0000-0000-0000A9000000}"/>
    <cellStyle name="20% - Accent1 22 2 4" xfId="3537" xr:uid="{00000000-0005-0000-0000-0000AA000000}"/>
    <cellStyle name="20% - Accent1 22 2 5" xfId="1072" xr:uid="{00000000-0005-0000-0000-0000AB000000}"/>
    <cellStyle name="20% - Accent1 22 3" xfId="2715" xr:uid="{00000000-0005-0000-0000-0000AC000000}"/>
    <cellStyle name="20% - Accent1 22 4" xfId="1895" xr:uid="{00000000-0005-0000-0000-0000AD000000}"/>
    <cellStyle name="20% - Accent1 22 5" xfId="3536" xr:uid="{00000000-0005-0000-0000-0000AE000000}"/>
    <cellStyle name="20% - Accent1 22 6" xfId="1071" xr:uid="{00000000-0005-0000-0000-0000AF000000}"/>
    <cellStyle name="20% - Accent1 23" xfId="50" xr:uid="{00000000-0005-0000-0000-0000B0000000}"/>
    <cellStyle name="20% - Accent1 23 2" xfId="51" xr:uid="{00000000-0005-0000-0000-0000B1000000}"/>
    <cellStyle name="20% - Accent1 23 2 2" xfId="2718" xr:uid="{00000000-0005-0000-0000-0000B2000000}"/>
    <cellStyle name="20% - Accent1 23 2 3" xfId="1898" xr:uid="{00000000-0005-0000-0000-0000B3000000}"/>
    <cellStyle name="20% - Accent1 23 2 4" xfId="3539" xr:uid="{00000000-0005-0000-0000-0000B4000000}"/>
    <cellStyle name="20% - Accent1 23 2 5" xfId="1074" xr:uid="{00000000-0005-0000-0000-0000B5000000}"/>
    <cellStyle name="20% - Accent1 23 3" xfId="2717" xr:uid="{00000000-0005-0000-0000-0000B6000000}"/>
    <cellStyle name="20% - Accent1 23 4" xfId="1897" xr:uid="{00000000-0005-0000-0000-0000B7000000}"/>
    <cellStyle name="20% - Accent1 23 5" xfId="3538" xr:uid="{00000000-0005-0000-0000-0000B8000000}"/>
    <cellStyle name="20% - Accent1 23 6" xfId="1073" xr:uid="{00000000-0005-0000-0000-0000B9000000}"/>
    <cellStyle name="20% - Accent1 24" xfId="52" xr:uid="{00000000-0005-0000-0000-0000BA000000}"/>
    <cellStyle name="20% - Accent1 24 2" xfId="53" xr:uid="{00000000-0005-0000-0000-0000BB000000}"/>
    <cellStyle name="20% - Accent1 24 2 2" xfId="2720" xr:uid="{00000000-0005-0000-0000-0000BC000000}"/>
    <cellStyle name="20% - Accent1 24 2 3" xfId="1900" xr:uid="{00000000-0005-0000-0000-0000BD000000}"/>
    <cellStyle name="20% - Accent1 24 2 4" xfId="3541" xr:uid="{00000000-0005-0000-0000-0000BE000000}"/>
    <cellStyle name="20% - Accent1 24 2 5" xfId="1076" xr:uid="{00000000-0005-0000-0000-0000BF000000}"/>
    <cellStyle name="20% - Accent1 24 3" xfId="2719" xr:uid="{00000000-0005-0000-0000-0000C0000000}"/>
    <cellStyle name="20% - Accent1 24 4" xfId="1899" xr:uid="{00000000-0005-0000-0000-0000C1000000}"/>
    <cellStyle name="20% - Accent1 24 5" xfId="3540" xr:uid="{00000000-0005-0000-0000-0000C2000000}"/>
    <cellStyle name="20% - Accent1 24 6" xfId="1075" xr:uid="{00000000-0005-0000-0000-0000C3000000}"/>
    <cellStyle name="20% - Accent1 25" xfId="54" xr:uid="{00000000-0005-0000-0000-0000C4000000}"/>
    <cellStyle name="20% - Accent1 26" xfId="55" xr:uid="{00000000-0005-0000-0000-0000C5000000}"/>
    <cellStyle name="20% - Accent1 26 2" xfId="2721" xr:uid="{00000000-0005-0000-0000-0000C6000000}"/>
    <cellStyle name="20% - Accent1 26 3" xfId="1901" xr:uid="{00000000-0005-0000-0000-0000C7000000}"/>
    <cellStyle name="20% - Accent1 26 4" xfId="3542" xr:uid="{00000000-0005-0000-0000-0000C8000000}"/>
    <cellStyle name="20% - Accent1 26 5" xfId="1077" xr:uid="{00000000-0005-0000-0000-0000C9000000}"/>
    <cellStyle name="20% - Accent1 3" xfId="56" xr:uid="{00000000-0005-0000-0000-0000CA000000}"/>
    <cellStyle name="20% - Accent1 3 2" xfId="57" xr:uid="{00000000-0005-0000-0000-0000CB000000}"/>
    <cellStyle name="20% - Accent1 3 3" xfId="58" xr:uid="{00000000-0005-0000-0000-0000CC000000}"/>
    <cellStyle name="20% - Accent1 3 3 2" xfId="2723" xr:uid="{00000000-0005-0000-0000-0000CD000000}"/>
    <cellStyle name="20% - Accent1 3 3 3" xfId="1903" xr:uid="{00000000-0005-0000-0000-0000CE000000}"/>
    <cellStyle name="20% - Accent1 3 3 4" xfId="3544" xr:uid="{00000000-0005-0000-0000-0000CF000000}"/>
    <cellStyle name="20% - Accent1 3 3 5" xfId="1079" xr:uid="{00000000-0005-0000-0000-0000D0000000}"/>
    <cellStyle name="20% - Accent1 3 4" xfId="2722" xr:uid="{00000000-0005-0000-0000-0000D1000000}"/>
    <cellStyle name="20% - Accent1 3 5" xfId="1902" xr:uid="{00000000-0005-0000-0000-0000D2000000}"/>
    <cellStyle name="20% - Accent1 3 6" xfId="3543" xr:uid="{00000000-0005-0000-0000-0000D3000000}"/>
    <cellStyle name="20% - Accent1 3 7" xfId="1078" xr:uid="{00000000-0005-0000-0000-0000D4000000}"/>
    <cellStyle name="20% - Accent1 4" xfId="59" xr:uid="{00000000-0005-0000-0000-0000D5000000}"/>
    <cellStyle name="20% - Accent1 4 2" xfId="60" xr:uid="{00000000-0005-0000-0000-0000D6000000}"/>
    <cellStyle name="20% - Accent1 4 2 2" xfId="2725" xr:uid="{00000000-0005-0000-0000-0000D7000000}"/>
    <cellStyle name="20% - Accent1 4 2 3" xfId="1905" xr:uid="{00000000-0005-0000-0000-0000D8000000}"/>
    <cellStyle name="20% - Accent1 4 2 4" xfId="3546" xr:uid="{00000000-0005-0000-0000-0000D9000000}"/>
    <cellStyle name="20% - Accent1 4 2 5" xfId="1081" xr:uid="{00000000-0005-0000-0000-0000DA000000}"/>
    <cellStyle name="20% - Accent1 4 3" xfId="2724" xr:uid="{00000000-0005-0000-0000-0000DB000000}"/>
    <cellStyle name="20% - Accent1 4 4" xfId="1904" xr:uid="{00000000-0005-0000-0000-0000DC000000}"/>
    <cellStyle name="20% - Accent1 4 5" xfId="3545" xr:uid="{00000000-0005-0000-0000-0000DD000000}"/>
    <cellStyle name="20% - Accent1 4 6" xfId="1080" xr:uid="{00000000-0005-0000-0000-0000DE000000}"/>
    <cellStyle name="20% - Accent1 5" xfId="61" xr:uid="{00000000-0005-0000-0000-0000DF000000}"/>
    <cellStyle name="20% - Accent1 5 2" xfId="62" xr:uid="{00000000-0005-0000-0000-0000E0000000}"/>
    <cellStyle name="20% - Accent1 5 2 2" xfId="2727" xr:uid="{00000000-0005-0000-0000-0000E1000000}"/>
    <cellStyle name="20% - Accent1 5 2 3" xfId="1907" xr:uid="{00000000-0005-0000-0000-0000E2000000}"/>
    <cellStyle name="20% - Accent1 5 2 4" xfId="3548" xr:uid="{00000000-0005-0000-0000-0000E3000000}"/>
    <cellStyle name="20% - Accent1 5 2 5" xfId="1083" xr:uid="{00000000-0005-0000-0000-0000E4000000}"/>
    <cellStyle name="20% - Accent1 5 3" xfId="2726" xr:uid="{00000000-0005-0000-0000-0000E5000000}"/>
    <cellStyle name="20% - Accent1 5 4" xfId="1906" xr:uid="{00000000-0005-0000-0000-0000E6000000}"/>
    <cellStyle name="20% - Accent1 5 5" xfId="3547" xr:uid="{00000000-0005-0000-0000-0000E7000000}"/>
    <cellStyle name="20% - Accent1 5 6" xfId="1082" xr:uid="{00000000-0005-0000-0000-0000E8000000}"/>
    <cellStyle name="20% - Accent1 6" xfId="63" xr:uid="{00000000-0005-0000-0000-0000E9000000}"/>
    <cellStyle name="20% - Accent1 6 2" xfId="64" xr:uid="{00000000-0005-0000-0000-0000EA000000}"/>
    <cellStyle name="20% - Accent1 6 2 2" xfId="2729" xr:uid="{00000000-0005-0000-0000-0000EB000000}"/>
    <cellStyle name="20% - Accent1 6 2 3" xfId="1909" xr:uid="{00000000-0005-0000-0000-0000EC000000}"/>
    <cellStyle name="20% - Accent1 6 2 4" xfId="3550" xr:uid="{00000000-0005-0000-0000-0000ED000000}"/>
    <cellStyle name="20% - Accent1 6 2 5" xfId="1085" xr:uid="{00000000-0005-0000-0000-0000EE000000}"/>
    <cellStyle name="20% - Accent1 6 3" xfId="2728" xr:uid="{00000000-0005-0000-0000-0000EF000000}"/>
    <cellStyle name="20% - Accent1 6 4" xfId="1908" xr:uid="{00000000-0005-0000-0000-0000F0000000}"/>
    <cellStyle name="20% - Accent1 6 5" xfId="3549" xr:uid="{00000000-0005-0000-0000-0000F1000000}"/>
    <cellStyle name="20% - Accent1 6 6" xfId="1084" xr:uid="{00000000-0005-0000-0000-0000F2000000}"/>
    <cellStyle name="20% - Accent1 7" xfId="65" xr:uid="{00000000-0005-0000-0000-0000F3000000}"/>
    <cellStyle name="20% - Accent1 7 2" xfId="66" xr:uid="{00000000-0005-0000-0000-0000F4000000}"/>
    <cellStyle name="20% - Accent1 7 2 2" xfId="2731" xr:uid="{00000000-0005-0000-0000-0000F5000000}"/>
    <cellStyle name="20% - Accent1 7 2 3" xfId="1911" xr:uid="{00000000-0005-0000-0000-0000F6000000}"/>
    <cellStyle name="20% - Accent1 7 2 4" xfId="3552" xr:uid="{00000000-0005-0000-0000-0000F7000000}"/>
    <cellStyle name="20% - Accent1 7 2 5" xfId="1087" xr:uid="{00000000-0005-0000-0000-0000F8000000}"/>
    <cellStyle name="20% - Accent1 7 3" xfId="2730" xr:uid="{00000000-0005-0000-0000-0000F9000000}"/>
    <cellStyle name="20% - Accent1 7 4" xfId="1910" xr:uid="{00000000-0005-0000-0000-0000FA000000}"/>
    <cellStyle name="20% - Accent1 7 5" xfId="3551" xr:uid="{00000000-0005-0000-0000-0000FB000000}"/>
    <cellStyle name="20% - Accent1 7 6" xfId="1086" xr:uid="{00000000-0005-0000-0000-0000FC000000}"/>
    <cellStyle name="20% - Accent1 8" xfId="67" xr:uid="{00000000-0005-0000-0000-0000FD000000}"/>
    <cellStyle name="20% - Accent1 8 2" xfId="68" xr:uid="{00000000-0005-0000-0000-0000FE000000}"/>
    <cellStyle name="20% - Accent1 8 2 2" xfId="2733" xr:uid="{00000000-0005-0000-0000-0000FF000000}"/>
    <cellStyle name="20% - Accent1 8 2 3" xfId="1913" xr:uid="{00000000-0005-0000-0000-000000010000}"/>
    <cellStyle name="20% - Accent1 8 2 4" xfId="3554" xr:uid="{00000000-0005-0000-0000-000001010000}"/>
    <cellStyle name="20% - Accent1 8 2 5" xfId="1089" xr:uid="{00000000-0005-0000-0000-000002010000}"/>
    <cellStyle name="20% - Accent1 8 3" xfId="2732" xr:uid="{00000000-0005-0000-0000-000003010000}"/>
    <cellStyle name="20% - Accent1 8 4" xfId="1912" xr:uid="{00000000-0005-0000-0000-000004010000}"/>
    <cellStyle name="20% - Accent1 8 5" xfId="3553" xr:uid="{00000000-0005-0000-0000-000005010000}"/>
    <cellStyle name="20% - Accent1 8 6" xfId="1088" xr:uid="{00000000-0005-0000-0000-000006010000}"/>
    <cellStyle name="20% - Accent1 9" xfId="69" xr:uid="{00000000-0005-0000-0000-000007010000}"/>
    <cellStyle name="20% - Accent1 9 2" xfId="70" xr:uid="{00000000-0005-0000-0000-000008010000}"/>
    <cellStyle name="20% - Accent1 9 2 2" xfId="2735" xr:uid="{00000000-0005-0000-0000-000009010000}"/>
    <cellStyle name="20% - Accent1 9 2 3" xfId="1915" xr:uid="{00000000-0005-0000-0000-00000A010000}"/>
    <cellStyle name="20% - Accent1 9 2 4" xfId="3556" xr:uid="{00000000-0005-0000-0000-00000B010000}"/>
    <cellStyle name="20% - Accent1 9 2 5" xfId="1091" xr:uid="{00000000-0005-0000-0000-00000C010000}"/>
    <cellStyle name="20% - Accent1 9 3" xfId="2734" xr:uid="{00000000-0005-0000-0000-00000D010000}"/>
    <cellStyle name="20% - Accent1 9 4" xfId="1914" xr:uid="{00000000-0005-0000-0000-00000E010000}"/>
    <cellStyle name="20% - Accent1 9 5" xfId="3555" xr:uid="{00000000-0005-0000-0000-00000F010000}"/>
    <cellStyle name="20% - Accent1 9 6" xfId="1090" xr:uid="{00000000-0005-0000-0000-000010010000}"/>
    <cellStyle name="20% - Accent2" xfId="1013" builtinId="34" customBuiltin="1"/>
    <cellStyle name="20% - Accent2 10" xfId="71" xr:uid="{00000000-0005-0000-0000-000012010000}"/>
    <cellStyle name="20% - Accent2 10 2" xfId="72" xr:uid="{00000000-0005-0000-0000-000013010000}"/>
    <cellStyle name="20% - Accent2 10 2 2" xfId="2737" xr:uid="{00000000-0005-0000-0000-000014010000}"/>
    <cellStyle name="20% - Accent2 10 2 3" xfId="1917" xr:uid="{00000000-0005-0000-0000-000015010000}"/>
    <cellStyle name="20% - Accent2 10 2 4" xfId="3558" xr:uid="{00000000-0005-0000-0000-000016010000}"/>
    <cellStyle name="20% - Accent2 10 2 5" xfId="1093" xr:uid="{00000000-0005-0000-0000-000017010000}"/>
    <cellStyle name="20% - Accent2 10 3" xfId="2736" xr:uid="{00000000-0005-0000-0000-000018010000}"/>
    <cellStyle name="20% - Accent2 10 4" xfId="1916" xr:uid="{00000000-0005-0000-0000-000019010000}"/>
    <cellStyle name="20% - Accent2 10 5" xfId="3557" xr:uid="{00000000-0005-0000-0000-00001A010000}"/>
    <cellStyle name="20% - Accent2 10 6" xfId="1092" xr:uid="{00000000-0005-0000-0000-00001B010000}"/>
    <cellStyle name="20% - Accent2 11" xfId="73" xr:uid="{00000000-0005-0000-0000-00001C010000}"/>
    <cellStyle name="20% - Accent2 11 2" xfId="74" xr:uid="{00000000-0005-0000-0000-00001D010000}"/>
    <cellStyle name="20% - Accent2 11 2 2" xfId="2739" xr:uid="{00000000-0005-0000-0000-00001E010000}"/>
    <cellStyle name="20% - Accent2 11 2 3" xfId="1919" xr:uid="{00000000-0005-0000-0000-00001F010000}"/>
    <cellStyle name="20% - Accent2 11 2 4" xfId="3560" xr:uid="{00000000-0005-0000-0000-000020010000}"/>
    <cellStyle name="20% - Accent2 11 2 5" xfId="1095" xr:uid="{00000000-0005-0000-0000-000021010000}"/>
    <cellStyle name="20% - Accent2 11 3" xfId="2738" xr:uid="{00000000-0005-0000-0000-000022010000}"/>
    <cellStyle name="20% - Accent2 11 4" xfId="1918" xr:uid="{00000000-0005-0000-0000-000023010000}"/>
    <cellStyle name="20% - Accent2 11 5" xfId="3559" xr:uid="{00000000-0005-0000-0000-000024010000}"/>
    <cellStyle name="20% - Accent2 11 6" xfId="1094" xr:uid="{00000000-0005-0000-0000-000025010000}"/>
    <cellStyle name="20% - Accent2 12" xfId="75" xr:uid="{00000000-0005-0000-0000-000026010000}"/>
    <cellStyle name="20% - Accent2 12 2" xfId="76" xr:uid="{00000000-0005-0000-0000-000027010000}"/>
    <cellStyle name="20% - Accent2 12 2 2" xfId="2741" xr:uid="{00000000-0005-0000-0000-000028010000}"/>
    <cellStyle name="20% - Accent2 12 2 3" xfId="1921" xr:uid="{00000000-0005-0000-0000-000029010000}"/>
    <cellStyle name="20% - Accent2 12 2 4" xfId="3562" xr:uid="{00000000-0005-0000-0000-00002A010000}"/>
    <cellStyle name="20% - Accent2 12 2 5" xfId="1097" xr:uid="{00000000-0005-0000-0000-00002B010000}"/>
    <cellStyle name="20% - Accent2 12 3" xfId="2740" xr:uid="{00000000-0005-0000-0000-00002C010000}"/>
    <cellStyle name="20% - Accent2 12 4" xfId="1920" xr:uid="{00000000-0005-0000-0000-00002D010000}"/>
    <cellStyle name="20% - Accent2 12 5" xfId="3561" xr:uid="{00000000-0005-0000-0000-00002E010000}"/>
    <cellStyle name="20% - Accent2 12 6" xfId="1096" xr:uid="{00000000-0005-0000-0000-00002F010000}"/>
    <cellStyle name="20% - Accent2 13" xfId="77" xr:uid="{00000000-0005-0000-0000-000030010000}"/>
    <cellStyle name="20% - Accent2 13 2" xfId="78" xr:uid="{00000000-0005-0000-0000-000031010000}"/>
    <cellStyle name="20% - Accent2 13 2 2" xfId="2743" xr:uid="{00000000-0005-0000-0000-000032010000}"/>
    <cellStyle name="20% - Accent2 13 2 3" xfId="1923" xr:uid="{00000000-0005-0000-0000-000033010000}"/>
    <cellStyle name="20% - Accent2 13 2 4" xfId="3564" xr:uid="{00000000-0005-0000-0000-000034010000}"/>
    <cellStyle name="20% - Accent2 13 2 5" xfId="1099" xr:uid="{00000000-0005-0000-0000-000035010000}"/>
    <cellStyle name="20% - Accent2 13 3" xfId="2742" xr:uid="{00000000-0005-0000-0000-000036010000}"/>
    <cellStyle name="20% - Accent2 13 4" xfId="1922" xr:uid="{00000000-0005-0000-0000-000037010000}"/>
    <cellStyle name="20% - Accent2 13 5" xfId="3563" xr:uid="{00000000-0005-0000-0000-000038010000}"/>
    <cellStyle name="20% - Accent2 13 6" xfId="1098" xr:uid="{00000000-0005-0000-0000-000039010000}"/>
    <cellStyle name="20% - Accent2 14" xfId="79" xr:uid="{00000000-0005-0000-0000-00003A010000}"/>
    <cellStyle name="20% - Accent2 14 2" xfId="80" xr:uid="{00000000-0005-0000-0000-00003B010000}"/>
    <cellStyle name="20% - Accent2 14 2 2" xfId="2745" xr:uid="{00000000-0005-0000-0000-00003C010000}"/>
    <cellStyle name="20% - Accent2 14 2 3" xfId="1925" xr:uid="{00000000-0005-0000-0000-00003D010000}"/>
    <cellStyle name="20% - Accent2 14 2 4" xfId="3566" xr:uid="{00000000-0005-0000-0000-00003E010000}"/>
    <cellStyle name="20% - Accent2 14 2 5" xfId="1101" xr:uid="{00000000-0005-0000-0000-00003F010000}"/>
    <cellStyle name="20% - Accent2 14 3" xfId="2744" xr:uid="{00000000-0005-0000-0000-000040010000}"/>
    <cellStyle name="20% - Accent2 14 4" xfId="1924" xr:uid="{00000000-0005-0000-0000-000041010000}"/>
    <cellStyle name="20% - Accent2 14 5" xfId="3565" xr:uid="{00000000-0005-0000-0000-000042010000}"/>
    <cellStyle name="20% - Accent2 14 6" xfId="1100" xr:uid="{00000000-0005-0000-0000-000043010000}"/>
    <cellStyle name="20% - Accent2 15" xfId="81" xr:uid="{00000000-0005-0000-0000-000044010000}"/>
    <cellStyle name="20% - Accent2 15 2" xfId="82" xr:uid="{00000000-0005-0000-0000-000045010000}"/>
    <cellStyle name="20% - Accent2 15 2 2" xfId="2747" xr:uid="{00000000-0005-0000-0000-000046010000}"/>
    <cellStyle name="20% - Accent2 15 2 3" xfId="1927" xr:uid="{00000000-0005-0000-0000-000047010000}"/>
    <cellStyle name="20% - Accent2 15 2 4" xfId="3568" xr:uid="{00000000-0005-0000-0000-000048010000}"/>
    <cellStyle name="20% - Accent2 15 2 5" xfId="1103" xr:uid="{00000000-0005-0000-0000-000049010000}"/>
    <cellStyle name="20% - Accent2 15 3" xfId="2746" xr:uid="{00000000-0005-0000-0000-00004A010000}"/>
    <cellStyle name="20% - Accent2 15 4" xfId="1926" xr:uid="{00000000-0005-0000-0000-00004B010000}"/>
    <cellStyle name="20% - Accent2 15 5" xfId="3567" xr:uid="{00000000-0005-0000-0000-00004C010000}"/>
    <cellStyle name="20% - Accent2 15 6" xfId="1102" xr:uid="{00000000-0005-0000-0000-00004D010000}"/>
    <cellStyle name="20% - Accent2 16" xfId="83" xr:uid="{00000000-0005-0000-0000-00004E010000}"/>
    <cellStyle name="20% - Accent2 16 2" xfId="84" xr:uid="{00000000-0005-0000-0000-00004F010000}"/>
    <cellStyle name="20% - Accent2 16 2 2" xfId="2749" xr:uid="{00000000-0005-0000-0000-000050010000}"/>
    <cellStyle name="20% - Accent2 16 2 3" xfId="1929" xr:uid="{00000000-0005-0000-0000-000051010000}"/>
    <cellStyle name="20% - Accent2 16 2 4" xfId="3570" xr:uid="{00000000-0005-0000-0000-000052010000}"/>
    <cellStyle name="20% - Accent2 16 2 5" xfId="1105" xr:uid="{00000000-0005-0000-0000-000053010000}"/>
    <cellStyle name="20% - Accent2 16 3" xfId="2748" xr:uid="{00000000-0005-0000-0000-000054010000}"/>
    <cellStyle name="20% - Accent2 16 4" xfId="1928" xr:uid="{00000000-0005-0000-0000-000055010000}"/>
    <cellStyle name="20% - Accent2 16 5" xfId="3569" xr:uid="{00000000-0005-0000-0000-000056010000}"/>
    <cellStyle name="20% - Accent2 16 6" xfId="1104" xr:uid="{00000000-0005-0000-0000-000057010000}"/>
    <cellStyle name="20% - Accent2 17" xfId="85" xr:uid="{00000000-0005-0000-0000-000058010000}"/>
    <cellStyle name="20% - Accent2 17 2" xfId="86" xr:uid="{00000000-0005-0000-0000-000059010000}"/>
    <cellStyle name="20% - Accent2 17 2 2" xfId="2751" xr:uid="{00000000-0005-0000-0000-00005A010000}"/>
    <cellStyle name="20% - Accent2 17 2 3" xfId="1931" xr:uid="{00000000-0005-0000-0000-00005B010000}"/>
    <cellStyle name="20% - Accent2 17 2 4" xfId="3572" xr:uid="{00000000-0005-0000-0000-00005C010000}"/>
    <cellStyle name="20% - Accent2 17 2 5" xfId="1107" xr:uid="{00000000-0005-0000-0000-00005D010000}"/>
    <cellStyle name="20% - Accent2 17 3" xfId="2750" xr:uid="{00000000-0005-0000-0000-00005E010000}"/>
    <cellStyle name="20% - Accent2 17 4" xfId="1930" xr:uid="{00000000-0005-0000-0000-00005F010000}"/>
    <cellStyle name="20% - Accent2 17 5" xfId="3571" xr:uid="{00000000-0005-0000-0000-000060010000}"/>
    <cellStyle name="20% - Accent2 17 6" xfId="1106" xr:uid="{00000000-0005-0000-0000-000061010000}"/>
    <cellStyle name="20% - Accent2 18" xfId="87" xr:uid="{00000000-0005-0000-0000-000062010000}"/>
    <cellStyle name="20% - Accent2 18 2" xfId="88" xr:uid="{00000000-0005-0000-0000-000063010000}"/>
    <cellStyle name="20% - Accent2 18 2 2" xfId="2753" xr:uid="{00000000-0005-0000-0000-000064010000}"/>
    <cellStyle name="20% - Accent2 18 2 3" xfId="1933" xr:uid="{00000000-0005-0000-0000-000065010000}"/>
    <cellStyle name="20% - Accent2 18 2 4" xfId="3574" xr:uid="{00000000-0005-0000-0000-000066010000}"/>
    <cellStyle name="20% - Accent2 18 2 5" xfId="1109" xr:uid="{00000000-0005-0000-0000-000067010000}"/>
    <cellStyle name="20% - Accent2 18 3" xfId="2752" xr:uid="{00000000-0005-0000-0000-000068010000}"/>
    <cellStyle name="20% - Accent2 18 4" xfId="1932" xr:uid="{00000000-0005-0000-0000-000069010000}"/>
    <cellStyle name="20% - Accent2 18 5" xfId="3573" xr:uid="{00000000-0005-0000-0000-00006A010000}"/>
    <cellStyle name="20% - Accent2 18 6" xfId="1108" xr:uid="{00000000-0005-0000-0000-00006B010000}"/>
    <cellStyle name="20% - Accent2 19" xfId="89" xr:uid="{00000000-0005-0000-0000-00006C010000}"/>
    <cellStyle name="20% - Accent2 19 2" xfId="90" xr:uid="{00000000-0005-0000-0000-00006D010000}"/>
    <cellStyle name="20% - Accent2 19 2 2" xfId="2755" xr:uid="{00000000-0005-0000-0000-00006E010000}"/>
    <cellStyle name="20% - Accent2 19 2 3" xfId="1935" xr:uid="{00000000-0005-0000-0000-00006F010000}"/>
    <cellStyle name="20% - Accent2 19 2 4" xfId="3576" xr:uid="{00000000-0005-0000-0000-000070010000}"/>
    <cellStyle name="20% - Accent2 19 2 5" xfId="1111" xr:uid="{00000000-0005-0000-0000-000071010000}"/>
    <cellStyle name="20% - Accent2 19 3" xfId="2754" xr:uid="{00000000-0005-0000-0000-000072010000}"/>
    <cellStyle name="20% - Accent2 19 4" xfId="1934" xr:uid="{00000000-0005-0000-0000-000073010000}"/>
    <cellStyle name="20% - Accent2 19 5" xfId="3575" xr:uid="{00000000-0005-0000-0000-000074010000}"/>
    <cellStyle name="20% - Accent2 19 6" xfId="1110" xr:uid="{00000000-0005-0000-0000-000075010000}"/>
    <cellStyle name="20% - Accent2 2" xfId="91" xr:uid="{00000000-0005-0000-0000-000076010000}"/>
    <cellStyle name="20% - Accent2 2 10" xfId="1112" xr:uid="{00000000-0005-0000-0000-000077010000}"/>
    <cellStyle name="20% - Accent2 2 2" xfId="92" xr:uid="{00000000-0005-0000-0000-000078010000}"/>
    <cellStyle name="20% - Accent2 2 2 2" xfId="93" xr:uid="{00000000-0005-0000-0000-000079010000}"/>
    <cellStyle name="20% - Accent2 2 2 2 2" xfId="2758" xr:uid="{00000000-0005-0000-0000-00007A010000}"/>
    <cellStyle name="20% - Accent2 2 2 2 3" xfId="1938" xr:uid="{00000000-0005-0000-0000-00007B010000}"/>
    <cellStyle name="20% - Accent2 2 2 2 4" xfId="3579" xr:uid="{00000000-0005-0000-0000-00007C010000}"/>
    <cellStyle name="20% - Accent2 2 2 2 5" xfId="1114" xr:uid="{00000000-0005-0000-0000-00007D010000}"/>
    <cellStyle name="20% - Accent2 2 2 3" xfId="94" xr:uid="{00000000-0005-0000-0000-00007E010000}"/>
    <cellStyle name="20% - Accent2 2 2 3 2" xfId="2759" xr:uid="{00000000-0005-0000-0000-00007F010000}"/>
    <cellStyle name="20% - Accent2 2 2 3 3" xfId="1939" xr:uid="{00000000-0005-0000-0000-000080010000}"/>
    <cellStyle name="20% - Accent2 2 2 3 4" xfId="3580" xr:uid="{00000000-0005-0000-0000-000081010000}"/>
    <cellStyle name="20% - Accent2 2 2 3 5" xfId="1115" xr:uid="{00000000-0005-0000-0000-000082010000}"/>
    <cellStyle name="20% - Accent2 2 2 4" xfId="95" xr:uid="{00000000-0005-0000-0000-000083010000}"/>
    <cellStyle name="20% - Accent2 2 2 4 2" xfId="2760" xr:uid="{00000000-0005-0000-0000-000084010000}"/>
    <cellStyle name="20% - Accent2 2 2 4 3" xfId="1940" xr:uid="{00000000-0005-0000-0000-000085010000}"/>
    <cellStyle name="20% - Accent2 2 2 4 4" xfId="3581" xr:uid="{00000000-0005-0000-0000-000086010000}"/>
    <cellStyle name="20% - Accent2 2 2 4 5" xfId="1116" xr:uid="{00000000-0005-0000-0000-000087010000}"/>
    <cellStyle name="20% - Accent2 2 2 5" xfId="2757" xr:uid="{00000000-0005-0000-0000-000088010000}"/>
    <cellStyle name="20% - Accent2 2 2 6" xfId="1937" xr:uid="{00000000-0005-0000-0000-000089010000}"/>
    <cellStyle name="20% - Accent2 2 2 7" xfId="3578" xr:uid="{00000000-0005-0000-0000-00008A010000}"/>
    <cellStyle name="20% - Accent2 2 2 8" xfId="1113" xr:uid="{00000000-0005-0000-0000-00008B010000}"/>
    <cellStyle name="20% - Accent2 2 3" xfId="96" xr:uid="{00000000-0005-0000-0000-00008C010000}"/>
    <cellStyle name="20% - Accent2 2 3 2" xfId="2761" xr:uid="{00000000-0005-0000-0000-00008D010000}"/>
    <cellStyle name="20% - Accent2 2 3 3" xfId="1941" xr:uid="{00000000-0005-0000-0000-00008E010000}"/>
    <cellStyle name="20% - Accent2 2 3 4" xfId="3582" xr:uid="{00000000-0005-0000-0000-00008F010000}"/>
    <cellStyle name="20% - Accent2 2 3 5" xfId="1117" xr:uid="{00000000-0005-0000-0000-000090010000}"/>
    <cellStyle name="20% - Accent2 2 4" xfId="97" xr:uid="{00000000-0005-0000-0000-000091010000}"/>
    <cellStyle name="20% - Accent2 2 4 2" xfId="2762" xr:uid="{00000000-0005-0000-0000-000092010000}"/>
    <cellStyle name="20% - Accent2 2 4 3" xfId="1942" xr:uid="{00000000-0005-0000-0000-000093010000}"/>
    <cellStyle name="20% - Accent2 2 4 4" xfId="3583" xr:uid="{00000000-0005-0000-0000-000094010000}"/>
    <cellStyle name="20% - Accent2 2 4 5" xfId="1118" xr:uid="{00000000-0005-0000-0000-000095010000}"/>
    <cellStyle name="20% - Accent2 2 5" xfId="98" xr:uid="{00000000-0005-0000-0000-000096010000}"/>
    <cellStyle name="20% - Accent2 2 5 2" xfId="2763" xr:uid="{00000000-0005-0000-0000-000097010000}"/>
    <cellStyle name="20% - Accent2 2 5 3" xfId="1943" xr:uid="{00000000-0005-0000-0000-000098010000}"/>
    <cellStyle name="20% - Accent2 2 5 4" xfId="3584" xr:uid="{00000000-0005-0000-0000-000099010000}"/>
    <cellStyle name="20% - Accent2 2 5 5" xfId="1119" xr:uid="{00000000-0005-0000-0000-00009A010000}"/>
    <cellStyle name="20% - Accent2 2 6" xfId="99" xr:uid="{00000000-0005-0000-0000-00009B010000}"/>
    <cellStyle name="20% - Accent2 2 6 2" xfId="2764" xr:uid="{00000000-0005-0000-0000-00009C010000}"/>
    <cellStyle name="20% - Accent2 2 6 3" xfId="1944" xr:uid="{00000000-0005-0000-0000-00009D010000}"/>
    <cellStyle name="20% - Accent2 2 6 4" xfId="3585" xr:uid="{00000000-0005-0000-0000-00009E010000}"/>
    <cellStyle name="20% - Accent2 2 6 5" xfId="1120" xr:uid="{00000000-0005-0000-0000-00009F010000}"/>
    <cellStyle name="20% - Accent2 2 7" xfId="2756" xr:uid="{00000000-0005-0000-0000-0000A0010000}"/>
    <cellStyle name="20% - Accent2 2 8" xfId="1936" xr:uid="{00000000-0005-0000-0000-0000A1010000}"/>
    <cellStyle name="20% - Accent2 2 9" xfId="3577" xr:uid="{00000000-0005-0000-0000-0000A2010000}"/>
    <cellStyle name="20% - Accent2 20" xfId="100" xr:uid="{00000000-0005-0000-0000-0000A3010000}"/>
    <cellStyle name="20% - Accent2 20 2" xfId="101" xr:uid="{00000000-0005-0000-0000-0000A4010000}"/>
    <cellStyle name="20% - Accent2 20 2 2" xfId="2766" xr:uid="{00000000-0005-0000-0000-0000A5010000}"/>
    <cellStyle name="20% - Accent2 20 2 3" xfId="1946" xr:uid="{00000000-0005-0000-0000-0000A6010000}"/>
    <cellStyle name="20% - Accent2 20 2 4" xfId="3587" xr:uid="{00000000-0005-0000-0000-0000A7010000}"/>
    <cellStyle name="20% - Accent2 20 2 5" xfId="1122" xr:uid="{00000000-0005-0000-0000-0000A8010000}"/>
    <cellStyle name="20% - Accent2 20 3" xfId="2765" xr:uid="{00000000-0005-0000-0000-0000A9010000}"/>
    <cellStyle name="20% - Accent2 20 4" xfId="1945" xr:uid="{00000000-0005-0000-0000-0000AA010000}"/>
    <cellStyle name="20% - Accent2 20 5" xfId="3586" xr:uid="{00000000-0005-0000-0000-0000AB010000}"/>
    <cellStyle name="20% - Accent2 20 6" xfId="1121" xr:uid="{00000000-0005-0000-0000-0000AC010000}"/>
    <cellStyle name="20% - Accent2 21" xfId="102" xr:uid="{00000000-0005-0000-0000-0000AD010000}"/>
    <cellStyle name="20% - Accent2 21 2" xfId="103" xr:uid="{00000000-0005-0000-0000-0000AE010000}"/>
    <cellStyle name="20% - Accent2 21 2 2" xfId="2768" xr:uid="{00000000-0005-0000-0000-0000AF010000}"/>
    <cellStyle name="20% - Accent2 21 2 3" xfId="1948" xr:uid="{00000000-0005-0000-0000-0000B0010000}"/>
    <cellStyle name="20% - Accent2 21 2 4" xfId="3589" xr:uid="{00000000-0005-0000-0000-0000B1010000}"/>
    <cellStyle name="20% - Accent2 21 2 5" xfId="1124" xr:uid="{00000000-0005-0000-0000-0000B2010000}"/>
    <cellStyle name="20% - Accent2 21 3" xfId="2767" xr:uid="{00000000-0005-0000-0000-0000B3010000}"/>
    <cellStyle name="20% - Accent2 21 4" xfId="1947" xr:uid="{00000000-0005-0000-0000-0000B4010000}"/>
    <cellStyle name="20% - Accent2 21 5" xfId="3588" xr:uid="{00000000-0005-0000-0000-0000B5010000}"/>
    <cellStyle name="20% - Accent2 21 6" xfId="1123" xr:uid="{00000000-0005-0000-0000-0000B6010000}"/>
    <cellStyle name="20% - Accent2 22" xfId="104" xr:uid="{00000000-0005-0000-0000-0000B7010000}"/>
    <cellStyle name="20% - Accent2 22 2" xfId="105" xr:uid="{00000000-0005-0000-0000-0000B8010000}"/>
    <cellStyle name="20% - Accent2 22 2 2" xfId="2770" xr:uid="{00000000-0005-0000-0000-0000B9010000}"/>
    <cellStyle name="20% - Accent2 22 2 3" xfId="1950" xr:uid="{00000000-0005-0000-0000-0000BA010000}"/>
    <cellStyle name="20% - Accent2 22 2 4" xfId="3591" xr:uid="{00000000-0005-0000-0000-0000BB010000}"/>
    <cellStyle name="20% - Accent2 22 2 5" xfId="1126" xr:uid="{00000000-0005-0000-0000-0000BC010000}"/>
    <cellStyle name="20% - Accent2 22 3" xfId="2769" xr:uid="{00000000-0005-0000-0000-0000BD010000}"/>
    <cellStyle name="20% - Accent2 22 4" xfId="1949" xr:uid="{00000000-0005-0000-0000-0000BE010000}"/>
    <cellStyle name="20% - Accent2 22 5" xfId="3590" xr:uid="{00000000-0005-0000-0000-0000BF010000}"/>
    <cellStyle name="20% - Accent2 22 6" xfId="1125" xr:uid="{00000000-0005-0000-0000-0000C0010000}"/>
    <cellStyle name="20% - Accent2 23" xfId="106" xr:uid="{00000000-0005-0000-0000-0000C1010000}"/>
    <cellStyle name="20% - Accent2 23 2" xfId="107" xr:uid="{00000000-0005-0000-0000-0000C2010000}"/>
    <cellStyle name="20% - Accent2 23 2 2" xfId="2772" xr:uid="{00000000-0005-0000-0000-0000C3010000}"/>
    <cellStyle name="20% - Accent2 23 2 3" xfId="1952" xr:uid="{00000000-0005-0000-0000-0000C4010000}"/>
    <cellStyle name="20% - Accent2 23 2 4" xfId="3593" xr:uid="{00000000-0005-0000-0000-0000C5010000}"/>
    <cellStyle name="20% - Accent2 23 2 5" xfId="1128" xr:uid="{00000000-0005-0000-0000-0000C6010000}"/>
    <cellStyle name="20% - Accent2 23 3" xfId="2771" xr:uid="{00000000-0005-0000-0000-0000C7010000}"/>
    <cellStyle name="20% - Accent2 23 4" xfId="1951" xr:uid="{00000000-0005-0000-0000-0000C8010000}"/>
    <cellStyle name="20% - Accent2 23 5" xfId="3592" xr:uid="{00000000-0005-0000-0000-0000C9010000}"/>
    <cellStyle name="20% - Accent2 23 6" xfId="1127" xr:uid="{00000000-0005-0000-0000-0000CA010000}"/>
    <cellStyle name="20% - Accent2 24" xfId="108" xr:uid="{00000000-0005-0000-0000-0000CB010000}"/>
    <cellStyle name="20% - Accent2 24 2" xfId="109" xr:uid="{00000000-0005-0000-0000-0000CC010000}"/>
    <cellStyle name="20% - Accent2 24 2 2" xfId="2774" xr:uid="{00000000-0005-0000-0000-0000CD010000}"/>
    <cellStyle name="20% - Accent2 24 2 3" xfId="1954" xr:uid="{00000000-0005-0000-0000-0000CE010000}"/>
    <cellStyle name="20% - Accent2 24 2 4" xfId="3595" xr:uid="{00000000-0005-0000-0000-0000CF010000}"/>
    <cellStyle name="20% - Accent2 24 2 5" xfId="1130" xr:uid="{00000000-0005-0000-0000-0000D0010000}"/>
    <cellStyle name="20% - Accent2 24 3" xfId="2773" xr:uid="{00000000-0005-0000-0000-0000D1010000}"/>
    <cellStyle name="20% - Accent2 24 4" xfId="1953" xr:uid="{00000000-0005-0000-0000-0000D2010000}"/>
    <cellStyle name="20% - Accent2 24 5" xfId="3594" xr:uid="{00000000-0005-0000-0000-0000D3010000}"/>
    <cellStyle name="20% - Accent2 24 6" xfId="1129" xr:uid="{00000000-0005-0000-0000-0000D4010000}"/>
    <cellStyle name="20% - Accent2 25" xfId="110" xr:uid="{00000000-0005-0000-0000-0000D5010000}"/>
    <cellStyle name="20% - Accent2 26" xfId="111" xr:uid="{00000000-0005-0000-0000-0000D6010000}"/>
    <cellStyle name="20% - Accent2 26 2" xfId="2775" xr:uid="{00000000-0005-0000-0000-0000D7010000}"/>
    <cellStyle name="20% - Accent2 26 3" xfId="1955" xr:uid="{00000000-0005-0000-0000-0000D8010000}"/>
    <cellStyle name="20% - Accent2 26 4" xfId="3596" xr:uid="{00000000-0005-0000-0000-0000D9010000}"/>
    <cellStyle name="20% - Accent2 26 5" xfId="1131" xr:uid="{00000000-0005-0000-0000-0000DA010000}"/>
    <cellStyle name="20% - Accent2 3" xfId="112" xr:uid="{00000000-0005-0000-0000-0000DB010000}"/>
    <cellStyle name="20% - Accent2 3 2" xfId="113" xr:uid="{00000000-0005-0000-0000-0000DC010000}"/>
    <cellStyle name="20% - Accent2 3 3" xfId="114" xr:uid="{00000000-0005-0000-0000-0000DD010000}"/>
    <cellStyle name="20% - Accent2 3 3 2" xfId="2777" xr:uid="{00000000-0005-0000-0000-0000DE010000}"/>
    <cellStyle name="20% - Accent2 3 3 3" xfId="1957" xr:uid="{00000000-0005-0000-0000-0000DF010000}"/>
    <cellStyle name="20% - Accent2 3 3 4" xfId="3598" xr:uid="{00000000-0005-0000-0000-0000E0010000}"/>
    <cellStyle name="20% - Accent2 3 3 5" xfId="1133" xr:uid="{00000000-0005-0000-0000-0000E1010000}"/>
    <cellStyle name="20% - Accent2 3 4" xfId="2776" xr:uid="{00000000-0005-0000-0000-0000E2010000}"/>
    <cellStyle name="20% - Accent2 3 5" xfId="1956" xr:uid="{00000000-0005-0000-0000-0000E3010000}"/>
    <cellStyle name="20% - Accent2 3 6" xfId="3597" xr:uid="{00000000-0005-0000-0000-0000E4010000}"/>
    <cellStyle name="20% - Accent2 3 7" xfId="1132" xr:uid="{00000000-0005-0000-0000-0000E5010000}"/>
    <cellStyle name="20% - Accent2 4" xfId="115" xr:uid="{00000000-0005-0000-0000-0000E6010000}"/>
    <cellStyle name="20% - Accent2 4 2" xfId="116" xr:uid="{00000000-0005-0000-0000-0000E7010000}"/>
    <cellStyle name="20% - Accent2 4 2 2" xfId="2779" xr:uid="{00000000-0005-0000-0000-0000E8010000}"/>
    <cellStyle name="20% - Accent2 4 2 3" xfId="1959" xr:uid="{00000000-0005-0000-0000-0000E9010000}"/>
    <cellStyle name="20% - Accent2 4 2 4" xfId="3600" xr:uid="{00000000-0005-0000-0000-0000EA010000}"/>
    <cellStyle name="20% - Accent2 4 2 5" xfId="1135" xr:uid="{00000000-0005-0000-0000-0000EB010000}"/>
    <cellStyle name="20% - Accent2 4 3" xfId="2778" xr:uid="{00000000-0005-0000-0000-0000EC010000}"/>
    <cellStyle name="20% - Accent2 4 4" xfId="1958" xr:uid="{00000000-0005-0000-0000-0000ED010000}"/>
    <cellStyle name="20% - Accent2 4 5" xfId="3599" xr:uid="{00000000-0005-0000-0000-0000EE010000}"/>
    <cellStyle name="20% - Accent2 4 6" xfId="1134" xr:uid="{00000000-0005-0000-0000-0000EF010000}"/>
    <cellStyle name="20% - Accent2 5" xfId="117" xr:uid="{00000000-0005-0000-0000-0000F0010000}"/>
    <cellStyle name="20% - Accent2 5 2" xfId="118" xr:uid="{00000000-0005-0000-0000-0000F1010000}"/>
    <cellStyle name="20% - Accent2 5 2 2" xfId="2781" xr:uid="{00000000-0005-0000-0000-0000F2010000}"/>
    <cellStyle name="20% - Accent2 5 2 3" xfId="1961" xr:uid="{00000000-0005-0000-0000-0000F3010000}"/>
    <cellStyle name="20% - Accent2 5 2 4" xfId="3602" xr:uid="{00000000-0005-0000-0000-0000F4010000}"/>
    <cellStyle name="20% - Accent2 5 2 5" xfId="1137" xr:uid="{00000000-0005-0000-0000-0000F5010000}"/>
    <cellStyle name="20% - Accent2 5 3" xfId="2780" xr:uid="{00000000-0005-0000-0000-0000F6010000}"/>
    <cellStyle name="20% - Accent2 5 4" xfId="1960" xr:uid="{00000000-0005-0000-0000-0000F7010000}"/>
    <cellStyle name="20% - Accent2 5 5" xfId="3601" xr:uid="{00000000-0005-0000-0000-0000F8010000}"/>
    <cellStyle name="20% - Accent2 5 6" xfId="1136" xr:uid="{00000000-0005-0000-0000-0000F9010000}"/>
    <cellStyle name="20% - Accent2 6" xfId="119" xr:uid="{00000000-0005-0000-0000-0000FA010000}"/>
    <cellStyle name="20% - Accent2 6 2" xfId="120" xr:uid="{00000000-0005-0000-0000-0000FB010000}"/>
    <cellStyle name="20% - Accent2 6 2 2" xfId="2783" xr:uid="{00000000-0005-0000-0000-0000FC010000}"/>
    <cellStyle name="20% - Accent2 6 2 3" xfId="1963" xr:uid="{00000000-0005-0000-0000-0000FD010000}"/>
    <cellStyle name="20% - Accent2 6 2 4" xfId="3604" xr:uid="{00000000-0005-0000-0000-0000FE010000}"/>
    <cellStyle name="20% - Accent2 6 2 5" xfId="1139" xr:uid="{00000000-0005-0000-0000-0000FF010000}"/>
    <cellStyle name="20% - Accent2 6 3" xfId="2782" xr:uid="{00000000-0005-0000-0000-000000020000}"/>
    <cellStyle name="20% - Accent2 6 4" xfId="1962" xr:uid="{00000000-0005-0000-0000-000001020000}"/>
    <cellStyle name="20% - Accent2 6 5" xfId="3603" xr:uid="{00000000-0005-0000-0000-000002020000}"/>
    <cellStyle name="20% - Accent2 6 6" xfId="1138" xr:uid="{00000000-0005-0000-0000-000003020000}"/>
    <cellStyle name="20% - Accent2 7" xfId="121" xr:uid="{00000000-0005-0000-0000-000004020000}"/>
    <cellStyle name="20% - Accent2 7 2" xfId="122" xr:uid="{00000000-0005-0000-0000-000005020000}"/>
    <cellStyle name="20% - Accent2 7 2 2" xfId="2785" xr:uid="{00000000-0005-0000-0000-000006020000}"/>
    <cellStyle name="20% - Accent2 7 2 3" xfId="1965" xr:uid="{00000000-0005-0000-0000-000007020000}"/>
    <cellStyle name="20% - Accent2 7 2 4" xfId="3606" xr:uid="{00000000-0005-0000-0000-000008020000}"/>
    <cellStyle name="20% - Accent2 7 2 5" xfId="1141" xr:uid="{00000000-0005-0000-0000-000009020000}"/>
    <cellStyle name="20% - Accent2 7 3" xfId="2784" xr:uid="{00000000-0005-0000-0000-00000A020000}"/>
    <cellStyle name="20% - Accent2 7 4" xfId="1964" xr:uid="{00000000-0005-0000-0000-00000B020000}"/>
    <cellStyle name="20% - Accent2 7 5" xfId="3605" xr:uid="{00000000-0005-0000-0000-00000C020000}"/>
    <cellStyle name="20% - Accent2 7 6" xfId="1140" xr:uid="{00000000-0005-0000-0000-00000D020000}"/>
    <cellStyle name="20% - Accent2 8" xfId="123" xr:uid="{00000000-0005-0000-0000-00000E020000}"/>
    <cellStyle name="20% - Accent2 8 2" xfId="124" xr:uid="{00000000-0005-0000-0000-00000F020000}"/>
    <cellStyle name="20% - Accent2 8 2 2" xfId="2787" xr:uid="{00000000-0005-0000-0000-000010020000}"/>
    <cellStyle name="20% - Accent2 8 2 3" xfId="1967" xr:uid="{00000000-0005-0000-0000-000011020000}"/>
    <cellStyle name="20% - Accent2 8 2 4" xfId="3608" xr:uid="{00000000-0005-0000-0000-000012020000}"/>
    <cellStyle name="20% - Accent2 8 2 5" xfId="1143" xr:uid="{00000000-0005-0000-0000-000013020000}"/>
    <cellStyle name="20% - Accent2 8 3" xfId="2786" xr:uid="{00000000-0005-0000-0000-000014020000}"/>
    <cellStyle name="20% - Accent2 8 4" xfId="1966" xr:uid="{00000000-0005-0000-0000-000015020000}"/>
    <cellStyle name="20% - Accent2 8 5" xfId="3607" xr:uid="{00000000-0005-0000-0000-000016020000}"/>
    <cellStyle name="20% - Accent2 8 6" xfId="1142" xr:uid="{00000000-0005-0000-0000-000017020000}"/>
    <cellStyle name="20% - Accent2 9" xfId="125" xr:uid="{00000000-0005-0000-0000-000018020000}"/>
    <cellStyle name="20% - Accent2 9 2" xfId="126" xr:uid="{00000000-0005-0000-0000-000019020000}"/>
    <cellStyle name="20% - Accent2 9 2 2" xfId="2789" xr:uid="{00000000-0005-0000-0000-00001A020000}"/>
    <cellStyle name="20% - Accent2 9 2 3" xfId="1969" xr:uid="{00000000-0005-0000-0000-00001B020000}"/>
    <cellStyle name="20% - Accent2 9 2 4" xfId="3610" xr:uid="{00000000-0005-0000-0000-00001C020000}"/>
    <cellStyle name="20% - Accent2 9 2 5" xfId="1145" xr:uid="{00000000-0005-0000-0000-00001D020000}"/>
    <cellStyle name="20% - Accent2 9 3" xfId="2788" xr:uid="{00000000-0005-0000-0000-00001E020000}"/>
    <cellStyle name="20% - Accent2 9 4" xfId="1968" xr:uid="{00000000-0005-0000-0000-00001F020000}"/>
    <cellStyle name="20% - Accent2 9 5" xfId="3609" xr:uid="{00000000-0005-0000-0000-000020020000}"/>
    <cellStyle name="20% - Accent2 9 6" xfId="1144" xr:uid="{00000000-0005-0000-0000-000021020000}"/>
    <cellStyle name="20% - Accent3" xfId="1017" builtinId="38" customBuiltin="1"/>
    <cellStyle name="20% - Accent3 10" xfId="127" xr:uid="{00000000-0005-0000-0000-000023020000}"/>
    <cellStyle name="20% - Accent3 10 2" xfId="128" xr:uid="{00000000-0005-0000-0000-000024020000}"/>
    <cellStyle name="20% - Accent3 10 2 2" xfId="2791" xr:uid="{00000000-0005-0000-0000-000025020000}"/>
    <cellStyle name="20% - Accent3 10 2 3" xfId="1971" xr:uid="{00000000-0005-0000-0000-000026020000}"/>
    <cellStyle name="20% - Accent3 10 2 4" xfId="3612" xr:uid="{00000000-0005-0000-0000-000027020000}"/>
    <cellStyle name="20% - Accent3 10 2 5" xfId="1147" xr:uid="{00000000-0005-0000-0000-000028020000}"/>
    <cellStyle name="20% - Accent3 10 3" xfId="2790" xr:uid="{00000000-0005-0000-0000-000029020000}"/>
    <cellStyle name="20% - Accent3 10 4" xfId="1970" xr:uid="{00000000-0005-0000-0000-00002A020000}"/>
    <cellStyle name="20% - Accent3 10 5" xfId="3611" xr:uid="{00000000-0005-0000-0000-00002B020000}"/>
    <cellStyle name="20% - Accent3 10 6" xfId="1146" xr:uid="{00000000-0005-0000-0000-00002C020000}"/>
    <cellStyle name="20% - Accent3 11" xfId="129" xr:uid="{00000000-0005-0000-0000-00002D020000}"/>
    <cellStyle name="20% - Accent3 11 2" xfId="130" xr:uid="{00000000-0005-0000-0000-00002E020000}"/>
    <cellStyle name="20% - Accent3 11 2 2" xfId="2793" xr:uid="{00000000-0005-0000-0000-00002F020000}"/>
    <cellStyle name="20% - Accent3 11 2 3" xfId="1973" xr:uid="{00000000-0005-0000-0000-000030020000}"/>
    <cellStyle name="20% - Accent3 11 2 4" xfId="3614" xr:uid="{00000000-0005-0000-0000-000031020000}"/>
    <cellStyle name="20% - Accent3 11 2 5" xfId="1149" xr:uid="{00000000-0005-0000-0000-000032020000}"/>
    <cellStyle name="20% - Accent3 11 3" xfId="2792" xr:uid="{00000000-0005-0000-0000-000033020000}"/>
    <cellStyle name="20% - Accent3 11 4" xfId="1972" xr:uid="{00000000-0005-0000-0000-000034020000}"/>
    <cellStyle name="20% - Accent3 11 5" xfId="3613" xr:uid="{00000000-0005-0000-0000-000035020000}"/>
    <cellStyle name="20% - Accent3 11 6" xfId="1148" xr:uid="{00000000-0005-0000-0000-000036020000}"/>
    <cellStyle name="20% - Accent3 12" xfId="131" xr:uid="{00000000-0005-0000-0000-000037020000}"/>
    <cellStyle name="20% - Accent3 12 2" xfId="132" xr:uid="{00000000-0005-0000-0000-000038020000}"/>
    <cellStyle name="20% - Accent3 12 2 2" xfId="2795" xr:uid="{00000000-0005-0000-0000-000039020000}"/>
    <cellStyle name="20% - Accent3 12 2 3" xfId="1975" xr:uid="{00000000-0005-0000-0000-00003A020000}"/>
    <cellStyle name="20% - Accent3 12 2 4" xfId="3616" xr:uid="{00000000-0005-0000-0000-00003B020000}"/>
    <cellStyle name="20% - Accent3 12 2 5" xfId="1151" xr:uid="{00000000-0005-0000-0000-00003C020000}"/>
    <cellStyle name="20% - Accent3 12 3" xfId="2794" xr:uid="{00000000-0005-0000-0000-00003D020000}"/>
    <cellStyle name="20% - Accent3 12 4" xfId="1974" xr:uid="{00000000-0005-0000-0000-00003E020000}"/>
    <cellStyle name="20% - Accent3 12 5" xfId="3615" xr:uid="{00000000-0005-0000-0000-00003F020000}"/>
    <cellStyle name="20% - Accent3 12 6" xfId="1150" xr:uid="{00000000-0005-0000-0000-000040020000}"/>
    <cellStyle name="20% - Accent3 13" xfId="133" xr:uid="{00000000-0005-0000-0000-000041020000}"/>
    <cellStyle name="20% - Accent3 13 2" xfId="134" xr:uid="{00000000-0005-0000-0000-000042020000}"/>
    <cellStyle name="20% - Accent3 13 2 2" xfId="2797" xr:uid="{00000000-0005-0000-0000-000043020000}"/>
    <cellStyle name="20% - Accent3 13 2 3" xfId="1977" xr:uid="{00000000-0005-0000-0000-000044020000}"/>
    <cellStyle name="20% - Accent3 13 2 4" xfId="3618" xr:uid="{00000000-0005-0000-0000-000045020000}"/>
    <cellStyle name="20% - Accent3 13 2 5" xfId="1153" xr:uid="{00000000-0005-0000-0000-000046020000}"/>
    <cellStyle name="20% - Accent3 13 3" xfId="2796" xr:uid="{00000000-0005-0000-0000-000047020000}"/>
    <cellStyle name="20% - Accent3 13 4" xfId="1976" xr:uid="{00000000-0005-0000-0000-000048020000}"/>
    <cellStyle name="20% - Accent3 13 5" xfId="3617" xr:uid="{00000000-0005-0000-0000-000049020000}"/>
    <cellStyle name="20% - Accent3 13 6" xfId="1152" xr:uid="{00000000-0005-0000-0000-00004A020000}"/>
    <cellStyle name="20% - Accent3 14" xfId="135" xr:uid="{00000000-0005-0000-0000-00004B020000}"/>
    <cellStyle name="20% - Accent3 14 2" xfId="136" xr:uid="{00000000-0005-0000-0000-00004C020000}"/>
    <cellStyle name="20% - Accent3 14 2 2" xfId="2799" xr:uid="{00000000-0005-0000-0000-00004D020000}"/>
    <cellStyle name="20% - Accent3 14 2 3" xfId="1979" xr:uid="{00000000-0005-0000-0000-00004E020000}"/>
    <cellStyle name="20% - Accent3 14 2 4" xfId="3620" xr:uid="{00000000-0005-0000-0000-00004F020000}"/>
    <cellStyle name="20% - Accent3 14 2 5" xfId="1155" xr:uid="{00000000-0005-0000-0000-000050020000}"/>
    <cellStyle name="20% - Accent3 14 3" xfId="2798" xr:uid="{00000000-0005-0000-0000-000051020000}"/>
    <cellStyle name="20% - Accent3 14 4" xfId="1978" xr:uid="{00000000-0005-0000-0000-000052020000}"/>
    <cellStyle name="20% - Accent3 14 5" xfId="3619" xr:uid="{00000000-0005-0000-0000-000053020000}"/>
    <cellStyle name="20% - Accent3 14 6" xfId="1154" xr:uid="{00000000-0005-0000-0000-000054020000}"/>
    <cellStyle name="20% - Accent3 15" xfId="137" xr:uid="{00000000-0005-0000-0000-000055020000}"/>
    <cellStyle name="20% - Accent3 15 2" xfId="138" xr:uid="{00000000-0005-0000-0000-000056020000}"/>
    <cellStyle name="20% - Accent3 15 2 2" xfId="2801" xr:uid="{00000000-0005-0000-0000-000057020000}"/>
    <cellStyle name="20% - Accent3 15 2 3" xfId="1981" xr:uid="{00000000-0005-0000-0000-000058020000}"/>
    <cellStyle name="20% - Accent3 15 2 4" xfId="3622" xr:uid="{00000000-0005-0000-0000-000059020000}"/>
    <cellStyle name="20% - Accent3 15 2 5" xfId="1157" xr:uid="{00000000-0005-0000-0000-00005A020000}"/>
    <cellStyle name="20% - Accent3 15 3" xfId="2800" xr:uid="{00000000-0005-0000-0000-00005B020000}"/>
    <cellStyle name="20% - Accent3 15 4" xfId="1980" xr:uid="{00000000-0005-0000-0000-00005C020000}"/>
    <cellStyle name="20% - Accent3 15 5" xfId="3621" xr:uid="{00000000-0005-0000-0000-00005D020000}"/>
    <cellStyle name="20% - Accent3 15 6" xfId="1156" xr:uid="{00000000-0005-0000-0000-00005E020000}"/>
    <cellStyle name="20% - Accent3 16" xfId="139" xr:uid="{00000000-0005-0000-0000-00005F020000}"/>
    <cellStyle name="20% - Accent3 16 2" xfId="140" xr:uid="{00000000-0005-0000-0000-000060020000}"/>
    <cellStyle name="20% - Accent3 16 2 2" xfId="2803" xr:uid="{00000000-0005-0000-0000-000061020000}"/>
    <cellStyle name="20% - Accent3 16 2 3" xfId="1983" xr:uid="{00000000-0005-0000-0000-000062020000}"/>
    <cellStyle name="20% - Accent3 16 2 4" xfId="3624" xr:uid="{00000000-0005-0000-0000-000063020000}"/>
    <cellStyle name="20% - Accent3 16 2 5" xfId="1159" xr:uid="{00000000-0005-0000-0000-000064020000}"/>
    <cellStyle name="20% - Accent3 16 3" xfId="2802" xr:uid="{00000000-0005-0000-0000-000065020000}"/>
    <cellStyle name="20% - Accent3 16 4" xfId="1982" xr:uid="{00000000-0005-0000-0000-000066020000}"/>
    <cellStyle name="20% - Accent3 16 5" xfId="3623" xr:uid="{00000000-0005-0000-0000-000067020000}"/>
    <cellStyle name="20% - Accent3 16 6" xfId="1158" xr:uid="{00000000-0005-0000-0000-000068020000}"/>
    <cellStyle name="20% - Accent3 17" xfId="141" xr:uid="{00000000-0005-0000-0000-000069020000}"/>
    <cellStyle name="20% - Accent3 17 2" xfId="142" xr:uid="{00000000-0005-0000-0000-00006A020000}"/>
    <cellStyle name="20% - Accent3 17 2 2" xfId="2805" xr:uid="{00000000-0005-0000-0000-00006B020000}"/>
    <cellStyle name="20% - Accent3 17 2 3" xfId="1985" xr:uid="{00000000-0005-0000-0000-00006C020000}"/>
    <cellStyle name="20% - Accent3 17 2 4" xfId="3626" xr:uid="{00000000-0005-0000-0000-00006D020000}"/>
    <cellStyle name="20% - Accent3 17 2 5" xfId="1161" xr:uid="{00000000-0005-0000-0000-00006E020000}"/>
    <cellStyle name="20% - Accent3 17 3" xfId="2804" xr:uid="{00000000-0005-0000-0000-00006F020000}"/>
    <cellStyle name="20% - Accent3 17 4" xfId="1984" xr:uid="{00000000-0005-0000-0000-000070020000}"/>
    <cellStyle name="20% - Accent3 17 5" xfId="3625" xr:uid="{00000000-0005-0000-0000-000071020000}"/>
    <cellStyle name="20% - Accent3 17 6" xfId="1160" xr:uid="{00000000-0005-0000-0000-000072020000}"/>
    <cellStyle name="20% - Accent3 18" xfId="143" xr:uid="{00000000-0005-0000-0000-000073020000}"/>
    <cellStyle name="20% - Accent3 18 2" xfId="144" xr:uid="{00000000-0005-0000-0000-000074020000}"/>
    <cellStyle name="20% - Accent3 18 2 2" xfId="2807" xr:uid="{00000000-0005-0000-0000-000075020000}"/>
    <cellStyle name="20% - Accent3 18 2 3" xfId="1987" xr:uid="{00000000-0005-0000-0000-000076020000}"/>
    <cellStyle name="20% - Accent3 18 2 4" xfId="3628" xr:uid="{00000000-0005-0000-0000-000077020000}"/>
    <cellStyle name="20% - Accent3 18 2 5" xfId="1163" xr:uid="{00000000-0005-0000-0000-000078020000}"/>
    <cellStyle name="20% - Accent3 18 3" xfId="2806" xr:uid="{00000000-0005-0000-0000-000079020000}"/>
    <cellStyle name="20% - Accent3 18 4" xfId="1986" xr:uid="{00000000-0005-0000-0000-00007A020000}"/>
    <cellStyle name="20% - Accent3 18 5" xfId="3627" xr:uid="{00000000-0005-0000-0000-00007B020000}"/>
    <cellStyle name="20% - Accent3 18 6" xfId="1162" xr:uid="{00000000-0005-0000-0000-00007C020000}"/>
    <cellStyle name="20% - Accent3 19" xfId="145" xr:uid="{00000000-0005-0000-0000-00007D020000}"/>
    <cellStyle name="20% - Accent3 19 2" xfId="146" xr:uid="{00000000-0005-0000-0000-00007E020000}"/>
    <cellStyle name="20% - Accent3 19 2 2" xfId="2809" xr:uid="{00000000-0005-0000-0000-00007F020000}"/>
    <cellStyle name="20% - Accent3 19 2 3" xfId="1989" xr:uid="{00000000-0005-0000-0000-000080020000}"/>
    <cellStyle name="20% - Accent3 19 2 4" xfId="3630" xr:uid="{00000000-0005-0000-0000-000081020000}"/>
    <cellStyle name="20% - Accent3 19 2 5" xfId="1165" xr:uid="{00000000-0005-0000-0000-000082020000}"/>
    <cellStyle name="20% - Accent3 19 3" xfId="2808" xr:uid="{00000000-0005-0000-0000-000083020000}"/>
    <cellStyle name="20% - Accent3 19 4" xfId="1988" xr:uid="{00000000-0005-0000-0000-000084020000}"/>
    <cellStyle name="20% - Accent3 19 5" xfId="3629" xr:uid="{00000000-0005-0000-0000-000085020000}"/>
    <cellStyle name="20% - Accent3 19 6" xfId="1164" xr:uid="{00000000-0005-0000-0000-000086020000}"/>
    <cellStyle name="20% - Accent3 2" xfId="147" xr:uid="{00000000-0005-0000-0000-000087020000}"/>
    <cellStyle name="20% - Accent3 2 10" xfId="1166" xr:uid="{00000000-0005-0000-0000-000088020000}"/>
    <cellStyle name="20% - Accent3 2 2" xfId="148" xr:uid="{00000000-0005-0000-0000-000089020000}"/>
    <cellStyle name="20% - Accent3 2 2 2" xfId="149" xr:uid="{00000000-0005-0000-0000-00008A020000}"/>
    <cellStyle name="20% - Accent3 2 2 2 2" xfId="2812" xr:uid="{00000000-0005-0000-0000-00008B020000}"/>
    <cellStyle name="20% - Accent3 2 2 2 3" xfId="1992" xr:uid="{00000000-0005-0000-0000-00008C020000}"/>
    <cellStyle name="20% - Accent3 2 2 2 4" xfId="3633" xr:uid="{00000000-0005-0000-0000-00008D020000}"/>
    <cellStyle name="20% - Accent3 2 2 2 5" xfId="1168" xr:uid="{00000000-0005-0000-0000-00008E020000}"/>
    <cellStyle name="20% - Accent3 2 2 3" xfId="150" xr:uid="{00000000-0005-0000-0000-00008F020000}"/>
    <cellStyle name="20% - Accent3 2 2 3 2" xfId="2813" xr:uid="{00000000-0005-0000-0000-000090020000}"/>
    <cellStyle name="20% - Accent3 2 2 3 3" xfId="1993" xr:uid="{00000000-0005-0000-0000-000091020000}"/>
    <cellStyle name="20% - Accent3 2 2 3 4" xfId="3634" xr:uid="{00000000-0005-0000-0000-000092020000}"/>
    <cellStyle name="20% - Accent3 2 2 3 5" xfId="1169" xr:uid="{00000000-0005-0000-0000-000093020000}"/>
    <cellStyle name="20% - Accent3 2 2 4" xfId="151" xr:uid="{00000000-0005-0000-0000-000094020000}"/>
    <cellStyle name="20% - Accent3 2 2 4 2" xfId="2814" xr:uid="{00000000-0005-0000-0000-000095020000}"/>
    <cellStyle name="20% - Accent3 2 2 4 3" xfId="1994" xr:uid="{00000000-0005-0000-0000-000096020000}"/>
    <cellStyle name="20% - Accent3 2 2 4 4" xfId="3635" xr:uid="{00000000-0005-0000-0000-000097020000}"/>
    <cellStyle name="20% - Accent3 2 2 4 5" xfId="1170" xr:uid="{00000000-0005-0000-0000-000098020000}"/>
    <cellStyle name="20% - Accent3 2 2 5" xfId="2811" xr:uid="{00000000-0005-0000-0000-000099020000}"/>
    <cellStyle name="20% - Accent3 2 2 6" xfId="1991" xr:uid="{00000000-0005-0000-0000-00009A020000}"/>
    <cellStyle name="20% - Accent3 2 2 7" xfId="3632" xr:uid="{00000000-0005-0000-0000-00009B020000}"/>
    <cellStyle name="20% - Accent3 2 2 8" xfId="1167" xr:uid="{00000000-0005-0000-0000-00009C020000}"/>
    <cellStyle name="20% - Accent3 2 3" xfId="152" xr:uid="{00000000-0005-0000-0000-00009D020000}"/>
    <cellStyle name="20% - Accent3 2 3 2" xfId="2815" xr:uid="{00000000-0005-0000-0000-00009E020000}"/>
    <cellStyle name="20% - Accent3 2 3 3" xfId="1995" xr:uid="{00000000-0005-0000-0000-00009F020000}"/>
    <cellStyle name="20% - Accent3 2 3 4" xfId="3636" xr:uid="{00000000-0005-0000-0000-0000A0020000}"/>
    <cellStyle name="20% - Accent3 2 3 5" xfId="1171" xr:uid="{00000000-0005-0000-0000-0000A1020000}"/>
    <cellStyle name="20% - Accent3 2 4" xfId="153" xr:uid="{00000000-0005-0000-0000-0000A2020000}"/>
    <cellStyle name="20% - Accent3 2 4 2" xfId="2816" xr:uid="{00000000-0005-0000-0000-0000A3020000}"/>
    <cellStyle name="20% - Accent3 2 4 3" xfId="1996" xr:uid="{00000000-0005-0000-0000-0000A4020000}"/>
    <cellStyle name="20% - Accent3 2 4 4" xfId="3637" xr:uid="{00000000-0005-0000-0000-0000A5020000}"/>
    <cellStyle name="20% - Accent3 2 4 5" xfId="1172" xr:uid="{00000000-0005-0000-0000-0000A6020000}"/>
    <cellStyle name="20% - Accent3 2 5" xfId="154" xr:uid="{00000000-0005-0000-0000-0000A7020000}"/>
    <cellStyle name="20% - Accent3 2 5 2" xfId="2817" xr:uid="{00000000-0005-0000-0000-0000A8020000}"/>
    <cellStyle name="20% - Accent3 2 5 3" xfId="1997" xr:uid="{00000000-0005-0000-0000-0000A9020000}"/>
    <cellStyle name="20% - Accent3 2 5 4" xfId="3638" xr:uid="{00000000-0005-0000-0000-0000AA020000}"/>
    <cellStyle name="20% - Accent3 2 5 5" xfId="1173" xr:uid="{00000000-0005-0000-0000-0000AB020000}"/>
    <cellStyle name="20% - Accent3 2 6" xfId="155" xr:uid="{00000000-0005-0000-0000-0000AC020000}"/>
    <cellStyle name="20% - Accent3 2 6 2" xfId="2818" xr:uid="{00000000-0005-0000-0000-0000AD020000}"/>
    <cellStyle name="20% - Accent3 2 6 3" xfId="1998" xr:uid="{00000000-0005-0000-0000-0000AE020000}"/>
    <cellStyle name="20% - Accent3 2 6 4" xfId="3639" xr:uid="{00000000-0005-0000-0000-0000AF020000}"/>
    <cellStyle name="20% - Accent3 2 6 5" xfId="1174" xr:uid="{00000000-0005-0000-0000-0000B0020000}"/>
    <cellStyle name="20% - Accent3 2 7" xfId="2810" xr:uid="{00000000-0005-0000-0000-0000B1020000}"/>
    <cellStyle name="20% - Accent3 2 8" xfId="1990" xr:uid="{00000000-0005-0000-0000-0000B2020000}"/>
    <cellStyle name="20% - Accent3 2 9" xfId="3631" xr:uid="{00000000-0005-0000-0000-0000B3020000}"/>
    <cellStyle name="20% - Accent3 20" xfId="156" xr:uid="{00000000-0005-0000-0000-0000B4020000}"/>
    <cellStyle name="20% - Accent3 20 2" xfId="157" xr:uid="{00000000-0005-0000-0000-0000B5020000}"/>
    <cellStyle name="20% - Accent3 20 2 2" xfId="2820" xr:uid="{00000000-0005-0000-0000-0000B6020000}"/>
    <cellStyle name="20% - Accent3 20 2 3" xfId="2000" xr:uid="{00000000-0005-0000-0000-0000B7020000}"/>
    <cellStyle name="20% - Accent3 20 2 4" xfId="3641" xr:uid="{00000000-0005-0000-0000-0000B8020000}"/>
    <cellStyle name="20% - Accent3 20 2 5" xfId="1176" xr:uid="{00000000-0005-0000-0000-0000B9020000}"/>
    <cellStyle name="20% - Accent3 20 3" xfId="2819" xr:uid="{00000000-0005-0000-0000-0000BA020000}"/>
    <cellStyle name="20% - Accent3 20 4" xfId="1999" xr:uid="{00000000-0005-0000-0000-0000BB020000}"/>
    <cellStyle name="20% - Accent3 20 5" xfId="3640" xr:uid="{00000000-0005-0000-0000-0000BC020000}"/>
    <cellStyle name="20% - Accent3 20 6" xfId="1175" xr:uid="{00000000-0005-0000-0000-0000BD020000}"/>
    <cellStyle name="20% - Accent3 21" xfId="158" xr:uid="{00000000-0005-0000-0000-0000BE020000}"/>
    <cellStyle name="20% - Accent3 21 2" xfId="159" xr:uid="{00000000-0005-0000-0000-0000BF020000}"/>
    <cellStyle name="20% - Accent3 21 2 2" xfId="2822" xr:uid="{00000000-0005-0000-0000-0000C0020000}"/>
    <cellStyle name="20% - Accent3 21 2 3" xfId="2002" xr:uid="{00000000-0005-0000-0000-0000C1020000}"/>
    <cellStyle name="20% - Accent3 21 2 4" xfId="3643" xr:uid="{00000000-0005-0000-0000-0000C2020000}"/>
    <cellStyle name="20% - Accent3 21 2 5" xfId="1178" xr:uid="{00000000-0005-0000-0000-0000C3020000}"/>
    <cellStyle name="20% - Accent3 21 3" xfId="2821" xr:uid="{00000000-0005-0000-0000-0000C4020000}"/>
    <cellStyle name="20% - Accent3 21 4" xfId="2001" xr:uid="{00000000-0005-0000-0000-0000C5020000}"/>
    <cellStyle name="20% - Accent3 21 5" xfId="3642" xr:uid="{00000000-0005-0000-0000-0000C6020000}"/>
    <cellStyle name="20% - Accent3 21 6" xfId="1177" xr:uid="{00000000-0005-0000-0000-0000C7020000}"/>
    <cellStyle name="20% - Accent3 22" xfId="160" xr:uid="{00000000-0005-0000-0000-0000C8020000}"/>
    <cellStyle name="20% - Accent3 22 2" xfId="161" xr:uid="{00000000-0005-0000-0000-0000C9020000}"/>
    <cellStyle name="20% - Accent3 22 2 2" xfId="2824" xr:uid="{00000000-0005-0000-0000-0000CA020000}"/>
    <cellStyle name="20% - Accent3 22 2 3" xfId="2004" xr:uid="{00000000-0005-0000-0000-0000CB020000}"/>
    <cellStyle name="20% - Accent3 22 2 4" xfId="3645" xr:uid="{00000000-0005-0000-0000-0000CC020000}"/>
    <cellStyle name="20% - Accent3 22 2 5" xfId="1180" xr:uid="{00000000-0005-0000-0000-0000CD020000}"/>
    <cellStyle name="20% - Accent3 22 3" xfId="2823" xr:uid="{00000000-0005-0000-0000-0000CE020000}"/>
    <cellStyle name="20% - Accent3 22 4" xfId="2003" xr:uid="{00000000-0005-0000-0000-0000CF020000}"/>
    <cellStyle name="20% - Accent3 22 5" xfId="3644" xr:uid="{00000000-0005-0000-0000-0000D0020000}"/>
    <cellStyle name="20% - Accent3 22 6" xfId="1179" xr:uid="{00000000-0005-0000-0000-0000D1020000}"/>
    <cellStyle name="20% - Accent3 23" xfId="162" xr:uid="{00000000-0005-0000-0000-0000D2020000}"/>
    <cellStyle name="20% - Accent3 23 2" xfId="163" xr:uid="{00000000-0005-0000-0000-0000D3020000}"/>
    <cellStyle name="20% - Accent3 23 2 2" xfId="2826" xr:uid="{00000000-0005-0000-0000-0000D4020000}"/>
    <cellStyle name="20% - Accent3 23 2 3" xfId="2006" xr:uid="{00000000-0005-0000-0000-0000D5020000}"/>
    <cellStyle name="20% - Accent3 23 2 4" xfId="3647" xr:uid="{00000000-0005-0000-0000-0000D6020000}"/>
    <cellStyle name="20% - Accent3 23 2 5" xfId="1182" xr:uid="{00000000-0005-0000-0000-0000D7020000}"/>
    <cellStyle name="20% - Accent3 23 3" xfId="2825" xr:uid="{00000000-0005-0000-0000-0000D8020000}"/>
    <cellStyle name="20% - Accent3 23 4" xfId="2005" xr:uid="{00000000-0005-0000-0000-0000D9020000}"/>
    <cellStyle name="20% - Accent3 23 5" xfId="3646" xr:uid="{00000000-0005-0000-0000-0000DA020000}"/>
    <cellStyle name="20% - Accent3 23 6" xfId="1181" xr:uid="{00000000-0005-0000-0000-0000DB020000}"/>
    <cellStyle name="20% - Accent3 24" xfId="164" xr:uid="{00000000-0005-0000-0000-0000DC020000}"/>
    <cellStyle name="20% - Accent3 24 2" xfId="165" xr:uid="{00000000-0005-0000-0000-0000DD020000}"/>
    <cellStyle name="20% - Accent3 24 2 2" xfId="2828" xr:uid="{00000000-0005-0000-0000-0000DE020000}"/>
    <cellStyle name="20% - Accent3 24 2 3" xfId="2008" xr:uid="{00000000-0005-0000-0000-0000DF020000}"/>
    <cellStyle name="20% - Accent3 24 2 4" xfId="3649" xr:uid="{00000000-0005-0000-0000-0000E0020000}"/>
    <cellStyle name="20% - Accent3 24 2 5" xfId="1184" xr:uid="{00000000-0005-0000-0000-0000E1020000}"/>
    <cellStyle name="20% - Accent3 24 3" xfId="2827" xr:uid="{00000000-0005-0000-0000-0000E2020000}"/>
    <cellStyle name="20% - Accent3 24 4" xfId="2007" xr:uid="{00000000-0005-0000-0000-0000E3020000}"/>
    <cellStyle name="20% - Accent3 24 5" xfId="3648" xr:uid="{00000000-0005-0000-0000-0000E4020000}"/>
    <cellStyle name="20% - Accent3 24 6" xfId="1183" xr:uid="{00000000-0005-0000-0000-0000E5020000}"/>
    <cellStyle name="20% - Accent3 25" xfId="166" xr:uid="{00000000-0005-0000-0000-0000E6020000}"/>
    <cellStyle name="20% - Accent3 26" xfId="167" xr:uid="{00000000-0005-0000-0000-0000E7020000}"/>
    <cellStyle name="20% - Accent3 26 2" xfId="2829" xr:uid="{00000000-0005-0000-0000-0000E8020000}"/>
    <cellStyle name="20% - Accent3 26 3" xfId="2009" xr:uid="{00000000-0005-0000-0000-0000E9020000}"/>
    <cellStyle name="20% - Accent3 26 4" xfId="3650" xr:uid="{00000000-0005-0000-0000-0000EA020000}"/>
    <cellStyle name="20% - Accent3 26 5" xfId="1185" xr:uid="{00000000-0005-0000-0000-0000EB020000}"/>
    <cellStyle name="20% - Accent3 3" xfId="168" xr:uid="{00000000-0005-0000-0000-0000EC020000}"/>
    <cellStyle name="20% - Accent3 3 2" xfId="169" xr:uid="{00000000-0005-0000-0000-0000ED020000}"/>
    <cellStyle name="20% - Accent3 3 3" xfId="170" xr:uid="{00000000-0005-0000-0000-0000EE020000}"/>
    <cellStyle name="20% - Accent3 3 3 2" xfId="2831" xr:uid="{00000000-0005-0000-0000-0000EF020000}"/>
    <cellStyle name="20% - Accent3 3 3 3" xfId="2011" xr:uid="{00000000-0005-0000-0000-0000F0020000}"/>
    <cellStyle name="20% - Accent3 3 3 4" xfId="3652" xr:uid="{00000000-0005-0000-0000-0000F1020000}"/>
    <cellStyle name="20% - Accent3 3 3 5" xfId="1187" xr:uid="{00000000-0005-0000-0000-0000F2020000}"/>
    <cellStyle name="20% - Accent3 3 4" xfId="2830" xr:uid="{00000000-0005-0000-0000-0000F3020000}"/>
    <cellStyle name="20% - Accent3 3 5" xfId="2010" xr:uid="{00000000-0005-0000-0000-0000F4020000}"/>
    <cellStyle name="20% - Accent3 3 6" xfId="3651" xr:uid="{00000000-0005-0000-0000-0000F5020000}"/>
    <cellStyle name="20% - Accent3 3 7" xfId="1186" xr:uid="{00000000-0005-0000-0000-0000F6020000}"/>
    <cellStyle name="20% - Accent3 4" xfId="171" xr:uid="{00000000-0005-0000-0000-0000F7020000}"/>
    <cellStyle name="20% - Accent3 4 2" xfId="172" xr:uid="{00000000-0005-0000-0000-0000F8020000}"/>
    <cellStyle name="20% - Accent3 4 2 2" xfId="2833" xr:uid="{00000000-0005-0000-0000-0000F9020000}"/>
    <cellStyle name="20% - Accent3 4 2 3" xfId="2013" xr:uid="{00000000-0005-0000-0000-0000FA020000}"/>
    <cellStyle name="20% - Accent3 4 2 4" xfId="3654" xr:uid="{00000000-0005-0000-0000-0000FB020000}"/>
    <cellStyle name="20% - Accent3 4 2 5" xfId="1189" xr:uid="{00000000-0005-0000-0000-0000FC020000}"/>
    <cellStyle name="20% - Accent3 4 3" xfId="2832" xr:uid="{00000000-0005-0000-0000-0000FD020000}"/>
    <cellStyle name="20% - Accent3 4 4" xfId="2012" xr:uid="{00000000-0005-0000-0000-0000FE020000}"/>
    <cellStyle name="20% - Accent3 4 5" xfId="3653" xr:uid="{00000000-0005-0000-0000-0000FF020000}"/>
    <cellStyle name="20% - Accent3 4 6" xfId="1188" xr:uid="{00000000-0005-0000-0000-000000030000}"/>
    <cellStyle name="20% - Accent3 5" xfId="173" xr:uid="{00000000-0005-0000-0000-000001030000}"/>
    <cellStyle name="20% - Accent3 5 2" xfId="174" xr:uid="{00000000-0005-0000-0000-000002030000}"/>
    <cellStyle name="20% - Accent3 5 2 2" xfId="2835" xr:uid="{00000000-0005-0000-0000-000003030000}"/>
    <cellStyle name="20% - Accent3 5 2 3" xfId="2015" xr:uid="{00000000-0005-0000-0000-000004030000}"/>
    <cellStyle name="20% - Accent3 5 2 4" xfId="3656" xr:uid="{00000000-0005-0000-0000-000005030000}"/>
    <cellStyle name="20% - Accent3 5 2 5" xfId="1191" xr:uid="{00000000-0005-0000-0000-000006030000}"/>
    <cellStyle name="20% - Accent3 5 3" xfId="2834" xr:uid="{00000000-0005-0000-0000-000007030000}"/>
    <cellStyle name="20% - Accent3 5 4" xfId="2014" xr:uid="{00000000-0005-0000-0000-000008030000}"/>
    <cellStyle name="20% - Accent3 5 5" xfId="3655" xr:uid="{00000000-0005-0000-0000-000009030000}"/>
    <cellStyle name="20% - Accent3 5 6" xfId="1190" xr:uid="{00000000-0005-0000-0000-00000A030000}"/>
    <cellStyle name="20% - Accent3 6" xfId="175" xr:uid="{00000000-0005-0000-0000-00000B030000}"/>
    <cellStyle name="20% - Accent3 6 2" xfId="176" xr:uid="{00000000-0005-0000-0000-00000C030000}"/>
    <cellStyle name="20% - Accent3 6 2 2" xfId="2837" xr:uid="{00000000-0005-0000-0000-00000D030000}"/>
    <cellStyle name="20% - Accent3 6 2 3" xfId="2017" xr:uid="{00000000-0005-0000-0000-00000E030000}"/>
    <cellStyle name="20% - Accent3 6 2 4" xfId="3658" xr:uid="{00000000-0005-0000-0000-00000F030000}"/>
    <cellStyle name="20% - Accent3 6 2 5" xfId="1193" xr:uid="{00000000-0005-0000-0000-000010030000}"/>
    <cellStyle name="20% - Accent3 6 3" xfId="2836" xr:uid="{00000000-0005-0000-0000-000011030000}"/>
    <cellStyle name="20% - Accent3 6 4" xfId="2016" xr:uid="{00000000-0005-0000-0000-000012030000}"/>
    <cellStyle name="20% - Accent3 6 5" xfId="3657" xr:uid="{00000000-0005-0000-0000-000013030000}"/>
    <cellStyle name="20% - Accent3 6 6" xfId="1192" xr:uid="{00000000-0005-0000-0000-000014030000}"/>
    <cellStyle name="20% - Accent3 7" xfId="177" xr:uid="{00000000-0005-0000-0000-000015030000}"/>
    <cellStyle name="20% - Accent3 7 2" xfId="178" xr:uid="{00000000-0005-0000-0000-000016030000}"/>
    <cellStyle name="20% - Accent3 7 2 2" xfId="2839" xr:uid="{00000000-0005-0000-0000-000017030000}"/>
    <cellStyle name="20% - Accent3 7 2 3" xfId="2019" xr:uid="{00000000-0005-0000-0000-000018030000}"/>
    <cellStyle name="20% - Accent3 7 2 4" xfId="3660" xr:uid="{00000000-0005-0000-0000-000019030000}"/>
    <cellStyle name="20% - Accent3 7 2 5" xfId="1195" xr:uid="{00000000-0005-0000-0000-00001A030000}"/>
    <cellStyle name="20% - Accent3 7 3" xfId="2838" xr:uid="{00000000-0005-0000-0000-00001B030000}"/>
    <cellStyle name="20% - Accent3 7 4" xfId="2018" xr:uid="{00000000-0005-0000-0000-00001C030000}"/>
    <cellStyle name="20% - Accent3 7 5" xfId="3659" xr:uid="{00000000-0005-0000-0000-00001D030000}"/>
    <cellStyle name="20% - Accent3 7 6" xfId="1194" xr:uid="{00000000-0005-0000-0000-00001E030000}"/>
    <cellStyle name="20% - Accent3 8" xfId="179" xr:uid="{00000000-0005-0000-0000-00001F030000}"/>
    <cellStyle name="20% - Accent3 8 2" xfId="180" xr:uid="{00000000-0005-0000-0000-000020030000}"/>
    <cellStyle name="20% - Accent3 8 2 2" xfId="2841" xr:uid="{00000000-0005-0000-0000-000021030000}"/>
    <cellStyle name="20% - Accent3 8 2 3" xfId="2021" xr:uid="{00000000-0005-0000-0000-000022030000}"/>
    <cellStyle name="20% - Accent3 8 2 4" xfId="3662" xr:uid="{00000000-0005-0000-0000-000023030000}"/>
    <cellStyle name="20% - Accent3 8 2 5" xfId="1197" xr:uid="{00000000-0005-0000-0000-000024030000}"/>
    <cellStyle name="20% - Accent3 8 3" xfId="2840" xr:uid="{00000000-0005-0000-0000-000025030000}"/>
    <cellStyle name="20% - Accent3 8 4" xfId="2020" xr:uid="{00000000-0005-0000-0000-000026030000}"/>
    <cellStyle name="20% - Accent3 8 5" xfId="3661" xr:uid="{00000000-0005-0000-0000-000027030000}"/>
    <cellStyle name="20% - Accent3 8 6" xfId="1196" xr:uid="{00000000-0005-0000-0000-000028030000}"/>
    <cellStyle name="20% - Accent3 9" xfId="181" xr:uid="{00000000-0005-0000-0000-000029030000}"/>
    <cellStyle name="20% - Accent3 9 2" xfId="182" xr:uid="{00000000-0005-0000-0000-00002A030000}"/>
    <cellStyle name="20% - Accent3 9 2 2" xfId="2843" xr:uid="{00000000-0005-0000-0000-00002B030000}"/>
    <cellStyle name="20% - Accent3 9 2 3" xfId="2023" xr:uid="{00000000-0005-0000-0000-00002C030000}"/>
    <cellStyle name="20% - Accent3 9 2 4" xfId="3664" xr:uid="{00000000-0005-0000-0000-00002D030000}"/>
    <cellStyle name="20% - Accent3 9 2 5" xfId="1199" xr:uid="{00000000-0005-0000-0000-00002E030000}"/>
    <cellStyle name="20% - Accent3 9 3" xfId="2842" xr:uid="{00000000-0005-0000-0000-00002F030000}"/>
    <cellStyle name="20% - Accent3 9 4" xfId="2022" xr:uid="{00000000-0005-0000-0000-000030030000}"/>
    <cellStyle name="20% - Accent3 9 5" xfId="3663" xr:uid="{00000000-0005-0000-0000-000031030000}"/>
    <cellStyle name="20% - Accent3 9 6" xfId="1198" xr:uid="{00000000-0005-0000-0000-000032030000}"/>
    <cellStyle name="20% - Accent4" xfId="1021" builtinId="42" customBuiltin="1"/>
    <cellStyle name="20% - Accent4 10" xfId="183" xr:uid="{00000000-0005-0000-0000-000034030000}"/>
    <cellStyle name="20% - Accent4 10 2" xfId="184" xr:uid="{00000000-0005-0000-0000-000035030000}"/>
    <cellStyle name="20% - Accent4 10 2 2" xfId="2845" xr:uid="{00000000-0005-0000-0000-000036030000}"/>
    <cellStyle name="20% - Accent4 10 2 3" xfId="2025" xr:uid="{00000000-0005-0000-0000-000037030000}"/>
    <cellStyle name="20% - Accent4 10 2 4" xfId="3666" xr:uid="{00000000-0005-0000-0000-000038030000}"/>
    <cellStyle name="20% - Accent4 10 2 5" xfId="1201" xr:uid="{00000000-0005-0000-0000-000039030000}"/>
    <cellStyle name="20% - Accent4 10 3" xfId="2844" xr:uid="{00000000-0005-0000-0000-00003A030000}"/>
    <cellStyle name="20% - Accent4 10 4" xfId="2024" xr:uid="{00000000-0005-0000-0000-00003B030000}"/>
    <cellStyle name="20% - Accent4 10 5" xfId="3665" xr:uid="{00000000-0005-0000-0000-00003C030000}"/>
    <cellStyle name="20% - Accent4 10 6" xfId="1200" xr:uid="{00000000-0005-0000-0000-00003D030000}"/>
    <cellStyle name="20% - Accent4 11" xfId="185" xr:uid="{00000000-0005-0000-0000-00003E030000}"/>
    <cellStyle name="20% - Accent4 11 2" xfId="186" xr:uid="{00000000-0005-0000-0000-00003F030000}"/>
    <cellStyle name="20% - Accent4 11 2 2" xfId="2847" xr:uid="{00000000-0005-0000-0000-000040030000}"/>
    <cellStyle name="20% - Accent4 11 2 3" xfId="2027" xr:uid="{00000000-0005-0000-0000-000041030000}"/>
    <cellStyle name="20% - Accent4 11 2 4" xfId="3668" xr:uid="{00000000-0005-0000-0000-000042030000}"/>
    <cellStyle name="20% - Accent4 11 2 5" xfId="1203" xr:uid="{00000000-0005-0000-0000-000043030000}"/>
    <cellStyle name="20% - Accent4 11 3" xfId="2846" xr:uid="{00000000-0005-0000-0000-000044030000}"/>
    <cellStyle name="20% - Accent4 11 4" xfId="2026" xr:uid="{00000000-0005-0000-0000-000045030000}"/>
    <cellStyle name="20% - Accent4 11 5" xfId="3667" xr:uid="{00000000-0005-0000-0000-000046030000}"/>
    <cellStyle name="20% - Accent4 11 6" xfId="1202" xr:uid="{00000000-0005-0000-0000-000047030000}"/>
    <cellStyle name="20% - Accent4 12" xfId="187" xr:uid="{00000000-0005-0000-0000-000048030000}"/>
    <cellStyle name="20% - Accent4 12 2" xfId="188" xr:uid="{00000000-0005-0000-0000-000049030000}"/>
    <cellStyle name="20% - Accent4 12 2 2" xfId="2849" xr:uid="{00000000-0005-0000-0000-00004A030000}"/>
    <cellStyle name="20% - Accent4 12 2 3" xfId="2029" xr:uid="{00000000-0005-0000-0000-00004B030000}"/>
    <cellStyle name="20% - Accent4 12 2 4" xfId="3670" xr:uid="{00000000-0005-0000-0000-00004C030000}"/>
    <cellStyle name="20% - Accent4 12 2 5" xfId="1205" xr:uid="{00000000-0005-0000-0000-00004D030000}"/>
    <cellStyle name="20% - Accent4 12 3" xfId="2848" xr:uid="{00000000-0005-0000-0000-00004E030000}"/>
    <cellStyle name="20% - Accent4 12 4" xfId="2028" xr:uid="{00000000-0005-0000-0000-00004F030000}"/>
    <cellStyle name="20% - Accent4 12 5" xfId="3669" xr:uid="{00000000-0005-0000-0000-000050030000}"/>
    <cellStyle name="20% - Accent4 12 6" xfId="1204" xr:uid="{00000000-0005-0000-0000-000051030000}"/>
    <cellStyle name="20% - Accent4 13" xfId="189" xr:uid="{00000000-0005-0000-0000-000052030000}"/>
    <cellStyle name="20% - Accent4 13 2" xfId="190" xr:uid="{00000000-0005-0000-0000-000053030000}"/>
    <cellStyle name="20% - Accent4 13 2 2" xfId="2851" xr:uid="{00000000-0005-0000-0000-000054030000}"/>
    <cellStyle name="20% - Accent4 13 2 3" xfId="2031" xr:uid="{00000000-0005-0000-0000-000055030000}"/>
    <cellStyle name="20% - Accent4 13 2 4" xfId="3672" xr:uid="{00000000-0005-0000-0000-000056030000}"/>
    <cellStyle name="20% - Accent4 13 2 5" xfId="1207" xr:uid="{00000000-0005-0000-0000-000057030000}"/>
    <cellStyle name="20% - Accent4 13 3" xfId="2850" xr:uid="{00000000-0005-0000-0000-000058030000}"/>
    <cellStyle name="20% - Accent4 13 4" xfId="2030" xr:uid="{00000000-0005-0000-0000-000059030000}"/>
    <cellStyle name="20% - Accent4 13 5" xfId="3671" xr:uid="{00000000-0005-0000-0000-00005A030000}"/>
    <cellStyle name="20% - Accent4 13 6" xfId="1206" xr:uid="{00000000-0005-0000-0000-00005B030000}"/>
    <cellStyle name="20% - Accent4 14" xfId="191" xr:uid="{00000000-0005-0000-0000-00005C030000}"/>
    <cellStyle name="20% - Accent4 14 2" xfId="192" xr:uid="{00000000-0005-0000-0000-00005D030000}"/>
    <cellStyle name="20% - Accent4 14 2 2" xfId="2853" xr:uid="{00000000-0005-0000-0000-00005E030000}"/>
    <cellStyle name="20% - Accent4 14 2 3" xfId="2033" xr:uid="{00000000-0005-0000-0000-00005F030000}"/>
    <cellStyle name="20% - Accent4 14 2 4" xfId="3674" xr:uid="{00000000-0005-0000-0000-000060030000}"/>
    <cellStyle name="20% - Accent4 14 2 5" xfId="1209" xr:uid="{00000000-0005-0000-0000-000061030000}"/>
    <cellStyle name="20% - Accent4 14 3" xfId="2852" xr:uid="{00000000-0005-0000-0000-000062030000}"/>
    <cellStyle name="20% - Accent4 14 4" xfId="2032" xr:uid="{00000000-0005-0000-0000-000063030000}"/>
    <cellStyle name="20% - Accent4 14 5" xfId="3673" xr:uid="{00000000-0005-0000-0000-000064030000}"/>
    <cellStyle name="20% - Accent4 14 6" xfId="1208" xr:uid="{00000000-0005-0000-0000-000065030000}"/>
    <cellStyle name="20% - Accent4 15" xfId="193" xr:uid="{00000000-0005-0000-0000-000066030000}"/>
    <cellStyle name="20% - Accent4 15 2" xfId="194" xr:uid="{00000000-0005-0000-0000-000067030000}"/>
    <cellStyle name="20% - Accent4 15 2 2" xfId="2855" xr:uid="{00000000-0005-0000-0000-000068030000}"/>
    <cellStyle name="20% - Accent4 15 2 3" xfId="2035" xr:uid="{00000000-0005-0000-0000-000069030000}"/>
    <cellStyle name="20% - Accent4 15 2 4" xfId="3676" xr:uid="{00000000-0005-0000-0000-00006A030000}"/>
    <cellStyle name="20% - Accent4 15 2 5" xfId="1211" xr:uid="{00000000-0005-0000-0000-00006B030000}"/>
    <cellStyle name="20% - Accent4 15 3" xfId="2854" xr:uid="{00000000-0005-0000-0000-00006C030000}"/>
    <cellStyle name="20% - Accent4 15 4" xfId="2034" xr:uid="{00000000-0005-0000-0000-00006D030000}"/>
    <cellStyle name="20% - Accent4 15 5" xfId="3675" xr:uid="{00000000-0005-0000-0000-00006E030000}"/>
    <cellStyle name="20% - Accent4 15 6" xfId="1210" xr:uid="{00000000-0005-0000-0000-00006F030000}"/>
    <cellStyle name="20% - Accent4 16" xfId="195" xr:uid="{00000000-0005-0000-0000-000070030000}"/>
    <cellStyle name="20% - Accent4 16 2" xfId="196" xr:uid="{00000000-0005-0000-0000-000071030000}"/>
    <cellStyle name="20% - Accent4 16 2 2" xfId="2857" xr:uid="{00000000-0005-0000-0000-000072030000}"/>
    <cellStyle name="20% - Accent4 16 2 3" xfId="2037" xr:uid="{00000000-0005-0000-0000-000073030000}"/>
    <cellStyle name="20% - Accent4 16 2 4" xfId="3678" xr:uid="{00000000-0005-0000-0000-000074030000}"/>
    <cellStyle name="20% - Accent4 16 2 5" xfId="1213" xr:uid="{00000000-0005-0000-0000-000075030000}"/>
    <cellStyle name="20% - Accent4 16 3" xfId="2856" xr:uid="{00000000-0005-0000-0000-000076030000}"/>
    <cellStyle name="20% - Accent4 16 4" xfId="2036" xr:uid="{00000000-0005-0000-0000-000077030000}"/>
    <cellStyle name="20% - Accent4 16 5" xfId="3677" xr:uid="{00000000-0005-0000-0000-000078030000}"/>
    <cellStyle name="20% - Accent4 16 6" xfId="1212" xr:uid="{00000000-0005-0000-0000-000079030000}"/>
    <cellStyle name="20% - Accent4 17" xfId="197" xr:uid="{00000000-0005-0000-0000-00007A030000}"/>
    <cellStyle name="20% - Accent4 17 2" xfId="198" xr:uid="{00000000-0005-0000-0000-00007B030000}"/>
    <cellStyle name="20% - Accent4 17 2 2" xfId="2859" xr:uid="{00000000-0005-0000-0000-00007C030000}"/>
    <cellStyle name="20% - Accent4 17 2 3" xfId="2039" xr:uid="{00000000-0005-0000-0000-00007D030000}"/>
    <cellStyle name="20% - Accent4 17 2 4" xfId="3680" xr:uid="{00000000-0005-0000-0000-00007E030000}"/>
    <cellStyle name="20% - Accent4 17 2 5" xfId="1215" xr:uid="{00000000-0005-0000-0000-00007F030000}"/>
    <cellStyle name="20% - Accent4 17 3" xfId="2858" xr:uid="{00000000-0005-0000-0000-000080030000}"/>
    <cellStyle name="20% - Accent4 17 4" xfId="2038" xr:uid="{00000000-0005-0000-0000-000081030000}"/>
    <cellStyle name="20% - Accent4 17 5" xfId="3679" xr:uid="{00000000-0005-0000-0000-000082030000}"/>
    <cellStyle name="20% - Accent4 17 6" xfId="1214" xr:uid="{00000000-0005-0000-0000-000083030000}"/>
    <cellStyle name="20% - Accent4 18" xfId="199" xr:uid="{00000000-0005-0000-0000-000084030000}"/>
    <cellStyle name="20% - Accent4 18 2" xfId="200" xr:uid="{00000000-0005-0000-0000-000085030000}"/>
    <cellStyle name="20% - Accent4 18 2 2" xfId="2861" xr:uid="{00000000-0005-0000-0000-000086030000}"/>
    <cellStyle name="20% - Accent4 18 2 3" xfId="2041" xr:uid="{00000000-0005-0000-0000-000087030000}"/>
    <cellStyle name="20% - Accent4 18 2 4" xfId="3682" xr:uid="{00000000-0005-0000-0000-000088030000}"/>
    <cellStyle name="20% - Accent4 18 2 5" xfId="1217" xr:uid="{00000000-0005-0000-0000-000089030000}"/>
    <cellStyle name="20% - Accent4 18 3" xfId="2860" xr:uid="{00000000-0005-0000-0000-00008A030000}"/>
    <cellStyle name="20% - Accent4 18 4" xfId="2040" xr:uid="{00000000-0005-0000-0000-00008B030000}"/>
    <cellStyle name="20% - Accent4 18 5" xfId="3681" xr:uid="{00000000-0005-0000-0000-00008C030000}"/>
    <cellStyle name="20% - Accent4 18 6" xfId="1216" xr:uid="{00000000-0005-0000-0000-00008D030000}"/>
    <cellStyle name="20% - Accent4 19" xfId="201" xr:uid="{00000000-0005-0000-0000-00008E030000}"/>
    <cellStyle name="20% - Accent4 19 2" xfId="202" xr:uid="{00000000-0005-0000-0000-00008F030000}"/>
    <cellStyle name="20% - Accent4 19 2 2" xfId="2863" xr:uid="{00000000-0005-0000-0000-000090030000}"/>
    <cellStyle name="20% - Accent4 19 2 3" xfId="2043" xr:uid="{00000000-0005-0000-0000-000091030000}"/>
    <cellStyle name="20% - Accent4 19 2 4" xfId="3684" xr:uid="{00000000-0005-0000-0000-000092030000}"/>
    <cellStyle name="20% - Accent4 19 2 5" xfId="1219" xr:uid="{00000000-0005-0000-0000-000093030000}"/>
    <cellStyle name="20% - Accent4 19 3" xfId="2862" xr:uid="{00000000-0005-0000-0000-000094030000}"/>
    <cellStyle name="20% - Accent4 19 4" xfId="2042" xr:uid="{00000000-0005-0000-0000-000095030000}"/>
    <cellStyle name="20% - Accent4 19 5" xfId="3683" xr:uid="{00000000-0005-0000-0000-000096030000}"/>
    <cellStyle name="20% - Accent4 19 6" xfId="1218" xr:uid="{00000000-0005-0000-0000-000097030000}"/>
    <cellStyle name="20% - Accent4 2" xfId="203" xr:uid="{00000000-0005-0000-0000-000098030000}"/>
    <cellStyle name="20% - Accent4 2 10" xfId="1220" xr:uid="{00000000-0005-0000-0000-000099030000}"/>
    <cellStyle name="20% - Accent4 2 2" xfId="204" xr:uid="{00000000-0005-0000-0000-00009A030000}"/>
    <cellStyle name="20% - Accent4 2 2 2" xfId="205" xr:uid="{00000000-0005-0000-0000-00009B030000}"/>
    <cellStyle name="20% - Accent4 2 2 2 2" xfId="2866" xr:uid="{00000000-0005-0000-0000-00009C030000}"/>
    <cellStyle name="20% - Accent4 2 2 2 3" xfId="2046" xr:uid="{00000000-0005-0000-0000-00009D030000}"/>
    <cellStyle name="20% - Accent4 2 2 2 4" xfId="3687" xr:uid="{00000000-0005-0000-0000-00009E030000}"/>
    <cellStyle name="20% - Accent4 2 2 2 5" xfId="1222" xr:uid="{00000000-0005-0000-0000-00009F030000}"/>
    <cellStyle name="20% - Accent4 2 2 3" xfId="206" xr:uid="{00000000-0005-0000-0000-0000A0030000}"/>
    <cellStyle name="20% - Accent4 2 2 3 2" xfId="2867" xr:uid="{00000000-0005-0000-0000-0000A1030000}"/>
    <cellStyle name="20% - Accent4 2 2 3 3" xfId="2047" xr:uid="{00000000-0005-0000-0000-0000A2030000}"/>
    <cellStyle name="20% - Accent4 2 2 3 4" xfId="3688" xr:uid="{00000000-0005-0000-0000-0000A3030000}"/>
    <cellStyle name="20% - Accent4 2 2 3 5" xfId="1223" xr:uid="{00000000-0005-0000-0000-0000A4030000}"/>
    <cellStyle name="20% - Accent4 2 2 4" xfId="207" xr:uid="{00000000-0005-0000-0000-0000A5030000}"/>
    <cellStyle name="20% - Accent4 2 2 4 2" xfId="2868" xr:uid="{00000000-0005-0000-0000-0000A6030000}"/>
    <cellStyle name="20% - Accent4 2 2 4 3" xfId="2048" xr:uid="{00000000-0005-0000-0000-0000A7030000}"/>
    <cellStyle name="20% - Accent4 2 2 4 4" xfId="3689" xr:uid="{00000000-0005-0000-0000-0000A8030000}"/>
    <cellStyle name="20% - Accent4 2 2 4 5" xfId="1224" xr:uid="{00000000-0005-0000-0000-0000A9030000}"/>
    <cellStyle name="20% - Accent4 2 2 5" xfId="2865" xr:uid="{00000000-0005-0000-0000-0000AA030000}"/>
    <cellStyle name="20% - Accent4 2 2 6" xfId="2045" xr:uid="{00000000-0005-0000-0000-0000AB030000}"/>
    <cellStyle name="20% - Accent4 2 2 7" xfId="3686" xr:uid="{00000000-0005-0000-0000-0000AC030000}"/>
    <cellStyle name="20% - Accent4 2 2 8" xfId="1221" xr:uid="{00000000-0005-0000-0000-0000AD030000}"/>
    <cellStyle name="20% - Accent4 2 3" xfId="208" xr:uid="{00000000-0005-0000-0000-0000AE030000}"/>
    <cellStyle name="20% - Accent4 2 3 2" xfId="2869" xr:uid="{00000000-0005-0000-0000-0000AF030000}"/>
    <cellStyle name="20% - Accent4 2 3 3" xfId="2049" xr:uid="{00000000-0005-0000-0000-0000B0030000}"/>
    <cellStyle name="20% - Accent4 2 3 4" xfId="3690" xr:uid="{00000000-0005-0000-0000-0000B1030000}"/>
    <cellStyle name="20% - Accent4 2 3 5" xfId="1225" xr:uid="{00000000-0005-0000-0000-0000B2030000}"/>
    <cellStyle name="20% - Accent4 2 4" xfId="209" xr:uid="{00000000-0005-0000-0000-0000B3030000}"/>
    <cellStyle name="20% - Accent4 2 4 2" xfId="2870" xr:uid="{00000000-0005-0000-0000-0000B4030000}"/>
    <cellStyle name="20% - Accent4 2 4 3" xfId="2050" xr:uid="{00000000-0005-0000-0000-0000B5030000}"/>
    <cellStyle name="20% - Accent4 2 4 4" xfId="3691" xr:uid="{00000000-0005-0000-0000-0000B6030000}"/>
    <cellStyle name="20% - Accent4 2 4 5" xfId="1226" xr:uid="{00000000-0005-0000-0000-0000B7030000}"/>
    <cellStyle name="20% - Accent4 2 5" xfId="210" xr:uid="{00000000-0005-0000-0000-0000B8030000}"/>
    <cellStyle name="20% - Accent4 2 5 2" xfId="2871" xr:uid="{00000000-0005-0000-0000-0000B9030000}"/>
    <cellStyle name="20% - Accent4 2 5 3" xfId="2051" xr:uid="{00000000-0005-0000-0000-0000BA030000}"/>
    <cellStyle name="20% - Accent4 2 5 4" xfId="3692" xr:uid="{00000000-0005-0000-0000-0000BB030000}"/>
    <cellStyle name="20% - Accent4 2 5 5" xfId="1227" xr:uid="{00000000-0005-0000-0000-0000BC030000}"/>
    <cellStyle name="20% - Accent4 2 6" xfId="211" xr:uid="{00000000-0005-0000-0000-0000BD030000}"/>
    <cellStyle name="20% - Accent4 2 6 2" xfId="2872" xr:uid="{00000000-0005-0000-0000-0000BE030000}"/>
    <cellStyle name="20% - Accent4 2 6 3" xfId="2052" xr:uid="{00000000-0005-0000-0000-0000BF030000}"/>
    <cellStyle name="20% - Accent4 2 6 4" xfId="3693" xr:uid="{00000000-0005-0000-0000-0000C0030000}"/>
    <cellStyle name="20% - Accent4 2 6 5" xfId="1228" xr:uid="{00000000-0005-0000-0000-0000C1030000}"/>
    <cellStyle name="20% - Accent4 2 7" xfId="2864" xr:uid="{00000000-0005-0000-0000-0000C2030000}"/>
    <cellStyle name="20% - Accent4 2 8" xfId="2044" xr:uid="{00000000-0005-0000-0000-0000C3030000}"/>
    <cellStyle name="20% - Accent4 2 9" xfId="3685" xr:uid="{00000000-0005-0000-0000-0000C4030000}"/>
    <cellStyle name="20% - Accent4 20" xfId="212" xr:uid="{00000000-0005-0000-0000-0000C5030000}"/>
    <cellStyle name="20% - Accent4 20 2" xfId="213" xr:uid="{00000000-0005-0000-0000-0000C6030000}"/>
    <cellStyle name="20% - Accent4 20 2 2" xfId="2874" xr:uid="{00000000-0005-0000-0000-0000C7030000}"/>
    <cellStyle name="20% - Accent4 20 2 3" xfId="2054" xr:uid="{00000000-0005-0000-0000-0000C8030000}"/>
    <cellStyle name="20% - Accent4 20 2 4" xfId="3695" xr:uid="{00000000-0005-0000-0000-0000C9030000}"/>
    <cellStyle name="20% - Accent4 20 2 5" xfId="1230" xr:uid="{00000000-0005-0000-0000-0000CA030000}"/>
    <cellStyle name="20% - Accent4 20 3" xfId="2873" xr:uid="{00000000-0005-0000-0000-0000CB030000}"/>
    <cellStyle name="20% - Accent4 20 4" xfId="2053" xr:uid="{00000000-0005-0000-0000-0000CC030000}"/>
    <cellStyle name="20% - Accent4 20 5" xfId="3694" xr:uid="{00000000-0005-0000-0000-0000CD030000}"/>
    <cellStyle name="20% - Accent4 20 6" xfId="1229" xr:uid="{00000000-0005-0000-0000-0000CE030000}"/>
    <cellStyle name="20% - Accent4 21" xfId="214" xr:uid="{00000000-0005-0000-0000-0000CF030000}"/>
    <cellStyle name="20% - Accent4 21 2" xfId="215" xr:uid="{00000000-0005-0000-0000-0000D0030000}"/>
    <cellStyle name="20% - Accent4 21 2 2" xfId="2876" xr:uid="{00000000-0005-0000-0000-0000D1030000}"/>
    <cellStyle name="20% - Accent4 21 2 3" xfId="2056" xr:uid="{00000000-0005-0000-0000-0000D2030000}"/>
    <cellStyle name="20% - Accent4 21 2 4" xfId="3697" xr:uid="{00000000-0005-0000-0000-0000D3030000}"/>
    <cellStyle name="20% - Accent4 21 2 5" xfId="1232" xr:uid="{00000000-0005-0000-0000-0000D4030000}"/>
    <cellStyle name="20% - Accent4 21 3" xfId="2875" xr:uid="{00000000-0005-0000-0000-0000D5030000}"/>
    <cellStyle name="20% - Accent4 21 4" xfId="2055" xr:uid="{00000000-0005-0000-0000-0000D6030000}"/>
    <cellStyle name="20% - Accent4 21 5" xfId="3696" xr:uid="{00000000-0005-0000-0000-0000D7030000}"/>
    <cellStyle name="20% - Accent4 21 6" xfId="1231" xr:uid="{00000000-0005-0000-0000-0000D8030000}"/>
    <cellStyle name="20% - Accent4 22" xfId="216" xr:uid="{00000000-0005-0000-0000-0000D9030000}"/>
    <cellStyle name="20% - Accent4 22 2" xfId="217" xr:uid="{00000000-0005-0000-0000-0000DA030000}"/>
    <cellStyle name="20% - Accent4 22 2 2" xfId="2878" xr:uid="{00000000-0005-0000-0000-0000DB030000}"/>
    <cellStyle name="20% - Accent4 22 2 3" xfId="2058" xr:uid="{00000000-0005-0000-0000-0000DC030000}"/>
    <cellStyle name="20% - Accent4 22 2 4" xfId="3699" xr:uid="{00000000-0005-0000-0000-0000DD030000}"/>
    <cellStyle name="20% - Accent4 22 2 5" xfId="1234" xr:uid="{00000000-0005-0000-0000-0000DE030000}"/>
    <cellStyle name="20% - Accent4 22 3" xfId="2877" xr:uid="{00000000-0005-0000-0000-0000DF030000}"/>
    <cellStyle name="20% - Accent4 22 4" xfId="2057" xr:uid="{00000000-0005-0000-0000-0000E0030000}"/>
    <cellStyle name="20% - Accent4 22 5" xfId="3698" xr:uid="{00000000-0005-0000-0000-0000E1030000}"/>
    <cellStyle name="20% - Accent4 22 6" xfId="1233" xr:uid="{00000000-0005-0000-0000-0000E2030000}"/>
    <cellStyle name="20% - Accent4 23" xfId="218" xr:uid="{00000000-0005-0000-0000-0000E3030000}"/>
    <cellStyle name="20% - Accent4 23 2" xfId="219" xr:uid="{00000000-0005-0000-0000-0000E4030000}"/>
    <cellStyle name="20% - Accent4 23 2 2" xfId="2880" xr:uid="{00000000-0005-0000-0000-0000E5030000}"/>
    <cellStyle name="20% - Accent4 23 2 3" xfId="2060" xr:uid="{00000000-0005-0000-0000-0000E6030000}"/>
    <cellStyle name="20% - Accent4 23 2 4" xfId="3701" xr:uid="{00000000-0005-0000-0000-0000E7030000}"/>
    <cellStyle name="20% - Accent4 23 2 5" xfId="1236" xr:uid="{00000000-0005-0000-0000-0000E8030000}"/>
    <cellStyle name="20% - Accent4 23 3" xfId="2879" xr:uid="{00000000-0005-0000-0000-0000E9030000}"/>
    <cellStyle name="20% - Accent4 23 4" xfId="2059" xr:uid="{00000000-0005-0000-0000-0000EA030000}"/>
    <cellStyle name="20% - Accent4 23 5" xfId="3700" xr:uid="{00000000-0005-0000-0000-0000EB030000}"/>
    <cellStyle name="20% - Accent4 23 6" xfId="1235" xr:uid="{00000000-0005-0000-0000-0000EC030000}"/>
    <cellStyle name="20% - Accent4 24" xfId="220" xr:uid="{00000000-0005-0000-0000-0000ED030000}"/>
    <cellStyle name="20% - Accent4 24 2" xfId="221" xr:uid="{00000000-0005-0000-0000-0000EE030000}"/>
    <cellStyle name="20% - Accent4 24 2 2" xfId="2882" xr:uid="{00000000-0005-0000-0000-0000EF030000}"/>
    <cellStyle name="20% - Accent4 24 2 3" xfId="2062" xr:uid="{00000000-0005-0000-0000-0000F0030000}"/>
    <cellStyle name="20% - Accent4 24 2 4" xfId="3703" xr:uid="{00000000-0005-0000-0000-0000F1030000}"/>
    <cellStyle name="20% - Accent4 24 2 5" xfId="1238" xr:uid="{00000000-0005-0000-0000-0000F2030000}"/>
    <cellStyle name="20% - Accent4 24 3" xfId="2881" xr:uid="{00000000-0005-0000-0000-0000F3030000}"/>
    <cellStyle name="20% - Accent4 24 4" xfId="2061" xr:uid="{00000000-0005-0000-0000-0000F4030000}"/>
    <cellStyle name="20% - Accent4 24 5" xfId="3702" xr:uid="{00000000-0005-0000-0000-0000F5030000}"/>
    <cellStyle name="20% - Accent4 24 6" xfId="1237" xr:uid="{00000000-0005-0000-0000-0000F6030000}"/>
    <cellStyle name="20% - Accent4 25" xfId="222" xr:uid="{00000000-0005-0000-0000-0000F7030000}"/>
    <cellStyle name="20% - Accent4 26" xfId="223" xr:uid="{00000000-0005-0000-0000-0000F8030000}"/>
    <cellStyle name="20% - Accent4 26 2" xfId="2883" xr:uid="{00000000-0005-0000-0000-0000F9030000}"/>
    <cellStyle name="20% - Accent4 26 3" xfId="2063" xr:uid="{00000000-0005-0000-0000-0000FA030000}"/>
    <cellStyle name="20% - Accent4 26 4" xfId="3704" xr:uid="{00000000-0005-0000-0000-0000FB030000}"/>
    <cellStyle name="20% - Accent4 26 5" xfId="1239" xr:uid="{00000000-0005-0000-0000-0000FC030000}"/>
    <cellStyle name="20% - Accent4 3" xfId="224" xr:uid="{00000000-0005-0000-0000-0000FD030000}"/>
    <cellStyle name="20% - Accent4 3 2" xfId="225" xr:uid="{00000000-0005-0000-0000-0000FE030000}"/>
    <cellStyle name="20% - Accent4 3 3" xfId="226" xr:uid="{00000000-0005-0000-0000-0000FF030000}"/>
    <cellStyle name="20% - Accent4 3 3 2" xfId="2885" xr:uid="{00000000-0005-0000-0000-000000040000}"/>
    <cellStyle name="20% - Accent4 3 3 3" xfId="2065" xr:uid="{00000000-0005-0000-0000-000001040000}"/>
    <cellStyle name="20% - Accent4 3 3 4" xfId="3706" xr:uid="{00000000-0005-0000-0000-000002040000}"/>
    <cellStyle name="20% - Accent4 3 3 5" xfId="1241" xr:uid="{00000000-0005-0000-0000-000003040000}"/>
    <cellStyle name="20% - Accent4 3 4" xfId="2884" xr:uid="{00000000-0005-0000-0000-000004040000}"/>
    <cellStyle name="20% - Accent4 3 5" xfId="2064" xr:uid="{00000000-0005-0000-0000-000005040000}"/>
    <cellStyle name="20% - Accent4 3 6" xfId="3705" xr:uid="{00000000-0005-0000-0000-000006040000}"/>
    <cellStyle name="20% - Accent4 3 7" xfId="1240" xr:uid="{00000000-0005-0000-0000-000007040000}"/>
    <cellStyle name="20% - Accent4 4" xfId="227" xr:uid="{00000000-0005-0000-0000-000008040000}"/>
    <cellStyle name="20% - Accent4 4 2" xfId="228" xr:uid="{00000000-0005-0000-0000-000009040000}"/>
    <cellStyle name="20% - Accent4 4 2 2" xfId="2887" xr:uid="{00000000-0005-0000-0000-00000A040000}"/>
    <cellStyle name="20% - Accent4 4 2 3" xfId="2067" xr:uid="{00000000-0005-0000-0000-00000B040000}"/>
    <cellStyle name="20% - Accent4 4 2 4" xfId="3708" xr:uid="{00000000-0005-0000-0000-00000C040000}"/>
    <cellStyle name="20% - Accent4 4 2 5" xfId="1243" xr:uid="{00000000-0005-0000-0000-00000D040000}"/>
    <cellStyle name="20% - Accent4 4 3" xfId="2886" xr:uid="{00000000-0005-0000-0000-00000E040000}"/>
    <cellStyle name="20% - Accent4 4 4" xfId="2066" xr:uid="{00000000-0005-0000-0000-00000F040000}"/>
    <cellStyle name="20% - Accent4 4 5" xfId="3707" xr:uid="{00000000-0005-0000-0000-000010040000}"/>
    <cellStyle name="20% - Accent4 4 6" xfId="1242" xr:uid="{00000000-0005-0000-0000-000011040000}"/>
    <cellStyle name="20% - Accent4 5" xfId="229" xr:uid="{00000000-0005-0000-0000-000012040000}"/>
    <cellStyle name="20% - Accent4 5 2" xfId="230" xr:uid="{00000000-0005-0000-0000-000013040000}"/>
    <cellStyle name="20% - Accent4 5 2 2" xfId="2889" xr:uid="{00000000-0005-0000-0000-000014040000}"/>
    <cellStyle name="20% - Accent4 5 2 3" xfId="2069" xr:uid="{00000000-0005-0000-0000-000015040000}"/>
    <cellStyle name="20% - Accent4 5 2 4" xfId="3710" xr:uid="{00000000-0005-0000-0000-000016040000}"/>
    <cellStyle name="20% - Accent4 5 2 5" xfId="1245" xr:uid="{00000000-0005-0000-0000-000017040000}"/>
    <cellStyle name="20% - Accent4 5 3" xfId="2888" xr:uid="{00000000-0005-0000-0000-000018040000}"/>
    <cellStyle name="20% - Accent4 5 4" xfId="2068" xr:uid="{00000000-0005-0000-0000-000019040000}"/>
    <cellStyle name="20% - Accent4 5 5" xfId="3709" xr:uid="{00000000-0005-0000-0000-00001A040000}"/>
    <cellStyle name="20% - Accent4 5 6" xfId="1244" xr:uid="{00000000-0005-0000-0000-00001B040000}"/>
    <cellStyle name="20% - Accent4 6" xfId="231" xr:uid="{00000000-0005-0000-0000-00001C040000}"/>
    <cellStyle name="20% - Accent4 6 2" xfId="232" xr:uid="{00000000-0005-0000-0000-00001D040000}"/>
    <cellStyle name="20% - Accent4 6 2 2" xfId="2891" xr:uid="{00000000-0005-0000-0000-00001E040000}"/>
    <cellStyle name="20% - Accent4 6 2 3" xfId="2071" xr:uid="{00000000-0005-0000-0000-00001F040000}"/>
    <cellStyle name="20% - Accent4 6 2 4" xfId="3712" xr:uid="{00000000-0005-0000-0000-000020040000}"/>
    <cellStyle name="20% - Accent4 6 2 5" xfId="1247" xr:uid="{00000000-0005-0000-0000-000021040000}"/>
    <cellStyle name="20% - Accent4 6 3" xfId="2890" xr:uid="{00000000-0005-0000-0000-000022040000}"/>
    <cellStyle name="20% - Accent4 6 4" xfId="2070" xr:uid="{00000000-0005-0000-0000-000023040000}"/>
    <cellStyle name="20% - Accent4 6 5" xfId="3711" xr:uid="{00000000-0005-0000-0000-000024040000}"/>
    <cellStyle name="20% - Accent4 6 6" xfId="1246" xr:uid="{00000000-0005-0000-0000-000025040000}"/>
    <cellStyle name="20% - Accent4 7" xfId="233" xr:uid="{00000000-0005-0000-0000-000026040000}"/>
    <cellStyle name="20% - Accent4 7 2" xfId="234" xr:uid="{00000000-0005-0000-0000-000027040000}"/>
    <cellStyle name="20% - Accent4 7 2 2" xfId="2893" xr:uid="{00000000-0005-0000-0000-000028040000}"/>
    <cellStyle name="20% - Accent4 7 2 3" xfId="2073" xr:uid="{00000000-0005-0000-0000-000029040000}"/>
    <cellStyle name="20% - Accent4 7 2 4" xfId="3714" xr:uid="{00000000-0005-0000-0000-00002A040000}"/>
    <cellStyle name="20% - Accent4 7 2 5" xfId="1249" xr:uid="{00000000-0005-0000-0000-00002B040000}"/>
    <cellStyle name="20% - Accent4 7 3" xfId="2892" xr:uid="{00000000-0005-0000-0000-00002C040000}"/>
    <cellStyle name="20% - Accent4 7 4" xfId="2072" xr:uid="{00000000-0005-0000-0000-00002D040000}"/>
    <cellStyle name="20% - Accent4 7 5" xfId="3713" xr:uid="{00000000-0005-0000-0000-00002E040000}"/>
    <cellStyle name="20% - Accent4 7 6" xfId="1248" xr:uid="{00000000-0005-0000-0000-00002F040000}"/>
    <cellStyle name="20% - Accent4 8" xfId="235" xr:uid="{00000000-0005-0000-0000-000030040000}"/>
    <cellStyle name="20% - Accent4 8 2" xfId="236" xr:uid="{00000000-0005-0000-0000-000031040000}"/>
    <cellStyle name="20% - Accent4 8 2 2" xfId="2895" xr:uid="{00000000-0005-0000-0000-000032040000}"/>
    <cellStyle name="20% - Accent4 8 2 3" xfId="2075" xr:uid="{00000000-0005-0000-0000-000033040000}"/>
    <cellStyle name="20% - Accent4 8 2 4" xfId="3716" xr:uid="{00000000-0005-0000-0000-000034040000}"/>
    <cellStyle name="20% - Accent4 8 2 5" xfId="1251" xr:uid="{00000000-0005-0000-0000-000035040000}"/>
    <cellStyle name="20% - Accent4 8 3" xfId="2894" xr:uid="{00000000-0005-0000-0000-000036040000}"/>
    <cellStyle name="20% - Accent4 8 4" xfId="2074" xr:uid="{00000000-0005-0000-0000-000037040000}"/>
    <cellStyle name="20% - Accent4 8 5" xfId="3715" xr:uid="{00000000-0005-0000-0000-000038040000}"/>
    <cellStyle name="20% - Accent4 8 6" xfId="1250" xr:uid="{00000000-0005-0000-0000-000039040000}"/>
    <cellStyle name="20% - Accent4 9" xfId="237" xr:uid="{00000000-0005-0000-0000-00003A040000}"/>
    <cellStyle name="20% - Accent4 9 2" xfId="238" xr:uid="{00000000-0005-0000-0000-00003B040000}"/>
    <cellStyle name="20% - Accent4 9 2 2" xfId="2897" xr:uid="{00000000-0005-0000-0000-00003C040000}"/>
    <cellStyle name="20% - Accent4 9 2 3" xfId="2077" xr:uid="{00000000-0005-0000-0000-00003D040000}"/>
    <cellStyle name="20% - Accent4 9 2 4" xfId="3718" xr:uid="{00000000-0005-0000-0000-00003E040000}"/>
    <cellStyle name="20% - Accent4 9 2 5" xfId="1253" xr:uid="{00000000-0005-0000-0000-00003F040000}"/>
    <cellStyle name="20% - Accent4 9 3" xfId="2896" xr:uid="{00000000-0005-0000-0000-000040040000}"/>
    <cellStyle name="20% - Accent4 9 4" xfId="2076" xr:uid="{00000000-0005-0000-0000-000041040000}"/>
    <cellStyle name="20% - Accent4 9 5" xfId="3717" xr:uid="{00000000-0005-0000-0000-000042040000}"/>
    <cellStyle name="20% - Accent4 9 6" xfId="1252" xr:uid="{00000000-0005-0000-0000-000043040000}"/>
    <cellStyle name="20% - Accent5" xfId="1025" builtinId="46" customBuiltin="1"/>
    <cellStyle name="20% - Accent5 10" xfId="239" xr:uid="{00000000-0005-0000-0000-000045040000}"/>
    <cellStyle name="20% - Accent5 10 2" xfId="240" xr:uid="{00000000-0005-0000-0000-000046040000}"/>
    <cellStyle name="20% - Accent5 10 2 2" xfId="2899" xr:uid="{00000000-0005-0000-0000-000047040000}"/>
    <cellStyle name="20% - Accent5 10 2 3" xfId="2079" xr:uid="{00000000-0005-0000-0000-000048040000}"/>
    <cellStyle name="20% - Accent5 10 2 4" xfId="3720" xr:uid="{00000000-0005-0000-0000-000049040000}"/>
    <cellStyle name="20% - Accent5 10 2 5" xfId="1255" xr:uid="{00000000-0005-0000-0000-00004A040000}"/>
    <cellStyle name="20% - Accent5 10 3" xfId="2898" xr:uid="{00000000-0005-0000-0000-00004B040000}"/>
    <cellStyle name="20% - Accent5 10 4" xfId="2078" xr:uid="{00000000-0005-0000-0000-00004C040000}"/>
    <cellStyle name="20% - Accent5 10 5" xfId="3719" xr:uid="{00000000-0005-0000-0000-00004D040000}"/>
    <cellStyle name="20% - Accent5 10 6" xfId="1254" xr:uid="{00000000-0005-0000-0000-00004E040000}"/>
    <cellStyle name="20% - Accent5 11" xfId="241" xr:uid="{00000000-0005-0000-0000-00004F040000}"/>
    <cellStyle name="20% - Accent5 11 2" xfId="242" xr:uid="{00000000-0005-0000-0000-000050040000}"/>
    <cellStyle name="20% - Accent5 11 2 2" xfId="2901" xr:uid="{00000000-0005-0000-0000-000051040000}"/>
    <cellStyle name="20% - Accent5 11 2 3" xfId="2081" xr:uid="{00000000-0005-0000-0000-000052040000}"/>
    <cellStyle name="20% - Accent5 11 2 4" xfId="3722" xr:uid="{00000000-0005-0000-0000-000053040000}"/>
    <cellStyle name="20% - Accent5 11 2 5" xfId="1257" xr:uid="{00000000-0005-0000-0000-000054040000}"/>
    <cellStyle name="20% - Accent5 11 3" xfId="2900" xr:uid="{00000000-0005-0000-0000-000055040000}"/>
    <cellStyle name="20% - Accent5 11 4" xfId="2080" xr:uid="{00000000-0005-0000-0000-000056040000}"/>
    <cellStyle name="20% - Accent5 11 5" xfId="3721" xr:uid="{00000000-0005-0000-0000-000057040000}"/>
    <cellStyle name="20% - Accent5 11 6" xfId="1256" xr:uid="{00000000-0005-0000-0000-000058040000}"/>
    <cellStyle name="20% - Accent5 12" xfId="243" xr:uid="{00000000-0005-0000-0000-000059040000}"/>
    <cellStyle name="20% - Accent5 12 2" xfId="244" xr:uid="{00000000-0005-0000-0000-00005A040000}"/>
    <cellStyle name="20% - Accent5 12 2 2" xfId="2903" xr:uid="{00000000-0005-0000-0000-00005B040000}"/>
    <cellStyle name="20% - Accent5 12 2 3" xfId="2083" xr:uid="{00000000-0005-0000-0000-00005C040000}"/>
    <cellStyle name="20% - Accent5 12 2 4" xfId="3724" xr:uid="{00000000-0005-0000-0000-00005D040000}"/>
    <cellStyle name="20% - Accent5 12 2 5" xfId="1259" xr:uid="{00000000-0005-0000-0000-00005E040000}"/>
    <cellStyle name="20% - Accent5 12 3" xfId="2902" xr:uid="{00000000-0005-0000-0000-00005F040000}"/>
    <cellStyle name="20% - Accent5 12 4" xfId="2082" xr:uid="{00000000-0005-0000-0000-000060040000}"/>
    <cellStyle name="20% - Accent5 12 5" xfId="3723" xr:uid="{00000000-0005-0000-0000-000061040000}"/>
    <cellStyle name="20% - Accent5 12 6" xfId="1258" xr:uid="{00000000-0005-0000-0000-000062040000}"/>
    <cellStyle name="20% - Accent5 13" xfId="245" xr:uid="{00000000-0005-0000-0000-000063040000}"/>
    <cellStyle name="20% - Accent5 13 2" xfId="246" xr:uid="{00000000-0005-0000-0000-000064040000}"/>
    <cellStyle name="20% - Accent5 13 2 2" xfId="2905" xr:uid="{00000000-0005-0000-0000-000065040000}"/>
    <cellStyle name="20% - Accent5 13 2 3" xfId="2085" xr:uid="{00000000-0005-0000-0000-000066040000}"/>
    <cellStyle name="20% - Accent5 13 2 4" xfId="3726" xr:uid="{00000000-0005-0000-0000-000067040000}"/>
    <cellStyle name="20% - Accent5 13 2 5" xfId="1261" xr:uid="{00000000-0005-0000-0000-000068040000}"/>
    <cellStyle name="20% - Accent5 13 3" xfId="2904" xr:uid="{00000000-0005-0000-0000-000069040000}"/>
    <cellStyle name="20% - Accent5 13 4" xfId="2084" xr:uid="{00000000-0005-0000-0000-00006A040000}"/>
    <cellStyle name="20% - Accent5 13 5" xfId="3725" xr:uid="{00000000-0005-0000-0000-00006B040000}"/>
    <cellStyle name="20% - Accent5 13 6" xfId="1260" xr:uid="{00000000-0005-0000-0000-00006C040000}"/>
    <cellStyle name="20% - Accent5 14" xfId="247" xr:uid="{00000000-0005-0000-0000-00006D040000}"/>
    <cellStyle name="20% - Accent5 14 2" xfId="248" xr:uid="{00000000-0005-0000-0000-00006E040000}"/>
    <cellStyle name="20% - Accent5 14 2 2" xfId="2907" xr:uid="{00000000-0005-0000-0000-00006F040000}"/>
    <cellStyle name="20% - Accent5 14 2 3" xfId="2087" xr:uid="{00000000-0005-0000-0000-000070040000}"/>
    <cellStyle name="20% - Accent5 14 2 4" xfId="3728" xr:uid="{00000000-0005-0000-0000-000071040000}"/>
    <cellStyle name="20% - Accent5 14 2 5" xfId="1263" xr:uid="{00000000-0005-0000-0000-000072040000}"/>
    <cellStyle name="20% - Accent5 14 3" xfId="2906" xr:uid="{00000000-0005-0000-0000-000073040000}"/>
    <cellStyle name="20% - Accent5 14 4" xfId="2086" xr:uid="{00000000-0005-0000-0000-000074040000}"/>
    <cellStyle name="20% - Accent5 14 5" xfId="3727" xr:uid="{00000000-0005-0000-0000-000075040000}"/>
    <cellStyle name="20% - Accent5 14 6" xfId="1262" xr:uid="{00000000-0005-0000-0000-000076040000}"/>
    <cellStyle name="20% - Accent5 15" xfId="249" xr:uid="{00000000-0005-0000-0000-000077040000}"/>
    <cellStyle name="20% - Accent5 15 2" xfId="250" xr:uid="{00000000-0005-0000-0000-000078040000}"/>
    <cellStyle name="20% - Accent5 15 2 2" xfId="2909" xr:uid="{00000000-0005-0000-0000-000079040000}"/>
    <cellStyle name="20% - Accent5 15 2 3" xfId="2089" xr:uid="{00000000-0005-0000-0000-00007A040000}"/>
    <cellStyle name="20% - Accent5 15 2 4" xfId="3730" xr:uid="{00000000-0005-0000-0000-00007B040000}"/>
    <cellStyle name="20% - Accent5 15 2 5" xfId="1265" xr:uid="{00000000-0005-0000-0000-00007C040000}"/>
    <cellStyle name="20% - Accent5 15 3" xfId="2908" xr:uid="{00000000-0005-0000-0000-00007D040000}"/>
    <cellStyle name="20% - Accent5 15 4" xfId="2088" xr:uid="{00000000-0005-0000-0000-00007E040000}"/>
    <cellStyle name="20% - Accent5 15 5" xfId="3729" xr:uid="{00000000-0005-0000-0000-00007F040000}"/>
    <cellStyle name="20% - Accent5 15 6" xfId="1264" xr:uid="{00000000-0005-0000-0000-000080040000}"/>
    <cellStyle name="20% - Accent5 16" xfId="251" xr:uid="{00000000-0005-0000-0000-000081040000}"/>
    <cellStyle name="20% - Accent5 16 2" xfId="252" xr:uid="{00000000-0005-0000-0000-000082040000}"/>
    <cellStyle name="20% - Accent5 16 2 2" xfId="2911" xr:uid="{00000000-0005-0000-0000-000083040000}"/>
    <cellStyle name="20% - Accent5 16 2 3" xfId="2091" xr:uid="{00000000-0005-0000-0000-000084040000}"/>
    <cellStyle name="20% - Accent5 16 2 4" xfId="3732" xr:uid="{00000000-0005-0000-0000-000085040000}"/>
    <cellStyle name="20% - Accent5 16 2 5" xfId="1267" xr:uid="{00000000-0005-0000-0000-000086040000}"/>
    <cellStyle name="20% - Accent5 16 3" xfId="2910" xr:uid="{00000000-0005-0000-0000-000087040000}"/>
    <cellStyle name="20% - Accent5 16 4" xfId="2090" xr:uid="{00000000-0005-0000-0000-000088040000}"/>
    <cellStyle name="20% - Accent5 16 5" xfId="3731" xr:uid="{00000000-0005-0000-0000-000089040000}"/>
    <cellStyle name="20% - Accent5 16 6" xfId="1266" xr:uid="{00000000-0005-0000-0000-00008A040000}"/>
    <cellStyle name="20% - Accent5 17" xfId="253" xr:uid="{00000000-0005-0000-0000-00008B040000}"/>
    <cellStyle name="20% - Accent5 17 2" xfId="254" xr:uid="{00000000-0005-0000-0000-00008C040000}"/>
    <cellStyle name="20% - Accent5 17 2 2" xfId="2913" xr:uid="{00000000-0005-0000-0000-00008D040000}"/>
    <cellStyle name="20% - Accent5 17 2 3" xfId="2093" xr:uid="{00000000-0005-0000-0000-00008E040000}"/>
    <cellStyle name="20% - Accent5 17 2 4" xfId="3734" xr:uid="{00000000-0005-0000-0000-00008F040000}"/>
    <cellStyle name="20% - Accent5 17 2 5" xfId="1269" xr:uid="{00000000-0005-0000-0000-000090040000}"/>
    <cellStyle name="20% - Accent5 17 3" xfId="2912" xr:uid="{00000000-0005-0000-0000-000091040000}"/>
    <cellStyle name="20% - Accent5 17 4" xfId="2092" xr:uid="{00000000-0005-0000-0000-000092040000}"/>
    <cellStyle name="20% - Accent5 17 5" xfId="3733" xr:uid="{00000000-0005-0000-0000-000093040000}"/>
    <cellStyle name="20% - Accent5 17 6" xfId="1268" xr:uid="{00000000-0005-0000-0000-000094040000}"/>
    <cellStyle name="20% - Accent5 18" xfId="255" xr:uid="{00000000-0005-0000-0000-000095040000}"/>
    <cellStyle name="20% - Accent5 18 2" xfId="256" xr:uid="{00000000-0005-0000-0000-000096040000}"/>
    <cellStyle name="20% - Accent5 18 2 2" xfId="2915" xr:uid="{00000000-0005-0000-0000-000097040000}"/>
    <cellStyle name="20% - Accent5 18 2 3" xfId="2095" xr:uid="{00000000-0005-0000-0000-000098040000}"/>
    <cellStyle name="20% - Accent5 18 2 4" xfId="3736" xr:uid="{00000000-0005-0000-0000-000099040000}"/>
    <cellStyle name="20% - Accent5 18 2 5" xfId="1271" xr:uid="{00000000-0005-0000-0000-00009A040000}"/>
    <cellStyle name="20% - Accent5 18 3" xfId="2914" xr:uid="{00000000-0005-0000-0000-00009B040000}"/>
    <cellStyle name="20% - Accent5 18 4" xfId="2094" xr:uid="{00000000-0005-0000-0000-00009C040000}"/>
    <cellStyle name="20% - Accent5 18 5" xfId="3735" xr:uid="{00000000-0005-0000-0000-00009D040000}"/>
    <cellStyle name="20% - Accent5 18 6" xfId="1270" xr:uid="{00000000-0005-0000-0000-00009E040000}"/>
    <cellStyle name="20% - Accent5 19" xfId="257" xr:uid="{00000000-0005-0000-0000-00009F040000}"/>
    <cellStyle name="20% - Accent5 19 2" xfId="258" xr:uid="{00000000-0005-0000-0000-0000A0040000}"/>
    <cellStyle name="20% - Accent5 19 2 2" xfId="2917" xr:uid="{00000000-0005-0000-0000-0000A1040000}"/>
    <cellStyle name="20% - Accent5 19 2 3" xfId="2097" xr:uid="{00000000-0005-0000-0000-0000A2040000}"/>
    <cellStyle name="20% - Accent5 19 2 4" xfId="3738" xr:uid="{00000000-0005-0000-0000-0000A3040000}"/>
    <cellStyle name="20% - Accent5 19 2 5" xfId="1273" xr:uid="{00000000-0005-0000-0000-0000A4040000}"/>
    <cellStyle name="20% - Accent5 19 3" xfId="2916" xr:uid="{00000000-0005-0000-0000-0000A5040000}"/>
    <cellStyle name="20% - Accent5 19 4" xfId="2096" xr:uid="{00000000-0005-0000-0000-0000A6040000}"/>
    <cellStyle name="20% - Accent5 19 5" xfId="3737" xr:uid="{00000000-0005-0000-0000-0000A7040000}"/>
    <cellStyle name="20% - Accent5 19 6" xfId="1272" xr:uid="{00000000-0005-0000-0000-0000A8040000}"/>
    <cellStyle name="20% - Accent5 2" xfId="259" xr:uid="{00000000-0005-0000-0000-0000A9040000}"/>
    <cellStyle name="20% - Accent5 2 10" xfId="1274" xr:uid="{00000000-0005-0000-0000-0000AA040000}"/>
    <cellStyle name="20% - Accent5 2 2" xfId="260" xr:uid="{00000000-0005-0000-0000-0000AB040000}"/>
    <cellStyle name="20% - Accent5 2 2 2" xfId="261" xr:uid="{00000000-0005-0000-0000-0000AC040000}"/>
    <cellStyle name="20% - Accent5 2 2 2 2" xfId="2919" xr:uid="{00000000-0005-0000-0000-0000AD040000}"/>
    <cellStyle name="20% - Accent5 2 2 2 3" xfId="2099" xr:uid="{00000000-0005-0000-0000-0000AE040000}"/>
    <cellStyle name="20% - Accent5 2 2 2 4" xfId="3740" xr:uid="{00000000-0005-0000-0000-0000AF040000}"/>
    <cellStyle name="20% - Accent5 2 2 2 5" xfId="1275" xr:uid="{00000000-0005-0000-0000-0000B0040000}"/>
    <cellStyle name="20% - Accent5 2 2 3" xfId="262" xr:uid="{00000000-0005-0000-0000-0000B1040000}"/>
    <cellStyle name="20% - Accent5 2 2 4" xfId="263" xr:uid="{00000000-0005-0000-0000-0000B2040000}"/>
    <cellStyle name="20% - Accent5 2 2 4 2" xfId="2920" xr:uid="{00000000-0005-0000-0000-0000B3040000}"/>
    <cellStyle name="20% - Accent5 2 2 4 3" xfId="2100" xr:uid="{00000000-0005-0000-0000-0000B4040000}"/>
    <cellStyle name="20% - Accent5 2 2 4 4" xfId="3741" xr:uid="{00000000-0005-0000-0000-0000B5040000}"/>
    <cellStyle name="20% - Accent5 2 2 4 5" xfId="1276" xr:uid="{00000000-0005-0000-0000-0000B6040000}"/>
    <cellStyle name="20% - Accent5 2 2 5" xfId="264" xr:uid="{00000000-0005-0000-0000-0000B7040000}"/>
    <cellStyle name="20% - Accent5 2 2 5 2" xfId="2921" xr:uid="{00000000-0005-0000-0000-0000B8040000}"/>
    <cellStyle name="20% - Accent5 2 2 5 3" xfId="2101" xr:uid="{00000000-0005-0000-0000-0000B9040000}"/>
    <cellStyle name="20% - Accent5 2 2 5 4" xfId="3742" xr:uid="{00000000-0005-0000-0000-0000BA040000}"/>
    <cellStyle name="20% - Accent5 2 2 5 5" xfId="1277" xr:uid="{00000000-0005-0000-0000-0000BB040000}"/>
    <cellStyle name="20% - Accent5 2 2 6" xfId="265" xr:uid="{00000000-0005-0000-0000-0000BC040000}"/>
    <cellStyle name="20% - Accent5 2 2 6 2" xfId="2922" xr:uid="{00000000-0005-0000-0000-0000BD040000}"/>
    <cellStyle name="20% - Accent5 2 2 6 3" xfId="2102" xr:uid="{00000000-0005-0000-0000-0000BE040000}"/>
    <cellStyle name="20% - Accent5 2 2 6 4" xfId="3743" xr:uid="{00000000-0005-0000-0000-0000BF040000}"/>
    <cellStyle name="20% - Accent5 2 2 6 5" xfId="1278" xr:uid="{00000000-0005-0000-0000-0000C0040000}"/>
    <cellStyle name="20% - Accent5 2 3" xfId="266" xr:uid="{00000000-0005-0000-0000-0000C1040000}"/>
    <cellStyle name="20% - Accent5 2 3 2" xfId="2923" xr:uid="{00000000-0005-0000-0000-0000C2040000}"/>
    <cellStyle name="20% - Accent5 2 3 3" xfId="2103" xr:uid="{00000000-0005-0000-0000-0000C3040000}"/>
    <cellStyle name="20% - Accent5 2 3 4" xfId="3744" xr:uid="{00000000-0005-0000-0000-0000C4040000}"/>
    <cellStyle name="20% - Accent5 2 3 5" xfId="1279" xr:uid="{00000000-0005-0000-0000-0000C5040000}"/>
    <cellStyle name="20% - Accent5 2 4" xfId="267" xr:uid="{00000000-0005-0000-0000-0000C6040000}"/>
    <cellStyle name="20% - Accent5 2 4 2" xfId="2924" xr:uid="{00000000-0005-0000-0000-0000C7040000}"/>
    <cellStyle name="20% - Accent5 2 4 3" xfId="2104" xr:uid="{00000000-0005-0000-0000-0000C8040000}"/>
    <cellStyle name="20% - Accent5 2 4 4" xfId="3745" xr:uid="{00000000-0005-0000-0000-0000C9040000}"/>
    <cellStyle name="20% - Accent5 2 4 5" xfId="1280" xr:uid="{00000000-0005-0000-0000-0000CA040000}"/>
    <cellStyle name="20% - Accent5 2 5" xfId="268" xr:uid="{00000000-0005-0000-0000-0000CB040000}"/>
    <cellStyle name="20% - Accent5 2 5 2" xfId="2925" xr:uid="{00000000-0005-0000-0000-0000CC040000}"/>
    <cellStyle name="20% - Accent5 2 5 3" xfId="2105" xr:uid="{00000000-0005-0000-0000-0000CD040000}"/>
    <cellStyle name="20% - Accent5 2 5 4" xfId="3746" xr:uid="{00000000-0005-0000-0000-0000CE040000}"/>
    <cellStyle name="20% - Accent5 2 5 5" xfId="1281" xr:uid="{00000000-0005-0000-0000-0000CF040000}"/>
    <cellStyle name="20% - Accent5 2 6" xfId="269" xr:uid="{00000000-0005-0000-0000-0000D0040000}"/>
    <cellStyle name="20% - Accent5 2 6 2" xfId="2926" xr:uid="{00000000-0005-0000-0000-0000D1040000}"/>
    <cellStyle name="20% - Accent5 2 6 3" xfId="2106" xr:uid="{00000000-0005-0000-0000-0000D2040000}"/>
    <cellStyle name="20% - Accent5 2 6 4" xfId="3747" xr:uid="{00000000-0005-0000-0000-0000D3040000}"/>
    <cellStyle name="20% - Accent5 2 6 5" xfId="1282" xr:uid="{00000000-0005-0000-0000-0000D4040000}"/>
    <cellStyle name="20% - Accent5 2 7" xfId="2918" xr:uid="{00000000-0005-0000-0000-0000D5040000}"/>
    <cellStyle name="20% - Accent5 2 8" xfId="2098" xr:uid="{00000000-0005-0000-0000-0000D6040000}"/>
    <cellStyle name="20% - Accent5 2 9" xfId="3739" xr:uid="{00000000-0005-0000-0000-0000D7040000}"/>
    <cellStyle name="20% - Accent5 20" xfId="270" xr:uid="{00000000-0005-0000-0000-0000D8040000}"/>
    <cellStyle name="20% - Accent5 20 2" xfId="271" xr:uid="{00000000-0005-0000-0000-0000D9040000}"/>
    <cellStyle name="20% - Accent5 20 2 2" xfId="2928" xr:uid="{00000000-0005-0000-0000-0000DA040000}"/>
    <cellStyle name="20% - Accent5 20 2 3" xfId="2108" xr:uid="{00000000-0005-0000-0000-0000DB040000}"/>
    <cellStyle name="20% - Accent5 20 2 4" xfId="3749" xr:uid="{00000000-0005-0000-0000-0000DC040000}"/>
    <cellStyle name="20% - Accent5 20 2 5" xfId="1284" xr:uid="{00000000-0005-0000-0000-0000DD040000}"/>
    <cellStyle name="20% - Accent5 20 3" xfId="2927" xr:uid="{00000000-0005-0000-0000-0000DE040000}"/>
    <cellStyle name="20% - Accent5 20 4" xfId="2107" xr:uid="{00000000-0005-0000-0000-0000DF040000}"/>
    <cellStyle name="20% - Accent5 20 5" xfId="3748" xr:uid="{00000000-0005-0000-0000-0000E0040000}"/>
    <cellStyle name="20% - Accent5 20 6" xfId="1283" xr:uid="{00000000-0005-0000-0000-0000E1040000}"/>
    <cellStyle name="20% - Accent5 21" xfId="272" xr:uid="{00000000-0005-0000-0000-0000E2040000}"/>
    <cellStyle name="20% - Accent5 21 2" xfId="273" xr:uid="{00000000-0005-0000-0000-0000E3040000}"/>
    <cellStyle name="20% - Accent5 21 2 2" xfId="2930" xr:uid="{00000000-0005-0000-0000-0000E4040000}"/>
    <cellStyle name="20% - Accent5 21 2 3" xfId="2110" xr:uid="{00000000-0005-0000-0000-0000E5040000}"/>
    <cellStyle name="20% - Accent5 21 2 4" xfId="3751" xr:uid="{00000000-0005-0000-0000-0000E6040000}"/>
    <cellStyle name="20% - Accent5 21 2 5" xfId="1286" xr:uid="{00000000-0005-0000-0000-0000E7040000}"/>
    <cellStyle name="20% - Accent5 21 3" xfId="2929" xr:uid="{00000000-0005-0000-0000-0000E8040000}"/>
    <cellStyle name="20% - Accent5 21 4" xfId="2109" xr:uid="{00000000-0005-0000-0000-0000E9040000}"/>
    <cellStyle name="20% - Accent5 21 5" xfId="3750" xr:uid="{00000000-0005-0000-0000-0000EA040000}"/>
    <cellStyle name="20% - Accent5 21 6" xfId="1285" xr:uid="{00000000-0005-0000-0000-0000EB040000}"/>
    <cellStyle name="20% - Accent5 22" xfId="274" xr:uid="{00000000-0005-0000-0000-0000EC040000}"/>
    <cellStyle name="20% - Accent5 22 2" xfId="275" xr:uid="{00000000-0005-0000-0000-0000ED040000}"/>
    <cellStyle name="20% - Accent5 22 2 2" xfId="2932" xr:uid="{00000000-0005-0000-0000-0000EE040000}"/>
    <cellStyle name="20% - Accent5 22 2 3" xfId="2112" xr:uid="{00000000-0005-0000-0000-0000EF040000}"/>
    <cellStyle name="20% - Accent5 22 2 4" xfId="3753" xr:uid="{00000000-0005-0000-0000-0000F0040000}"/>
    <cellStyle name="20% - Accent5 22 2 5" xfId="1288" xr:uid="{00000000-0005-0000-0000-0000F1040000}"/>
    <cellStyle name="20% - Accent5 22 3" xfId="2931" xr:uid="{00000000-0005-0000-0000-0000F2040000}"/>
    <cellStyle name="20% - Accent5 22 4" xfId="2111" xr:uid="{00000000-0005-0000-0000-0000F3040000}"/>
    <cellStyle name="20% - Accent5 22 5" xfId="3752" xr:uid="{00000000-0005-0000-0000-0000F4040000}"/>
    <cellStyle name="20% - Accent5 22 6" xfId="1287" xr:uid="{00000000-0005-0000-0000-0000F5040000}"/>
    <cellStyle name="20% - Accent5 23" xfId="276" xr:uid="{00000000-0005-0000-0000-0000F6040000}"/>
    <cellStyle name="20% - Accent5 23 2" xfId="277" xr:uid="{00000000-0005-0000-0000-0000F7040000}"/>
    <cellStyle name="20% - Accent5 23 2 2" xfId="2934" xr:uid="{00000000-0005-0000-0000-0000F8040000}"/>
    <cellStyle name="20% - Accent5 23 2 3" xfId="2114" xr:uid="{00000000-0005-0000-0000-0000F9040000}"/>
    <cellStyle name="20% - Accent5 23 2 4" xfId="3755" xr:uid="{00000000-0005-0000-0000-0000FA040000}"/>
    <cellStyle name="20% - Accent5 23 2 5" xfId="1290" xr:uid="{00000000-0005-0000-0000-0000FB040000}"/>
    <cellStyle name="20% - Accent5 23 3" xfId="2933" xr:uid="{00000000-0005-0000-0000-0000FC040000}"/>
    <cellStyle name="20% - Accent5 23 4" xfId="2113" xr:uid="{00000000-0005-0000-0000-0000FD040000}"/>
    <cellStyle name="20% - Accent5 23 5" xfId="3754" xr:uid="{00000000-0005-0000-0000-0000FE040000}"/>
    <cellStyle name="20% - Accent5 23 6" xfId="1289" xr:uid="{00000000-0005-0000-0000-0000FF040000}"/>
    <cellStyle name="20% - Accent5 24" xfId="278" xr:uid="{00000000-0005-0000-0000-000000050000}"/>
    <cellStyle name="20% - Accent5 24 2" xfId="279" xr:uid="{00000000-0005-0000-0000-000001050000}"/>
    <cellStyle name="20% - Accent5 24 2 2" xfId="2936" xr:uid="{00000000-0005-0000-0000-000002050000}"/>
    <cellStyle name="20% - Accent5 24 2 3" xfId="2116" xr:uid="{00000000-0005-0000-0000-000003050000}"/>
    <cellStyle name="20% - Accent5 24 2 4" xfId="3757" xr:uid="{00000000-0005-0000-0000-000004050000}"/>
    <cellStyle name="20% - Accent5 24 2 5" xfId="1292" xr:uid="{00000000-0005-0000-0000-000005050000}"/>
    <cellStyle name="20% - Accent5 24 3" xfId="2935" xr:uid="{00000000-0005-0000-0000-000006050000}"/>
    <cellStyle name="20% - Accent5 24 4" xfId="2115" xr:uid="{00000000-0005-0000-0000-000007050000}"/>
    <cellStyle name="20% - Accent5 24 5" xfId="3756" xr:uid="{00000000-0005-0000-0000-000008050000}"/>
    <cellStyle name="20% - Accent5 24 6" xfId="1291" xr:uid="{00000000-0005-0000-0000-000009050000}"/>
    <cellStyle name="20% - Accent5 25" xfId="280" xr:uid="{00000000-0005-0000-0000-00000A050000}"/>
    <cellStyle name="20% - Accent5 26" xfId="281" xr:uid="{00000000-0005-0000-0000-00000B050000}"/>
    <cellStyle name="20% - Accent5 26 2" xfId="2937" xr:uid="{00000000-0005-0000-0000-00000C050000}"/>
    <cellStyle name="20% - Accent5 26 3" xfId="2117" xr:uid="{00000000-0005-0000-0000-00000D050000}"/>
    <cellStyle name="20% - Accent5 26 4" xfId="3758" xr:uid="{00000000-0005-0000-0000-00000E050000}"/>
    <cellStyle name="20% - Accent5 26 5" xfId="1293" xr:uid="{00000000-0005-0000-0000-00000F050000}"/>
    <cellStyle name="20% - Accent5 3" xfId="282" xr:uid="{00000000-0005-0000-0000-000010050000}"/>
    <cellStyle name="20% - Accent5 3 2" xfId="283" xr:uid="{00000000-0005-0000-0000-000011050000}"/>
    <cellStyle name="20% - Accent5 3 2 2" xfId="2939" xr:uid="{00000000-0005-0000-0000-000012050000}"/>
    <cellStyle name="20% - Accent5 3 2 3" xfId="2119" xr:uid="{00000000-0005-0000-0000-000013050000}"/>
    <cellStyle name="20% - Accent5 3 2 4" xfId="3760" xr:uid="{00000000-0005-0000-0000-000014050000}"/>
    <cellStyle name="20% - Accent5 3 2 5" xfId="1295" xr:uid="{00000000-0005-0000-0000-000015050000}"/>
    <cellStyle name="20% - Accent5 3 3" xfId="2938" xr:uid="{00000000-0005-0000-0000-000016050000}"/>
    <cellStyle name="20% - Accent5 3 4" xfId="2118" xr:uid="{00000000-0005-0000-0000-000017050000}"/>
    <cellStyle name="20% - Accent5 3 5" xfId="3759" xr:uid="{00000000-0005-0000-0000-000018050000}"/>
    <cellStyle name="20% - Accent5 3 6" xfId="1294" xr:uid="{00000000-0005-0000-0000-000019050000}"/>
    <cellStyle name="20% - Accent5 4" xfId="284" xr:uid="{00000000-0005-0000-0000-00001A050000}"/>
    <cellStyle name="20% - Accent5 4 2" xfId="285" xr:uid="{00000000-0005-0000-0000-00001B050000}"/>
    <cellStyle name="20% - Accent5 4 2 2" xfId="2941" xr:uid="{00000000-0005-0000-0000-00001C050000}"/>
    <cellStyle name="20% - Accent5 4 2 3" xfId="2121" xr:uid="{00000000-0005-0000-0000-00001D050000}"/>
    <cellStyle name="20% - Accent5 4 2 4" xfId="3762" xr:uid="{00000000-0005-0000-0000-00001E050000}"/>
    <cellStyle name="20% - Accent5 4 2 5" xfId="1297" xr:uid="{00000000-0005-0000-0000-00001F050000}"/>
    <cellStyle name="20% - Accent5 4 3" xfId="2940" xr:uid="{00000000-0005-0000-0000-000020050000}"/>
    <cellStyle name="20% - Accent5 4 4" xfId="2120" xr:uid="{00000000-0005-0000-0000-000021050000}"/>
    <cellStyle name="20% - Accent5 4 5" xfId="3761" xr:uid="{00000000-0005-0000-0000-000022050000}"/>
    <cellStyle name="20% - Accent5 4 6" xfId="1296" xr:uid="{00000000-0005-0000-0000-000023050000}"/>
    <cellStyle name="20% - Accent5 5" xfId="286" xr:uid="{00000000-0005-0000-0000-000024050000}"/>
    <cellStyle name="20% - Accent5 5 2" xfId="287" xr:uid="{00000000-0005-0000-0000-000025050000}"/>
    <cellStyle name="20% - Accent5 5 2 2" xfId="2943" xr:uid="{00000000-0005-0000-0000-000026050000}"/>
    <cellStyle name="20% - Accent5 5 2 3" xfId="2123" xr:uid="{00000000-0005-0000-0000-000027050000}"/>
    <cellStyle name="20% - Accent5 5 2 4" xfId="3764" xr:uid="{00000000-0005-0000-0000-000028050000}"/>
    <cellStyle name="20% - Accent5 5 2 5" xfId="1299" xr:uid="{00000000-0005-0000-0000-000029050000}"/>
    <cellStyle name="20% - Accent5 5 3" xfId="2942" xr:uid="{00000000-0005-0000-0000-00002A050000}"/>
    <cellStyle name="20% - Accent5 5 4" xfId="2122" xr:uid="{00000000-0005-0000-0000-00002B050000}"/>
    <cellStyle name="20% - Accent5 5 5" xfId="3763" xr:uid="{00000000-0005-0000-0000-00002C050000}"/>
    <cellStyle name="20% - Accent5 5 6" xfId="1298" xr:uid="{00000000-0005-0000-0000-00002D050000}"/>
    <cellStyle name="20% - Accent5 6" xfId="288" xr:uid="{00000000-0005-0000-0000-00002E050000}"/>
    <cellStyle name="20% - Accent5 6 2" xfId="289" xr:uid="{00000000-0005-0000-0000-00002F050000}"/>
    <cellStyle name="20% - Accent5 6 2 2" xfId="2945" xr:uid="{00000000-0005-0000-0000-000030050000}"/>
    <cellStyle name="20% - Accent5 6 2 3" xfId="2125" xr:uid="{00000000-0005-0000-0000-000031050000}"/>
    <cellStyle name="20% - Accent5 6 2 4" xfId="3766" xr:uid="{00000000-0005-0000-0000-000032050000}"/>
    <cellStyle name="20% - Accent5 6 2 5" xfId="1301" xr:uid="{00000000-0005-0000-0000-000033050000}"/>
    <cellStyle name="20% - Accent5 6 3" xfId="2944" xr:uid="{00000000-0005-0000-0000-000034050000}"/>
    <cellStyle name="20% - Accent5 6 4" xfId="2124" xr:uid="{00000000-0005-0000-0000-000035050000}"/>
    <cellStyle name="20% - Accent5 6 5" xfId="3765" xr:uid="{00000000-0005-0000-0000-000036050000}"/>
    <cellStyle name="20% - Accent5 6 6" xfId="1300" xr:uid="{00000000-0005-0000-0000-000037050000}"/>
    <cellStyle name="20% - Accent5 7" xfId="290" xr:uid="{00000000-0005-0000-0000-000038050000}"/>
    <cellStyle name="20% - Accent5 7 2" xfId="291" xr:uid="{00000000-0005-0000-0000-000039050000}"/>
    <cellStyle name="20% - Accent5 7 2 2" xfId="2947" xr:uid="{00000000-0005-0000-0000-00003A050000}"/>
    <cellStyle name="20% - Accent5 7 2 3" xfId="2127" xr:uid="{00000000-0005-0000-0000-00003B050000}"/>
    <cellStyle name="20% - Accent5 7 2 4" xfId="3768" xr:uid="{00000000-0005-0000-0000-00003C050000}"/>
    <cellStyle name="20% - Accent5 7 2 5" xfId="1303" xr:uid="{00000000-0005-0000-0000-00003D050000}"/>
    <cellStyle name="20% - Accent5 7 3" xfId="2946" xr:uid="{00000000-0005-0000-0000-00003E050000}"/>
    <cellStyle name="20% - Accent5 7 4" xfId="2126" xr:uid="{00000000-0005-0000-0000-00003F050000}"/>
    <cellStyle name="20% - Accent5 7 5" xfId="3767" xr:uid="{00000000-0005-0000-0000-000040050000}"/>
    <cellStyle name="20% - Accent5 7 6" xfId="1302" xr:uid="{00000000-0005-0000-0000-000041050000}"/>
    <cellStyle name="20% - Accent5 8" xfId="292" xr:uid="{00000000-0005-0000-0000-000042050000}"/>
    <cellStyle name="20% - Accent5 8 2" xfId="293" xr:uid="{00000000-0005-0000-0000-000043050000}"/>
    <cellStyle name="20% - Accent5 8 2 2" xfId="2949" xr:uid="{00000000-0005-0000-0000-000044050000}"/>
    <cellStyle name="20% - Accent5 8 2 3" xfId="2129" xr:uid="{00000000-0005-0000-0000-000045050000}"/>
    <cellStyle name="20% - Accent5 8 2 4" xfId="3770" xr:uid="{00000000-0005-0000-0000-000046050000}"/>
    <cellStyle name="20% - Accent5 8 2 5" xfId="1305" xr:uid="{00000000-0005-0000-0000-000047050000}"/>
    <cellStyle name="20% - Accent5 8 3" xfId="2948" xr:uid="{00000000-0005-0000-0000-000048050000}"/>
    <cellStyle name="20% - Accent5 8 4" xfId="2128" xr:uid="{00000000-0005-0000-0000-000049050000}"/>
    <cellStyle name="20% - Accent5 8 5" xfId="3769" xr:uid="{00000000-0005-0000-0000-00004A050000}"/>
    <cellStyle name="20% - Accent5 8 6" xfId="1304" xr:uid="{00000000-0005-0000-0000-00004B050000}"/>
    <cellStyle name="20% - Accent5 9" xfId="294" xr:uid="{00000000-0005-0000-0000-00004C050000}"/>
    <cellStyle name="20% - Accent5 9 2" xfId="295" xr:uid="{00000000-0005-0000-0000-00004D050000}"/>
    <cellStyle name="20% - Accent5 9 2 2" xfId="2951" xr:uid="{00000000-0005-0000-0000-00004E050000}"/>
    <cellStyle name="20% - Accent5 9 2 3" xfId="2131" xr:uid="{00000000-0005-0000-0000-00004F050000}"/>
    <cellStyle name="20% - Accent5 9 2 4" xfId="3772" xr:uid="{00000000-0005-0000-0000-000050050000}"/>
    <cellStyle name="20% - Accent5 9 2 5" xfId="1307" xr:uid="{00000000-0005-0000-0000-000051050000}"/>
    <cellStyle name="20% - Accent5 9 3" xfId="2950" xr:uid="{00000000-0005-0000-0000-000052050000}"/>
    <cellStyle name="20% - Accent5 9 4" xfId="2130" xr:uid="{00000000-0005-0000-0000-000053050000}"/>
    <cellStyle name="20% - Accent5 9 5" xfId="3771" xr:uid="{00000000-0005-0000-0000-000054050000}"/>
    <cellStyle name="20% - Accent5 9 6" xfId="1306" xr:uid="{00000000-0005-0000-0000-000055050000}"/>
    <cellStyle name="20% - Accent6" xfId="1029" builtinId="50" customBuiltin="1"/>
    <cellStyle name="20% - Accent6 10" xfId="296" xr:uid="{00000000-0005-0000-0000-000057050000}"/>
    <cellStyle name="20% - Accent6 10 2" xfId="297" xr:uid="{00000000-0005-0000-0000-000058050000}"/>
    <cellStyle name="20% - Accent6 10 2 2" xfId="2953" xr:uid="{00000000-0005-0000-0000-000059050000}"/>
    <cellStyle name="20% - Accent6 10 2 3" xfId="2133" xr:uid="{00000000-0005-0000-0000-00005A050000}"/>
    <cellStyle name="20% - Accent6 10 2 4" xfId="3774" xr:uid="{00000000-0005-0000-0000-00005B050000}"/>
    <cellStyle name="20% - Accent6 10 2 5" xfId="1309" xr:uid="{00000000-0005-0000-0000-00005C050000}"/>
    <cellStyle name="20% - Accent6 10 3" xfId="2952" xr:uid="{00000000-0005-0000-0000-00005D050000}"/>
    <cellStyle name="20% - Accent6 10 4" xfId="2132" xr:uid="{00000000-0005-0000-0000-00005E050000}"/>
    <cellStyle name="20% - Accent6 10 5" xfId="3773" xr:uid="{00000000-0005-0000-0000-00005F050000}"/>
    <cellStyle name="20% - Accent6 10 6" xfId="1308" xr:uid="{00000000-0005-0000-0000-000060050000}"/>
    <cellStyle name="20% - Accent6 11" xfId="298" xr:uid="{00000000-0005-0000-0000-000061050000}"/>
    <cellStyle name="20% - Accent6 11 2" xfId="299" xr:uid="{00000000-0005-0000-0000-000062050000}"/>
    <cellStyle name="20% - Accent6 11 2 2" xfId="2955" xr:uid="{00000000-0005-0000-0000-000063050000}"/>
    <cellStyle name="20% - Accent6 11 2 3" xfId="2135" xr:uid="{00000000-0005-0000-0000-000064050000}"/>
    <cellStyle name="20% - Accent6 11 2 4" xfId="3776" xr:uid="{00000000-0005-0000-0000-000065050000}"/>
    <cellStyle name="20% - Accent6 11 2 5" xfId="1311" xr:uid="{00000000-0005-0000-0000-000066050000}"/>
    <cellStyle name="20% - Accent6 11 3" xfId="2954" xr:uid="{00000000-0005-0000-0000-000067050000}"/>
    <cellStyle name="20% - Accent6 11 4" xfId="2134" xr:uid="{00000000-0005-0000-0000-000068050000}"/>
    <cellStyle name="20% - Accent6 11 5" xfId="3775" xr:uid="{00000000-0005-0000-0000-000069050000}"/>
    <cellStyle name="20% - Accent6 11 6" xfId="1310" xr:uid="{00000000-0005-0000-0000-00006A050000}"/>
    <cellStyle name="20% - Accent6 12" xfId="300" xr:uid="{00000000-0005-0000-0000-00006B050000}"/>
    <cellStyle name="20% - Accent6 12 2" xfId="301" xr:uid="{00000000-0005-0000-0000-00006C050000}"/>
    <cellStyle name="20% - Accent6 12 2 2" xfId="2957" xr:uid="{00000000-0005-0000-0000-00006D050000}"/>
    <cellStyle name="20% - Accent6 12 2 3" xfId="2137" xr:uid="{00000000-0005-0000-0000-00006E050000}"/>
    <cellStyle name="20% - Accent6 12 2 4" xfId="3778" xr:uid="{00000000-0005-0000-0000-00006F050000}"/>
    <cellStyle name="20% - Accent6 12 2 5" xfId="1313" xr:uid="{00000000-0005-0000-0000-000070050000}"/>
    <cellStyle name="20% - Accent6 12 3" xfId="2956" xr:uid="{00000000-0005-0000-0000-000071050000}"/>
    <cellStyle name="20% - Accent6 12 4" xfId="2136" xr:uid="{00000000-0005-0000-0000-000072050000}"/>
    <cellStyle name="20% - Accent6 12 5" xfId="3777" xr:uid="{00000000-0005-0000-0000-000073050000}"/>
    <cellStyle name="20% - Accent6 12 6" xfId="1312" xr:uid="{00000000-0005-0000-0000-000074050000}"/>
    <cellStyle name="20% - Accent6 13" xfId="302" xr:uid="{00000000-0005-0000-0000-000075050000}"/>
    <cellStyle name="20% - Accent6 13 2" xfId="303" xr:uid="{00000000-0005-0000-0000-000076050000}"/>
    <cellStyle name="20% - Accent6 13 2 2" xfId="2959" xr:uid="{00000000-0005-0000-0000-000077050000}"/>
    <cellStyle name="20% - Accent6 13 2 3" xfId="2139" xr:uid="{00000000-0005-0000-0000-000078050000}"/>
    <cellStyle name="20% - Accent6 13 2 4" xfId="3780" xr:uid="{00000000-0005-0000-0000-000079050000}"/>
    <cellStyle name="20% - Accent6 13 2 5" xfId="1315" xr:uid="{00000000-0005-0000-0000-00007A050000}"/>
    <cellStyle name="20% - Accent6 13 3" xfId="2958" xr:uid="{00000000-0005-0000-0000-00007B050000}"/>
    <cellStyle name="20% - Accent6 13 4" xfId="2138" xr:uid="{00000000-0005-0000-0000-00007C050000}"/>
    <cellStyle name="20% - Accent6 13 5" xfId="3779" xr:uid="{00000000-0005-0000-0000-00007D050000}"/>
    <cellStyle name="20% - Accent6 13 6" xfId="1314" xr:uid="{00000000-0005-0000-0000-00007E050000}"/>
    <cellStyle name="20% - Accent6 14" xfId="304" xr:uid="{00000000-0005-0000-0000-00007F050000}"/>
    <cellStyle name="20% - Accent6 14 2" xfId="305" xr:uid="{00000000-0005-0000-0000-000080050000}"/>
    <cellStyle name="20% - Accent6 14 2 2" xfId="2961" xr:uid="{00000000-0005-0000-0000-000081050000}"/>
    <cellStyle name="20% - Accent6 14 2 3" xfId="2141" xr:uid="{00000000-0005-0000-0000-000082050000}"/>
    <cellStyle name="20% - Accent6 14 2 4" xfId="3782" xr:uid="{00000000-0005-0000-0000-000083050000}"/>
    <cellStyle name="20% - Accent6 14 2 5" xfId="1317" xr:uid="{00000000-0005-0000-0000-000084050000}"/>
    <cellStyle name="20% - Accent6 14 3" xfId="2960" xr:uid="{00000000-0005-0000-0000-000085050000}"/>
    <cellStyle name="20% - Accent6 14 4" xfId="2140" xr:uid="{00000000-0005-0000-0000-000086050000}"/>
    <cellStyle name="20% - Accent6 14 5" xfId="3781" xr:uid="{00000000-0005-0000-0000-000087050000}"/>
    <cellStyle name="20% - Accent6 14 6" xfId="1316" xr:uid="{00000000-0005-0000-0000-000088050000}"/>
    <cellStyle name="20% - Accent6 15" xfId="306" xr:uid="{00000000-0005-0000-0000-000089050000}"/>
    <cellStyle name="20% - Accent6 15 2" xfId="307" xr:uid="{00000000-0005-0000-0000-00008A050000}"/>
    <cellStyle name="20% - Accent6 15 2 2" xfId="2963" xr:uid="{00000000-0005-0000-0000-00008B050000}"/>
    <cellStyle name="20% - Accent6 15 2 3" xfId="2143" xr:uid="{00000000-0005-0000-0000-00008C050000}"/>
    <cellStyle name="20% - Accent6 15 2 4" xfId="3784" xr:uid="{00000000-0005-0000-0000-00008D050000}"/>
    <cellStyle name="20% - Accent6 15 2 5" xfId="1319" xr:uid="{00000000-0005-0000-0000-00008E050000}"/>
    <cellStyle name="20% - Accent6 15 3" xfId="2962" xr:uid="{00000000-0005-0000-0000-00008F050000}"/>
    <cellStyle name="20% - Accent6 15 4" xfId="2142" xr:uid="{00000000-0005-0000-0000-000090050000}"/>
    <cellStyle name="20% - Accent6 15 5" xfId="3783" xr:uid="{00000000-0005-0000-0000-000091050000}"/>
    <cellStyle name="20% - Accent6 15 6" xfId="1318" xr:uid="{00000000-0005-0000-0000-000092050000}"/>
    <cellStyle name="20% - Accent6 16" xfId="308" xr:uid="{00000000-0005-0000-0000-000093050000}"/>
    <cellStyle name="20% - Accent6 16 2" xfId="309" xr:uid="{00000000-0005-0000-0000-000094050000}"/>
    <cellStyle name="20% - Accent6 16 2 2" xfId="2965" xr:uid="{00000000-0005-0000-0000-000095050000}"/>
    <cellStyle name="20% - Accent6 16 2 3" xfId="2145" xr:uid="{00000000-0005-0000-0000-000096050000}"/>
    <cellStyle name="20% - Accent6 16 2 4" xfId="3786" xr:uid="{00000000-0005-0000-0000-000097050000}"/>
    <cellStyle name="20% - Accent6 16 2 5" xfId="1321" xr:uid="{00000000-0005-0000-0000-000098050000}"/>
    <cellStyle name="20% - Accent6 16 3" xfId="2964" xr:uid="{00000000-0005-0000-0000-000099050000}"/>
    <cellStyle name="20% - Accent6 16 4" xfId="2144" xr:uid="{00000000-0005-0000-0000-00009A050000}"/>
    <cellStyle name="20% - Accent6 16 5" xfId="3785" xr:uid="{00000000-0005-0000-0000-00009B050000}"/>
    <cellStyle name="20% - Accent6 16 6" xfId="1320" xr:uid="{00000000-0005-0000-0000-00009C050000}"/>
    <cellStyle name="20% - Accent6 17" xfId="310" xr:uid="{00000000-0005-0000-0000-00009D050000}"/>
    <cellStyle name="20% - Accent6 17 2" xfId="311" xr:uid="{00000000-0005-0000-0000-00009E050000}"/>
    <cellStyle name="20% - Accent6 17 2 2" xfId="2967" xr:uid="{00000000-0005-0000-0000-00009F050000}"/>
    <cellStyle name="20% - Accent6 17 2 3" xfId="2147" xr:uid="{00000000-0005-0000-0000-0000A0050000}"/>
    <cellStyle name="20% - Accent6 17 2 4" xfId="3788" xr:uid="{00000000-0005-0000-0000-0000A1050000}"/>
    <cellStyle name="20% - Accent6 17 2 5" xfId="1323" xr:uid="{00000000-0005-0000-0000-0000A2050000}"/>
    <cellStyle name="20% - Accent6 17 3" xfId="2966" xr:uid="{00000000-0005-0000-0000-0000A3050000}"/>
    <cellStyle name="20% - Accent6 17 4" xfId="2146" xr:uid="{00000000-0005-0000-0000-0000A4050000}"/>
    <cellStyle name="20% - Accent6 17 5" xfId="3787" xr:uid="{00000000-0005-0000-0000-0000A5050000}"/>
    <cellStyle name="20% - Accent6 17 6" xfId="1322" xr:uid="{00000000-0005-0000-0000-0000A6050000}"/>
    <cellStyle name="20% - Accent6 18" xfId="312" xr:uid="{00000000-0005-0000-0000-0000A7050000}"/>
    <cellStyle name="20% - Accent6 18 2" xfId="313" xr:uid="{00000000-0005-0000-0000-0000A8050000}"/>
    <cellStyle name="20% - Accent6 18 2 2" xfId="2969" xr:uid="{00000000-0005-0000-0000-0000A9050000}"/>
    <cellStyle name="20% - Accent6 18 2 3" xfId="2149" xr:uid="{00000000-0005-0000-0000-0000AA050000}"/>
    <cellStyle name="20% - Accent6 18 2 4" xfId="3790" xr:uid="{00000000-0005-0000-0000-0000AB050000}"/>
    <cellStyle name="20% - Accent6 18 2 5" xfId="1325" xr:uid="{00000000-0005-0000-0000-0000AC050000}"/>
    <cellStyle name="20% - Accent6 18 3" xfId="2968" xr:uid="{00000000-0005-0000-0000-0000AD050000}"/>
    <cellStyle name="20% - Accent6 18 4" xfId="2148" xr:uid="{00000000-0005-0000-0000-0000AE050000}"/>
    <cellStyle name="20% - Accent6 18 5" xfId="3789" xr:uid="{00000000-0005-0000-0000-0000AF050000}"/>
    <cellStyle name="20% - Accent6 18 6" xfId="1324" xr:uid="{00000000-0005-0000-0000-0000B0050000}"/>
    <cellStyle name="20% - Accent6 19" xfId="314" xr:uid="{00000000-0005-0000-0000-0000B1050000}"/>
    <cellStyle name="20% - Accent6 19 2" xfId="315" xr:uid="{00000000-0005-0000-0000-0000B2050000}"/>
    <cellStyle name="20% - Accent6 19 2 2" xfId="2971" xr:uid="{00000000-0005-0000-0000-0000B3050000}"/>
    <cellStyle name="20% - Accent6 19 2 3" xfId="2151" xr:uid="{00000000-0005-0000-0000-0000B4050000}"/>
    <cellStyle name="20% - Accent6 19 2 4" xfId="3792" xr:uid="{00000000-0005-0000-0000-0000B5050000}"/>
    <cellStyle name="20% - Accent6 19 2 5" xfId="1327" xr:uid="{00000000-0005-0000-0000-0000B6050000}"/>
    <cellStyle name="20% - Accent6 19 3" xfId="2970" xr:uid="{00000000-0005-0000-0000-0000B7050000}"/>
    <cellStyle name="20% - Accent6 19 4" xfId="2150" xr:uid="{00000000-0005-0000-0000-0000B8050000}"/>
    <cellStyle name="20% - Accent6 19 5" xfId="3791" xr:uid="{00000000-0005-0000-0000-0000B9050000}"/>
    <cellStyle name="20% - Accent6 19 6" xfId="1326" xr:uid="{00000000-0005-0000-0000-0000BA050000}"/>
    <cellStyle name="20% - Accent6 2" xfId="316" xr:uid="{00000000-0005-0000-0000-0000BB050000}"/>
    <cellStyle name="20% - Accent6 2 10" xfId="1328" xr:uid="{00000000-0005-0000-0000-0000BC050000}"/>
    <cellStyle name="20% - Accent6 2 2" xfId="317" xr:uid="{00000000-0005-0000-0000-0000BD050000}"/>
    <cellStyle name="20% - Accent6 2 2 2" xfId="318" xr:uid="{00000000-0005-0000-0000-0000BE050000}"/>
    <cellStyle name="20% - Accent6 2 2 2 2" xfId="2973" xr:uid="{00000000-0005-0000-0000-0000BF050000}"/>
    <cellStyle name="20% - Accent6 2 2 2 3" xfId="2153" xr:uid="{00000000-0005-0000-0000-0000C0050000}"/>
    <cellStyle name="20% - Accent6 2 2 2 4" xfId="3794" xr:uid="{00000000-0005-0000-0000-0000C1050000}"/>
    <cellStyle name="20% - Accent6 2 2 2 5" xfId="1329" xr:uid="{00000000-0005-0000-0000-0000C2050000}"/>
    <cellStyle name="20% - Accent6 2 2 3" xfId="319" xr:uid="{00000000-0005-0000-0000-0000C3050000}"/>
    <cellStyle name="20% - Accent6 2 2 4" xfId="320" xr:uid="{00000000-0005-0000-0000-0000C4050000}"/>
    <cellStyle name="20% - Accent6 2 2 4 2" xfId="2974" xr:uid="{00000000-0005-0000-0000-0000C5050000}"/>
    <cellStyle name="20% - Accent6 2 2 4 3" xfId="2154" xr:uid="{00000000-0005-0000-0000-0000C6050000}"/>
    <cellStyle name="20% - Accent6 2 2 4 4" xfId="3795" xr:uid="{00000000-0005-0000-0000-0000C7050000}"/>
    <cellStyle name="20% - Accent6 2 2 4 5" xfId="1330" xr:uid="{00000000-0005-0000-0000-0000C8050000}"/>
    <cellStyle name="20% - Accent6 2 2 5" xfId="321" xr:uid="{00000000-0005-0000-0000-0000C9050000}"/>
    <cellStyle name="20% - Accent6 2 2 5 2" xfId="2975" xr:uid="{00000000-0005-0000-0000-0000CA050000}"/>
    <cellStyle name="20% - Accent6 2 2 5 3" xfId="2155" xr:uid="{00000000-0005-0000-0000-0000CB050000}"/>
    <cellStyle name="20% - Accent6 2 2 5 4" xfId="3796" xr:uid="{00000000-0005-0000-0000-0000CC050000}"/>
    <cellStyle name="20% - Accent6 2 2 5 5" xfId="1331" xr:uid="{00000000-0005-0000-0000-0000CD050000}"/>
    <cellStyle name="20% - Accent6 2 2 6" xfId="322" xr:uid="{00000000-0005-0000-0000-0000CE050000}"/>
    <cellStyle name="20% - Accent6 2 2 6 2" xfId="2976" xr:uid="{00000000-0005-0000-0000-0000CF050000}"/>
    <cellStyle name="20% - Accent6 2 2 6 3" xfId="2156" xr:uid="{00000000-0005-0000-0000-0000D0050000}"/>
    <cellStyle name="20% - Accent6 2 2 6 4" xfId="3797" xr:uid="{00000000-0005-0000-0000-0000D1050000}"/>
    <cellStyle name="20% - Accent6 2 2 6 5" xfId="1332" xr:uid="{00000000-0005-0000-0000-0000D2050000}"/>
    <cellStyle name="20% - Accent6 2 3" xfId="323" xr:uid="{00000000-0005-0000-0000-0000D3050000}"/>
    <cellStyle name="20% - Accent6 2 3 2" xfId="2977" xr:uid="{00000000-0005-0000-0000-0000D4050000}"/>
    <cellStyle name="20% - Accent6 2 3 3" xfId="2157" xr:uid="{00000000-0005-0000-0000-0000D5050000}"/>
    <cellStyle name="20% - Accent6 2 3 4" xfId="3798" xr:uid="{00000000-0005-0000-0000-0000D6050000}"/>
    <cellStyle name="20% - Accent6 2 3 5" xfId="1333" xr:uid="{00000000-0005-0000-0000-0000D7050000}"/>
    <cellStyle name="20% - Accent6 2 4" xfId="324" xr:uid="{00000000-0005-0000-0000-0000D8050000}"/>
    <cellStyle name="20% - Accent6 2 4 2" xfId="2978" xr:uid="{00000000-0005-0000-0000-0000D9050000}"/>
    <cellStyle name="20% - Accent6 2 4 3" xfId="2158" xr:uid="{00000000-0005-0000-0000-0000DA050000}"/>
    <cellStyle name="20% - Accent6 2 4 4" xfId="3799" xr:uid="{00000000-0005-0000-0000-0000DB050000}"/>
    <cellStyle name="20% - Accent6 2 4 5" xfId="1334" xr:uid="{00000000-0005-0000-0000-0000DC050000}"/>
    <cellStyle name="20% - Accent6 2 5" xfId="325" xr:uid="{00000000-0005-0000-0000-0000DD050000}"/>
    <cellStyle name="20% - Accent6 2 5 2" xfId="2979" xr:uid="{00000000-0005-0000-0000-0000DE050000}"/>
    <cellStyle name="20% - Accent6 2 5 3" xfId="2159" xr:uid="{00000000-0005-0000-0000-0000DF050000}"/>
    <cellStyle name="20% - Accent6 2 5 4" xfId="3800" xr:uid="{00000000-0005-0000-0000-0000E0050000}"/>
    <cellStyle name="20% - Accent6 2 5 5" xfId="1335" xr:uid="{00000000-0005-0000-0000-0000E1050000}"/>
    <cellStyle name="20% - Accent6 2 6" xfId="326" xr:uid="{00000000-0005-0000-0000-0000E2050000}"/>
    <cellStyle name="20% - Accent6 2 6 2" xfId="2980" xr:uid="{00000000-0005-0000-0000-0000E3050000}"/>
    <cellStyle name="20% - Accent6 2 6 3" xfId="2160" xr:uid="{00000000-0005-0000-0000-0000E4050000}"/>
    <cellStyle name="20% - Accent6 2 6 4" xfId="3801" xr:uid="{00000000-0005-0000-0000-0000E5050000}"/>
    <cellStyle name="20% - Accent6 2 6 5" xfId="1336" xr:uid="{00000000-0005-0000-0000-0000E6050000}"/>
    <cellStyle name="20% - Accent6 2 7" xfId="2972" xr:uid="{00000000-0005-0000-0000-0000E7050000}"/>
    <cellStyle name="20% - Accent6 2 8" xfId="2152" xr:uid="{00000000-0005-0000-0000-0000E8050000}"/>
    <cellStyle name="20% - Accent6 2 9" xfId="3793" xr:uid="{00000000-0005-0000-0000-0000E9050000}"/>
    <cellStyle name="20% - Accent6 20" xfId="327" xr:uid="{00000000-0005-0000-0000-0000EA050000}"/>
    <cellStyle name="20% - Accent6 20 2" xfId="328" xr:uid="{00000000-0005-0000-0000-0000EB050000}"/>
    <cellStyle name="20% - Accent6 20 2 2" xfId="2982" xr:uid="{00000000-0005-0000-0000-0000EC050000}"/>
    <cellStyle name="20% - Accent6 20 2 3" xfId="2162" xr:uid="{00000000-0005-0000-0000-0000ED050000}"/>
    <cellStyle name="20% - Accent6 20 2 4" xfId="3803" xr:uid="{00000000-0005-0000-0000-0000EE050000}"/>
    <cellStyle name="20% - Accent6 20 2 5" xfId="1338" xr:uid="{00000000-0005-0000-0000-0000EF050000}"/>
    <cellStyle name="20% - Accent6 20 3" xfId="2981" xr:uid="{00000000-0005-0000-0000-0000F0050000}"/>
    <cellStyle name="20% - Accent6 20 4" xfId="2161" xr:uid="{00000000-0005-0000-0000-0000F1050000}"/>
    <cellStyle name="20% - Accent6 20 5" xfId="3802" xr:uid="{00000000-0005-0000-0000-0000F2050000}"/>
    <cellStyle name="20% - Accent6 20 6" xfId="1337" xr:uid="{00000000-0005-0000-0000-0000F3050000}"/>
    <cellStyle name="20% - Accent6 21" xfId="329" xr:uid="{00000000-0005-0000-0000-0000F4050000}"/>
    <cellStyle name="20% - Accent6 21 2" xfId="330" xr:uid="{00000000-0005-0000-0000-0000F5050000}"/>
    <cellStyle name="20% - Accent6 21 2 2" xfId="2984" xr:uid="{00000000-0005-0000-0000-0000F6050000}"/>
    <cellStyle name="20% - Accent6 21 2 3" xfId="2164" xr:uid="{00000000-0005-0000-0000-0000F7050000}"/>
    <cellStyle name="20% - Accent6 21 2 4" xfId="3805" xr:uid="{00000000-0005-0000-0000-0000F8050000}"/>
    <cellStyle name="20% - Accent6 21 2 5" xfId="1340" xr:uid="{00000000-0005-0000-0000-0000F9050000}"/>
    <cellStyle name="20% - Accent6 21 3" xfId="2983" xr:uid="{00000000-0005-0000-0000-0000FA050000}"/>
    <cellStyle name="20% - Accent6 21 4" xfId="2163" xr:uid="{00000000-0005-0000-0000-0000FB050000}"/>
    <cellStyle name="20% - Accent6 21 5" xfId="3804" xr:uid="{00000000-0005-0000-0000-0000FC050000}"/>
    <cellStyle name="20% - Accent6 21 6" xfId="1339" xr:uid="{00000000-0005-0000-0000-0000FD050000}"/>
    <cellStyle name="20% - Accent6 22" xfId="331" xr:uid="{00000000-0005-0000-0000-0000FE050000}"/>
    <cellStyle name="20% - Accent6 22 2" xfId="332" xr:uid="{00000000-0005-0000-0000-0000FF050000}"/>
    <cellStyle name="20% - Accent6 22 2 2" xfId="2986" xr:uid="{00000000-0005-0000-0000-000000060000}"/>
    <cellStyle name="20% - Accent6 22 2 3" xfId="2166" xr:uid="{00000000-0005-0000-0000-000001060000}"/>
    <cellStyle name="20% - Accent6 22 2 4" xfId="3807" xr:uid="{00000000-0005-0000-0000-000002060000}"/>
    <cellStyle name="20% - Accent6 22 2 5" xfId="1342" xr:uid="{00000000-0005-0000-0000-000003060000}"/>
    <cellStyle name="20% - Accent6 22 3" xfId="2985" xr:uid="{00000000-0005-0000-0000-000004060000}"/>
    <cellStyle name="20% - Accent6 22 4" xfId="2165" xr:uid="{00000000-0005-0000-0000-000005060000}"/>
    <cellStyle name="20% - Accent6 22 5" xfId="3806" xr:uid="{00000000-0005-0000-0000-000006060000}"/>
    <cellStyle name="20% - Accent6 22 6" xfId="1341" xr:uid="{00000000-0005-0000-0000-000007060000}"/>
    <cellStyle name="20% - Accent6 23" xfId="333" xr:uid="{00000000-0005-0000-0000-000008060000}"/>
    <cellStyle name="20% - Accent6 23 2" xfId="334" xr:uid="{00000000-0005-0000-0000-000009060000}"/>
    <cellStyle name="20% - Accent6 23 2 2" xfId="2988" xr:uid="{00000000-0005-0000-0000-00000A060000}"/>
    <cellStyle name="20% - Accent6 23 2 3" xfId="2168" xr:uid="{00000000-0005-0000-0000-00000B060000}"/>
    <cellStyle name="20% - Accent6 23 2 4" xfId="3809" xr:uid="{00000000-0005-0000-0000-00000C060000}"/>
    <cellStyle name="20% - Accent6 23 2 5" xfId="1344" xr:uid="{00000000-0005-0000-0000-00000D060000}"/>
    <cellStyle name="20% - Accent6 23 3" xfId="2987" xr:uid="{00000000-0005-0000-0000-00000E060000}"/>
    <cellStyle name="20% - Accent6 23 4" xfId="2167" xr:uid="{00000000-0005-0000-0000-00000F060000}"/>
    <cellStyle name="20% - Accent6 23 5" xfId="3808" xr:uid="{00000000-0005-0000-0000-000010060000}"/>
    <cellStyle name="20% - Accent6 23 6" xfId="1343" xr:uid="{00000000-0005-0000-0000-000011060000}"/>
    <cellStyle name="20% - Accent6 24" xfId="335" xr:uid="{00000000-0005-0000-0000-000012060000}"/>
    <cellStyle name="20% - Accent6 24 2" xfId="336" xr:uid="{00000000-0005-0000-0000-000013060000}"/>
    <cellStyle name="20% - Accent6 24 2 2" xfId="2990" xr:uid="{00000000-0005-0000-0000-000014060000}"/>
    <cellStyle name="20% - Accent6 24 2 3" xfId="2170" xr:uid="{00000000-0005-0000-0000-000015060000}"/>
    <cellStyle name="20% - Accent6 24 2 4" xfId="3811" xr:uid="{00000000-0005-0000-0000-000016060000}"/>
    <cellStyle name="20% - Accent6 24 2 5" xfId="1346" xr:uid="{00000000-0005-0000-0000-000017060000}"/>
    <cellStyle name="20% - Accent6 24 3" xfId="2989" xr:uid="{00000000-0005-0000-0000-000018060000}"/>
    <cellStyle name="20% - Accent6 24 4" xfId="2169" xr:uid="{00000000-0005-0000-0000-000019060000}"/>
    <cellStyle name="20% - Accent6 24 5" xfId="3810" xr:uid="{00000000-0005-0000-0000-00001A060000}"/>
    <cellStyle name="20% - Accent6 24 6" xfId="1345" xr:uid="{00000000-0005-0000-0000-00001B060000}"/>
    <cellStyle name="20% - Accent6 25" xfId="337" xr:uid="{00000000-0005-0000-0000-00001C060000}"/>
    <cellStyle name="20% - Accent6 26" xfId="338" xr:uid="{00000000-0005-0000-0000-00001D060000}"/>
    <cellStyle name="20% - Accent6 26 2" xfId="2991" xr:uid="{00000000-0005-0000-0000-00001E060000}"/>
    <cellStyle name="20% - Accent6 26 3" xfId="2171" xr:uid="{00000000-0005-0000-0000-00001F060000}"/>
    <cellStyle name="20% - Accent6 26 4" xfId="3812" xr:uid="{00000000-0005-0000-0000-000020060000}"/>
    <cellStyle name="20% - Accent6 26 5" xfId="1347" xr:uid="{00000000-0005-0000-0000-000021060000}"/>
    <cellStyle name="20% - Accent6 3" xfId="339" xr:uid="{00000000-0005-0000-0000-000022060000}"/>
    <cellStyle name="20% - Accent6 3 2" xfId="340" xr:uid="{00000000-0005-0000-0000-000023060000}"/>
    <cellStyle name="20% - Accent6 3 2 2" xfId="2993" xr:uid="{00000000-0005-0000-0000-000024060000}"/>
    <cellStyle name="20% - Accent6 3 2 3" xfId="2173" xr:uid="{00000000-0005-0000-0000-000025060000}"/>
    <cellStyle name="20% - Accent6 3 2 4" xfId="3814" xr:uid="{00000000-0005-0000-0000-000026060000}"/>
    <cellStyle name="20% - Accent6 3 2 5" xfId="1349" xr:uid="{00000000-0005-0000-0000-000027060000}"/>
    <cellStyle name="20% - Accent6 3 3" xfId="2992" xr:uid="{00000000-0005-0000-0000-000028060000}"/>
    <cellStyle name="20% - Accent6 3 4" xfId="2172" xr:uid="{00000000-0005-0000-0000-000029060000}"/>
    <cellStyle name="20% - Accent6 3 5" xfId="3813" xr:uid="{00000000-0005-0000-0000-00002A060000}"/>
    <cellStyle name="20% - Accent6 3 6" xfId="1348" xr:uid="{00000000-0005-0000-0000-00002B060000}"/>
    <cellStyle name="20% - Accent6 4" xfId="341" xr:uid="{00000000-0005-0000-0000-00002C060000}"/>
    <cellStyle name="20% - Accent6 4 2" xfId="342" xr:uid="{00000000-0005-0000-0000-00002D060000}"/>
    <cellStyle name="20% - Accent6 4 2 2" xfId="2995" xr:uid="{00000000-0005-0000-0000-00002E060000}"/>
    <cellStyle name="20% - Accent6 4 2 3" xfId="2175" xr:uid="{00000000-0005-0000-0000-00002F060000}"/>
    <cellStyle name="20% - Accent6 4 2 4" xfId="3816" xr:uid="{00000000-0005-0000-0000-000030060000}"/>
    <cellStyle name="20% - Accent6 4 2 5" xfId="1351" xr:uid="{00000000-0005-0000-0000-000031060000}"/>
    <cellStyle name="20% - Accent6 4 3" xfId="2994" xr:uid="{00000000-0005-0000-0000-000032060000}"/>
    <cellStyle name="20% - Accent6 4 4" xfId="2174" xr:uid="{00000000-0005-0000-0000-000033060000}"/>
    <cellStyle name="20% - Accent6 4 5" xfId="3815" xr:uid="{00000000-0005-0000-0000-000034060000}"/>
    <cellStyle name="20% - Accent6 4 6" xfId="1350" xr:uid="{00000000-0005-0000-0000-000035060000}"/>
    <cellStyle name="20% - Accent6 5" xfId="343" xr:uid="{00000000-0005-0000-0000-000036060000}"/>
    <cellStyle name="20% - Accent6 5 2" xfId="344" xr:uid="{00000000-0005-0000-0000-000037060000}"/>
    <cellStyle name="20% - Accent6 5 2 2" xfId="2997" xr:uid="{00000000-0005-0000-0000-000038060000}"/>
    <cellStyle name="20% - Accent6 5 2 3" xfId="2177" xr:uid="{00000000-0005-0000-0000-000039060000}"/>
    <cellStyle name="20% - Accent6 5 2 4" xfId="3818" xr:uid="{00000000-0005-0000-0000-00003A060000}"/>
    <cellStyle name="20% - Accent6 5 2 5" xfId="1353" xr:uid="{00000000-0005-0000-0000-00003B060000}"/>
    <cellStyle name="20% - Accent6 5 3" xfId="2996" xr:uid="{00000000-0005-0000-0000-00003C060000}"/>
    <cellStyle name="20% - Accent6 5 4" xfId="2176" xr:uid="{00000000-0005-0000-0000-00003D060000}"/>
    <cellStyle name="20% - Accent6 5 5" xfId="3817" xr:uid="{00000000-0005-0000-0000-00003E060000}"/>
    <cellStyle name="20% - Accent6 5 6" xfId="1352" xr:uid="{00000000-0005-0000-0000-00003F060000}"/>
    <cellStyle name="20% - Accent6 6" xfId="345" xr:uid="{00000000-0005-0000-0000-000040060000}"/>
    <cellStyle name="20% - Accent6 6 2" xfId="346" xr:uid="{00000000-0005-0000-0000-000041060000}"/>
    <cellStyle name="20% - Accent6 6 2 2" xfId="2999" xr:uid="{00000000-0005-0000-0000-000042060000}"/>
    <cellStyle name="20% - Accent6 6 2 3" xfId="2179" xr:uid="{00000000-0005-0000-0000-000043060000}"/>
    <cellStyle name="20% - Accent6 6 2 4" xfId="3820" xr:uid="{00000000-0005-0000-0000-000044060000}"/>
    <cellStyle name="20% - Accent6 6 2 5" xfId="1355" xr:uid="{00000000-0005-0000-0000-000045060000}"/>
    <cellStyle name="20% - Accent6 6 3" xfId="2998" xr:uid="{00000000-0005-0000-0000-000046060000}"/>
    <cellStyle name="20% - Accent6 6 4" xfId="2178" xr:uid="{00000000-0005-0000-0000-000047060000}"/>
    <cellStyle name="20% - Accent6 6 5" xfId="3819" xr:uid="{00000000-0005-0000-0000-000048060000}"/>
    <cellStyle name="20% - Accent6 6 6" xfId="1354" xr:uid="{00000000-0005-0000-0000-000049060000}"/>
    <cellStyle name="20% - Accent6 7" xfId="347" xr:uid="{00000000-0005-0000-0000-00004A060000}"/>
    <cellStyle name="20% - Accent6 7 2" xfId="348" xr:uid="{00000000-0005-0000-0000-00004B060000}"/>
    <cellStyle name="20% - Accent6 7 2 2" xfId="3001" xr:uid="{00000000-0005-0000-0000-00004C060000}"/>
    <cellStyle name="20% - Accent6 7 2 3" xfId="2181" xr:uid="{00000000-0005-0000-0000-00004D060000}"/>
    <cellStyle name="20% - Accent6 7 2 4" xfId="3822" xr:uid="{00000000-0005-0000-0000-00004E060000}"/>
    <cellStyle name="20% - Accent6 7 2 5" xfId="1357" xr:uid="{00000000-0005-0000-0000-00004F060000}"/>
    <cellStyle name="20% - Accent6 7 3" xfId="3000" xr:uid="{00000000-0005-0000-0000-000050060000}"/>
    <cellStyle name="20% - Accent6 7 4" xfId="2180" xr:uid="{00000000-0005-0000-0000-000051060000}"/>
    <cellStyle name="20% - Accent6 7 5" xfId="3821" xr:uid="{00000000-0005-0000-0000-000052060000}"/>
    <cellStyle name="20% - Accent6 7 6" xfId="1356" xr:uid="{00000000-0005-0000-0000-000053060000}"/>
    <cellStyle name="20% - Accent6 8" xfId="349" xr:uid="{00000000-0005-0000-0000-000054060000}"/>
    <cellStyle name="20% - Accent6 8 2" xfId="350" xr:uid="{00000000-0005-0000-0000-000055060000}"/>
    <cellStyle name="20% - Accent6 8 2 2" xfId="3003" xr:uid="{00000000-0005-0000-0000-000056060000}"/>
    <cellStyle name="20% - Accent6 8 2 3" xfId="2183" xr:uid="{00000000-0005-0000-0000-000057060000}"/>
    <cellStyle name="20% - Accent6 8 2 4" xfId="3824" xr:uid="{00000000-0005-0000-0000-000058060000}"/>
    <cellStyle name="20% - Accent6 8 2 5" xfId="1359" xr:uid="{00000000-0005-0000-0000-000059060000}"/>
    <cellStyle name="20% - Accent6 8 3" xfId="3002" xr:uid="{00000000-0005-0000-0000-00005A060000}"/>
    <cellStyle name="20% - Accent6 8 4" xfId="2182" xr:uid="{00000000-0005-0000-0000-00005B060000}"/>
    <cellStyle name="20% - Accent6 8 5" xfId="3823" xr:uid="{00000000-0005-0000-0000-00005C060000}"/>
    <cellStyle name="20% - Accent6 8 6" xfId="1358" xr:uid="{00000000-0005-0000-0000-00005D060000}"/>
    <cellStyle name="20% - Accent6 9" xfId="351" xr:uid="{00000000-0005-0000-0000-00005E060000}"/>
    <cellStyle name="20% - Accent6 9 2" xfId="352" xr:uid="{00000000-0005-0000-0000-00005F060000}"/>
    <cellStyle name="20% - Accent6 9 2 2" xfId="3005" xr:uid="{00000000-0005-0000-0000-000060060000}"/>
    <cellStyle name="20% - Accent6 9 2 3" xfId="2185" xr:uid="{00000000-0005-0000-0000-000061060000}"/>
    <cellStyle name="20% - Accent6 9 2 4" xfId="3826" xr:uid="{00000000-0005-0000-0000-000062060000}"/>
    <cellStyle name="20% - Accent6 9 2 5" xfId="1361" xr:uid="{00000000-0005-0000-0000-000063060000}"/>
    <cellStyle name="20% - Accent6 9 3" xfId="3004" xr:uid="{00000000-0005-0000-0000-000064060000}"/>
    <cellStyle name="20% - Accent6 9 4" xfId="2184" xr:uid="{00000000-0005-0000-0000-000065060000}"/>
    <cellStyle name="20% - Accent6 9 5" xfId="3825" xr:uid="{00000000-0005-0000-0000-000066060000}"/>
    <cellStyle name="20% - Accent6 9 6" xfId="1360" xr:uid="{00000000-0005-0000-0000-000067060000}"/>
    <cellStyle name="40% - Accent1" xfId="1010" builtinId="31" customBuiltin="1"/>
    <cellStyle name="40% - Accent1 10" xfId="353" xr:uid="{00000000-0005-0000-0000-000069060000}"/>
    <cellStyle name="40% - Accent1 10 2" xfId="354" xr:uid="{00000000-0005-0000-0000-00006A060000}"/>
    <cellStyle name="40% - Accent1 10 2 2" xfId="3007" xr:uid="{00000000-0005-0000-0000-00006B060000}"/>
    <cellStyle name="40% - Accent1 10 2 3" xfId="2187" xr:uid="{00000000-0005-0000-0000-00006C060000}"/>
    <cellStyle name="40% - Accent1 10 2 4" xfId="3828" xr:uid="{00000000-0005-0000-0000-00006D060000}"/>
    <cellStyle name="40% - Accent1 10 2 5" xfId="1363" xr:uid="{00000000-0005-0000-0000-00006E060000}"/>
    <cellStyle name="40% - Accent1 10 3" xfId="3006" xr:uid="{00000000-0005-0000-0000-00006F060000}"/>
    <cellStyle name="40% - Accent1 10 4" xfId="2186" xr:uid="{00000000-0005-0000-0000-000070060000}"/>
    <cellStyle name="40% - Accent1 10 5" xfId="3827" xr:uid="{00000000-0005-0000-0000-000071060000}"/>
    <cellStyle name="40% - Accent1 10 6" xfId="1362" xr:uid="{00000000-0005-0000-0000-000072060000}"/>
    <cellStyle name="40% - Accent1 11" xfId="355" xr:uid="{00000000-0005-0000-0000-000073060000}"/>
    <cellStyle name="40% - Accent1 11 2" xfId="356" xr:uid="{00000000-0005-0000-0000-000074060000}"/>
    <cellStyle name="40% - Accent1 11 2 2" xfId="3009" xr:uid="{00000000-0005-0000-0000-000075060000}"/>
    <cellStyle name="40% - Accent1 11 2 3" xfId="2189" xr:uid="{00000000-0005-0000-0000-000076060000}"/>
    <cellStyle name="40% - Accent1 11 2 4" xfId="3830" xr:uid="{00000000-0005-0000-0000-000077060000}"/>
    <cellStyle name="40% - Accent1 11 2 5" xfId="1365" xr:uid="{00000000-0005-0000-0000-000078060000}"/>
    <cellStyle name="40% - Accent1 11 3" xfId="3008" xr:uid="{00000000-0005-0000-0000-000079060000}"/>
    <cellStyle name="40% - Accent1 11 4" xfId="2188" xr:uid="{00000000-0005-0000-0000-00007A060000}"/>
    <cellStyle name="40% - Accent1 11 5" xfId="3829" xr:uid="{00000000-0005-0000-0000-00007B060000}"/>
    <cellStyle name="40% - Accent1 11 6" xfId="1364" xr:uid="{00000000-0005-0000-0000-00007C060000}"/>
    <cellStyle name="40% - Accent1 12" xfId="357" xr:uid="{00000000-0005-0000-0000-00007D060000}"/>
    <cellStyle name="40% - Accent1 12 2" xfId="358" xr:uid="{00000000-0005-0000-0000-00007E060000}"/>
    <cellStyle name="40% - Accent1 12 2 2" xfId="3011" xr:uid="{00000000-0005-0000-0000-00007F060000}"/>
    <cellStyle name="40% - Accent1 12 2 3" xfId="2191" xr:uid="{00000000-0005-0000-0000-000080060000}"/>
    <cellStyle name="40% - Accent1 12 2 4" xfId="3832" xr:uid="{00000000-0005-0000-0000-000081060000}"/>
    <cellStyle name="40% - Accent1 12 2 5" xfId="1367" xr:uid="{00000000-0005-0000-0000-000082060000}"/>
    <cellStyle name="40% - Accent1 12 3" xfId="3010" xr:uid="{00000000-0005-0000-0000-000083060000}"/>
    <cellStyle name="40% - Accent1 12 4" xfId="2190" xr:uid="{00000000-0005-0000-0000-000084060000}"/>
    <cellStyle name="40% - Accent1 12 5" xfId="3831" xr:uid="{00000000-0005-0000-0000-000085060000}"/>
    <cellStyle name="40% - Accent1 12 6" xfId="1366" xr:uid="{00000000-0005-0000-0000-000086060000}"/>
    <cellStyle name="40% - Accent1 13" xfId="359" xr:uid="{00000000-0005-0000-0000-000087060000}"/>
    <cellStyle name="40% - Accent1 13 2" xfId="360" xr:uid="{00000000-0005-0000-0000-000088060000}"/>
    <cellStyle name="40% - Accent1 13 2 2" xfId="3013" xr:uid="{00000000-0005-0000-0000-000089060000}"/>
    <cellStyle name="40% - Accent1 13 2 3" xfId="2193" xr:uid="{00000000-0005-0000-0000-00008A060000}"/>
    <cellStyle name="40% - Accent1 13 2 4" xfId="3834" xr:uid="{00000000-0005-0000-0000-00008B060000}"/>
    <cellStyle name="40% - Accent1 13 2 5" xfId="1369" xr:uid="{00000000-0005-0000-0000-00008C060000}"/>
    <cellStyle name="40% - Accent1 13 3" xfId="3012" xr:uid="{00000000-0005-0000-0000-00008D060000}"/>
    <cellStyle name="40% - Accent1 13 4" xfId="2192" xr:uid="{00000000-0005-0000-0000-00008E060000}"/>
    <cellStyle name="40% - Accent1 13 5" xfId="3833" xr:uid="{00000000-0005-0000-0000-00008F060000}"/>
    <cellStyle name="40% - Accent1 13 6" xfId="1368" xr:uid="{00000000-0005-0000-0000-000090060000}"/>
    <cellStyle name="40% - Accent1 14" xfId="361" xr:uid="{00000000-0005-0000-0000-000091060000}"/>
    <cellStyle name="40% - Accent1 14 2" xfId="362" xr:uid="{00000000-0005-0000-0000-000092060000}"/>
    <cellStyle name="40% - Accent1 14 2 2" xfId="3015" xr:uid="{00000000-0005-0000-0000-000093060000}"/>
    <cellStyle name="40% - Accent1 14 2 3" xfId="2195" xr:uid="{00000000-0005-0000-0000-000094060000}"/>
    <cellStyle name="40% - Accent1 14 2 4" xfId="3836" xr:uid="{00000000-0005-0000-0000-000095060000}"/>
    <cellStyle name="40% - Accent1 14 2 5" xfId="1371" xr:uid="{00000000-0005-0000-0000-000096060000}"/>
    <cellStyle name="40% - Accent1 14 3" xfId="3014" xr:uid="{00000000-0005-0000-0000-000097060000}"/>
    <cellStyle name="40% - Accent1 14 4" xfId="2194" xr:uid="{00000000-0005-0000-0000-000098060000}"/>
    <cellStyle name="40% - Accent1 14 5" xfId="3835" xr:uid="{00000000-0005-0000-0000-000099060000}"/>
    <cellStyle name="40% - Accent1 14 6" xfId="1370" xr:uid="{00000000-0005-0000-0000-00009A060000}"/>
    <cellStyle name="40% - Accent1 15" xfId="363" xr:uid="{00000000-0005-0000-0000-00009B060000}"/>
    <cellStyle name="40% - Accent1 15 2" xfId="364" xr:uid="{00000000-0005-0000-0000-00009C060000}"/>
    <cellStyle name="40% - Accent1 15 2 2" xfId="3017" xr:uid="{00000000-0005-0000-0000-00009D060000}"/>
    <cellStyle name="40% - Accent1 15 2 3" xfId="2197" xr:uid="{00000000-0005-0000-0000-00009E060000}"/>
    <cellStyle name="40% - Accent1 15 2 4" xfId="3838" xr:uid="{00000000-0005-0000-0000-00009F060000}"/>
    <cellStyle name="40% - Accent1 15 2 5" xfId="1373" xr:uid="{00000000-0005-0000-0000-0000A0060000}"/>
    <cellStyle name="40% - Accent1 15 3" xfId="3016" xr:uid="{00000000-0005-0000-0000-0000A1060000}"/>
    <cellStyle name="40% - Accent1 15 4" xfId="2196" xr:uid="{00000000-0005-0000-0000-0000A2060000}"/>
    <cellStyle name="40% - Accent1 15 5" xfId="3837" xr:uid="{00000000-0005-0000-0000-0000A3060000}"/>
    <cellStyle name="40% - Accent1 15 6" xfId="1372" xr:uid="{00000000-0005-0000-0000-0000A4060000}"/>
    <cellStyle name="40% - Accent1 16" xfId="365" xr:uid="{00000000-0005-0000-0000-0000A5060000}"/>
    <cellStyle name="40% - Accent1 16 2" xfId="366" xr:uid="{00000000-0005-0000-0000-0000A6060000}"/>
    <cellStyle name="40% - Accent1 16 2 2" xfId="3019" xr:uid="{00000000-0005-0000-0000-0000A7060000}"/>
    <cellStyle name="40% - Accent1 16 2 3" xfId="2199" xr:uid="{00000000-0005-0000-0000-0000A8060000}"/>
    <cellStyle name="40% - Accent1 16 2 4" xfId="3840" xr:uid="{00000000-0005-0000-0000-0000A9060000}"/>
    <cellStyle name="40% - Accent1 16 2 5" xfId="1375" xr:uid="{00000000-0005-0000-0000-0000AA060000}"/>
    <cellStyle name="40% - Accent1 16 3" xfId="3018" xr:uid="{00000000-0005-0000-0000-0000AB060000}"/>
    <cellStyle name="40% - Accent1 16 4" xfId="2198" xr:uid="{00000000-0005-0000-0000-0000AC060000}"/>
    <cellStyle name="40% - Accent1 16 5" xfId="3839" xr:uid="{00000000-0005-0000-0000-0000AD060000}"/>
    <cellStyle name="40% - Accent1 16 6" xfId="1374" xr:uid="{00000000-0005-0000-0000-0000AE060000}"/>
    <cellStyle name="40% - Accent1 17" xfId="367" xr:uid="{00000000-0005-0000-0000-0000AF060000}"/>
    <cellStyle name="40% - Accent1 17 2" xfId="368" xr:uid="{00000000-0005-0000-0000-0000B0060000}"/>
    <cellStyle name="40% - Accent1 17 2 2" xfId="3021" xr:uid="{00000000-0005-0000-0000-0000B1060000}"/>
    <cellStyle name="40% - Accent1 17 2 3" xfId="2201" xr:uid="{00000000-0005-0000-0000-0000B2060000}"/>
    <cellStyle name="40% - Accent1 17 2 4" xfId="3842" xr:uid="{00000000-0005-0000-0000-0000B3060000}"/>
    <cellStyle name="40% - Accent1 17 2 5" xfId="1377" xr:uid="{00000000-0005-0000-0000-0000B4060000}"/>
    <cellStyle name="40% - Accent1 17 3" xfId="3020" xr:uid="{00000000-0005-0000-0000-0000B5060000}"/>
    <cellStyle name="40% - Accent1 17 4" xfId="2200" xr:uid="{00000000-0005-0000-0000-0000B6060000}"/>
    <cellStyle name="40% - Accent1 17 5" xfId="3841" xr:uid="{00000000-0005-0000-0000-0000B7060000}"/>
    <cellStyle name="40% - Accent1 17 6" xfId="1376" xr:uid="{00000000-0005-0000-0000-0000B8060000}"/>
    <cellStyle name="40% - Accent1 18" xfId="369" xr:uid="{00000000-0005-0000-0000-0000B9060000}"/>
    <cellStyle name="40% - Accent1 18 2" xfId="370" xr:uid="{00000000-0005-0000-0000-0000BA060000}"/>
    <cellStyle name="40% - Accent1 18 2 2" xfId="3023" xr:uid="{00000000-0005-0000-0000-0000BB060000}"/>
    <cellStyle name="40% - Accent1 18 2 3" xfId="2203" xr:uid="{00000000-0005-0000-0000-0000BC060000}"/>
    <cellStyle name="40% - Accent1 18 2 4" xfId="3844" xr:uid="{00000000-0005-0000-0000-0000BD060000}"/>
    <cellStyle name="40% - Accent1 18 2 5" xfId="1379" xr:uid="{00000000-0005-0000-0000-0000BE060000}"/>
    <cellStyle name="40% - Accent1 18 3" xfId="3022" xr:uid="{00000000-0005-0000-0000-0000BF060000}"/>
    <cellStyle name="40% - Accent1 18 4" xfId="2202" xr:uid="{00000000-0005-0000-0000-0000C0060000}"/>
    <cellStyle name="40% - Accent1 18 5" xfId="3843" xr:uid="{00000000-0005-0000-0000-0000C1060000}"/>
    <cellStyle name="40% - Accent1 18 6" xfId="1378" xr:uid="{00000000-0005-0000-0000-0000C2060000}"/>
    <cellStyle name="40% - Accent1 19" xfId="371" xr:uid="{00000000-0005-0000-0000-0000C3060000}"/>
    <cellStyle name="40% - Accent1 19 2" xfId="372" xr:uid="{00000000-0005-0000-0000-0000C4060000}"/>
    <cellStyle name="40% - Accent1 19 2 2" xfId="3025" xr:uid="{00000000-0005-0000-0000-0000C5060000}"/>
    <cellStyle name="40% - Accent1 19 2 3" xfId="2205" xr:uid="{00000000-0005-0000-0000-0000C6060000}"/>
    <cellStyle name="40% - Accent1 19 2 4" xfId="3846" xr:uid="{00000000-0005-0000-0000-0000C7060000}"/>
    <cellStyle name="40% - Accent1 19 2 5" xfId="1381" xr:uid="{00000000-0005-0000-0000-0000C8060000}"/>
    <cellStyle name="40% - Accent1 19 3" xfId="3024" xr:uid="{00000000-0005-0000-0000-0000C9060000}"/>
    <cellStyle name="40% - Accent1 19 4" xfId="2204" xr:uid="{00000000-0005-0000-0000-0000CA060000}"/>
    <cellStyle name="40% - Accent1 19 5" xfId="3845" xr:uid="{00000000-0005-0000-0000-0000CB060000}"/>
    <cellStyle name="40% - Accent1 19 6" xfId="1380" xr:uid="{00000000-0005-0000-0000-0000CC060000}"/>
    <cellStyle name="40% - Accent1 2" xfId="373" xr:uid="{00000000-0005-0000-0000-0000CD060000}"/>
    <cellStyle name="40% - Accent1 2 10" xfId="1382" xr:uid="{00000000-0005-0000-0000-0000CE060000}"/>
    <cellStyle name="40% - Accent1 2 2" xfId="374" xr:uid="{00000000-0005-0000-0000-0000CF060000}"/>
    <cellStyle name="40% - Accent1 2 2 2" xfId="375" xr:uid="{00000000-0005-0000-0000-0000D0060000}"/>
    <cellStyle name="40% - Accent1 2 2 2 2" xfId="3027" xr:uid="{00000000-0005-0000-0000-0000D1060000}"/>
    <cellStyle name="40% - Accent1 2 2 2 3" xfId="2207" xr:uid="{00000000-0005-0000-0000-0000D2060000}"/>
    <cellStyle name="40% - Accent1 2 2 2 4" xfId="3848" xr:uid="{00000000-0005-0000-0000-0000D3060000}"/>
    <cellStyle name="40% - Accent1 2 2 2 5" xfId="1383" xr:uid="{00000000-0005-0000-0000-0000D4060000}"/>
    <cellStyle name="40% - Accent1 2 2 3" xfId="376" xr:uid="{00000000-0005-0000-0000-0000D5060000}"/>
    <cellStyle name="40% - Accent1 2 2 4" xfId="377" xr:uid="{00000000-0005-0000-0000-0000D6060000}"/>
    <cellStyle name="40% - Accent1 2 2 4 2" xfId="3028" xr:uid="{00000000-0005-0000-0000-0000D7060000}"/>
    <cellStyle name="40% - Accent1 2 2 4 3" xfId="2208" xr:uid="{00000000-0005-0000-0000-0000D8060000}"/>
    <cellStyle name="40% - Accent1 2 2 4 4" xfId="3849" xr:uid="{00000000-0005-0000-0000-0000D9060000}"/>
    <cellStyle name="40% - Accent1 2 2 4 5" xfId="1384" xr:uid="{00000000-0005-0000-0000-0000DA060000}"/>
    <cellStyle name="40% - Accent1 2 2 5" xfId="378" xr:uid="{00000000-0005-0000-0000-0000DB060000}"/>
    <cellStyle name="40% - Accent1 2 2 5 2" xfId="3029" xr:uid="{00000000-0005-0000-0000-0000DC060000}"/>
    <cellStyle name="40% - Accent1 2 2 5 3" xfId="2209" xr:uid="{00000000-0005-0000-0000-0000DD060000}"/>
    <cellStyle name="40% - Accent1 2 2 5 4" xfId="3850" xr:uid="{00000000-0005-0000-0000-0000DE060000}"/>
    <cellStyle name="40% - Accent1 2 2 5 5" xfId="1385" xr:uid="{00000000-0005-0000-0000-0000DF060000}"/>
    <cellStyle name="40% - Accent1 2 2 6" xfId="379" xr:uid="{00000000-0005-0000-0000-0000E0060000}"/>
    <cellStyle name="40% - Accent1 2 2 6 2" xfId="3030" xr:uid="{00000000-0005-0000-0000-0000E1060000}"/>
    <cellStyle name="40% - Accent1 2 2 6 3" xfId="2210" xr:uid="{00000000-0005-0000-0000-0000E2060000}"/>
    <cellStyle name="40% - Accent1 2 2 6 4" xfId="3851" xr:uid="{00000000-0005-0000-0000-0000E3060000}"/>
    <cellStyle name="40% - Accent1 2 2 6 5" xfId="1386" xr:uid="{00000000-0005-0000-0000-0000E4060000}"/>
    <cellStyle name="40% - Accent1 2 3" xfId="380" xr:uid="{00000000-0005-0000-0000-0000E5060000}"/>
    <cellStyle name="40% - Accent1 2 3 2" xfId="3031" xr:uid="{00000000-0005-0000-0000-0000E6060000}"/>
    <cellStyle name="40% - Accent1 2 3 3" xfId="2211" xr:uid="{00000000-0005-0000-0000-0000E7060000}"/>
    <cellStyle name="40% - Accent1 2 3 4" xfId="3852" xr:uid="{00000000-0005-0000-0000-0000E8060000}"/>
    <cellStyle name="40% - Accent1 2 3 5" xfId="1387" xr:uid="{00000000-0005-0000-0000-0000E9060000}"/>
    <cellStyle name="40% - Accent1 2 4" xfId="381" xr:uid="{00000000-0005-0000-0000-0000EA060000}"/>
    <cellStyle name="40% - Accent1 2 4 2" xfId="3032" xr:uid="{00000000-0005-0000-0000-0000EB060000}"/>
    <cellStyle name="40% - Accent1 2 4 3" xfId="2212" xr:uid="{00000000-0005-0000-0000-0000EC060000}"/>
    <cellStyle name="40% - Accent1 2 4 4" xfId="3853" xr:uid="{00000000-0005-0000-0000-0000ED060000}"/>
    <cellStyle name="40% - Accent1 2 4 5" xfId="1388" xr:uid="{00000000-0005-0000-0000-0000EE060000}"/>
    <cellStyle name="40% - Accent1 2 5" xfId="382" xr:uid="{00000000-0005-0000-0000-0000EF060000}"/>
    <cellStyle name="40% - Accent1 2 5 2" xfId="3033" xr:uid="{00000000-0005-0000-0000-0000F0060000}"/>
    <cellStyle name="40% - Accent1 2 5 3" xfId="2213" xr:uid="{00000000-0005-0000-0000-0000F1060000}"/>
    <cellStyle name="40% - Accent1 2 5 4" xfId="3854" xr:uid="{00000000-0005-0000-0000-0000F2060000}"/>
    <cellStyle name="40% - Accent1 2 5 5" xfId="1389" xr:uid="{00000000-0005-0000-0000-0000F3060000}"/>
    <cellStyle name="40% - Accent1 2 6" xfId="383" xr:uid="{00000000-0005-0000-0000-0000F4060000}"/>
    <cellStyle name="40% - Accent1 2 6 2" xfId="3034" xr:uid="{00000000-0005-0000-0000-0000F5060000}"/>
    <cellStyle name="40% - Accent1 2 6 3" xfId="2214" xr:uid="{00000000-0005-0000-0000-0000F6060000}"/>
    <cellStyle name="40% - Accent1 2 6 4" xfId="3855" xr:uid="{00000000-0005-0000-0000-0000F7060000}"/>
    <cellStyle name="40% - Accent1 2 6 5" xfId="1390" xr:uid="{00000000-0005-0000-0000-0000F8060000}"/>
    <cellStyle name="40% - Accent1 2 7" xfId="3026" xr:uid="{00000000-0005-0000-0000-0000F9060000}"/>
    <cellStyle name="40% - Accent1 2 8" xfId="2206" xr:uid="{00000000-0005-0000-0000-0000FA060000}"/>
    <cellStyle name="40% - Accent1 2 9" xfId="3847" xr:uid="{00000000-0005-0000-0000-0000FB060000}"/>
    <cellStyle name="40% - Accent1 20" xfId="384" xr:uid="{00000000-0005-0000-0000-0000FC060000}"/>
    <cellStyle name="40% - Accent1 20 2" xfId="385" xr:uid="{00000000-0005-0000-0000-0000FD060000}"/>
    <cellStyle name="40% - Accent1 20 2 2" xfId="3036" xr:uid="{00000000-0005-0000-0000-0000FE060000}"/>
    <cellStyle name="40% - Accent1 20 2 3" xfId="2216" xr:uid="{00000000-0005-0000-0000-0000FF060000}"/>
    <cellStyle name="40% - Accent1 20 2 4" xfId="3857" xr:uid="{00000000-0005-0000-0000-000000070000}"/>
    <cellStyle name="40% - Accent1 20 2 5" xfId="1392" xr:uid="{00000000-0005-0000-0000-000001070000}"/>
    <cellStyle name="40% - Accent1 20 3" xfId="3035" xr:uid="{00000000-0005-0000-0000-000002070000}"/>
    <cellStyle name="40% - Accent1 20 4" xfId="2215" xr:uid="{00000000-0005-0000-0000-000003070000}"/>
    <cellStyle name="40% - Accent1 20 5" xfId="3856" xr:uid="{00000000-0005-0000-0000-000004070000}"/>
    <cellStyle name="40% - Accent1 20 6" xfId="1391" xr:uid="{00000000-0005-0000-0000-000005070000}"/>
    <cellStyle name="40% - Accent1 21" xfId="386" xr:uid="{00000000-0005-0000-0000-000006070000}"/>
    <cellStyle name="40% - Accent1 21 2" xfId="387" xr:uid="{00000000-0005-0000-0000-000007070000}"/>
    <cellStyle name="40% - Accent1 21 2 2" xfId="3038" xr:uid="{00000000-0005-0000-0000-000008070000}"/>
    <cellStyle name="40% - Accent1 21 2 3" xfId="2218" xr:uid="{00000000-0005-0000-0000-000009070000}"/>
    <cellStyle name="40% - Accent1 21 2 4" xfId="3859" xr:uid="{00000000-0005-0000-0000-00000A070000}"/>
    <cellStyle name="40% - Accent1 21 2 5" xfId="1394" xr:uid="{00000000-0005-0000-0000-00000B070000}"/>
    <cellStyle name="40% - Accent1 21 3" xfId="3037" xr:uid="{00000000-0005-0000-0000-00000C070000}"/>
    <cellStyle name="40% - Accent1 21 4" xfId="2217" xr:uid="{00000000-0005-0000-0000-00000D070000}"/>
    <cellStyle name="40% - Accent1 21 5" xfId="3858" xr:uid="{00000000-0005-0000-0000-00000E070000}"/>
    <cellStyle name="40% - Accent1 21 6" xfId="1393" xr:uid="{00000000-0005-0000-0000-00000F070000}"/>
    <cellStyle name="40% - Accent1 22" xfId="388" xr:uid="{00000000-0005-0000-0000-000010070000}"/>
    <cellStyle name="40% - Accent1 22 2" xfId="389" xr:uid="{00000000-0005-0000-0000-000011070000}"/>
    <cellStyle name="40% - Accent1 22 2 2" xfId="3040" xr:uid="{00000000-0005-0000-0000-000012070000}"/>
    <cellStyle name="40% - Accent1 22 2 3" xfId="2220" xr:uid="{00000000-0005-0000-0000-000013070000}"/>
    <cellStyle name="40% - Accent1 22 2 4" xfId="3861" xr:uid="{00000000-0005-0000-0000-000014070000}"/>
    <cellStyle name="40% - Accent1 22 2 5" xfId="1396" xr:uid="{00000000-0005-0000-0000-000015070000}"/>
    <cellStyle name="40% - Accent1 22 3" xfId="3039" xr:uid="{00000000-0005-0000-0000-000016070000}"/>
    <cellStyle name="40% - Accent1 22 4" xfId="2219" xr:uid="{00000000-0005-0000-0000-000017070000}"/>
    <cellStyle name="40% - Accent1 22 5" xfId="3860" xr:uid="{00000000-0005-0000-0000-000018070000}"/>
    <cellStyle name="40% - Accent1 22 6" xfId="1395" xr:uid="{00000000-0005-0000-0000-000019070000}"/>
    <cellStyle name="40% - Accent1 23" xfId="390" xr:uid="{00000000-0005-0000-0000-00001A070000}"/>
    <cellStyle name="40% - Accent1 23 2" xfId="391" xr:uid="{00000000-0005-0000-0000-00001B070000}"/>
    <cellStyle name="40% - Accent1 23 2 2" xfId="3042" xr:uid="{00000000-0005-0000-0000-00001C070000}"/>
    <cellStyle name="40% - Accent1 23 2 3" xfId="2222" xr:uid="{00000000-0005-0000-0000-00001D070000}"/>
    <cellStyle name="40% - Accent1 23 2 4" xfId="3863" xr:uid="{00000000-0005-0000-0000-00001E070000}"/>
    <cellStyle name="40% - Accent1 23 2 5" xfId="1398" xr:uid="{00000000-0005-0000-0000-00001F070000}"/>
    <cellStyle name="40% - Accent1 23 3" xfId="3041" xr:uid="{00000000-0005-0000-0000-000020070000}"/>
    <cellStyle name="40% - Accent1 23 4" xfId="2221" xr:uid="{00000000-0005-0000-0000-000021070000}"/>
    <cellStyle name="40% - Accent1 23 5" xfId="3862" xr:uid="{00000000-0005-0000-0000-000022070000}"/>
    <cellStyle name="40% - Accent1 23 6" xfId="1397" xr:uid="{00000000-0005-0000-0000-000023070000}"/>
    <cellStyle name="40% - Accent1 24" xfId="392" xr:uid="{00000000-0005-0000-0000-000024070000}"/>
    <cellStyle name="40% - Accent1 24 2" xfId="393" xr:uid="{00000000-0005-0000-0000-000025070000}"/>
    <cellStyle name="40% - Accent1 24 2 2" xfId="3044" xr:uid="{00000000-0005-0000-0000-000026070000}"/>
    <cellStyle name="40% - Accent1 24 2 3" xfId="2224" xr:uid="{00000000-0005-0000-0000-000027070000}"/>
    <cellStyle name="40% - Accent1 24 2 4" xfId="3865" xr:uid="{00000000-0005-0000-0000-000028070000}"/>
    <cellStyle name="40% - Accent1 24 2 5" xfId="1400" xr:uid="{00000000-0005-0000-0000-000029070000}"/>
    <cellStyle name="40% - Accent1 24 3" xfId="3043" xr:uid="{00000000-0005-0000-0000-00002A070000}"/>
    <cellStyle name="40% - Accent1 24 4" xfId="2223" xr:uid="{00000000-0005-0000-0000-00002B070000}"/>
    <cellStyle name="40% - Accent1 24 5" xfId="3864" xr:uid="{00000000-0005-0000-0000-00002C070000}"/>
    <cellStyle name="40% - Accent1 24 6" xfId="1399" xr:uid="{00000000-0005-0000-0000-00002D070000}"/>
    <cellStyle name="40% - Accent1 25" xfId="394" xr:uid="{00000000-0005-0000-0000-00002E070000}"/>
    <cellStyle name="40% - Accent1 26" xfId="395" xr:uid="{00000000-0005-0000-0000-00002F070000}"/>
    <cellStyle name="40% - Accent1 26 2" xfId="3045" xr:uid="{00000000-0005-0000-0000-000030070000}"/>
    <cellStyle name="40% - Accent1 26 3" xfId="2225" xr:uid="{00000000-0005-0000-0000-000031070000}"/>
    <cellStyle name="40% - Accent1 26 4" xfId="3866" xr:uid="{00000000-0005-0000-0000-000032070000}"/>
    <cellStyle name="40% - Accent1 26 5" xfId="1401" xr:uid="{00000000-0005-0000-0000-000033070000}"/>
    <cellStyle name="40% - Accent1 3" xfId="396" xr:uid="{00000000-0005-0000-0000-000034070000}"/>
    <cellStyle name="40% - Accent1 3 2" xfId="397" xr:uid="{00000000-0005-0000-0000-000035070000}"/>
    <cellStyle name="40% - Accent1 3 2 2" xfId="3047" xr:uid="{00000000-0005-0000-0000-000036070000}"/>
    <cellStyle name="40% - Accent1 3 2 3" xfId="2227" xr:uid="{00000000-0005-0000-0000-000037070000}"/>
    <cellStyle name="40% - Accent1 3 2 4" xfId="3868" xr:uid="{00000000-0005-0000-0000-000038070000}"/>
    <cellStyle name="40% - Accent1 3 2 5" xfId="1403" xr:uid="{00000000-0005-0000-0000-000039070000}"/>
    <cellStyle name="40% - Accent1 3 3" xfId="3046" xr:uid="{00000000-0005-0000-0000-00003A070000}"/>
    <cellStyle name="40% - Accent1 3 4" xfId="2226" xr:uid="{00000000-0005-0000-0000-00003B070000}"/>
    <cellStyle name="40% - Accent1 3 5" xfId="3867" xr:uid="{00000000-0005-0000-0000-00003C070000}"/>
    <cellStyle name="40% - Accent1 3 6" xfId="1402" xr:uid="{00000000-0005-0000-0000-00003D070000}"/>
    <cellStyle name="40% - Accent1 4" xfId="398" xr:uid="{00000000-0005-0000-0000-00003E070000}"/>
    <cellStyle name="40% - Accent1 4 2" xfId="399" xr:uid="{00000000-0005-0000-0000-00003F070000}"/>
    <cellStyle name="40% - Accent1 4 2 2" xfId="3049" xr:uid="{00000000-0005-0000-0000-000040070000}"/>
    <cellStyle name="40% - Accent1 4 2 3" xfId="2229" xr:uid="{00000000-0005-0000-0000-000041070000}"/>
    <cellStyle name="40% - Accent1 4 2 4" xfId="3870" xr:uid="{00000000-0005-0000-0000-000042070000}"/>
    <cellStyle name="40% - Accent1 4 2 5" xfId="1405" xr:uid="{00000000-0005-0000-0000-000043070000}"/>
    <cellStyle name="40% - Accent1 4 3" xfId="3048" xr:uid="{00000000-0005-0000-0000-000044070000}"/>
    <cellStyle name="40% - Accent1 4 4" xfId="2228" xr:uid="{00000000-0005-0000-0000-000045070000}"/>
    <cellStyle name="40% - Accent1 4 5" xfId="3869" xr:uid="{00000000-0005-0000-0000-000046070000}"/>
    <cellStyle name="40% - Accent1 4 6" xfId="1404" xr:uid="{00000000-0005-0000-0000-000047070000}"/>
    <cellStyle name="40% - Accent1 5" xfId="400" xr:uid="{00000000-0005-0000-0000-000048070000}"/>
    <cellStyle name="40% - Accent1 5 2" xfId="401" xr:uid="{00000000-0005-0000-0000-000049070000}"/>
    <cellStyle name="40% - Accent1 5 2 2" xfId="3051" xr:uid="{00000000-0005-0000-0000-00004A070000}"/>
    <cellStyle name="40% - Accent1 5 2 3" xfId="2231" xr:uid="{00000000-0005-0000-0000-00004B070000}"/>
    <cellStyle name="40% - Accent1 5 2 4" xfId="3872" xr:uid="{00000000-0005-0000-0000-00004C070000}"/>
    <cellStyle name="40% - Accent1 5 2 5" xfId="1407" xr:uid="{00000000-0005-0000-0000-00004D070000}"/>
    <cellStyle name="40% - Accent1 5 3" xfId="3050" xr:uid="{00000000-0005-0000-0000-00004E070000}"/>
    <cellStyle name="40% - Accent1 5 4" xfId="2230" xr:uid="{00000000-0005-0000-0000-00004F070000}"/>
    <cellStyle name="40% - Accent1 5 5" xfId="3871" xr:uid="{00000000-0005-0000-0000-000050070000}"/>
    <cellStyle name="40% - Accent1 5 6" xfId="1406" xr:uid="{00000000-0005-0000-0000-000051070000}"/>
    <cellStyle name="40% - Accent1 6" xfId="402" xr:uid="{00000000-0005-0000-0000-000052070000}"/>
    <cellStyle name="40% - Accent1 6 2" xfId="403" xr:uid="{00000000-0005-0000-0000-000053070000}"/>
    <cellStyle name="40% - Accent1 6 2 2" xfId="3053" xr:uid="{00000000-0005-0000-0000-000054070000}"/>
    <cellStyle name="40% - Accent1 6 2 3" xfId="2233" xr:uid="{00000000-0005-0000-0000-000055070000}"/>
    <cellStyle name="40% - Accent1 6 2 4" xfId="3874" xr:uid="{00000000-0005-0000-0000-000056070000}"/>
    <cellStyle name="40% - Accent1 6 2 5" xfId="1409" xr:uid="{00000000-0005-0000-0000-000057070000}"/>
    <cellStyle name="40% - Accent1 6 3" xfId="3052" xr:uid="{00000000-0005-0000-0000-000058070000}"/>
    <cellStyle name="40% - Accent1 6 4" xfId="2232" xr:uid="{00000000-0005-0000-0000-000059070000}"/>
    <cellStyle name="40% - Accent1 6 5" xfId="3873" xr:uid="{00000000-0005-0000-0000-00005A070000}"/>
    <cellStyle name="40% - Accent1 6 6" xfId="1408" xr:uid="{00000000-0005-0000-0000-00005B070000}"/>
    <cellStyle name="40% - Accent1 7" xfId="404" xr:uid="{00000000-0005-0000-0000-00005C070000}"/>
    <cellStyle name="40% - Accent1 7 2" xfId="405" xr:uid="{00000000-0005-0000-0000-00005D070000}"/>
    <cellStyle name="40% - Accent1 7 2 2" xfId="3055" xr:uid="{00000000-0005-0000-0000-00005E070000}"/>
    <cellStyle name="40% - Accent1 7 2 3" xfId="2235" xr:uid="{00000000-0005-0000-0000-00005F070000}"/>
    <cellStyle name="40% - Accent1 7 2 4" xfId="3876" xr:uid="{00000000-0005-0000-0000-000060070000}"/>
    <cellStyle name="40% - Accent1 7 2 5" xfId="1411" xr:uid="{00000000-0005-0000-0000-000061070000}"/>
    <cellStyle name="40% - Accent1 7 3" xfId="3054" xr:uid="{00000000-0005-0000-0000-000062070000}"/>
    <cellStyle name="40% - Accent1 7 4" xfId="2234" xr:uid="{00000000-0005-0000-0000-000063070000}"/>
    <cellStyle name="40% - Accent1 7 5" xfId="3875" xr:uid="{00000000-0005-0000-0000-000064070000}"/>
    <cellStyle name="40% - Accent1 7 6" xfId="1410" xr:uid="{00000000-0005-0000-0000-000065070000}"/>
    <cellStyle name="40% - Accent1 8" xfId="406" xr:uid="{00000000-0005-0000-0000-000066070000}"/>
    <cellStyle name="40% - Accent1 8 2" xfId="407" xr:uid="{00000000-0005-0000-0000-000067070000}"/>
    <cellStyle name="40% - Accent1 8 2 2" xfId="3057" xr:uid="{00000000-0005-0000-0000-000068070000}"/>
    <cellStyle name="40% - Accent1 8 2 3" xfId="2237" xr:uid="{00000000-0005-0000-0000-000069070000}"/>
    <cellStyle name="40% - Accent1 8 2 4" xfId="3878" xr:uid="{00000000-0005-0000-0000-00006A070000}"/>
    <cellStyle name="40% - Accent1 8 2 5" xfId="1413" xr:uid="{00000000-0005-0000-0000-00006B070000}"/>
    <cellStyle name="40% - Accent1 8 3" xfId="3056" xr:uid="{00000000-0005-0000-0000-00006C070000}"/>
    <cellStyle name="40% - Accent1 8 4" xfId="2236" xr:uid="{00000000-0005-0000-0000-00006D070000}"/>
    <cellStyle name="40% - Accent1 8 5" xfId="3877" xr:uid="{00000000-0005-0000-0000-00006E070000}"/>
    <cellStyle name="40% - Accent1 8 6" xfId="1412" xr:uid="{00000000-0005-0000-0000-00006F070000}"/>
    <cellStyle name="40% - Accent1 9" xfId="408" xr:uid="{00000000-0005-0000-0000-000070070000}"/>
    <cellStyle name="40% - Accent1 9 2" xfId="409" xr:uid="{00000000-0005-0000-0000-000071070000}"/>
    <cellStyle name="40% - Accent1 9 2 2" xfId="3059" xr:uid="{00000000-0005-0000-0000-000072070000}"/>
    <cellStyle name="40% - Accent1 9 2 3" xfId="2239" xr:uid="{00000000-0005-0000-0000-000073070000}"/>
    <cellStyle name="40% - Accent1 9 2 4" xfId="3880" xr:uid="{00000000-0005-0000-0000-000074070000}"/>
    <cellStyle name="40% - Accent1 9 2 5" xfId="1415" xr:uid="{00000000-0005-0000-0000-000075070000}"/>
    <cellStyle name="40% - Accent1 9 3" xfId="3058" xr:uid="{00000000-0005-0000-0000-000076070000}"/>
    <cellStyle name="40% - Accent1 9 4" xfId="2238" xr:uid="{00000000-0005-0000-0000-000077070000}"/>
    <cellStyle name="40% - Accent1 9 5" xfId="3879" xr:uid="{00000000-0005-0000-0000-000078070000}"/>
    <cellStyle name="40% - Accent1 9 6" xfId="1414" xr:uid="{00000000-0005-0000-0000-000079070000}"/>
    <cellStyle name="40% - Accent2" xfId="1014" builtinId="35" customBuiltin="1"/>
    <cellStyle name="40% - Accent2 10" xfId="410" xr:uid="{00000000-0005-0000-0000-00007B070000}"/>
    <cellStyle name="40% - Accent2 10 2" xfId="411" xr:uid="{00000000-0005-0000-0000-00007C070000}"/>
    <cellStyle name="40% - Accent2 10 2 2" xfId="3061" xr:uid="{00000000-0005-0000-0000-00007D070000}"/>
    <cellStyle name="40% - Accent2 10 2 3" xfId="2241" xr:uid="{00000000-0005-0000-0000-00007E070000}"/>
    <cellStyle name="40% - Accent2 10 2 4" xfId="3882" xr:uid="{00000000-0005-0000-0000-00007F070000}"/>
    <cellStyle name="40% - Accent2 10 2 5" xfId="1417" xr:uid="{00000000-0005-0000-0000-000080070000}"/>
    <cellStyle name="40% - Accent2 10 3" xfId="3060" xr:uid="{00000000-0005-0000-0000-000081070000}"/>
    <cellStyle name="40% - Accent2 10 4" xfId="2240" xr:uid="{00000000-0005-0000-0000-000082070000}"/>
    <cellStyle name="40% - Accent2 10 5" xfId="3881" xr:uid="{00000000-0005-0000-0000-000083070000}"/>
    <cellStyle name="40% - Accent2 10 6" xfId="1416" xr:uid="{00000000-0005-0000-0000-000084070000}"/>
    <cellStyle name="40% - Accent2 11" xfId="412" xr:uid="{00000000-0005-0000-0000-000085070000}"/>
    <cellStyle name="40% - Accent2 11 2" xfId="413" xr:uid="{00000000-0005-0000-0000-000086070000}"/>
    <cellStyle name="40% - Accent2 11 2 2" xfId="3063" xr:uid="{00000000-0005-0000-0000-000087070000}"/>
    <cellStyle name="40% - Accent2 11 2 3" xfId="2243" xr:uid="{00000000-0005-0000-0000-000088070000}"/>
    <cellStyle name="40% - Accent2 11 2 4" xfId="3884" xr:uid="{00000000-0005-0000-0000-000089070000}"/>
    <cellStyle name="40% - Accent2 11 2 5" xfId="1419" xr:uid="{00000000-0005-0000-0000-00008A070000}"/>
    <cellStyle name="40% - Accent2 11 3" xfId="3062" xr:uid="{00000000-0005-0000-0000-00008B070000}"/>
    <cellStyle name="40% - Accent2 11 4" xfId="2242" xr:uid="{00000000-0005-0000-0000-00008C070000}"/>
    <cellStyle name="40% - Accent2 11 5" xfId="3883" xr:uid="{00000000-0005-0000-0000-00008D070000}"/>
    <cellStyle name="40% - Accent2 11 6" xfId="1418" xr:uid="{00000000-0005-0000-0000-00008E070000}"/>
    <cellStyle name="40% - Accent2 12" xfId="414" xr:uid="{00000000-0005-0000-0000-00008F070000}"/>
    <cellStyle name="40% - Accent2 12 2" xfId="415" xr:uid="{00000000-0005-0000-0000-000090070000}"/>
    <cellStyle name="40% - Accent2 12 2 2" xfId="3065" xr:uid="{00000000-0005-0000-0000-000091070000}"/>
    <cellStyle name="40% - Accent2 12 2 3" xfId="2245" xr:uid="{00000000-0005-0000-0000-000092070000}"/>
    <cellStyle name="40% - Accent2 12 2 4" xfId="3886" xr:uid="{00000000-0005-0000-0000-000093070000}"/>
    <cellStyle name="40% - Accent2 12 2 5" xfId="1421" xr:uid="{00000000-0005-0000-0000-000094070000}"/>
    <cellStyle name="40% - Accent2 12 3" xfId="3064" xr:uid="{00000000-0005-0000-0000-000095070000}"/>
    <cellStyle name="40% - Accent2 12 4" xfId="2244" xr:uid="{00000000-0005-0000-0000-000096070000}"/>
    <cellStyle name="40% - Accent2 12 5" xfId="3885" xr:uid="{00000000-0005-0000-0000-000097070000}"/>
    <cellStyle name="40% - Accent2 12 6" xfId="1420" xr:uid="{00000000-0005-0000-0000-000098070000}"/>
    <cellStyle name="40% - Accent2 13" xfId="416" xr:uid="{00000000-0005-0000-0000-000099070000}"/>
    <cellStyle name="40% - Accent2 13 2" xfId="417" xr:uid="{00000000-0005-0000-0000-00009A070000}"/>
    <cellStyle name="40% - Accent2 13 2 2" xfId="3067" xr:uid="{00000000-0005-0000-0000-00009B070000}"/>
    <cellStyle name="40% - Accent2 13 2 3" xfId="2247" xr:uid="{00000000-0005-0000-0000-00009C070000}"/>
    <cellStyle name="40% - Accent2 13 2 4" xfId="3888" xr:uid="{00000000-0005-0000-0000-00009D070000}"/>
    <cellStyle name="40% - Accent2 13 2 5" xfId="1423" xr:uid="{00000000-0005-0000-0000-00009E070000}"/>
    <cellStyle name="40% - Accent2 13 3" xfId="3066" xr:uid="{00000000-0005-0000-0000-00009F070000}"/>
    <cellStyle name="40% - Accent2 13 4" xfId="2246" xr:uid="{00000000-0005-0000-0000-0000A0070000}"/>
    <cellStyle name="40% - Accent2 13 5" xfId="3887" xr:uid="{00000000-0005-0000-0000-0000A1070000}"/>
    <cellStyle name="40% - Accent2 13 6" xfId="1422" xr:uid="{00000000-0005-0000-0000-0000A2070000}"/>
    <cellStyle name="40% - Accent2 14" xfId="418" xr:uid="{00000000-0005-0000-0000-0000A3070000}"/>
    <cellStyle name="40% - Accent2 14 2" xfId="419" xr:uid="{00000000-0005-0000-0000-0000A4070000}"/>
    <cellStyle name="40% - Accent2 14 2 2" xfId="3069" xr:uid="{00000000-0005-0000-0000-0000A5070000}"/>
    <cellStyle name="40% - Accent2 14 2 3" xfId="2249" xr:uid="{00000000-0005-0000-0000-0000A6070000}"/>
    <cellStyle name="40% - Accent2 14 2 4" xfId="3890" xr:uid="{00000000-0005-0000-0000-0000A7070000}"/>
    <cellStyle name="40% - Accent2 14 2 5" xfId="1425" xr:uid="{00000000-0005-0000-0000-0000A8070000}"/>
    <cellStyle name="40% - Accent2 14 3" xfId="3068" xr:uid="{00000000-0005-0000-0000-0000A9070000}"/>
    <cellStyle name="40% - Accent2 14 4" xfId="2248" xr:uid="{00000000-0005-0000-0000-0000AA070000}"/>
    <cellStyle name="40% - Accent2 14 5" xfId="3889" xr:uid="{00000000-0005-0000-0000-0000AB070000}"/>
    <cellStyle name="40% - Accent2 14 6" xfId="1424" xr:uid="{00000000-0005-0000-0000-0000AC070000}"/>
    <cellStyle name="40% - Accent2 15" xfId="420" xr:uid="{00000000-0005-0000-0000-0000AD070000}"/>
    <cellStyle name="40% - Accent2 15 2" xfId="421" xr:uid="{00000000-0005-0000-0000-0000AE070000}"/>
    <cellStyle name="40% - Accent2 15 2 2" xfId="3071" xr:uid="{00000000-0005-0000-0000-0000AF070000}"/>
    <cellStyle name="40% - Accent2 15 2 3" xfId="2251" xr:uid="{00000000-0005-0000-0000-0000B0070000}"/>
    <cellStyle name="40% - Accent2 15 2 4" xfId="3892" xr:uid="{00000000-0005-0000-0000-0000B1070000}"/>
    <cellStyle name="40% - Accent2 15 2 5" xfId="1427" xr:uid="{00000000-0005-0000-0000-0000B2070000}"/>
    <cellStyle name="40% - Accent2 15 3" xfId="3070" xr:uid="{00000000-0005-0000-0000-0000B3070000}"/>
    <cellStyle name="40% - Accent2 15 4" xfId="2250" xr:uid="{00000000-0005-0000-0000-0000B4070000}"/>
    <cellStyle name="40% - Accent2 15 5" xfId="3891" xr:uid="{00000000-0005-0000-0000-0000B5070000}"/>
    <cellStyle name="40% - Accent2 15 6" xfId="1426" xr:uid="{00000000-0005-0000-0000-0000B6070000}"/>
    <cellStyle name="40% - Accent2 16" xfId="422" xr:uid="{00000000-0005-0000-0000-0000B7070000}"/>
    <cellStyle name="40% - Accent2 16 2" xfId="423" xr:uid="{00000000-0005-0000-0000-0000B8070000}"/>
    <cellStyle name="40% - Accent2 16 2 2" xfId="3073" xr:uid="{00000000-0005-0000-0000-0000B9070000}"/>
    <cellStyle name="40% - Accent2 16 2 3" xfId="2253" xr:uid="{00000000-0005-0000-0000-0000BA070000}"/>
    <cellStyle name="40% - Accent2 16 2 4" xfId="3894" xr:uid="{00000000-0005-0000-0000-0000BB070000}"/>
    <cellStyle name="40% - Accent2 16 2 5" xfId="1429" xr:uid="{00000000-0005-0000-0000-0000BC070000}"/>
    <cellStyle name="40% - Accent2 16 3" xfId="3072" xr:uid="{00000000-0005-0000-0000-0000BD070000}"/>
    <cellStyle name="40% - Accent2 16 4" xfId="2252" xr:uid="{00000000-0005-0000-0000-0000BE070000}"/>
    <cellStyle name="40% - Accent2 16 5" xfId="3893" xr:uid="{00000000-0005-0000-0000-0000BF070000}"/>
    <cellStyle name="40% - Accent2 16 6" xfId="1428" xr:uid="{00000000-0005-0000-0000-0000C0070000}"/>
    <cellStyle name="40% - Accent2 17" xfId="424" xr:uid="{00000000-0005-0000-0000-0000C1070000}"/>
    <cellStyle name="40% - Accent2 17 2" xfId="425" xr:uid="{00000000-0005-0000-0000-0000C2070000}"/>
    <cellStyle name="40% - Accent2 17 2 2" xfId="3075" xr:uid="{00000000-0005-0000-0000-0000C3070000}"/>
    <cellStyle name="40% - Accent2 17 2 3" xfId="2255" xr:uid="{00000000-0005-0000-0000-0000C4070000}"/>
    <cellStyle name="40% - Accent2 17 2 4" xfId="3896" xr:uid="{00000000-0005-0000-0000-0000C5070000}"/>
    <cellStyle name="40% - Accent2 17 2 5" xfId="1431" xr:uid="{00000000-0005-0000-0000-0000C6070000}"/>
    <cellStyle name="40% - Accent2 17 3" xfId="3074" xr:uid="{00000000-0005-0000-0000-0000C7070000}"/>
    <cellStyle name="40% - Accent2 17 4" xfId="2254" xr:uid="{00000000-0005-0000-0000-0000C8070000}"/>
    <cellStyle name="40% - Accent2 17 5" xfId="3895" xr:uid="{00000000-0005-0000-0000-0000C9070000}"/>
    <cellStyle name="40% - Accent2 17 6" xfId="1430" xr:uid="{00000000-0005-0000-0000-0000CA070000}"/>
    <cellStyle name="40% - Accent2 18" xfId="426" xr:uid="{00000000-0005-0000-0000-0000CB070000}"/>
    <cellStyle name="40% - Accent2 18 2" xfId="427" xr:uid="{00000000-0005-0000-0000-0000CC070000}"/>
    <cellStyle name="40% - Accent2 18 2 2" xfId="3077" xr:uid="{00000000-0005-0000-0000-0000CD070000}"/>
    <cellStyle name="40% - Accent2 18 2 3" xfId="2257" xr:uid="{00000000-0005-0000-0000-0000CE070000}"/>
    <cellStyle name="40% - Accent2 18 2 4" xfId="3898" xr:uid="{00000000-0005-0000-0000-0000CF070000}"/>
    <cellStyle name="40% - Accent2 18 2 5" xfId="1433" xr:uid="{00000000-0005-0000-0000-0000D0070000}"/>
    <cellStyle name="40% - Accent2 18 3" xfId="3076" xr:uid="{00000000-0005-0000-0000-0000D1070000}"/>
    <cellStyle name="40% - Accent2 18 4" xfId="2256" xr:uid="{00000000-0005-0000-0000-0000D2070000}"/>
    <cellStyle name="40% - Accent2 18 5" xfId="3897" xr:uid="{00000000-0005-0000-0000-0000D3070000}"/>
    <cellStyle name="40% - Accent2 18 6" xfId="1432" xr:uid="{00000000-0005-0000-0000-0000D4070000}"/>
    <cellStyle name="40% - Accent2 19" xfId="428" xr:uid="{00000000-0005-0000-0000-0000D5070000}"/>
    <cellStyle name="40% - Accent2 19 2" xfId="429" xr:uid="{00000000-0005-0000-0000-0000D6070000}"/>
    <cellStyle name="40% - Accent2 19 2 2" xfId="3079" xr:uid="{00000000-0005-0000-0000-0000D7070000}"/>
    <cellStyle name="40% - Accent2 19 2 3" xfId="2259" xr:uid="{00000000-0005-0000-0000-0000D8070000}"/>
    <cellStyle name="40% - Accent2 19 2 4" xfId="3900" xr:uid="{00000000-0005-0000-0000-0000D9070000}"/>
    <cellStyle name="40% - Accent2 19 2 5" xfId="1435" xr:uid="{00000000-0005-0000-0000-0000DA070000}"/>
    <cellStyle name="40% - Accent2 19 3" xfId="3078" xr:uid="{00000000-0005-0000-0000-0000DB070000}"/>
    <cellStyle name="40% - Accent2 19 4" xfId="2258" xr:uid="{00000000-0005-0000-0000-0000DC070000}"/>
    <cellStyle name="40% - Accent2 19 5" xfId="3899" xr:uid="{00000000-0005-0000-0000-0000DD070000}"/>
    <cellStyle name="40% - Accent2 19 6" xfId="1434" xr:uid="{00000000-0005-0000-0000-0000DE070000}"/>
    <cellStyle name="40% - Accent2 2" xfId="430" xr:uid="{00000000-0005-0000-0000-0000DF070000}"/>
    <cellStyle name="40% - Accent2 2 10" xfId="1436" xr:uid="{00000000-0005-0000-0000-0000E0070000}"/>
    <cellStyle name="40% - Accent2 2 2" xfId="431" xr:uid="{00000000-0005-0000-0000-0000E1070000}"/>
    <cellStyle name="40% - Accent2 2 2 2" xfId="432" xr:uid="{00000000-0005-0000-0000-0000E2070000}"/>
    <cellStyle name="40% - Accent2 2 2 2 2" xfId="3081" xr:uid="{00000000-0005-0000-0000-0000E3070000}"/>
    <cellStyle name="40% - Accent2 2 2 2 3" xfId="2261" xr:uid="{00000000-0005-0000-0000-0000E4070000}"/>
    <cellStyle name="40% - Accent2 2 2 2 4" xfId="3902" xr:uid="{00000000-0005-0000-0000-0000E5070000}"/>
    <cellStyle name="40% - Accent2 2 2 2 5" xfId="1437" xr:uid="{00000000-0005-0000-0000-0000E6070000}"/>
    <cellStyle name="40% - Accent2 2 2 3" xfId="433" xr:uid="{00000000-0005-0000-0000-0000E7070000}"/>
    <cellStyle name="40% - Accent2 2 2 4" xfId="434" xr:uid="{00000000-0005-0000-0000-0000E8070000}"/>
    <cellStyle name="40% - Accent2 2 2 4 2" xfId="3082" xr:uid="{00000000-0005-0000-0000-0000E9070000}"/>
    <cellStyle name="40% - Accent2 2 2 4 3" xfId="2262" xr:uid="{00000000-0005-0000-0000-0000EA070000}"/>
    <cellStyle name="40% - Accent2 2 2 4 4" xfId="3903" xr:uid="{00000000-0005-0000-0000-0000EB070000}"/>
    <cellStyle name="40% - Accent2 2 2 4 5" xfId="1438" xr:uid="{00000000-0005-0000-0000-0000EC070000}"/>
    <cellStyle name="40% - Accent2 2 2 5" xfId="435" xr:uid="{00000000-0005-0000-0000-0000ED070000}"/>
    <cellStyle name="40% - Accent2 2 2 5 2" xfId="3083" xr:uid="{00000000-0005-0000-0000-0000EE070000}"/>
    <cellStyle name="40% - Accent2 2 2 5 3" xfId="2263" xr:uid="{00000000-0005-0000-0000-0000EF070000}"/>
    <cellStyle name="40% - Accent2 2 2 5 4" xfId="3904" xr:uid="{00000000-0005-0000-0000-0000F0070000}"/>
    <cellStyle name="40% - Accent2 2 2 5 5" xfId="1439" xr:uid="{00000000-0005-0000-0000-0000F1070000}"/>
    <cellStyle name="40% - Accent2 2 2 6" xfId="436" xr:uid="{00000000-0005-0000-0000-0000F2070000}"/>
    <cellStyle name="40% - Accent2 2 2 6 2" xfId="3084" xr:uid="{00000000-0005-0000-0000-0000F3070000}"/>
    <cellStyle name="40% - Accent2 2 2 6 3" xfId="2264" xr:uid="{00000000-0005-0000-0000-0000F4070000}"/>
    <cellStyle name="40% - Accent2 2 2 6 4" xfId="3905" xr:uid="{00000000-0005-0000-0000-0000F5070000}"/>
    <cellStyle name="40% - Accent2 2 2 6 5" xfId="1440" xr:uid="{00000000-0005-0000-0000-0000F6070000}"/>
    <cellStyle name="40% - Accent2 2 3" xfId="437" xr:uid="{00000000-0005-0000-0000-0000F7070000}"/>
    <cellStyle name="40% - Accent2 2 3 2" xfId="3085" xr:uid="{00000000-0005-0000-0000-0000F8070000}"/>
    <cellStyle name="40% - Accent2 2 3 3" xfId="2265" xr:uid="{00000000-0005-0000-0000-0000F9070000}"/>
    <cellStyle name="40% - Accent2 2 3 4" xfId="3906" xr:uid="{00000000-0005-0000-0000-0000FA070000}"/>
    <cellStyle name="40% - Accent2 2 3 5" xfId="1441" xr:uid="{00000000-0005-0000-0000-0000FB070000}"/>
    <cellStyle name="40% - Accent2 2 4" xfId="438" xr:uid="{00000000-0005-0000-0000-0000FC070000}"/>
    <cellStyle name="40% - Accent2 2 4 2" xfId="3086" xr:uid="{00000000-0005-0000-0000-0000FD070000}"/>
    <cellStyle name="40% - Accent2 2 4 3" xfId="2266" xr:uid="{00000000-0005-0000-0000-0000FE070000}"/>
    <cellStyle name="40% - Accent2 2 4 4" xfId="3907" xr:uid="{00000000-0005-0000-0000-0000FF070000}"/>
    <cellStyle name="40% - Accent2 2 4 5" xfId="1442" xr:uid="{00000000-0005-0000-0000-000000080000}"/>
    <cellStyle name="40% - Accent2 2 5" xfId="439" xr:uid="{00000000-0005-0000-0000-000001080000}"/>
    <cellStyle name="40% - Accent2 2 5 2" xfId="3087" xr:uid="{00000000-0005-0000-0000-000002080000}"/>
    <cellStyle name="40% - Accent2 2 5 3" xfId="2267" xr:uid="{00000000-0005-0000-0000-000003080000}"/>
    <cellStyle name="40% - Accent2 2 5 4" xfId="3908" xr:uid="{00000000-0005-0000-0000-000004080000}"/>
    <cellStyle name="40% - Accent2 2 5 5" xfId="1443" xr:uid="{00000000-0005-0000-0000-000005080000}"/>
    <cellStyle name="40% - Accent2 2 6" xfId="440" xr:uid="{00000000-0005-0000-0000-000006080000}"/>
    <cellStyle name="40% - Accent2 2 6 2" xfId="3088" xr:uid="{00000000-0005-0000-0000-000007080000}"/>
    <cellStyle name="40% - Accent2 2 6 3" xfId="2268" xr:uid="{00000000-0005-0000-0000-000008080000}"/>
    <cellStyle name="40% - Accent2 2 6 4" xfId="3909" xr:uid="{00000000-0005-0000-0000-000009080000}"/>
    <cellStyle name="40% - Accent2 2 6 5" xfId="1444" xr:uid="{00000000-0005-0000-0000-00000A080000}"/>
    <cellStyle name="40% - Accent2 2 7" xfId="3080" xr:uid="{00000000-0005-0000-0000-00000B080000}"/>
    <cellStyle name="40% - Accent2 2 8" xfId="2260" xr:uid="{00000000-0005-0000-0000-00000C080000}"/>
    <cellStyle name="40% - Accent2 2 9" xfId="3901" xr:uid="{00000000-0005-0000-0000-00000D080000}"/>
    <cellStyle name="40% - Accent2 20" xfId="441" xr:uid="{00000000-0005-0000-0000-00000E080000}"/>
    <cellStyle name="40% - Accent2 20 2" xfId="442" xr:uid="{00000000-0005-0000-0000-00000F080000}"/>
    <cellStyle name="40% - Accent2 20 2 2" xfId="3090" xr:uid="{00000000-0005-0000-0000-000010080000}"/>
    <cellStyle name="40% - Accent2 20 2 3" xfId="2270" xr:uid="{00000000-0005-0000-0000-000011080000}"/>
    <cellStyle name="40% - Accent2 20 2 4" xfId="3911" xr:uid="{00000000-0005-0000-0000-000012080000}"/>
    <cellStyle name="40% - Accent2 20 2 5" xfId="1446" xr:uid="{00000000-0005-0000-0000-000013080000}"/>
    <cellStyle name="40% - Accent2 20 3" xfId="3089" xr:uid="{00000000-0005-0000-0000-000014080000}"/>
    <cellStyle name="40% - Accent2 20 4" xfId="2269" xr:uid="{00000000-0005-0000-0000-000015080000}"/>
    <cellStyle name="40% - Accent2 20 5" xfId="3910" xr:uid="{00000000-0005-0000-0000-000016080000}"/>
    <cellStyle name="40% - Accent2 20 6" xfId="1445" xr:uid="{00000000-0005-0000-0000-000017080000}"/>
    <cellStyle name="40% - Accent2 21" xfId="443" xr:uid="{00000000-0005-0000-0000-000018080000}"/>
    <cellStyle name="40% - Accent2 21 2" xfId="444" xr:uid="{00000000-0005-0000-0000-000019080000}"/>
    <cellStyle name="40% - Accent2 21 2 2" xfId="3092" xr:uid="{00000000-0005-0000-0000-00001A080000}"/>
    <cellStyle name="40% - Accent2 21 2 3" xfId="2272" xr:uid="{00000000-0005-0000-0000-00001B080000}"/>
    <cellStyle name="40% - Accent2 21 2 4" xfId="3913" xr:uid="{00000000-0005-0000-0000-00001C080000}"/>
    <cellStyle name="40% - Accent2 21 2 5" xfId="1448" xr:uid="{00000000-0005-0000-0000-00001D080000}"/>
    <cellStyle name="40% - Accent2 21 3" xfId="3091" xr:uid="{00000000-0005-0000-0000-00001E080000}"/>
    <cellStyle name="40% - Accent2 21 4" xfId="2271" xr:uid="{00000000-0005-0000-0000-00001F080000}"/>
    <cellStyle name="40% - Accent2 21 5" xfId="3912" xr:uid="{00000000-0005-0000-0000-000020080000}"/>
    <cellStyle name="40% - Accent2 21 6" xfId="1447" xr:uid="{00000000-0005-0000-0000-000021080000}"/>
    <cellStyle name="40% - Accent2 22" xfId="445" xr:uid="{00000000-0005-0000-0000-000022080000}"/>
    <cellStyle name="40% - Accent2 22 2" xfId="446" xr:uid="{00000000-0005-0000-0000-000023080000}"/>
    <cellStyle name="40% - Accent2 22 2 2" xfId="3094" xr:uid="{00000000-0005-0000-0000-000024080000}"/>
    <cellStyle name="40% - Accent2 22 2 3" xfId="2274" xr:uid="{00000000-0005-0000-0000-000025080000}"/>
    <cellStyle name="40% - Accent2 22 2 4" xfId="3915" xr:uid="{00000000-0005-0000-0000-000026080000}"/>
    <cellStyle name="40% - Accent2 22 2 5" xfId="1450" xr:uid="{00000000-0005-0000-0000-000027080000}"/>
    <cellStyle name="40% - Accent2 22 3" xfId="3093" xr:uid="{00000000-0005-0000-0000-000028080000}"/>
    <cellStyle name="40% - Accent2 22 4" xfId="2273" xr:uid="{00000000-0005-0000-0000-000029080000}"/>
    <cellStyle name="40% - Accent2 22 5" xfId="3914" xr:uid="{00000000-0005-0000-0000-00002A080000}"/>
    <cellStyle name="40% - Accent2 22 6" xfId="1449" xr:uid="{00000000-0005-0000-0000-00002B080000}"/>
    <cellStyle name="40% - Accent2 23" xfId="447" xr:uid="{00000000-0005-0000-0000-00002C080000}"/>
    <cellStyle name="40% - Accent2 23 2" xfId="448" xr:uid="{00000000-0005-0000-0000-00002D080000}"/>
    <cellStyle name="40% - Accent2 23 2 2" xfId="3096" xr:uid="{00000000-0005-0000-0000-00002E080000}"/>
    <cellStyle name="40% - Accent2 23 2 3" xfId="2276" xr:uid="{00000000-0005-0000-0000-00002F080000}"/>
    <cellStyle name="40% - Accent2 23 2 4" xfId="3917" xr:uid="{00000000-0005-0000-0000-000030080000}"/>
    <cellStyle name="40% - Accent2 23 2 5" xfId="1452" xr:uid="{00000000-0005-0000-0000-000031080000}"/>
    <cellStyle name="40% - Accent2 23 3" xfId="3095" xr:uid="{00000000-0005-0000-0000-000032080000}"/>
    <cellStyle name="40% - Accent2 23 4" xfId="2275" xr:uid="{00000000-0005-0000-0000-000033080000}"/>
    <cellStyle name="40% - Accent2 23 5" xfId="3916" xr:uid="{00000000-0005-0000-0000-000034080000}"/>
    <cellStyle name="40% - Accent2 23 6" xfId="1451" xr:uid="{00000000-0005-0000-0000-000035080000}"/>
    <cellStyle name="40% - Accent2 24" xfId="449" xr:uid="{00000000-0005-0000-0000-000036080000}"/>
    <cellStyle name="40% - Accent2 24 2" xfId="450" xr:uid="{00000000-0005-0000-0000-000037080000}"/>
    <cellStyle name="40% - Accent2 24 2 2" xfId="3098" xr:uid="{00000000-0005-0000-0000-000038080000}"/>
    <cellStyle name="40% - Accent2 24 2 3" xfId="2278" xr:uid="{00000000-0005-0000-0000-000039080000}"/>
    <cellStyle name="40% - Accent2 24 2 4" xfId="3919" xr:uid="{00000000-0005-0000-0000-00003A080000}"/>
    <cellStyle name="40% - Accent2 24 2 5" xfId="1454" xr:uid="{00000000-0005-0000-0000-00003B080000}"/>
    <cellStyle name="40% - Accent2 24 3" xfId="3097" xr:uid="{00000000-0005-0000-0000-00003C080000}"/>
    <cellStyle name="40% - Accent2 24 4" xfId="2277" xr:uid="{00000000-0005-0000-0000-00003D080000}"/>
    <cellStyle name="40% - Accent2 24 5" xfId="3918" xr:uid="{00000000-0005-0000-0000-00003E080000}"/>
    <cellStyle name="40% - Accent2 24 6" xfId="1453" xr:uid="{00000000-0005-0000-0000-00003F080000}"/>
    <cellStyle name="40% - Accent2 25" xfId="451" xr:uid="{00000000-0005-0000-0000-000040080000}"/>
    <cellStyle name="40% - Accent2 26" xfId="452" xr:uid="{00000000-0005-0000-0000-000041080000}"/>
    <cellStyle name="40% - Accent2 26 2" xfId="3099" xr:uid="{00000000-0005-0000-0000-000042080000}"/>
    <cellStyle name="40% - Accent2 26 3" xfId="2279" xr:uid="{00000000-0005-0000-0000-000043080000}"/>
    <cellStyle name="40% - Accent2 26 4" xfId="3920" xr:uid="{00000000-0005-0000-0000-000044080000}"/>
    <cellStyle name="40% - Accent2 26 5" xfId="1455" xr:uid="{00000000-0005-0000-0000-000045080000}"/>
    <cellStyle name="40% - Accent2 3" xfId="453" xr:uid="{00000000-0005-0000-0000-000046080000}"/>
    <cellStyle name="40% - Accent2 3 2" xfId="454" xr:uid="{00000000-0005-0000-0000-000047080000}"/>
    <cellStyle name="40% - Accent2 3 2 2" xfId="3101" xr:uid="{00000000-0005-0000-0000-000048080000}"/>
    <cellStyle name="40% - Accent2 3 2 3" xfId="2281" xr:uid="{00000000-0005-0000-0000-000049080000}"/>
    <cellStyle name="40% - Accent2 3 2 4" xfId="3922" xr:uid="{00000000-0005-0000-0000-00004A080000}"/>
    <cellStyle name="40% - Accent2 3 2 5" xfId="1457" xr:uid="{00000000-0005-0000-0000-00004B080000}"/>
    <cellStyle name="40% - Accent2 3 3" xfId="3100" xr:uid="{00000000-0005-0000-0000-00004C080000}"/>
    <cellStyle name="40% - Accent2 3 4" xfId="2280" xr:uid="{00000000-0005-0000-0000-00004D080000}"/>
    <cellStyle name="40% - Accent2 3 5" xfId="3921" xr:uid="{00000000-0005-0000-0000-00004E080000}"/>
    <cellStyle name="40% - Accent2 3 6" xfId="1456" xr:uid="{00000000-0005-0000-0000-00004F080000}"/>
    <cellStyle name="40% - Accent2 4" xfId="455" xr:uid="{00000000-0005-0000-0000-000050080000}"/>
    <cellStyle name="40% - Accent2 4 2" xfId="456" xr:uid="{00000000-0005-0000-0000-000051080000}"/>
    <cellStyle name="40% - Accent2 4 2 2" xfId="3103" xr:uid="{00000000-0005-0000-0000-000052080000}"/>
    <cellStyle name="40% - Accent2 4 2 3" xfId="2283" xr:uid="{00000000-0005-0000-0000-000053080000}"/>
    <cellStyle name="40% - Accent2 4 2 4" xfId="3924" xr:uid="{00000000-0005-0000-0000-000054080000}"/>
    <cellStyle name="40% - Accent2 4 2 5" xfId="1459" xr:uid="{00000000-0005-0000-0000-000055080000}"/>
    <cellStyle name="40% - Accent2 4 3" xfId="3102" xr:uid="{00000000-0005-0000-0000-000056080000}"/>
    <cellStyle name="40% - Accent2 4 4" xfId="2282" xr:uid="{00000000-0005-0000-0000-000057080000}"/>
    <cellStyle name="40% - Accent2 4 5" xfId="3923" xr:uid="{00000000-0005-0000-0000-000058080000}"/>
    <cellStyle name="40% - Accent2 4 6" xfId="1458" xr:uid="{00000000-0005-0000-0000-000059080000}"/>
    <cellStyle name="40% - Accent2 5" xfId="457" xr:uid="{00000000-0005-0000-0000-00005A080000}"/>
    <cellStyle name="40% - Accent2 5 2" xfId="458" xr:uid="{00000000-0005-0000-0000-00005B080000}"/>
    <cellStyle name="40% - Accent2 5 2 2" xfId="3105" xr:uid="{00000000-0005-0000-0000-00005C080000}"/>
    <cellStyle name="40% - Accent2 5 2 3" xfId="2285" xr:uid="{00000000-0005-0000-0000-00005D080000}"/>
    <cellStyle name="40% - Accent2 5 2 4" xfId="3926" xr:uid="{00000000-0005-0000-0000-00005E080000}"/>
    <cellStyle name="40% - Accent2 5 2 5" xfId="1461" xr:uid="{00000000-0005-0000-0000-00005F080000}"/>
    <cellStyle name="40% - Accent2 5 3" xfId="3104" xr:uid="{00000000-0005-0000-0000-000060080000}"/>
    <cellStyle name="40% - Accent2 5 4" xfId="2284" xr:uid="{00000000-0005-0000-0000-000061080000}"/>
    <cellStyle name="40% - Accent2 5 5" xfId="3925" xr:uid="{00000000-0005-0000-0000-000062080000}"/>
    <cellStyle name="40% - Accent2 5 6" xfId="1460" xr:uid="{00000000-0005-0000-0000-000063080000}"/>
    <cellStyle name="40% - Accent2 6" xfId="459" xr:uid="{00000000-0005-0000-0000-000064080000}"/>
    <cellStyle name="40% - Accent2 6 2" xfId="460" xr:uid="{00000000-0005-0000-0000-000065080000}"/>
    <cellStyle name="40% - Accent2 6 2 2" xfId="3107" xr:uid="{00000000-0005-0000-0000-000066080000}"/>
    <cellStyle name="40% - Accent2 6 2 3" xfId="2287" xr:uid="{00000000-0005-0000-0000-000067080000}"/>
    <cellStyle name="40% - Accent2 6 2 4" xfId="3928" xr:uid="{00000000-0005-0000-0000-000068080000}"/>
    <cellStyle name="40% - Accent2 6 2 5" xfId="1463" xr:uid="{00000000-0005-0000-0000-000069080000}"/>
    <cellStyle name="40% - Accent2 6 3" xfId="3106" xr:uid="{00000000-0005-0000-0000-00006A080000}"/>
    <cellStyle name="40% - Accent2 6 4" xfId="2286" xr:uid="{00000000-0005-0000-0000-00006B080000}"/>
    <cellStyle name="40% - Accent2 6 5" xfId="3927" xr:uid="{00000000-0005-0000-0000-00006C080000}"/>
    <cellStyle name="40% - Accent2 6 6" xfId="1462" xr:uid="{00000000-0005-0000-0000-00006D080000}"/>
    <cellStyle name="40% - Accent2 7" xfId="461" xr:uid="{00000000-0005-0000-0000-00006E080000}"/>
    <cellStyle name="40% - Accent2 7 2" xfId="462" xr:uid="{00000000-0005-0000-0000-00006F080000}"/>
    <cellStyle name="40% - Accent2 7 2 2" xfId="3109" xr:uid="{00000000-0005-0000-0000-000070080000}"/>
    <cellStyle name="40% - Accent2 7 2 3" xfId="2289" xr:uid="{00000000-0005-0000-0000-000071080000}"/>
    <cellStyle name="40% - Accent2 7 2 4" xfId="3930" xr:uid="{00000000-0005-0000-0000-000072080000}"/>
    <cellStyle name="40% - Accent2 7 2 5" xfId="1465" xr:uid="{00000000-0005-0000-0000-000073080000}"/>
    <cellStyle name="40% - Accent2 7 3" xfId="3108" xr:uid="{00000000-0005-0000-0000-000074080000}"/>
    <cellStyle name="40% - Accent2 7 4" xfId="2288" xr:uid="{00000000-0005-0000-0000-000075080000}"/>
    <cellStyle name="40% - Accent2 7 5" xfId="3929" xr:uid="{00000000-0005-0000-0000-000076080000}"/>
    <cellStyle name="40% - Accent2 7 6" xfId="1464" xr:uid="{00000000-0005-0000-0000-000077080000}"/>
    <cellStyle name="40% - Accent2 8" xfId="463" xr:uid="{00000000-0005-0000-0000-000078080000}"/>
    <cellStyle name="40% - Accent2 8 2" xfId="464" xr:uid="{00000000-0005-0000-0000-000079080000}"/>
    <cellStyle name="40% - Accent2 8 2 2" xfId="3111" xr:uid="{00000000-0005-0000-0000-00007A080000}"/>
    <cellStyle name="40% - Accent2 8 2 3" xfId="2291" xr:uid="{00000000-0005-0000-0000-00007B080000}"/>
    <cellStyle name="40% - Accent2 8 2 4" xfId="3932" xr:uid="{00000000-0005-0000-0000-00007C080000}"/>
    <cellStyle name="40% - Accent2 8 2 5" xfId="1467" xr:uid="{00000000-0005-0000-0000-00007D080000}"/>
    <cellStyle name="40% - Accent2 8 3" xfId="3110" xr:uid="{00000000-0005-0000-0000-00007E080000}"/>
    <cellStyle name="40% - Accent2 8 4" xfId="2290" xr:uid="{00000000-0005-0000-0000-00007F080000}"/>
    <cellStyle name="40% - Accent2 8 5" xfId="3931" xr:uid="{00000000-0005-0000-0000-000080080000}"/>
    <cellStyle name="40% - Accent2 8 6" xfId="1466" xr:uid="{00000000-0005-0000-0000-000081080000}"/>
    <cellStyle name="40% - Accent2 9" xfId="465" xr:uid="{00000000-0005-0000-0000-000082080000}"/>
    <cellStyle name="40% - Accent2 9 2" xfId="466" xr:uid="{00000000-0005-0000-0000-000083080000}"/>
    <cellStyle name="40% - Accent2 9 2 2" xfId="3113" xr:uid="{00000000-0005-0000-0000-000084080000}"/>
    <cellStyle name="40% - Accent2 9 2 3" xfId="2293" xr:uid="{00000000-0005-0000-0000-000085080000}"/>
    <cellStyle name="40% - Accent2 9 2 4" xfId="3934" xr:uid="{00000000-0005-0000-0000-000086080000}"/>
    <cellStyle name="40% - Accent2 9 2 5" xfId="1469" xr:uid="{00000000-0005-0000-0000-000087080000}"/>
    <cellStyle name="40% - Accent2 9 3" xfId="3112" xr:uid="{00000000-0005-0000-0000-000088080000}"/>
    <cellStyle name="40% - Accent2 9 4" xfId="2292" xr:uid="{00000000-0005-0000-0000-000089080000}"/>
    <cellStyle name="40% - Accent2 9 5" xfId="3933" xr:uid="{00000000-0005-0000-0000-00008A080000}"/>
    <cellStyle name="40% - Accent2 9 6" xfId="1468" xr:uid="{00000000-0005-0000-0000-00008B080000}"/>
    <cellStyle name="40% - Accent3" xfId="1018" builtinId="39" customBuiltin="1"/>
    <cellStyle name="40% - Accent3 10" xfId="467" xr:uid="{00000000-0005-0000-0000-00008D080000}"/>
    <cellStyle name="40% - Accent3 10 2" xfId="468" xr:uid="{00000000-0005-0000-0000-00008E080000}"/>
    <cellStyle name="40% - Accent3 10 2 2" xfId="3115" xr:uid="{00000000-0005-0000-0000-00008F080000}"/>
    <cellStyle name="40% - Accent3 10 2 3" xfId="2295" xr:uid="{00000000-0005-0000-0000-000090080000}"/>
    <cellStyle name="40% - Accent3 10 2 4" xfId="3936" xr:uid="{00000000-0005-0000-0000-000091080000}"/>
    <cellStyle name="40% - Accent3 10 2 5" xfId="1471" xr:uid="{00000000-0005-0000-0000-000092080000}"/>
    <cellStyle name="40% - Accent3 10 3" xfId="3114" xr:uid="{00000000-0005-0000-0000-000093080000}"/>
    <cellStyle name="40% - Accent3 10 4" xfId="2294" xr:uid="{00000000-0005-0000-0000-000094080000}"/>
    <cellStyle name="40% - Accent3 10 5" xfId="3935" xr:uid="{00000000-0005-0000-0000-000095080000}"/>
    <cellStyle name="40% - Accent3 10 6" xfId="1470" xr:uid="{00000000-0005-0000-0000-000096080000}"/>
    <cellStyle name="40% - Accent3 11" xfId="469" xr:uid="{00000000-0005-0000-0000-000097080000}"/>
    <cellStyle name="40% - Accent3 11 2" xfId="470" xr:uid="{00000000-0005-0000-0000-000098080000}"/>
    <cellStyle name="40% - Accent3 11 2 2" xfId="3117" xr:uid="{00000000-0005-0000-0000-000099080000}"/>
    <cellStyle name="40% - Accent3 11 2 3" xfId="2297" xr:uid="{00000000-0005-0000-0000-00009A080000}"/>
    <cellStyle name="40% - Accent3 11 2 4" xfId="3938" xr:uid="{00000000-0005-0000-0000-00009B080000}"/>
    <cellStyle name="40% - Accent3 11 2 5" xfId="1473" xr:uid="{00000000-0005-0000-0000-00009C080000}"/>
    <cellStyle name="40% - Accent3 11 3" xfId="3116" xr:uid="{00000000-0005-0000-0000-00009D080000}"/>
    <cellStyle name="40% - Accent3 11 4" xfId="2296" xr:uid="{00000000-0005-0000-0000-00009E080000}"/>
    <cellStyle name="40% - Accent3 11 5" xfId="3937" xr:uid="{00000000-0005-0000-0000-00009F080000}"/>
    <cellStyle name="40% - Accent3 11 6" xfId="1472" xr:uid="{00000000-0005-0000-0000-0000A0080000}"/>
    <cellStyle name="40% - Accent3 12" xfId="471" xr:uid="{00000000-0005-0000-0000-0000A1080000}"/>
    <cellStyle name="40% - Accent3 12 2" xfId="472" xr:uid="{00000000-0005-0000-0000-0000A2080000}"/>
    <cellStyle name="40% - Accent3 12 2 2" xfId="3119" xr:uid="{00000000-0005-0000-0000-0000A3080000}"/>
    <cellStyle name="40% - Accent3 12 2 3" xfId="2299" xr:uid="{00000000-0005-0000-0000-0000A4080000}"/>
    <cellStyle name="40% - Accent3 12 2 4" xfId="3940" xr:uid="{00000000-0005-0000-0000-0000A5080000}"/>
    <cellStyle name="40% - Accent3 12 2 5" xfId="1475" xr:uid="{00000000-0005-0000-0000-0000A6080000}"/>
    <cellStyle name="40% - Accent3 12 3" xfId="3118" xr:uid="{00000000-0005-0000-0000-0000A7080000}"/>
    <cellStyle name="40% - Accent3 12 4" xfId="2298" xr:uid="{00000000-0005-0000-0000-0000A8080000}"/>
    <cellStyle name="40% - Accent3 12 5" xfId="3939" xr:uid="{00000000-0005-0000-0000-0000A9080000}"/>
    <cellStyle name="40% - Accent3 12 6" xfId="1474" xr:uid="{00000000-0005-0000-0000-0000AA080000}"/>
    <cellStyle name="40% - Accent3 13" xfId="473" xr:uid="{00000000-0005-0000-0000-0000AB080000}"/>
    <cellStyle name="40% - Accent3 13 2" xfId="474" xr:uid="{00000000-0005-0000-0000-0000AC080000}"/>
    <cellStyle name="40% - Accent3 13 2 2" xfId="3121" xr:uid="{00000000-0005-0000-0000-0000AD080000}"/>
    <cellStyle name="40% - Accent3 13 2 3" xfId="2301" xr:uid="{00000000-0005-0000-0000-0000AE080000}"/>
    <cellStyle name="40% - Accent3 13 2 4" xfId="3942" xr:uid="{00000000-0005-0000-0000-0000AF080000}"/>
    <cellStyle name="40% - Accent3 13 2 5" xfId="1477" xr:uid="{00000000-0005-0000-0000-0000B0080000}"/>
    <cellStyle name="40% - Accent3 13 3" xfId="3120" xr:uid="{00000000-0005-0000-0000-0000B1080000}"/>
    <cellStyle name="40% - Accent3 13 4" xfId="2300" xr:uid="{00000000-0005-0000-0000-0000B2080000}"/>
    <cellStyle name="40% - Accent3 13 5" xfId="3941" xr:uid="{00000000-0005-0000-0000-0000B3080000}"/>
    <cellStyle name="40% - Accent3 13 6" xfId="1476" xr:uid="{00000000-0005-0000-0000-0000B4080000}"/>
    <cellStyle name="40% - Accent3 14" xfId="475" xr:uid="{00000000-0005-0000-0000-0000B5080000}"/>
    <cellStyle name="40% - Accent3 14 2" xfId="476" xr:uid="{00000000-0005-0000-0000-0000B6080000}"/>
    <cellStyle name="40% - Accent3 14 2 2" xfId="3123" xr:uid="{00000000-0005-0000-0000-0000B7080000}"/>
    <cellStyle name="40% - Accent3 14 2 3" xfId="2303" xr:uid="{00000000-0005-0000-0000-0000B8080000}"/>
    <cellStyle name="40% - Accent3 14 2 4" xfId="3944" xr:uid="{00000000-0005-0000-0000-0000B9080000}"/>
    <cellStyle name="40% - Accent3 14 2 5" xfId="1479" xr:uid="{00000000-0005-0000-0000-0000BA080000}"/>
    <cellStyle name="40% - Accent3 14 3" xfId="3122" xr:uid="{00000000-0005-0000-0000-0000BB080000}"/>
    <cellStyle name="40% - Accent3 14 4" xfId="2302" xr:uid="{00000000-0005-0000-0000-0000BC080000}"/>
    <cellStyle name="40% - Accent3 14 5" xfId="3943" xr:uid="{00000000-0005-0000-0000-0000BD080000}"/>
    <cellStyle name="40% - Accent3 14 6" xfId="1478" xr:uid="{00000000-0005-0000-0000-0000BE080000}"/>
    <cellStyle name="40% - Accent3 15" xfId="477" xr:uid="{00000000-0005-0000-0000-0000BF080000}"/>
    <cellStyle name="40% - Accent3 15 2" xfId="478" xr:uid="{00000000-0005-0000-0000-0000C0080000}"/>
    <cellStyle name="40% - Accent3 15 2 2" xfId="3125" xr:uid="{00000000-0005-0000-0000-0000C1080000}"/>
    <cellStyle name="40% - Accent3 15 2 3" xfId="2305" xr:uid="{00000000-0005-0000-0000-0000C2080000}"/>
    <cellStyle name="40% - Accent3 15 2 4" xfId="3946" xr:uid="{00000000-0005-0000-0000-0000C3080000}"/>
    <cellStyle name="40% - Accent3 15 2 5" xfId="1481" xr:uid="{00000000-0005-0000-0000-0000C4080000}"/>
    <cellStyle name="40% - Accent3 15 3" xfId="3124" xr:uid="{00000000-0005-0000-0000-0000C5080000}"/>
    <cellStyle name="40% - Accent3 15 4" xfId="2304" xr:uid="{00000000-0005-0000-0000-0000C6080000}"/>
    <cellStyle name="40% - Accent3 15 5" xfId="3945" xr:uid="{00000000-0005-0000-0000-0000C7080000}"/>
    <cellStyle name="40% - Accent3 15 6" xfId="1480" xr:uid="{00000000-0005-0000-0000-0000C8080000}"/>
    <cellStyle name="40% - Accent3 16" xfId="479" xr:uid="{00000000-0005-0000-0000-0000C9080000}"/>
    <cellStyle name="40% - Accent3 16 2" xfId="480" xr:uid="{00000000-0005-0000-0000-0000CA080000}"/>
    <cellStyle name="40% - Accent3 16 2 2" xfId="3127" xr:uid="{00000000-0005-0000-0000-0000CB080000}"/>
    <cellStyle name="40% - Accent3 16 2 3" xfId="2307" xr:uid="{00000000-0005-0000-0000-0000CC080000}"/>
    <cellStyle name="40% - Accent3 16 2 4" xfId="3948" xr:uid="{00000000-0005-0000-0000-0000CD080000}"/>
    <cellStyle name="40% - Accent3 16 2 5" xfId="1483" xr:uid="{00000000-0005-0000-0000-0000CE080000}"/>
    <cellStyle name="40% - Accent3 16 3" xfId="3126" xr:uid="{00000000-0005-0000-0000-0000CF080000}"/>
    <cellStyle name="40% - Accent3 16 4" xfId="2306" xr:uid="{00000000-0005-0000-0000-0000D0080000}"/>
    <cellStyle name="40% - Accent3 16 5" xfId="3947" xr:uid="{00000000-0005-0000-0000-0000D1080000}"/>
    <cellStyle name="40% - Accent3 16 6" xfId="1482" xr:uid="{00000000-0005-0000-0000-0000D2080000}"/>
    <cellStyle name="40% - Accent3 17" xfId="481" xr:uid="{00000000-0005-0000-0000-0000D3080000}"/>
    <cellStyle name="40% - Accent3 17 2" xfId="482" xr:uid="{00000000-0005-0000-0000-0000D4080000}"/>
    <cellStyle name="40% - Accent3 17 2 2" xfId="3129" xr:uid="{00000000-0005-0000-0000-0000D5080000}"/>
    <cellStyle name="40% - Accent3 17 2 3" xfId="2309" xr:uid="{00000000-0005-0000-0000-0000D6080000}"/>
    <cellStyle name="40% - Accent3 17 2 4" xfId="3950" xr:uid="{00000000-0005-0000-0000-0000D7080000}"/>
    <cellStyle name="40% - Accent3 17 2 5" xfId="1485" xr:uid="{00000000-0005-0000-0000-0000D8080000}"/>
    <cellStyle name="40% - Accent3 17 3" xfId="3128" xr:uid="{00000000-0005-0000-0000-0000D9080000}"/>
    <cellStyle name="40% - Accent3 17 4" xfId="2308" xr:uid="{00000000-0005-0000-0000-0000DA080000}"/>
    <cellStyle name="40% - Accent3 17 5" xfId="3949" xr:uid="{00000000-0005-0000-0000-0000DB080000}"/>
    <cellStyle name="40% - Accent3 17 6" xfId="1484" xr:uid="{00000000-0005-0000-0000-0000DC080000}"/>
    <cellStyle name="40% - Accent3 18" xfId="483" xr:uid="{00000000-0005-0000-0000-0000DD080000}"/>
    <cellStyle name="40% - Accent3 18 2" xfId="484" xr:uid="{00000000-0005-0000-0000-0000DE080000}"/>
    <cellStyle name="40% - Accent3 18 2 2" xfId="3131" xr:uid="{00000000-0005-0000-0000-0000DF080000}"/>
    <cellStyle name="40% - Accent3 18 2 3" xfId="2311" xr:uid="{00000000-0005-0000-0000-0000E0080000}"/>
    <cellStyle name="40% - Accent3 18 2 4" xfId="3952" xr:uid="{00000000-0005-0000-0000-0000E1080000}"/>
    <cellStyle name="40% - Accent3 18 2 5" xfId="1487" xr:uid="{00000000-0005-0000-0000-0000E2080000}"/>
    <cellStyle name="40% - Accent3 18 3" xfId="3130" xr:uid="{00000000-0005-0000-0000-0000E3080000}"/>
    <cellStyle name="40% - Accent3 18 4" xfId="2310" xr:uid="{00000000-0005-0000-0000-0000E4080000}"/>
    <cellStyle name="40% - Accent3 18 5" xfId="3951" xr:uid="{00000000-0005-0000-0000-0000E5080000}"/>
    <cellStyle name="40% - Accent3 18 6" xfId="1486" xr:uid="{00000000-0005-0000-0000-0000E6080000}"/>
    <cellStyle name="40% - Accent3 19" xfId="485" xr:uid="{00000000-0005-0000-0000-0000E7080000}"/>
    <cellStyle name="40% - Accent3 19 2" xfId="486" xr:uid="{00000000-0005-0000-0000-0000E8080000}"/>
    <cellStyle name="40% - Accent3 19 2 2" xfId="3133" xr:uid="{00000000-0005-0000-0000-0000E9080000}"/>
    <cellStyle name="40% - Accent3 19 2 3" xfId="2313" xr:uid="{00000000-0005-0000-0000-0000EA080000}"/>
    <cellStyle name="40% - Accent3 19 2 4" xfId="3954" xr:uid="{00000000-0005-0000-0000-0000EB080000}"/>
    <cellStyle name="40% - Accent3 19 2 5" xfId="1489" xr:uid="{00000000-0005-0000-0000-0000EC080000}"/>
    <cellStyle name="40% - Accent3 19 3" xfId="3132" xr:uid="{00000000-0005-0000-0000-0000ED080000}"/>
    <cellStyle name="40% - Accent3 19 4" xfId="2312" xr:uid="{00000000-0005-0000-0000-0000EE080000}"/>
    <cellStyle name="40% - Accent3 19 5" xfId="3953" xr:uid="{00000000-0005-0000-0000-0000EF080000}"/>
    <cellStyle name="40% - Accent3 19 6" xfId="1488" xr:uid="{00000000-0005-0000-0000-0000F0080000}"/>
    <cellStyle name="40% - Accent3 2" xfId="487" xr:uid="{00000000-0005-0000-0000-0000F1080000}"/>
    <cellStyle name="40% - Accent3 2 10" xfId="1490" xr:uid="{00000000-0005-0000-0000-0000F2080000}"/>
    <cellStyle name="40% - Accent3 2 2" xfId="488" xr:uid="{00000000-0005-0000-0000-0000F3080000}"/>
    <cellStyle name="40% - Accent3 2 2 2" xfId="489" xr:uid="{00000000-0005-0000-0000-0000F4080000}"/>
    <cellStyle name="40% - Accent3 2 2 2 2" xfId="3136" xr:uid="{00000000-0005-0000-0000-0000F5080000}"/>
    <cellStyle name="40% - Accent3 2 2 2 3" xfId="2316" xr:uid="{00000000-0005-0000-0000-0000F6080000}"/>
    <cellStyle name="40% - Accent3 2 2 2 4" xfId="3957" xr:uid="{00000000-0005-0000-0000-0000F7080000}"/>
    <cellStyle name="40% - Accent3 2 2 2 5" xfId="1492" xr:uid="{00000000-0005-0000-0000-0000F8080000}"/>
    <cellStyle name="40% - Accent3 2 2 3" xfId="490" xr:uid="{00000000-0005-0000-0000-0000F9080000}"/>
    <cellStyle name="40% - Accent3 2 2 3 2" xfId="3137" xr:uid="{00000000-0005-0000-0000-0000FA080000}"/>
    <cellStyle name="40% - Accent3 2 2 3 3" xfId="2317" xr:uid="{00000000-0005-0000-0000-0000FB080000}"/>
    <cellStyle name="40% - Accent3 2 2 3 4" xfId="3958" xr:uid="{00000000-0005-0000-0000-0000FC080000}"/>
    <cellStyle name="40% - Accent3 2 2 3 5" xfId="1493" xr:uid="{00000000-0005-0000-0000-0000FD080000}"/>
    <cellStyle name="40% - Accent3 2 2 4" xfId="491" xr:uid="{00000000-0005-0000-0000-0000FE080000}"/>
    <cellStyle name="40% - Accent3 2 2 4 2" xfId="3138" xr:uid="{00000000-0005-0000-0000-0000FF080000}"/>
    <cellStyle name="40% - Accent3 2 2 4 3" xfId="2318" xr:uid="{00000000-0005-0000-0000-000000090000}"/>
    <cellStyle name="40% - Accent3 2 2 4 4" xfId="3959" xr:uid="{00000000-0005-0000-0000-000001090000}"/>
    <cellStyle name="40% - Accent3 2 2 4 5" xfId="1494" xr:uid="{00000000-0005-0000-0000-000002090000}"/>
    <cellStyle name="40% - Accent3 2 2 5" xfId="3135" xr:uid="{00000000-0005-0000-0000-000003090000}"/>
    <cellStyle name="40% - Accent3 2 2 6" xfId="2315" xr:uid="{00000000-0005-0000-0000-000004090000}"/>
    <cellStyle name="40% - Accent3 2 2 7" xfId="3956" xr:uid="{00000000-0005-0000-0000-000005090000}"/>
    <cellStyle name="40% - Accent3 2 2 8" xfId="1491" xr:uid="{00000000-0005-0000-0000-000006090000}"/>
    <cellStyle name="40% - Accent3 2 3" xfId="492" xr:uid="{00000000-0005-0000-0000-000007090000}"/>
    <cellStyle name="40% - Accent3 2 3 2" xfId="3139" xr:uid="{00000000-0005-0000-0000-000008090000}"/>
    <cellStyle name="40% - Accent3 2 3 3" xfId="2319" xr:uid="{00000000-0005-0000-0000-000009090000}"/>
    <cellStyle name="40% - Accent3 2 3 4" xfId="3960" xr:uid="{00000000-0005-0000-0000-00000A090000}"/>
    <cellStyle name="40% - Accent3 2 3 5" xfId="1495" xr:uid="{00000000-0005-0000-0000-00000B090000}"/>
    <cellStyle name="40% - Accent3 2 4" xfId="493" xr:uid="{00000000-0005-0000-0000-00000C090000}"/>
    <cellStyle name="40% - Accent3 2 4 2" xfId="3140" xr:uid="{00000000-0005-0000-0000-00000D090000}"/>
    <cellStyle name="40% - Accent3 2 4 3" xfId="2320" xr:uid="{00000000-0005-0000-0000-00000E090000}"/>
    <cellStyle name="40% - Accent3 2 4 4" xfId="3961" xr:uid="{00000000-0005-0000-0000-00000F090000}"/>
    <cellStyle name="40% - Accent3 2 4 5" xfId="1496" xr:uid="{00000000-0005-0000-0000-000010090000}"/>
    <cellStyle name="40% - Accent3 2 5" xfId="494" xr:uid="{00000000-0005-0000-0000-000011090000}"/>
    <cellStyle name="40% - Accent3 2 5 2" xfId="3141" xr:uid="{00000000-0005-0000-0000-000012090000}"/>
    <cellStyle name="40% - Accent3 2 5 3" xfId="2321" xr:uid="{00000000-0005-0000-0000-000013090000}"/>
    <cellStyle name="40% - Accent3 2 5 4" xfId="3962" xr:uid="{00000000-0005-0000-0000-000014090000}"/>
    <cellStyle name="40% - Accent3 2 5 5" xfId="1497" xr:uid="{00000000-0005-0000-0000-000015090000}"/>
    <cellStyle name="40% - Accent3 2 6" xfId="495" xr:uid="{00000000-0005-0000-0000-000016090000}"/>
    <cellStyle name="40% - Accent3 2 6 2" xfId="3142" xr:uid="{00000000-0005-0000-0000-000017090000}"/>
    <cellStyle name="40% - Accent3 2 6 3" xfId="2322" xr:uid="{00000000-0005-0000-0000-000018090000}"/>
    <cellStyle name="40% - Accent3 2 6 4" xfId="3963" xr:uid="{00000000-0005-0000-0000-000019090000}"/>
    <cellStyle name="40% - Accent3 2 6 5" xfId="1498" xr:uid="{00000000-0005-0000-0000-00001A090000}"/>
    <cellStyle name="40% - Accent3 2 7" xfId="3134" xr:uid="{00000000-0005-0000-0000-00001B090000}"/>
    <cellStyle name="40% - Accent3 2 8" xfId="2314" xr:uid="{00000000-0005-0000-0000-00001C090000}"/>
    <cellStyle name="40% - Accent3 2 9" xfId="3955" xr:uid="{00000000-0005-0000-0000-00001D090000}"/>
    <cellStyle name="40% - Accent3 20" xfId="496" xr:uid="{00000000-0005-0000-0000-00001E090000}"/>
    <cellStyle name="40% - Accent3 20 2" xfId="497" xr:uid="{00000000-0005-0000-0000-00001F090000}"/>
    <cellStyle name="40% - Accent3 20 2 2" xfId="3144" xr:uid="{00000000-0005-0000-0000-000020090000}"/>
    <cellStyle name="40% - Accent3 20 2 3" xfId="2324" xr:uid="{00000000-0005-0000-0000-000021090000}"/>
    <cellStyle name="40% - Accent3 20 2 4" xfId="3965" xr:uid="{00000000-0005-0000-0000-000022090000}"/>
    <cellStyle name="40% - Accent3 20 2 5" xfId="1500" xr:uid="{00000000-0005-0000-0000-000023090000}"/>
    <cellStyle name="40% - Accent3 20 3" xfId="3143" xr:uid="{00000000-0005-0000-0000-000024090000}"/>
    <cellStyle name="40% - Accent3 20 4" xfId="2323" xr:uid="{00000000-0005-0000-0000-000025090000}"/>
    <cellStyle name="40% - Accent3 20 5" xfId="3964" xr:uid="{00000000-0005-0000-0000-000026090000}"/>
    <cellStyle name="40% - Accent3 20 6" xfId="1499" xr:uid="{00000000-0005-0000-0000-000027090000}"/>
    <cellStyle name="40% - Accent3 21" xfId="498" xr:uid="{00000000-0005-0000-0000-000028090000}"/>
    <cellStyle name="40% - Accent3 21 2" xfId="499" xr:uid="{00000000-0005-0000-0000-000029090000}"/>
    <cellStyle name="40% - Accent3 21 2 2" xfId="3146" xr:uid="{00000000-0005-0000-0000-00002A090000}"/>
    <cellStyle name="40% - Accent3 21 2 3" xfId="2326" xr:uid="{00000000-0005-0000-0000-00002B090000}"/>
    <cellStyle name="40% - Accent3 21 2 4" xfId="3967" xr:uid="{00000000-0005-0000-0000-00002C090000}"/>
    <cellStyle name="40% - Accent3 21 2 5" xfId="1502" xr:uid="{00000000-0005-0000-0000-00002D090000}"/>
    <cellStyle name="40% - Accent3 21 3" xfId="3145" xr:uid="{00000000-0005-0000-0000-00002E090000}"/>
    <cellStyle name="40% - Accent3 21 4" xfId="2325" xr:uid="{00000000-0005-0000-0000-00002F090000}"/>
    <cellStyle name="40% - Accent3 21 5" xfId="3966" xr:uid="{00000000-0005-0000-0000-000030090000}"/>
    <cellStyle name="40% - Accent3 21 6" xfId="1501" xr:uid="{00000000-0005-0000-0000-000031090000}"/>
    <cellStyle name="40% - Accent3 22" xfId="500" xr:uid="{00000000-0005-0000-0000-000032090000}"/>
    <cellStyle name="40% - Accent3 22 2" xfId="501" xr:uid="{00000000-0005-0000-0000-000033090000}"/>
    <cellStyle name="40% - Accent3 22 2 2" xfId="3148" xr:uid="{00000000-0005-0000-0000-000034090000}"/>
    <cellStyle name="40% - Accent3 22 2 3" xfId="2328" xr:uid="{00000000-0005-0000-0000-000035090000}"/>
    <cellStyle name="40% - Accent3 22 2 4" xfId="3969" xr:uid="{00000000-0005-0000-0000-000036090000}"/>
    <cellStyle name="40% - Accent3 22 2 5" xfId="1504" xr:uid="{00000000-0005-0000-0000-000037090000}"/>
    <cellStyle name="40% - Accent3 22 3" xfId="3147" xr:uid="{00000000-0005-0000-0000-000038090000}"/>
    <cellStyle name="40% - Accent3 22 4" xfId="2327" xr:uid="{00000000-0005-0000-0000-000039090000}"/>
    <cellStyle name="40% - Accent3 22 5" xfId="3968" xr:uid="{00000000-0005-0000-0000-00003A090000}"/>
    <cellStyle name="40% - Accent3 22 6" xfId="1503" xr:uid="{00000000-0005-0000-0000-00003B090000}"/>
    <cellStyle name="40% - Accent3 23" xfId="502" xr:uid="{00000000-0005-0000-0000-00003C090000}"/>
    <cellStyle name="40% - Accent3 23 2" xfId="503" xr:uid="{00000000-0005-0000-0000-00003D090000}"/>
    <cellStyle name="40% - Accent3 23 2 2" xfId="3150" xr:uid="{00000000-0005-0000-0000-00003E090000}"/>
    <cellStyle name="40% - Accent3 23 2 3" xfId="2330" xr:uid="{00000000-0005-0000-0000-00003F090000}"/>
    <cellStyle name="40% - Accent3 23 2 4" xfId="3971" xr:uid="{00000000-0005-0000-0000-000040090000}"/>
    <cellStyle name="40% - Accent3 23 2 5" xfId="1506" xr:uid="{00000000-0005-0000-0000-000041090000}"/>
    <cellStyle name="40% - Accent3 23 3" xfId="3149" xr:uid="{00000000-0005-0000-0000-000042090000}"/>
    <cellStyle name="40% - Accent3 23 4" xfId="2329" xr:uid="{00000000-0005-0000-0000-000043090000}"/>
    <cellStyle name="40% - Accent3 23 5" xfId="3970" xr:uid="{00000000-0005-0000-0000-000044090000}"/>
    <cellStyle name="40% - Accent3 23 6" xfId="1505" xr:uid="{00000000-0005-0000-0000-000045090000}"/>
    <cellStyle name="40% - Accent3 24" xfId="504" xr:uid="{00000000-0005-0000-0000-000046090000}"/>
    <cellStyle name="40% - Accent3 24 2" xfId="505" xr:uid="{00000000-0005-0000-0000-000047090000}"/>
    <cellStyle name="40% - Accent3 24 2 2" xfId="3152" xr:uid="{00000000-0005-0000-0000-000048090000}"/>
    <cellStyle name="40% - Accent3 24 2 3" xfId="2332" xr:uid="{00000000-0005-0000-0000-000049090000}"/>
    <cellStyle name="40% - Accent3 24 2 4" xfId="3973" xr:uid="{00000000-0005-0000-0000-00004A090000}"/>
    <cellStyle name="40% - Accent3 24 2 5" xfId="1508" xr:uid="{00000000-0005-0000-0000-00004B090000}"/>
    <cellStyle name="40% - Accent3 24 3" xfId="3151" xr:uid="{00000000-0005-0000-0000-00004C090000}"/>
    <cellStyle name="40% - Accent3 24 4" xfId="2331" xr:uid="{00000000-0005-0000-0000-00004D090000}"/>
    <cellStyle name="40% - Accent3 24 5" xfId="3972" xr:uid="{00000000-0005-0000-0000-00004E090000}"/>
    <cellStyle name="40% - Accent3 24 6" xfId="1507" xr:uid="{00000000-0005-0000-0000-00004F090000}"/>
    <cellStyle name="40% - Accent3 25" xfId="506" xr:uid="{00000000-0005-0000-0000-000050090000}"/>
    <cellStyle name="40% - Accent3 26" xfId="507" xr:uid="{00000000-0005-0000-0000-000051090000}"/>
    <cellStyle name="40% - Accent3 26 2" xfId="3153" xr:uid="{00000000-0005-0000-0000-000052090000}"/>
    <cellStyle name="40% - Accent3 26 3" xfId="2333" xr:uid="{00000000-0005-0000-0000-000053090000}"/>
    <cellStyle name="40% - Accent3 26 4" xfId="3974" xr:uid="{00000000-0005-0000-0000-000054090000}"/>
    <cellStyle name="40% - Accent3 26 5" xfId="1509" xr:uid="{00000000-0005-0000-0000-000055090000}"/>
    <cellStyle name="40% - Accent3 3" xfId="508" xr:uid="{00000000-0005-0000-0000-000056090000}"/>
    <cellStyle name="40% - Accent3 3 2" xfId="509" xr:uid="{00000000-0005-0000-0000-000057090000}"/>
    <cellStyle name="40% - Accent3 3 3" xfId="510" xr:uid="{00000000-0005-0000-0000-000058090000}"/>
    <cellStyle name="40% - Accent3 3 3 2" xfId="3155" xr:uid="{00000000-0005-0000-0000-000059090000}"/>
    <cellStyle name="40% - Accent3 3 3 3" xfId="2335" xr:uid="{00000000-0005-0000-0000-00005A090000}"/>
    <cellStyle name="40% - Accent3 3 3 4" xfId="3976" xr:uid="{00000000-0005-0000-0000-00005B090000}"/>
    <cellStyle name="40% - Accent3 3 3 5" xfId="1511" xr:uid="{00000000-0005-0000-0000-00005C090000}"/>
    <cellStyle name="40% - Accent3 3 4" xfId="3154" xr:uid="{00000000-0005-0000-0000-00005D090000}"/>
    <cellStyle name="40% - Accent3 3 5" xfId="2334" xr:uid="{00000000-0005-0000-0000-00005E090000}"/>
    <cellStyle name="40% - Accent3 3 6" xfId="3975" xr:uid="{00000000-0005-0000-0000-00005F090000}"/>
    <cellStyle name="40% - Accent3 3 7" xfId="1510" xr:uid="{00000000-0005-0000-0000-000060090000}"/>
    <cellStyle name="40% - Accent3 4" xfId="511" xr:uid="{00000000-0005-0000-0000-000061090000}"/>
    <cellStyle name="40% - Accent3 4 2" xfId="512" xr:uid="{00000000-0005-0000-0000-000062090000}"/>
    <cellStyle name="40% - Accent3 4 2 2" xfId="3157" xr:uid="{00000000-0005-0000-0000-000063090000}"/>
    <cellStyle name="40% - Accent3 4 2 3" xfId="2337" xr:uid="{00000000-0005-0000-0000-000064090000}"/>
    <cellStyle name="40% - Accent3 4 2 4" xfId="3978" xr:uid="{00000000-0005-0000-0000-000065090000}"/>
    <cellStyle name="40% - Accent3 4 2 5" xfId="1513" xr:uid="{00000000-0005-0000-0000-000066090000}"/>
    <cellStyle name="40% - Accent3 4 3" xfId="3156" xr:uid="{00000000-0005-0000-0000-000067090000}"/>
    <cellStyle name="40% - Accent3 4 4" xfId="2336" xr:uid="{00000000-0005-0000-0000-000068090000}"/>
    <cellStyle name="40% - Accent3 4 5" xfId="3977" xr:uid="{00000000-0005-0000-0000-000069090000}"/>
    <cellStyle name="40% - Accent3 4 6" xfId="1512" xr:uid="{00000000-0005-0000-0000-00006A090000}"/>
    <cellStyle name="40% - Accent3 5" xfId="513" xr:uid="{00000000-0005-0000-0000-00006B090000}"/>
    <cellStyle name="40% - Accent3 5 2" xfId="514" xr:uid="{00000000-0005-0000-0000-00006C090000}"/>
    <cellStyle name="40% - Accent3 5 2 2" xfId="3159" xr:uid="{00000000-0005-0000-0000-00006D090000}"/>
    <cellStyle name="40% - Accent3 5 2 3" xfId="2339" xr:uid="{00000000-0005-0000-0000-00006E090000}"/>
    <cellStyle name="40% - Accent3 5 2 4" xfId="3980" xr:uid="{00000000-0005-0000-0000-00006F090000}"/>
    <cellStyle name="40% - Accent3 5 2 5" xfId="1515" xr:uid="{00000000-0005-0000-0000-000070090000}"/>
    <cellStyle name="40% - Accent3 5 3" xfId="3158" xr:uid="{00000000-0005-0000-0000-000071090000}"/>
    <cellStyle name="40% - Accent3 5 4" xfId="2338" xr:uid="{00000000-0005-0000-0000-000072090000}"/>
    <cellStyle name="40% - Accent3 5 5" xfId="3979" xr:uid="{00000000-0005-0000-0000-000073090000}"/>
    <cellStyle name="40% - Accent3 5 6" xfId="1514" xr:uid="{00000000-0005-0000-0000-000074090000}"/>
    <cellStyle name="40% - Accent3 6" xfId="515" xr:uid="{00000000-0005-0000-0000-000075090000}"/>
    <cellStyle name="40% - Accent3 6 2" xfId="516" xr:uid="{00000000-0005-0000-0000-000076090000}"/>
    <cellStyle name="40% - Accent3 6 2 2" xfId="3161" xr:uid="{00000000-0005-0000-0000-000077090000}"/>
    <cellStyle name="40% - Accent3 6 2 3" xfId="2341" xr:uid="{00000000-0005-0000-0000-000078090000}"/>
    <cellStyle name="40% - Accent3 6 2 4" xfId="3982" xr:uid="{00000000-0005-0000-0000-000079090000}"/>
    <cellStyle name="40% - Accent3 6 2 5" xfId="1517" xr:uid="{00000000-0005-0000-0000-00007A090000}"/>
    <cellStyle name="40% - Accent3 6 3" xfId="3160" xr:uid="{00000000-0005-0000-0000-00007B090000}"/>
    <cellStyle name="40% - Accent3 6 4" xfId="2340" xr:uid="{00000000-0005-0000-0000-00007C090000}"/>
    <cellStyle name="40% - Accent3 6 5" xfId="3981" xr:uid="{00000000-0005-0000-0000-00007D090000}"/>
    <cellStyle name="40% - Accent3 6 6" xfId="1516" xr:uid="{00000000-0005-0000-0000-00007E090000}"/>
    <cellStyle name="40% - Accent3 7" xfId="517" xr:uid="{00000000-0005-0000-0000-00007F090000}"/>
    <cellStyle name="40% - Accent3 7 2" xfId="518" xr:uid="{00000000-0005-0000-0000-000080090000}"/>
    <cellStyle name="40% - Accent3 7 2 2" xfId="3163" xr:uid="{00000000-0005-0000-0000-000081090000}"/>
    <cellStyle name="40% - Accent3 7 2 3" xfId="2343" xr:uid="{00000000-0005-0000-0000-000082090000}"/>
    <cellStyle name="40% - Accent3 7 2 4" xfId="3984" xr:uid="{00000000-0005-0000-0000-000083090000}"/>
    <cellStyle name="40% - Accent3 7 2 5" xfId="1519" xr:uid="{00000000-0005-0000-0000-000084090000}"/>
    <cellStyle name="40% - Accent3 7 3" xfId="3162" xr:uid="{00000000-0005-0000-0000-000085090000}"/>
    <cellStyle name="40% - Accent3 7 4" xfId="2342" xr:uid="{00000000-0005-0000-0000-000086090000}"/>
    <cellStyle name="40% - Accent3 7 5" xfId="3983" xr:uid="{00000000-0005-0000-0000-000087090000}"/>
    <cellStyle name="40% - Accent3 7 6" xfId="1518" xr:uid="{00000000-0005-0000-0000-000088090000}"/>
    <cellStyle name="40% - Accent3 8" xfId="519" xr:uid="{00000000-0005-0000-0000-000089090000}"/>
    <cellStyle name="40% - Accent3 8 2" xfId="520" xr:uid="{00000000-0005-0000-0000-00008A090000}"/>
    <cellStyle name="40% - Accent3 8 2 2" xfId="3165" xr:uid="{00000000-0005-0000-0000-00008B090000}"/>
    <cellStyle name="40% - Accent3 8 2 3" xfId="2345" xr:uid="{00000000-0005-0000-0000-00008C090000}"/>
    <cellStyle name="40% - Accent3 8 2 4" xfId="3986" xr:uid="{00000000-0005-0000-0000-00008D090000}"/>
    <cellStyle name="40% - Accent3 8 2 5" xfId="1521" xr:uid="{00000000-0005-0000-0000-00008E090000}"/>
    <cellStyle name="40% - Accent3 8 3" xfId="3164" xr:uid="{00000000-0005-0000-0000-00008F090000}"/>
    <cellStyle name="40% - Accent3 8 4" xfId="2344" xr:uid="{00000000-0005-0000-0000-000090090000}"/>
    <cellStyle name="40% - Accent3 8 5" xfId="3985" xr:uid="{00000000-0005-0000-0000-000091090000}"/>
    <cellStyle name="40% - Accent3 8 6" xfId="1520" xr:uid="{00000000-0005-0000-0000-000092090000}"/>
    <cellStyle name="40% - Accent3 9" xfId="521" xr:uid="{00000000-0005-0000-0000-000093090000}"/>
    <cellStyle name="40% - Accent3 9 2" xfId="522" xr:uid="{00000000-0005-0000-0000-000094090000}"/>
    <cellStyle name="40% - Accent3 9 2 2" xfId="3167" xr:uid="{00000000-0005-0000-0000-000095090000}"/>
    <cellStyle name="40% - Accent3 9 2 3" xfId="2347" xr:uid="{00000000-0005-0000-0000-000096090000}"/>
    <cellStyle name="40% - Accent3 9 2 4" xfId="3988" xr:uid="{00000000-0005-0000-0000-000097090000}"/>
    <cellStyle name="40% - Accent3 9 2 5" xfId="1523" xr:uid="{00000000-0005-0000-0000-000098090000}"/>
    <cellStyle name="40% - Accent3 9 3" xfId="3166" xr:uid="{00000000-0005-0000-0000-000099090000}"/>
    <cellStyle name="40% - Accent3 9 4" xfId="2346" xr:uid="{00000000-0005-0000-0000-00009A090000}"/>
    <cellStyle name="40% - Accent3 9 5" xfId="3987" xr:uid="{00000000-0005-0000-0000-00009B090000}"/>
    <cellStyle name="40% - Accent3 9 6" xfId="1522" xr:uid="{00000000-0005-0000-0000-00009C090000}"/>
    <cellStyle name="40% - Accent4" xfId="1022" builtinId="43" customBuiltin="1"/>
    <cellStyle name="40% - Accent4 10" xfId="523" xr:uid="{00000000-0005-0000-0000-00009E090000}"/>
    <cellStyle name="40% - Accent4 10 2" xfId="524" xr:uid="{00000000-0005-0000-0000-00009F090000}"/>
    <cellStyle name="40% - Accent4 10 2 2" xfId="3169" xr:uid="{00000000-0005-0000-0000-0000A0090000}"/>
    <cellStyle name="40% - Accent4 10 2 3" xfId="2349" xr:uid="{00000000-0005-0000-0000-0000A1090000}"/>
    <cellStyle name="40% - Accent4 10 2 4" xfId="3990" xr:uid="{00000000-0005-0000-0000-0000A2090000}"/>
    <cellStyle name="40% - Accent4 10 2 5" xfId="1525" xr:uid="{00000000-0005-0000-0000-0000A3090000}"/>
    <cellStyle name="40% - Accent4 10 3" xfId="3168" xr:uid="{00000000-0005-0000-0000-0000A4090000}"/>
    <cellStyle name="40% - Accent4 10 4" xfId="2348" xr:uid="{00000000-0005-0000-0000-0000A5090000}"/>
    <cellStyle name="40% - Accent4 10 5" xfId="3989" xr:uid="{00000000-0005-0000-0000-0000A6090000}"/>
    <cellStyle name="40% - Accent4 10 6" xfId="1524" xr:uid="{00000000-0005-0000-0000-0000A7090000}"/>
    <cellStyle name="40% - Accent4 11" xfId="525" xr:uid="{00000000-0005-0000-0000-0000A8090000}"/>
    <cellStyle name="40% - Accent4 11 2" xfId="526" xr:uid="{00000000-0005-0000-0000-0000A9090000}"/>
    <cellStyle name="40% - Accent4 11 2 2" xfId="3171" xr:uid="{00000000-0005-0000-0000-0000AA090000}"/>
    <cellStyle name="40% - Accent4 11 2 3" xfId="2351" xr:uid="{00000000-0005-0000-0000-0000AB090000}"/>
    <cellStyle name="40% - Accent4 11 2 4" xfId="3992" xr:uid="{00000000-0005-0000-0000-0000AC090000}"/>
    <cellStyle name="40% - Accent4 11 2 5" xfId="1527" xr:uid="{00000000-0005-0000-0000-0000AD090000}"/>
    <cellStyle name="40% - Accent4 11 3" xfId="3170" xr:uid="{00000000-0005-0000-0000-0000AE090000}"/>
    <cellStyle name="40% - Accent4 11 4" xfId="2350" xr:uid="{00000000-0005-0000-0000-0000AF090000}"/>
    <cellStyle name="40% - Accent4 11 5" xfId="3991" xr:uid="{00000000-0005-0000-0000-0000B0090000}"/>
    <cellStyle name="40% - Accent4 11 6" xfId="1526" xr:uid="{00000000-0005-0000-0000-0000B1090000}"/>
    <cellStyle name="40% - Accent4 12" xfId="527" xr:uid="{00000000-0005-0000-0000-0000B2090000}"/>
    <cellStyle name="40% - Accent4 12 2" xfId="528" xr:uid="{00000000-0005-0000-0000-0000B3090000}"/>
    <cellStyle name="40% - Accent4 12 2 2" xfId="3173" xr:uid="{00000000-0005-0000-0000-0000B4090000}"/>
    <cellStyle name="40% - Accent4 12 2 3" xfId="2353" xr:uid="{00000000-0005-0000-0000-0000B5090000}"/>
    <cellStyle name="40% - Accent4 12 2 4" xfId="3994" xr:uid="{00000000-0005-0000-0000-0000B6090000}"/>
    <cellStyle name="40% - Accent4 12 2 5" xfId="1529" xr:uid="{00000000-0005-0000-0000-0000B7090000}"/>
    <cellStyle name="40% - Accent4 12 3" xfId="3172" xr:uid="{00000000-0005-0000-0000-0000B8090000}"/>
    <cellStyle name="40% - Accent4 12 4" xfId="2352" xr:uid="{00000000-0005-0000-0000-0000B9090000}"/>
    <cellStyle name="40% - Accent4 12 5" xfId="3993" xr:uid="{00000000-0005-0000-0000-0000BA090000}"/>
    <cellStyle name="40% - Accent4 12 6" xfId="1528" xr:uid="{00000000-0005-0000-0000-0000BB090000}"/>
    <cellStyle name="40% - Accent4 13" xfId="529" xr:uid="{00000000-0005-0000-0000-0000BC090000}"/>
    <cellStyle name="40% - Accent4 13 2" xfId="530" xr:uid="{00000000-0005-0000-0000-0000BD090000}"/>
    <cellStyle name="40% - Accent4 13 2 2" xfId="3175" xr:uid="{00000000-0005-0000-0000-0000BE090000}"/>
    <cellStyle name="40% - Accent4 13 2 3" xfId="2355" xr:uid="{00000000-0005-0000-0000-0000BF090000}"/>
    <cellStyle name="40% - Accent4 13 2 4" xfId="3996" xr:uid="{00000000-0005-0000-0000-0000C0090000}"/>
    <cellStyle name="40% - Accent4 13 2 5" xfId="1531" xr:uid="{00000000-0005-0000-0000-0000C1090000}"/>
    <cellStyle name="40% - Accent4 13 3" xfId="3174" xr:uid="{00000000-0005-0000-0000-0000C2090000}"/>
    <cellStyle name="40% - Accent4 13 4" xfId="2354" xr:uid="{00000000-0005-0000-0000-0000C3090000}"/>
    <cellStyle name="40% - Accent4 13 5" xfId="3995" xr:uid="{00000000-0005-0000-0000-0000C4090000}"/>
    <cellStyle name="40% - Accent4 13 6" xfId="1530" xr:uid="{00000000-0005-0000-0000-0000C5090000}"/>
    <cellStyle name="40% - Accent4 14" xfId="531" xr:uid="{00000000-0005-0000-0000-0000C6090000}"/>
    <cellStyle name="40% - Accent4 14 2" xfId="532" xr:uid="{00000000-0005-0000-0000-0000C7090000}"/>
    <cellStyle name="40% - Accent4 14 2 2" xfId="3177" xr:uid="{00000000-0005-0000-0000-0000C8090000}"/>
    <cellStyle name="40% - Accent4 14 2 3" xfId="2357" xr:uid="{00000000-0005-0000-0000-0000C9090000}"/>
    <cellStyle name="40% - Accent4 14 2 4" xfId="3998" xr:uid="{00000000-0005-0000-0000-0000CA090000}"/>
    <cellStyle name="40% - Accent4 14 2 5" xfId="1533" xr:uid="{00000000-0005-0000-0000-0000CB090000}"/>
    <cellStyle name="40% - Accent4 14 3" xfId="3176" xr:uid="{00000000-0005-0000-0000-0000CC090000}"/>
    <cellStyle name="40% - Accent4 14 4" xfId="2356" xr:uid="{00000000-0005-0000-0000-0000CD090000}"/>
    <cellStyle name="40% - Accent4 14 5" xfId="3997" xr:uid="{00000000-0005-0000-0000-0000CE090000}"/>
    <cellStyle name="40% - Accent4 14 6" xfId="1532" xr:uid="{00000000-0005-0000-0000-0000CF090000}"/>
    <cellStyle name="40% - Accent4 15" xfId="533" xr:uid="{00000000-0005-0000-0000-0000D0090000}"/>
    <cellStyle name="40% - Accent4 15 2" xfId="534" xr:uid="{00000000-0005-0000-0000-0000D1090000}"/>
    <cellStyle name="40% - Accent4 15 2 2" xfId="3179" xr:uid="{00000000-0005-0000-0000-0000D2090000}"/>
    <cellStyle name="40% - Accent4 15 2 3" xfId="2359" xr:uid="{00000000-0005-0000-0000-0000D3090000}"/>
    <cellStyle name="40% - Accent4 15 2 4" xfId="4000" xr:uid="{00000000-0005-0000-0000-0000D4090000}"/>
    <cellStyle name="40% - Accent4 15 2 5" xfId="1535" xr:uid="{00000000-0005-0000-0000-0000D5090000}"/>
    <cellStyle name="40% - Accent4 15 3" xfId="3178" xr:uid="{00000000-0005-0000-0000-0000D6090000}"/>
    <cellStyle name="40% - Accent4 15 4" xfId="2358" xr:uid="{00000000-0005-0000-0000-0000D7090000}"/>
    <cellStyle name="40% - Accent4 15 5" xfId="3999" xr:uid="{00000000-0005-0000-0000-0000D8090000}"/>
    <cellStyle name="40% - Accent4 15 6" xfId="1534" xr:uid="{00000000-0005-0000-0000-0000D9090000}"/>
    <cellStyle name="40% - Accent4 16" xfId="535" xr:uid="{00000000-0005-0000-0000-0000DA090000}"/>
    <cellStyle name="40% - Accent4 16 2" xfId="536" xr:uid="{00000000-0005-0000-0000-0000DB090000}"/>
    <cellStyle name="40% - Accent4 16 2 2" xfId="3181" xr:uid="{00000000-0005-0000-0000-0000DC090000}"/>
    <cellStyle name="40% - Accent4 16 2 3" xfId="2361" xr:uid="{00000000-0005-0000-0000-0000DD090000}"/>
    <cellStyle name="40% - Accent4 16 2 4" xfId="4002" xr:uid="{00000000-0005-0000-0000-0000DE090000}"/>
    <cellStyle name="40% - Accent4 16 2 5" xfId="1537" xr:uid="{00000000-0005-0000-0000-0000DF090000}"/>
    <cellStyle name="40% - Accent4 16 3" xfId="3180" xr:uid="{00000000-0005-0000-0000-0000E0090000}"/>
    <cellStyle name="40% - Accent4 16 4" xfId="2360" xr:uid="{00000000-0005-0000-0000-0000E1090000}"/>
    <cellStyle name="40% - Accent4 16 5" xfId="4001" xr:uid="{00000000-0005-0000-0000-0000E2090000}"/>
    <cellStyle name="40% - Accent4 16 6" xfId="1536" xr:uid="{00000000-0005-0000-0000-0000E3090000}"/>
    <cellStyle name="40% - Accent4 17" xfId="537" xr:uid="{00000000-0005-0000-0000-0000E4090000}"/>
    <cellStyle name="40% - Accent4 17 2" xfId="538" xr:uid="{00000000-0005-0000-0000-0000E5090000}"/>
    <cellStyle name="40% - Accent4 17 2 2" xfId="3183" xr:uid="{00000000-0005-0000-0000-0000E6090000}"/>
    <cellStyle name="40% - Accent4 17 2 3" xfId="2363" xr:uid="{00000000-0005-0000-0000-0000E7090000}"/>
    <cellStyle name="40% - Accent4 17 2 4" xfId="4004" xr:uid="{00000000-0005-0000-0000-0000E8090000}"/>
    <cellStyle name="40% - Accent4 17 2 5" xfId="1539" xr:uid="{00000000-0005-0000-0000-0000E9090000}"/>
    <cellStyle name="40% - Accent4 17 3" xfId="3182" xr:uid="{00000000-0005-0000-0000-0000EA090000}"/>
    <cellStyle name="40% - Accent4 17 4" xfId="2362" xr:uid="{00000000-0005-0000-0000-0000EB090000}"/>
    <cellStyle name="40% - Accent4 17 5" xfId="4003" xr:uid="{00000000-0005-0000-0000-0000EC090000}"/>
    <cellStyle name="40% - Accent4 17 6" xfId="1538" xr:uid="{00000000-0005-0000-0000-0000ED090000}"/>
    <cellStyle name="40% - Accent4 18" xfId="539" xr:uid="{00000000-0005-0000-0000-0000EE090000}"/>
    <cellStyle name="40% - Accent4 18 2" xfId="540" xr:uid="{00000000-0005-0000-0000-0000EF090000}"/>
    <cellStyle name="40% - Accent4 18 2 2" xfId="3185" xr:uid="{00000000-0005-0000-0000-0000F0090000}"/>
    <cellStyle name="40% - Accent4 18 2 3" xfId="2365" xr:uid="{00000000-0005-0000-0000-0000F1090000}"/>
    <cellStyle name="40% - Accent4 18 2 4" xfId="4006" xr:uid="{00000000-0005-0000-0000-0000F2090000}"/>
    <cellStyle name="40% - Accent4 18 2 5" xfId="1541" xr:uid="{00000000-0005-0000-0000-0000F3090000}"/>
    <cellStyle name="40% - Accent4 18 3" xfId="3184" xr:uid="{00000000-0005-0000-0000-0000F4090000}"/>
    <cellStyle name="40% - Accent4 18 4" xfId="2364" xr:uid="{00000000-0005-0000-0000-0000F5090000}"/>
    <cellStyle name="40% - Accent4 18 5" xfId="4005" xr:uid="{00000000-0005-0000-0000-0000F6090000}"/>
    <cellStyle name="40% - Accent4 18 6" xfId="1540" xr:uid="{00000000-0005-0000-0000-0000F7090000}"/>
    <cellStyle name="40% - Accent4 19" xfId="541" xr:uid="{00000000-0005-0000-0000-0000F8090000}"/>
    <cellStyle name="40% - Accent4 19 2" xfId="542" xr:uid="{00000000-0005-0000-0000-0000F9090000}"/>
    <cellStyle name="40% - Accent4 19 2 2" xfId="3187" xr:uid="{00000000-0005-0000-0000-0000FA090000}"/>
    <cellStyle name="40% - Accent4 19 2 3" xfId="2367" xr:uid="{00000000-0005-0000-0000-0000FB090000}"/>
    <cellStyle name="40% - Accent4 19 2 4" xfId="4008" xr:uid="{00000000-0005-0000-0000-0000FC090000}"/>
    <cellStyle name="40% - Accent4 19 2 5" xfId="1543" xr:uid="{00000000-0005-0000-0000-0000FD090000}"/>
    <cellStyle name="40% - Accent4 19 3" xfId="3186" xr:uid="{00000000-0005-0000-0000-0000FE090000}"/>
    <cellStyle name="40% - Accent4 19 4" xfId="2366" xr:uid="{00000000-0005-0000-0000-0000FF090000}"/>
    <cellStyle name="40% - Accent4 19 5" xfId="4007" xr:uid="{00000000-0005-0000-0000-0000000A0000}"/>
    <cellStyle name="40% - Accent4 19 6" xfId="1542" xr:uid="{00000000-0005-0000-0000-0000010A0000}"/>
    <cellStyle name="40% - Accent4 2" xfId="543" xr:uid="{00000000-0005-0000-0000-0000020A0000}"/>
    <cellStyle name="40% - Accent4 2 10" xfId="1544" xr:uid="{00000000-0005-0000-0000-0000030A0000}"/>
    <cellStyle name="40% - Accent4 2 2" xfId="544" xr:uid="{00000000-0005-0000-0000-0000040A0000}"/>
    <cellStyle name="40% - Accent4 2 2 2" xfId="545" xr:uid="{00000000-0005-0000-0000-0000050A0000}"/>
    <cellStyle name="40% - Accent4 2 2 2 2" xfId="3189" xr:uid="{00000000-0005-0000-0000-0000060A0000}"/>
    <cellStyle name="40% - Accent4 2 2 2 3" xfId="2369" xr:uid="{00000000-0005-0000-0000-0000070A0000}"/>
    <cellStyle name="40% - Accent4 2 2 2 4" xfId="4010" xr:uid="{00000000-0005-0000-0000-0000080A0000}"/>
    <cellStyle name="40% - Accent4 2 2 2 5" xfId="1545" xr:uid="{00000000-0005-0000-0000-0000090A0000}"/>
    <cellStyle name="40% - Accent4 2 2 3" xfId="546" xr:uid="{00000000-0005-0000-0000-00000A0A0000}"/>
    <cellStyle name="40% - Accent4 2 2 4" xfId="547" xr:uid="{00000000-0005-0000-0000-00000B0A0000}"/>
    <cellStyle name="40% - Accent4 2 2 4 2" xfId="3190" xr:uid="{00000000-0005-0000-0000-00000C0A0000}"/>
    <cellStyle name="40% - Accent4 2 2 4 3" xfId="2370" xr:uid="{00000000-0005-0000-0000-00000D0A0000}"/>
    <cellStyle name="40% - Accent4 2 2 4 4" xfId="4011" xr:uid="{00000000-0005-0000-0000-00000E0A0000}"/>
    <cellStyle name="40% - Accent4 2 2 4 5" xfId="1546" xr:uid="{00000000-0005-0000-0000-00000F0A0000}"/>
    <cellStyle name="40% - Accent4 2 2 5" xfId="548" xr:uid="{00000000-0005-0000-0000-0000100A0000}"/>
    <cellStyle name="40% - Accent4 2 2 5 2" xfId="3191" xr:uid="{00000000-0005-0000-0000-0000110A0000}"/>
    <cellStyle name="40% - Accent4 2 2 5 3" xfId="2371" xr:uid="{00000000-0005-0000-0000-0000120A0000}"/>
    <cellStyle name="40% - Accent4 2 2 5 4" xfId="4012" xr:uid="{00000000-0005-0000-0000-0000130A0000}"/>
    <cellStyle name="40% - Accent4 2 2 5 5" xfId="1547" xr:uid="{00000000-0005-0000-0000-0000140A0000}"/>
    <cellStyle name="40% - Accent4 2 2 6" xfId="549" xr:uid="{00000000-0005-0000-0000-0000150A0000}"/>
    <cellStyle name="40% - Accent4 2 2 6 2" xfId="3192" xr:uid="{00000000-0005-0000-0000-0000160A0000}"/>
    <cellStyle name="40% - Accent4 2 2 6 3" xfId="2372" xr:uid="{00000000-0005-0000-0000-0000170A0000}"/>
    <cellStyle name="40% - Accent4 2 2 6 4" xfId="4013" xr:uid="{00000000-0005-0000-0000-0000180A0000}"/>
    <cellStyle name="40% - Accent4 2 2 6 5" xfId="1548" xr:uid="{00000000-0005-0000-0000-0000190A0000}"/>
    <cellStyle name="40% - Accent4 2 3" xfId="550" xr:uid="{00000000-0005-0000-0000-00001A0A0000}"/>
    <cellStyle name="40% - Accent4 2 3 2" xfId="3193" xr:uid="{00000000-0005-0000-0000-00001B0A0000}"/>
    <cellStyle name="40% - Accent4 2 3 3" xfId="2373" xr:uid="{00000000-0005-0000-0000-00001C0A0000}"/>
    <cellStyle name="40% - Accent4 2 3 4" xfId="4014" xr:uid="{00000000-0005-0000-0000-00001D0A0000}"/>
    <cellStyle name="40% - Accent4 2 3 5" xfId="1549" xr:uid="{00000000-0005-0000-0000-00001E0A0000}"/>
    <cellStyle name="40% - Accent4 2 4" xfId="551" xr:uid="{00000000-0005-0000-0000-00001F0A0000}"/>
    <cellStyle name="40% - Accent4 2 4 2" xfId="3194" xr:uid="{00000000-0005-0000-0000-0000200A0000}"/>
    <cellStyle name="40% - Accent4 2 4 3" xfId="2374" xr:uid="{00000000-0005-0000-0000-0000210A0000}"/>
    <cellStyle name="40% - Accent4 2 4 4" xfId="4015" xr:uid="{00000000-0005-0000-0000-0000220A0000}"/>
    <cellStyle name="40% - Accent4 2 4 5" xfId="1550" xr:uid="{00000000-0005-0000-0000-0000230A0000}"/>
    <cellStyle name="40% - Accent4 2 5" xfId="552" xr:uid="{00000000-0005-0000-0000-0000240A0000}"/>
    <cellStyle name="40% - Accent4 2 5 2" xfId="3195" xr:uid="{00000000-0005-0000-0000-0000250A0000}"/>
    <cellStyle name="40% - Accent4 2 5 3" xfId="2375" xr:uid="{00000000-0005-0000-0000-0000260A0000}"/>
    <cellStyle name="40% - Accent4 2 5 4" xfId="4016" xr:uid="{00000000-0005-0000-0000-0000270A0000}"/>
    <cellStyle name="40% - Accent4 2 5 5" xfId="1551" xr:uid="{00000000-0005-0000-0000-0000280A0000}"/>
    <cellStyle name="40% - Accent4 2 6" xfId="553" xr:uid="{00000000-0005-0000-0000-0000290A0000}"/>
    <cellStyle name="40% - Accent4 2 6 2" xfId="3196" xr:uid="{00000000-0005-0000-0000-00002A0A0000}"/>
    <cellStyle name="40% - Accent4 2 6 3" xfId="2376" xr:uid="{00000000-0005-0000-0000-00002B0A0000}"/>
    <cellStyle name="40% - Accent4 2 6 4" xfId="4017" xr:uid="{00000000-0005-0000-0000-00002C0A0000}"/>
    <cellStyle name="40% - Accent4 2 6 5" xfId="1552" xr:uid="{00000000-0005-0000-0000-00002D0A0000}"/>
    <cellStyle name="40% - Accent4 2 7" xfId="3188" xr:uid="{00000000-0005-0000-0000-00002E0A0000}"/>
    <cellStyle name="40% - Accent4 2 8" xfId="2368" xr:uid="{00000000-0005-0000-0000-00002F0A0000}"/>
    <cellStyle name="40% - Accent4 2 9" xfId="4009" xr:uid="{00000000-0005-0000-0000-0000300A0000}"/>
    <cellStyle name="40% - Accent4 20" xfId="554" xr:uid="{00000000-0005-0000-0000-0000310A0000}"/>
    <cellStyle name="40% - Accent4 20 2" xfId="555" xr:uid="{00000000-0005-0000-0000-0000320A0000}"/>
    <cellStyle name="40% - Accent4 20 2 2" xfId="3198" xr:uid="{00000000-0005-0000-0000-0000330A0000}"/>
    <cellStyle name="40% - Accent4 20 2 3" xfId="2378" xr:uid="{00000000-0005-0000-0000-0000340A0000}"/>
    <cellStyle name="40% - Accent4 20 2 4" xfId="4019" xr:uid="{00000000-0005-0000-0000-0000350A0000}"/>
    <cellStyle name="40% - Accent4 20 2 5" xfId="1554" xr:uid="{00000000-0005-0000-0000-0000360A0000}"/>
    <cellStyle name="40% - Accent4 20 3" xfId="3197" xr:uid="{00000000-0005-0000-0000-0000370A0000}"/>
    <cellStyle name="40% - Accent4 20 4" xfId="2377" xr:uid="{00000000-0005-0000-0000-0000380A0000}"/>
    <cellStyle name="40% - Accent4 20 5" xfId="4018" xr:uid="{00000000-0005-0000-0000-0000390A0000}"/>
    <cellStyle name="40% - Accent4 20 6" xfId="1553" xr:uid="{00000000-0005-0000-0000-00003A0A0000}"/>
    <cellStyle name="40% - Accent4 21" xfId="556" xr:uid="{00000000-0005-0000-0000-00003B0A0000}"/>
    <cellStyle name="40% - Accent4 21 2" xfId="557" xr:uid="{00000000-0005-0000-0000-00003C0A0000}"/>
    <cellStyle name="40% - Accent4 21 2 2" xfId="3200" xr:uid="{00000000-0005-0000-0000-00003D0A0000}"/>
    <cellStyle name="40% - Accent4 21 2 3" xfId="2380" xr:uid="{00000000-0005-0000-0000-00003E0A0000}"/>
    <cellStyle name="40% - Accent4 21 2 4" xfId="4021" xr:uid="{00000000-0005-0000-0000-00003F0A0000}"/>
    <cellStyle name="40% - Accent4 21 2 5" xfId="1556" xr:uid="{00000000-0005-0000-0000-0000400A0000}"/>
    <cellStyle name="40% - Accent4 21 3" xfId="3199" xr:uid="{00000000-0005-0000-0000-0000410A0000}"/>
    <cellStyle name="40% - Accent4 21 4" xfId="2379" xr:uid="{00000000-0005-0000-0000-0000420A0000}"/>
    <cellStyle name="40% - Accent4 21 5" xfId="4020" xr:uid="{00000000-0005-0000-0000-0000430A0000}"/>
    <cellStyle name="40% - Accent4 21 6" xfId="1555" xr:uid="{00000000-0005-0000-0000-0000440A0000}"/>
    <cellStyle name="40% - Accent4 22" xfId="558" xr:uid="{00000000-0005-0000-0000-0000450A0000}"/>
    <cellStyle name="40% - Accent4 22 2" xfId="559" xr:uid="{00000000-0005-0000-0000-0000460A0000}"/>
    <cellStyle name="40% - Accent4 22 2 2" xfId="3202" xr:uid="{00000000-0005-0000-0000-0000470A0000}"/>
    <cellStyle name="40% - Accent4 22 2 3" xfId="2382" xr:uid="{00000000-0005-0000-0000-0000480A0000}"/>
    <cellStyle name="40% - Accent4 22 2 4" xfId="4023" xr:uid="{00000000-0005-0000-0000-0000490A0000}"/>
    <cellStyle name="40% - Accent4 22 2 5" xfId="1558" xr:uid="{00000000-0005-0000-0000-00004A0A0000}"/>
    <cellStyle name="40% - Accent4 22 3" xfId="3201" xr:uid="{00000000-0005-0000-0000-00004B0A0000}"/>
    <cellStyle name="40% - Accent4 22 4" xfId="2381" xr:uid="{00000000-0005-0000-0000-00004C0A0000}"/>
    <cellStyle name="40% - Accent4 22 5" xfId="4022" xr:uid="{00000000-0005-0000-0000-00004D0A0000}"/>
    <cellStyle name="40% - Accent4 22 6" xfId="1557" xr:uid="{00000000-0005-0000-0000-00004E0A0000}"/>
    <cellStyle name="40% - Accent4 23" xfId="560" xr:uid="{00000000-0005-0000-0000-00004F0A0000}"/>
    <cellStyle name="40% - Accent4 23 2" xfId="561" xr:uid="{00000000-0005-0000-0000-0000500A0000}"/>
    <cellStyle name="40% - Accent4 23 2 2" xfId="3204" xr:uid="{00000000-0005-0000-0000-0000510A0000}"/>
    <cellStyle name="40% - Accent4 23 2 3" xfId="2384" xr:uid="{00000000-0005-0000-0000-0000520A0000}"/>
    <cellStyle name="40% - Accent4 23 2 4" xfId="4025" xr:uid="{00000000-0005-0000-0000-0000530A0000}"/>
    <cellStyle name="40% - Accent4 23 2 5" xfId="1560" xr:uid="{00000000-0005-0000-0000-0000540A0000}"/>
    <cellStyle name="40% - Accent4 23 3" xfId="3203" xr:uid="{00000000-0005-0000-0000-0000550A0000}"/>
    <cellStyle name="40% - Accent4 23 4" xfId="2383" xr:uid="{00000000-0005-0000-0000-0000560A0000}"/>
    <cellStyle name="40% - Accent4 23 5" xfId="4024" xr:uid="{00000000-0005-0000-0000-0000570A0000}"/>
    <cellStyle name="40% - Accent4 23 6" xfId="1559" xr:uid="{00000000-0005-0000-0000-0000580A0000}"/>
    <cellStyle name="40% - Accent4 24" xfId="562" xr:uid="{00000000-0005-0000-0000-0000590A0000}"/>
    <cellStyle name="40% - Accent4 24 2" xfId="563" xr:uid="{00000000-0005-0000-0000-00005A0A0000}"/>
    <cellStyle name="40% - Accent4 24 2 2" xfId="3206" xr:uid="{00000000-0005-0000-0000-00005B0A0000}"/>
    <cellStyle name="40% - Accent4 24 2 3" xfId="2386" xr:uid="{00000000-0005-0000-0000-00005C0A0000}"/>
    <cellStyle name="40% - Accent4 24 2 4" xfId="4027" xr:uid="{00000000-0005-0000-0000-00005D0A0000}"/>
    <cellStyle name="40% - Accent4 24 2 5" xfId="1562" xr:uid="{00000000-0005-0000-0000-00005E0A0000}"/>
    <cellStyle name="40% - Accent4 24 3" xfId="3205" xr:uid="{00000000-0005-0000-0000-00005F0A0000}"/>
    <cellStyle name="40% - Accent4 24 4" xfId="2385" xr:uid="{00000000-0005-0000-0000-0000600A0000}"/>
    <cellStyle name="40% - Accent4 24 5" xfId="4026" xr:uid="{00000000-0005-0000-0000-0000610A0000}"/>
    <cellStyle name="40% - Accent4 24 6" xfId="1561" xr:uid="{00000000-0005-0000-0000-0000620A0000}"/>
    <cellStyle name="40% - Accent4 25" xfId="564" xr:uid="{00000000-0005-0000-0000-0000630A0000}"/>
    <cellStyle name="40% - Accent4 26" xfId="565" xr:uid="{00000000-0005-0000-0000-0000640A0000}"/>
    <cellStyle name="40% - Accent4 26 2" xfId="3207" xr:uid="{00000000-0005-0000-0000-0000650A0000}"/>
    <cellStyle name="40% - Accent4 26 3" xfId="2387" xr:uid="{00000000-0005-0000-0000-0000660A0000}"/>
    <cellStyle name="40% - Accent4 26 4" xfId="4028" xr:uid="{00000000-0005-0000-0000-0000670A0000}"/>
    <cellStyle name="40% - Accent4 26 5" xfId="1563" xr:uid="{00000000-0005-0000-0000-0000680A0000}"/>
    <cellStyle name="40% - Accent4 3" xfId="566" xr:uid="{00000000-0005-0000-0000-0000690A0000}"/>
    <cellStyle name="40% - Accent4 3 2" xfId="567" xr:uid="{00000000-0005-0000-0000-00006A0A0000}"/>
    <cellStyle name="40% - Accent4 3 2 2" xfId="3209" xr:uid="{00000000-0005-0000-0000-00006B0A0000}"/>
    <cellStyle name="40% - Accent4 3 2 3" xfId="2389" xr:uid="{00000000-0005-0000-0000-00006C0A0000}"/>
    <cellStyle name="40% - Accent4 3 2 4" xfId="4030" xr:uid="{00000000-0005-0000-0000-00006D0A0000}"/>
    <cellStyle name="40% - Accent4 3 2 5" xfId="1565" xr:uid="{00000000-0005-0000-0000-00006E0A0000}"/>
    <cellStyle name="40% - Accent4 3 3" xfId="3208" xr:uid="{00000000-0005-0000-0000-00006F0A0000}"/>
    <cellStyle name="40% - Accent4 3 4" xfId="2388" xr:uid="{00000000-0005-0000-0000-0000700A0000}"/>
    <cellStyle name="40% - Accent4 3 5" xfId="4029" xr:uid="{00000000-0005-0000-0000-0000710A0000}"/>
    <cellStyle name="40% - Accent4 3 6" xfId="1564" xr:uid="{00000000-0005-0000-0000-0000720A0000}"/>
    <cellStyle name="40% - Accent4 4" xfId="568" xr:uid="{00000000-0005-0000-0000-0000730A0000}"/>
    <cellStyle name="40% - Accent4 4 2" xfId="569" xr:uid="{00000000-0005-0000-0000-0000740A0000}"/>
    <cellStyle name="40% - Accent4 4 2 2" xfId="3211" xr:uid="{00000000-0005-0000-0000-0000750A0000}"/>
    <cellStyle name="40% - Accent4 4 2 3" xfId="2391" xr:uid="{00000000-0005-0000-0000-0000760A0000}"/>
    <cellStyle name="40% - Accent4 4 2 4" xfId="4032" xr:uid="{00000000-0005-0000-0000-0000770A0000}"/>
    <cellStyle name="40% - Accent4 4 2 5" xfId="1567" xr:uid="{00000000-0005-0000-0000-0000780A0000}"/>
    <cellStyle name="40% - Accent4 4 3" xfId="3210" xr:uid="{00000000-0005-0000-0000-0000790A0000}"/>
    <cellStyle name="40% - Accent4 4 4" xfId="2390" xr:uid="{00000000-0005-0000-0000-00007A0A0000}"/>
    <cellStyle name="40% - Accent4 4 5" xfId="4031" xr:uid="{00000000-0005-0000-0000-00007B0A0000}"/>
    <cellStyle name="40% - Accent4 4 6" xfId="1566" xr:uid="{00000000-0005-0000-0000-00007C0A0000}"/>
    <cellStyle name="40% - Accent4 5" xfId="570" xr:uid="{00000000-0005-0000-0000-00007D0A0000}"/>
    <cellStyle name="40% - Accent4 5 2" xfId="571" xr:uid="{00000000-0005-0000-0000-00007E0A0000}"/>
    <cellStyle name="40% - Accent4 5 2 2" xfId="3213" xr:uid="{00000000-0005-0000-0000-00007F0A0000}"/>
    <cellStyle name="40% - Accent4 5 2 3" xfId="2393" xr:uid="{00000000-0005-0000-0000-0000800A0000}"/>
    <cellStyle name="40% - Accent4 5 2 4" xfId="4034" xr:uid="{00000000-0005-0000-0000-0000810A0000}"/>
    <cellStyle name="40% - Accent4 5 2 5" xfId="1569" xr:uid="{00000000-0005-0000-0000-0000820A0000}"/>
    <cellStyle name="40% - Accent4 5 3" xfId="3212" xr:uid="{00000000-0005-0000-0000-0000830A0000}"/>
    <cellStyle name="40% - Accent4 5 4" xfId="2392" xr:uid="{00000000-0005-0000-0000-0000840A0000}"/>
    <cellStyle name="40% - Accent4 5 5" xfId="4033" xr:uid="{00000000-0005-0000-0000-0000850A0000}"/>
    <cellStyle name="40% - Accent4 5 6" xfId="1568" xr:uid="{00000000-0005-0000-0000-0000860A0000}"/>
    <cellStyle name="40% - Accent4 6" xfId="572" xr:uid="{00000000-0005-0000-0000-0000870A0000}"/>
    <cellStyle name="40% - Accent4 6 2" xfId="573" xr:uid="{00000000-0005-0000-0000-0000880A0000}"/>
    <cellStyle name="40% - Accent4 6 2 2" xfId="3215" xr:uid="{00000000-0005-0000-0000-0000890A0000}"/>
    <cellStyle name="40% - Accent4 6 2 3" xfId="2395" xr:uid="{00000000-0005-0000-0000-00008A0A0000}"/>
    <cellStyle name="40% - Accent4 6 2 4" xfId="4036" xr:uid="{00000000-0005-0000-0000-00008B0A0000}"/>
    <cellStyle name="40% - Accent4 6 2 5" xfId="1571" xr:uid="{00000000-0005-0000-0000-00008C0A0000}"/>
    <cellStyle name="40% - Accent4 6 3" xfId="3214" xr:uid="{00000000-0005-0000-0000-00008D0A0000}"/>
    <cellStyle name="40% - Accent4 6 4" xfId="2394" xr:uid="{00000000-0005-0000-0000-00008E0A0000}"/>
    <cellStyle name="40% - Accent4 6 5" xfId="4035" xr:uid="{00000000-0005-0000-0000-00008F0A0000}"/>
    <cellStyle name="40% - Accent4 6 6" xfId="1570" xr:uid="{00000000-0005-0000-0000-0000900A0000}"/>
    <cellStyle name="40% - Accent4 7" xfId="574" xr:uid="{00000000-0005-0000-0000-0000910A0000}"/>
    <cellStyle name="40% - Accent4 7 2" xfId="575" xr:uid="{00000000-0005-0000-0000-0000920A0000}"/>
    <cellStyle name="40% - Accent4 7 2 2" xfId="3217" xr:uid="{00000000-0005-0000-0000-0000930A0000}"/>
    <cellStyle name="40% - Accent4 7 2 3" xfId="2397" xr:uid="{00000000-0005-0000-0000-0000940A0000}"/>
    <cellStyle name="40% - Accent4 7 2 4" xfId="4038" xr:uid="{00000000-0005-0000-0000-0000950A0000}"/>
    <cellStyle name="40% - Accent4 7 2 5" xfId="1573" xr:uid="{00000000-0005-0000-0000-0000960A0000}"/>
    <cellStyle name="40% - Accent4 7 3" xfId="3216" xr:uid="{00000000-0005-0000-0000-0000970A0000}"/>
    <cellStyle name="40% - Accent4 7 4" xfId="2396" xr:uid="{00000000-0005-0000-0000-0000980A0000}"/>
    <cellStyle name="40% - Accent4 7 5" xfId="4037" xr:uid="{00000000-0005-0000-0000-0000990A0000}"/>
    <cellStyle name="40% - Accent4 7 6" xfId="1572" xr:uid="{00000000-0005-0000-0000-00009A0A0000}"/>
    <cellStyle name="40% - Accent4 8" xfId="576" xr:uid="{00000000-0005-0000-0000-00009B0A0000}"/>
    <cellStyle name="40% - Accent4 8 2" xfId="577" xr:uid="{00000000-0005-0000-0000-00009C0A0000}"/>
    <cellStyle name="40% - Accent4 8 2 2" xfId="3219" xr:uid="{00000000-0005-0000-0000-00009D0A0000}"/>
    <cellStyle name="40% - Accent4 8 2 3" xfId="2399" xr:uid="{00000000-0005-0000-0000-00009E0A0000}"/>
    <cellStyle name="40% - Accent4 8 2 4" xfId="4040" xr:uid="{00000000-0005-0000-0000-00009F0A0000}"/>
    <cellStyle name="40% - Accent4 8 2 5" xfId="1575" xr:uid="{00000000-0005-0000-0000-0000A00A0000}"/>
    <cellStyle name="40% - Accent4 8 3" xfId="3218" xr:uid="{00000000-0005-0000-0000-0000A10A0000}"/>
    <cellStyle name="40% - Accent4 8 4" xfId="2398" xr:uid="{00000000-0005-0000-0000-0000A20A0000}"/>
    <cellStyle name="40% - Accent4 8 5" xfId="4039" xr:uid="{00000000-0005-0000-0000-0000A30A0000}"/>
    <cellStyle name="40% - Accent4 8 6" xfId="1574" xr:uid="{00000000-0005-0000-0000-0000A40A0000}"/>
    <cellStyle name="40% - Accent4 9" xfId="578" xr:uid="{00000000-0005-0000-0000-0000A50A0000}"/>
    <cellStyle name="40% - Accent4 9 2" xfId="579" xr:uid="{00000000-0005-0000-0000-0000A60A0000}"/>
    <cellStyle name="40% - Accent4 9 2 2" xfId="3221" xr:uid="{00000000-0005-0000-0000-0000A70A0000}"/>
    <cellStyle name="40% - Accent4 9 2 3" xfId="2401" xr:uid="{00000000-0005-0000-0000-0000A80A0000}"/>
    <cellStyle name="40% - Accent4 9 2 4" xfId="4042" xr:uid="{00000000-0005-0000-0000-0000A90A0000}"/>
    <cellStyle name="40% - Accent4 9 2 5" xfId="1577" xr:uid="{00000000-0005-0000-0000-0000AA0A0000}"/>
    <cellStyle name="40% - Accent4 9 3" xfId="3220" xr:uid="{00000000-0005-0000-0000-0000AB0A0000}"/>
    <cellStyle name="40% - Accent4 9 4" xfId="2400" xr:uid="{00000000-0005-0000-0000-0000AC0A0000}"/>
    <cellStyle name="40% - Accent4 9 5" xfId="4041" xr:uid="{00000000-0005-0000-0000-0000AD0A0000}"/>
    <cellStyle name="40% - Accent4 9 6" xfId="1576" xr:uid="{00000000-0005-0000-0000-0000AE0A0000}"/>
    <cellStyle name="40% - Accent5" xfId="1026" builtinId="47" customBuiltin="1"/>
    <cellStyle name="40% - Accent5 10" xfId="580" xr:uid="{00000000-0005-0000-0000-0000B00A0000}"/>
    <cellStyle name="40% - Accent5 10 2" xfId="581" xr:uid="{00000000-0005-0000-0000-0000B10A0000}"/>
    <cellStyle name="40% - Accent5 10 2 2" xfId="3223" xr:uid="{00000000-0005-0000-0000-0000B20A0000}"/>
    <cellStyle name="40% - Accent5 10 2 3" xfId="2403" xr:uid="{00000000-0005-0000-0000-0000B30A0000}"/>
    <cellStyle name="40% - Accent5 10 2 4" xfId="4044" xr:uid="{00000000-0005-0000-0000-0000B40A0000}"/>
    <cellStyle name="40% - Accent5 10 2 5" xfId="1579" xr:uid="{00000000-0005-0000-0000-0000B50A0000}"/>
    <cellStyle name="40% - Accent5 10 3" xfId="3222" xr:uid="{00000000-0005-0000-0000-0000B60A0000}"/>
    <cellStyle name="40% - Accent5 10 4" xfId="2402" xr:uid="{00000000-0005-0000-0000-0000B70A0000}"/>
    <cellStyle name="40% - Accent5 10 5" xfId="4043" xr:uid="{00000000-0005-0000-0000-0000B80A0000}"/>
    <cellStyle name="40% - Accent5 10 6" xfId="1578" xr:uid="{00000000-0005-0000-0000-0000B90A0000}"/>
    <cellStyle name="40% - Accent5 11" xfId="582" xr:uid="{00000000-0005-0000-0000-0000BA0A0000}"/>
    <cellStyle name="40% - Accent5 11 2" xfId="583" xr:uid="{00000000-0005-0000-0000-0000BB0A0000}"/>
    <cellStyle name="40% - Accent5 11 2 2" xfId="3225" xr:uid="{00000000-0005-0000-0000-0000BC0A0000}"/>
    <cellStyle name="40% - Accent5 11 2 3" xfId="2405" xr:uid="{00000000-0005-0000-0000-0000BD0A0000}"/>
    <cellStyle name="40% - Accent5 11 2 4" xfId="4046" xr:uid="{00000000-0005-0000-0000-0000BE0A0000}"/>
    <cellStyle name="40% - Accent5 11 2 5" xfId="1581" xr:uid="{00000000-0005-0000-0000-0000BF0A0000}"/>
    <cellStyle name="40% - Accent5 11 3" xfId="3224" xr:uid="{00000000-0005-0000-0000-0000C00A0000}"/>
    <cellStyle name="40% - Accent5 11 4" xfId="2404" xr:uid="{00000000-0005-0000-0000-0000C10A0000}"/>
    <cellStyle name="40% - Accent5 11 5" xfId="4045" xr:uid="{00000000-0005-0000-0000-0000C20A0000}"/>
    <cellStyle name="40% - Accent5 11 6" xfId="1580" xr:uid="{00000000-0005-0000-0000-0000C30A0000}"/>
    <cellStyle name="40% - Accent5 12" xfId="584" xr:uid="{00000000-0005-0000-0000-0000C40A0000}"/>
    <cellStyle name="40% - Accent5 12 2" xfId="585" xr:uid="{00000000-0005-0000-0000-0000C50A0000}"/>
    <cellStyle name="40% - Accent5 12 2 2" xfId="3227" xr:uid="{00000000-0005-0000-0000-0000C60A0000}"/>
    <cellStyle name="40% - Accent5 12 2 3" xfId="2407" xr:uid="{00000000-0005-0000-0000-0000C70A0000}"/>
    <cellStyle name="40% - Accent5 12 2 4" xfId="4048" xr:uid="{00000000-0005-0000-0000-0000C80A0000}"/>
    <cellStyle name="40% - Accent5 12 2 5" xfId="1583" xr:uid="{00000000-0005-0000-0000-0000C90A0000}"/>
    <cellStyle name="40% - Accent5 12 3" xfId="3226" xr:uid="{00000000-0005-0000-0000-0000CA0A0000}"/>
    <cellStyle name="40% - Accent5 12 4" xfId="2406" xr:uid="{00000000-0005-0000-0000-0000CB0A0000}"/>
    <cellStyle name="40% - Accent5 12 5" xfId="4047" xr:uid="{00000000-0005-0000-0000-0000CC0A0000}"/>
    <cellStyle name="40% - Accent5 12 6" xfId="1582" xr:uid="{00000000-0005-0000-0000-0000CD0A0000}"/>
    <cellStyle name="40% - Accent5 13" xfId="586" xr:uid="{00000000-0005-0000-0000-0000CE0A0000}"/>
    <cellStyle name="40% - Accent5 13 2" xfId="587" xr:uid="{00000000-0005-0000-0000-0000CF0A0000}"/>
    <cellStyle name="40% - Accent5 13 2 2" xfId="3229" xr:uid="{00000000-0005-0000-0000-0000D00A0000}"/>
    <cellStyle name="40% - Accent5 13 2 3" xfId="2409" xr:uid="{00000000-0005-0000-0000-0000D10A0000}"/>
    <cellStyle name="40% - Accent5 13 2 4" xfId="4050" xr:uid="{00000000-0005-0000-0000-0000D20A0000}"/>
    <cellStyle name="40% - Accent5 13 2 5" xfId="1585" xr:uid="{00000000-0005-0000-0000-0000D30A0000}"/>
    <cellStyle name="40% - Accent5 13 3" xfId="3228" xr:uid="{00000000-0005-0000-0000-0000D40A0000}"/>
    <cellStyle name="40% - Accent5 13 4" xfId="2408" xr:uid="{00000000-0005-0000-0000-0000D50A0000}"/>
    <cellStyle name="40% - Accent5 13 5" xfId="4049" xr:uid="{00000000-0005-0000-0000-0000D60A0000}"/>
    <cellStyle name="40% - Accent5 13 6" xfId="1584" xr:uid="{00000000-0005-0000-0000-0000D70A0000}"/>
    <cellStyle name="40% - Accent5 14" xfId="588" xr:uid="{00000000-0005-0000-0000-0000D80A0000}"/>
    <cellStyle name="40% - Accent5 14 2" xfId="589" xr:uid="{00000000-0005-0000-0000-0000D90A0000}"/>
    <cellStyle name="40% - Accent5 14 2 2" xfId="3231" xr:uid="{00000000-0005-0000-0000-0000DA0A0000}"/>
    <cellStyle name="40% - Accent5 14 2 3" xfId="2411" xr:uid="{00000000-0005-0000-0000-0000DB0A0000}"/>
    <cellStyle name="40% - Accent5 14 2 4" xfId="4052" xr:uid="{00000000-0005-0000-0000-0000DC0A0000}"/>
    <cellStyle name="40% - Accent5 14 2 5" xfId="1587" xr:uid="{00000000-0005-0000-0000-0000DD0A0000}"/>
    <cellStyle name="40% - Accent5 14 3" xfId="3230" xr:uid="{00000000-0005-0000-0000-0000DE0A0000}"/>
    <cellStyle name="40% - Accent5 14 4" xfId="2410" xr:uid="{00000000-0005-0000-0000-0000DF0A0000}"/>
    <cellStyle name="40% - Accent5 14 5" xfId="4051" xr:uid="{00000000-0005-0000-0000-0000E00A0000}"/>
    <cellStyle name="40% - Accent5 14 6" xfId="1586" xr:uid="{00000000-0005-0000-0000-0000E10A0000}"/>
    <cellStyle name="40% - Accent5 15" xfId="590" xr:uid="{00000000-0005-0000-0000-0000E20A0000}"/>
    <cellStyle name="40% - Accent5 15 2" xfId="591" xr:uid="{00000000-0005-0000-0000-0000E30A0000}"/>
    <cellStyle name="40% - Accent5 15 2 2" xfId="3233" xr:uid="{00000000-0005-0000-0000-0000E40A0000}"/>
    <cellStyle name="40% - Accent5 15 2 3" xfId="2413" xr:uid="{00000000-0005-0000-0000-0000E50A0000}"/>
    <cellStyle name="40% - Accent5 15 2 4" xfId="4054" xr:uid="{00000000-0005-0000-0000-0000E60A0000}"/>
    <cellStyle name="40% - Accent5 15 2 5" xfId="1589" xr:uid="{00000000-0005-0000-0000-0000E70A0000}"/>
    <cellStyle name="40% - Accent5 15 3" xfId="3232" xr:uid="{00000000-0005-0000-0000-0000E80A0000}"/>
    <cellStyle name="40% - Accent5 15 4" xfId="2412" xr:uid="{00000000-0005-0000-0000-0000E90A0000}"/>
    <cellStyle name="40% - Accent5 15 5" xfId="4053" xr:uid="{00000000-0005-0000-0000-0000EA0A0000}"/>
    <cellStyle name="40% - Accent5 15 6" xfId="1588" xr:uid="{00000000-0005-0000-0000-0000EB0A0000}"/>
    <cellStyle name="40% - Accent5 16" xfId="592" xr:uid="{00000000-0005-0000-0000-0000EC0A0000}"/>
    <cellStyle name="40% - Accent5 16 2" xfId="593" xr:uid="{00000000-0005-0000-0000-0000ED0A0000}"/>
    <cellStyle name="40% - Accent5 16 2 2" xfId="3235" xr:uid="{00000000-0005-0000-0000-0000EE0A0000}"/>
    <cellStyle name="40% - Accent5 16 2 3" xfId="2415" xr:uid="{00000000-0005-0000-0000-0000EF0A0000}"/>
    <cellStyle name="40% - Accent5 16 2 4" xfId="4056" xr:uid="{00000000-0005-0000-0000-0000F00A0000}"/>
    <cellStyle name="40% - Accent5 16 2 5" xfId="1591" xr:uid="{00000000-0005-0000-0000-0000F10A0000}"/>
    <cellStyle name="40% - Accent5 16 3" xfId="3234" xr:uid="{00000000-0005-0000-0000-0000F20A0000}"/>
    <cellStyle name="40% - Accent5 16 4" xfId="2414" xr:uid="{00000000-0005-0000-0000-0000F30A0000}"/>
    <cellStyle name="40% - Accent5 16 5" xfId="4055" xr:uid="{00000000-0005-0000-0000-0000F40A0000}"/>
    <cellStyle name="40% - Accent5 16 6" xfId="1590" xr:uid="{00000000-0005-0000-0000-0000F50A0000}"/>
    <cellStyle name="40% - Accent5 17" xfId="594" xr:uid="{00000000-0005-0000-0000-0000F60A0000}"/>
    <cellStyle name="40% - Accent5 17 2" xfId="595" xr:uid="{00000000-0005-0000-0000-0000F70A0000}"/>
    <cellStyle name="40% - Accent5 17 2 2" xfId="3237" xr:uid="{00000000-0005-0000-0000-0000F80A0000}"/>
    <cellStyle name="40% - Accent5 17 2 3" xfId="2417" xr:uid="{00000000-0005-0000-0000-0000F90A0000}"/>
    <cellStyle name="40% - Accent5 17 2 4" xfId="4058" xr:uid="{00000000-0005-0000-0000-0000FA0A0000}"/>
    <cellStyle name="40% - Accent5 17 2 5" xfId="1593" xr:uid="{00000000-0005-0000-0000-0000FB0A0000}"/>
    <cellStyle name="40% - Accent5 17 3" xfId="3236" xr:uid="{00000000-0005-0000-0000-0000FC0A0000}"/>
    <cellStyle name="40% - Accent5 17 4" xfId="2416" xr:uid="{00000000-0005-0000-0000-0000FD0A0000}"/>
    <cellStyle name="40% - Accent5 17 5" xfId="4057" xr:uid="{00000000-0005-0000-0000-0000FE0A0000}"/>
    <cellStyle name="40% - Accent5 17 6" xfId="1592" xr:uid="{00000000-0005-0000-0000-0000FF0A0000}"/>
    <cellStyle name="40% - Accent5 18" xfId="596" xr:uid="{00000000-0005-0000-0000-0000000B0000}"/>
    <cellStyle name="40% - Accent5 18 2" xfId="597" xr:uid="{00000000-0005-0000-0000-0000010B0000}"/>
    <cellStyle name="40% - Accent5 18 2 2" xfId="3239" xr:uid="{00000000-0005-0000-0000-0000020B0000}"/>
    <cellStyle name="40% - Accent5 18 2 3" xfId="2419" xr:uid="{00000000-0005-0000-0000-0000030B0000}"/>
    <cellStyle name="40% - Accent5 18 2 4" xfId="4060" xr:uid="{00000000-0005-0000-0000-0000040B0000}"/>
    <cellStyle name="40% - Accent5 18 2 5" xfId="1595" xr:uid="{00000000-0005-0000-0000-0000050B0000}"/>
    <cellStyle name="40% - Accent5 18 3" xfId="3238" xr:uid="{00000000-0005-0000-0000-0000060B0000}"/>
    <cellStyle name="40% - Accent5 18 4" xfId="2418" xr:uid="{00000000-0005-0000-0000-0000070B0000}"/>
    <cellStyle name="40% - Accent5 18 5" xfId="4059" xr:uid="{00000000-0005-0000-0000-0000080B0000}"/>
    <cellStyle name="40% - Accent5 18 6" xfId="1594" xr:uid="{00000000-0005-0000-0000-0000090B0000}"/>
    <cellStyle name="40% - Accent5 19" xfId="598" xr:uid="{00000000-0005-0000-0000-00000A0B0000}"/>
    <cellStyle name="40% - Accent5 19 2" xfId="599" xr:uid="{00000000-0005-0000-0000-00000B0B0000}"/>
    <cellStyle name="40% - Accent5 19 2 2" xfId="3241" xr:uid="{00000000-0005-0000-0000-00000C0B0000}"/>
    <cellStyle name="40% - Accent5 19 2 3" xfId="2421" xr:uid="{00000000-0005-0000-0000-00000D0B0000}"/>
    <cellStyle name="40% - Accent5 19 2 4" xfId="4062" xr:uid="{00000000-0005-0000-0000-00000E0B0000}"/>
    <cellStyle name="40% - Accent5 19 2 5" xfId="1597" xr:uid="{00000000-0005-0000-0000-00000F0B0000}"/>
    <cellStyle name="40% - Accent5 19 3" xfId="3240" xr:uid="{00000000-0005-0000-0000-0000100B0000}"/>
    <cellStyle name="40% - Accent5 19 4" xfId="2420" xr:uid="{00000000-0005-0000-0000-0000110B0000}"/>
    <cellStyle name="40% - Accent5 19 5" xfId="4061" xr:uid="{00000000-0005-0000-0000-0000120B0000}"/>
    <cellStyle name="40% - Accent5 19 6" xfId="1596" xr:uid="{00000000-0005-0000-0000-0000130B0000}"/>
    <cellStyle name="40% - Accent5 2" xfId="600" xr:uid="{00000000-0005-0000-0000-0000140B0000}"/>
    <cellStyle name="40% - Accent5 2 10" xfId="1598" xr:uid="{00000000-0005-0000-0000-0000150B0000}"/>
    <cellStyle name="40% - Accent5 2 2" xfId="601" xr:uid="{00000000-0005-0000-0000-0000160B0000}"/>
    <cellStyle name="40% - Accent5 2 2 2" xfId="602" xr:uid="{00000000-0005-0000-0000-0000170B0000}"/>
    <cellStyle name="40% - Accent5 2 2 2 2" xfId="3243" xr:uid="{00000000-0005-0000-0000-0000180B0000}"/>
    <cellStyle name="40% - Accent5 2 2 2 3" xfId="2423" xr:uid="{00000000-0005-0000-0000-0000190B0000}"/>
    <cellStyle name="40% - Accent5 2 2 2 4" xfId="4064" xr:uid="{00000000-0005-0000-0000-00001A0B0000}"/>
    <cellStyle name="40% - Accent5 2 2 2 5" xfId="1599" xr:uid="{00000000-0005-0000-0000-00001B0B0000}"/>
    <cellStyle name="40% - Accent5 2 2 3" xfId="603" xr:uid="{00000000-0005-0000-0000-00001C0B0000}"/>
    <cellStyle name="40% - Accent5 2 2 4" xfId="604" xr:uid="{00000000-0005-0000-0000-00001D0B0000}"/>
    <cellStyle name="40% - Accent5 2 2 4 2" xfId="3244" xr:uid="{00000000-0005-0000-0000-00001E0B0000}"/>
    <cellStyle name="40% - Accent5 2 2 4 3" xfId="2424" xr:uid="{00000000-0005-0000-0000-00001F0B0000}"/>
    <cellStyle name="40% - Accent5 2 2 4 4" xfId="4065" xr:uid="{00000000-0005-0000-0000-0000200B0000}"/>
    <cellStyle name="40% - Accent5 2 2 4 5" xfId="1600" xr:uid="{00000000-0005-0000-0000-0000210B0000}"/>
    <cellStyle name="40% - Accent5 2 2 5" xfId="605" xr:uid="{00000000-0005-0000-0000-0000220B0000}"/>
    <cellStyle name="40% - Accent5 2 2 5 2" xfId="3245" xr:uid="{00000000-0005-0000-0000-0000230B0000}"/>
    <cellStyle name="40% - Accent5 2 2 5 3" xfId="2425" xr:uid="{00000000-0005-0000-0000-0000240B0000}"/>
    <cellStyle name="40% - Accent5 2 2 5 4" xfId="4066" xr:uid="{00000000-0005-0000-0000-0000250B0000}"/>
    <cellStyle name="40% - Accent5 2 2 5 5" xfId="1601" xr:uid="{00000000-0005-0000-0000-0000260B0000}"/>
    <cellStyle name="40% - Accent5 2 2 6" xfId="606" xr:uid="{00000000-0005-0000-0000-0000270B0000}"/>
    <cellStyle name="40% - Accent5 2 2 6 2" xfId="3246" xr:uid="{00000000-0005-0000-0000-0000280B0000}"/>
    <cellStyle name="40% - Accent5 2 2 6 3" xfId="2426" xr:uid="{00000000-0005-0000-0000-0000290B0000}"/>
    <cellStyle name="40% - Accent5 2 2 6 4" xfId="4067" xr:uid="{00000000-0005-0000-0000-00002A0B0000}"/>
    <cellStyle name="40% - Accent5 2 2 6 5" xfId="1602" xr:uid="{00000000-0005-0000-0000-00002B0B0000}"/>
    <cellStyle name="40% - Accent5 2 3" xfId="607" xr:uid="{00000000-0005-0000-0000-00002C0B0000}"/>
    <cellStyle name="40% - Accent5 2 3 2" xfId="3247" xr:uid="{00000000-0005-0000-0000-00002D0B0000}"/>
    <cellStyle name="40% - Accent5 2 3 3" xfId="2427" xr:uid="{00000000-0005-0000-0000-00002E0B0000}"/>
    <cellStyle name="40% - Accent5 2 3 4" xfId="4068" xr:uid="{00000000-0005-0000-0000-00002F0B0000}"/>
    <cellStyle name="40% - Accent5 2 3 5" xfId="1603" xr:uid="{00000000-0005-0000-0000-0000300B0000}"/>
    <cellStyle name="40% - Accent5 2 4" xfId="608" xr:uid="{00000000-0005-0000-0000-0000310B0000}"/>
    <cellStyle name="40% - Accent5 2 4 2" xfId="3248" xr:uid="{00000000-0005-0000-0000-0000320B0000}"/>
    <cellStyle name="40% - Accent5 2 4 3" xfId="2428" xr:uid="{00000000-0005-0000-0000-0000330B0000}"/>
    <cellStyle name="40% - Accent5 2 4 4" xfId="4069" xr:uid="{00000000-0005-0000-0000-0000340B0000}"/>
    <cellStyle name="40% - Accent5 2 4 5" xfId="1604" xr:uid="{00000000-0005-0000-0000-0000350B0000}"/>
    <cellStyle name="40% - Accent5 2 5" xfId="609" xr:uid="{00000000-0005-0000-0000-0000360B0000}"/>
    <cellStyle name="40% - Accent5 2 5 2" xfId="3249" xr:uid="{00000000-0005-0000-0000-0000370B0000}"/>
    <cellStyle name="40% - Accent5 2 5 3" xfId="2429" xr:uid="{00000000-0005-0000-0000-0000380B0000}"/>
    <cellStyle name="40% - Accent5 2 5 4" xfId="4070" xr:uid="{00000000-0005-0000-0000-0000390B0000}"/>
    <cellStyle name="40% - Accent5 2 5 5" xfId="1605" xr:uid="{00000000-0005-0000-0000-00003A0B0000}"/>
    <cellStyle name="40% - Accent5 2 6" xfId="610" xr:uid="{00000000-0005-0000-0000-00003B0B0000}"/>
    <cellStyle name="40% - Accent5 2 6 2" xfId="3250" xr:uid="{00000000-0005-0000-0000-00003C0B0000}"/>
    <cellStyle name="40% - Accent5 2 6 3" xfId="2430" xr:uid="{00000000-0005-0000-0000-00003D0B0000}"/>
    <cellStyle name="40% - Accent5 2 6 4" xfId="4071" xr:uid="{00000000-0005-0000-0000-00003E0B0000}"/>
    <cellStyle name="40% - Accent5 2 6 5" xfId="1606" xr:uid="{00000000-0005-0000-0000-00003F0B0000}"/>
    <cellStyle name="40% - Accent5 2 7" xfId="3242" xr:uid="{00000000-0005-0000-0000-0000400B0000}"/>
    <cellStyle name="40% - Accent5 2 8" xfId="2422" xr:uid="{00000000-0005-0000-0000-0000410B0000}"/>
    <cellStyle name="40% - Accent5 2 9" xfId="4063" xr:uid="{00000000-0005-0000-0000-0000420B0000}"/>
    <cellStyle name="40% - Accent5 20" xfId="611" xr:uid="{00000000-0005-0000-0000-0000430B0000}"/>
    <cellStyle name="40% - Accent5 20 2" xfId="612" xr:uid="{00000000-0005-0000-0000-0000440B0000}"/>
    <cellStyle name="40% - Accent5 20 2 2" xfId="3252" xr:uid="{00000000-0005-0000-0000-0000450B0000}"/>
    <cellStyle name="40% - Accent5 20 2 3" xfId="2432" xr:uid="{00000000-0005-0000-0000-0000460B0000}"/>
    <cellStyle name="40% - Accent5 20 2 4" xfId="4073" xr:uid="{00000000-0005-0000-0000-0000470B0000}"/>
    <cellStyle name="40% - Accent5 20 2 5" xfId="1608" xr:uid="{00000000-0005-0000-0000-0000480B0000}"/>
    <cellStyle name="40% - Accent5 20 3" xfId="3251" xr:uid="{00000000-0005-0000-0000-0000490B0000}"/>
    <cellStyle name="40% - Accent5 20 4" xfId="2431" xr:uid="{00000000-0005-0000-0000-00004A0B0000}"/>
    <cellStyle name="40% - Accent5 20 5" xfId="4072" xr:uid="{00000000-0005-0000-0000-00004B0B0000}"/>
    <cellStyle name="40% - Accent5 20 6" xfId="1607" xr:uid="{00000000-0005-0000-0000-00004C0B0000}"/>
    <cellStyle name="40% - Accent5 21" xfId="613" xr:uid="{00000000-0005-0000-0000-00004D0B0000}"/>
    <cellStyle name="40% - Accent5 21 2" xfId="614" xr:uid="{00000000-0005-0000-0000-00004E0B0000}"/>
    <cellStyle name="40% - Accent5 21 2 2" xfId="3254" xr:uid="{00000000-0005-0000-0000-00004F0B0000}"/>
    <cellStyle name="40% - Accent5 21 2 3" xfId="2434" xr:uid="{00000000-0005-0000-0000-0000500B0000}"/>
    <cellStyle name="40% - Accent5 21 2 4" xfId="4075" xr:uid="{00000000-0005-0000-0000-0000510B0000}"/>
    <cellStyle name="40% - Accent5 21 2 5" xfId="1610" xr:uid="{00000000-0005-0000-0000-0000520B0000}"/>
    <cellStyle name="40% - Accent5 21 3" xfId="3253" xr:uid="{00000000-0005-0000-0000-0000530B0000}"/>
    <cellStyle name="40% - Accent5 21 4" xfId="2433" xr:uid="{00000000-0005-0000-0000-0000540B0000}"/>
    <cellStyle name="40% - Accent5 21 5" xfId="4074" xr:uid="{00000000-0005-0000-0000-0000550B0000}"/>
    <cellStyle name="40% - Accent5 21 6" xfId="1609" xr:uid="{00000000-0005-0000-0000-0000560B0000}"/>
    <cellStyle name="40% - Accent5 22" xfId="615" xr:uid="{00000000-0005-0000-0000-0000570B0000}"/>
    <cellStyle name="40% - Accent5 22 2" xfId="616" xr:uid="{00000000-0005-0000-0000-0000580B0000}"/>
    <cellStyle name="40% - Accent5 22 2 2" xfId="3256" xr:uid="{00000000-0005-0000-0000-0000590B0000}"/>
    <cellStyle name="40% - Accent5 22 2 3" xfId="2436" xr:uid="{00000000-0005-0000-0000-00005A0B0000}"/>
    <cellStyle name="40% - Accent5 22 2 4" xfId="4077" xr:uid="{00000000-0005-0000-0000-00005B0B0000}"/>
    <cellStyle name="40% - Accent5 22 2 5" xfId="1612" xr:uid="{00000000-0005-0000-0000-00005C0B0000}"/>
    <cellStyle name="40% - Accent5 22 3" xfId="3255" xr:uid="{00000000-0005-0000-0000-00005D0B0000}"/>
    <cellStyle name="40% - Accent5 22 4" xfId="2435" xr:uid="{00000000-0005-0000-0000-00005E0B0000}"/>
    <cellStyle name="40% - Accent5 22 5" xfId="4076" xr:uid="{00000000-0005-0000-0000-00005F0B0000}"/>
    <cellStyle name="40% - Accent5 22 6" xfId="1611" xr:uid="{00000000-0005-0000-0000-0000600B0000}"/>
    <cellStyle name="40% - Accent5 23" xfId="617" xr:uid="{00000000-0005-0000-0000-0000610B0000}"/>
    <cellStyle name="40% - Accent5 23 2" xfId="618" xr:uid="{00000000-0005-0000-0000-0000620B0000}"/>
    <cellStyle name="40% - Accent5 23 2 2" xfId="3258" xr:uid="{00000000-0005-0000-0000-0000630B0000}"/>
    <cellStyle name="40% - Accent5 23 2 3" xfId="2438" xr:uid="{00000000-0005-0000-0000-0000640B0000}"/>
    <cellStyle name="40% - Accent5 23 2 4" xfId="4079" xr:uid="{00000000-0005-0000-0000-0000650B0000}"/>
    <cellStyle name="40% - Accent5 23 2 5" xfId="1614" xr:uid="{00000000-0005-0000-0000-0000660B0000}"/>
    <cellStyle name="40% - Accent5 23 3" xfId="3257" xr:uid="{00000000-0005-0000-0000-0000670B0000}"/>
    <cellStyle name="40% - Accent5 23 4" xfId="2437" xr:uid="{00000000-0005-0000-0000-0000680B0000}"/>
    <cellStyle name="40% - Accent5 23 5" xfId="4078" xr:uid="{00000000-0005-0000-0000-0000690B0000}"/>
    <cellStyle name="40% - Accent5 23 6" xfId="1613" xr:uid="{00000000-0005-0000-0000-00006A0B0000}"/>
    <cellStyle name="40% - Accent5 24" xfId="619" xr:uid="{00000000-0005-0000-0000-00006B0B0000}"/>
    <cellStyle name="40% - Accent5 24 2" xfId="620" xr:uid="{00000000-0005-0000-0000-00006C0B0000}"/>
    <cellStyle name="40% - Accent5 24 2 2" xfId="3260" xr:uid="{00000000-0005-0000-0000-00006D0B0000}"/>
    <cellStyle name="40% - Accent5 24 2 3" xfId="2440" xr:uid="{00000000-0005-0000-0000-00006E0B0000}"/>
    <cellStyle name="40% - Accent5 24 2 4" xfId="4081" xr:uid="{00000000-0005-0000-0000-00006F0B0000}"/>
    <cellStyle name="40% - Accent5 24 2 5" xfId="1616" xr:uid="{00000000-0005-0000-0000-0000700B0000}"/>
    <cellStyle name="40% - Accent5 24 3" xfId="3259" xr:uid="{00000000-0005-0000-0000-0000710B0000}"/>
    <cellStyle name="40% - Accent5 24 4" xfId="2439" xr:uid="{00000000-0005-0000-0000-0000720B0000}"/>
    <cellStyle name="40% - Accent5 24 5" xfId="4080" xr:uid="{00000000-0005-0000-0000-0000730B0000}"/>
    <cellStyle name="40% - Accent5 24 6" xfId="1615" xr:uid="{00000000-0005-0000-0000-0000740B0000}"/>
    <cellStyle name="40% - Accent5 25" xfId="621" xr:uid="{00000000-0005-0000-0000-0000750B0000}"/>
    <cellStyle name="40% - Accent5 26" xfId="622" xr:uid="{00000000-0005-0000-0000-0000760B0000}"/>
    <cellStyle name="40% - Accent5 26 2" xfId="3261" xr:uid="{00000000-0005-0000-0000-0000770B0000}"/>
    <cellStyle name="40% - Accent5 26 3" xfId="2441" xr:uid="{00000000-0005-0000-0000-0000780B0000}"/>
    <cellStyle name="40% - Accent5 26 4" xfId="4082" xr:uid="{00000000-0005-0000-0000-0000790B0000}"/>
    <cellStyle name="40% - Accent5 26 5" xfId="1617" xr:uid="{00000000-0005-0000-0000-00007A0B0000}"/>
    <cellStyle name="40% - Accent5 3" xfId="623" xr:uid="{00000000-0005-0000-0000-00007B0B0000}"/>
    <cellStyle name="40% - Accent5 3 2" xfId="624" xr:uid="{00000000-0005-0000-0000-00007C0B0000}"/>
    <cellStyle name="40% - Accent5 3 2 2" xfId="3263" xr:uid="{00000000-0005-0000-0000-00007D0B0000}"/>
    <cellStyle name="40% - Accent5 3 2 3" xfId="2443" xr:uid="{00000000-0005-0000-0000-00007E0B0000}"/>
    <cellStyle name="40% - Accent5 3 2 4" xfId="4084" xr:uid="{00000000-0005-0000-0000-00007F0B0000}"/>
    <cellStyle name="40% - Accent5 3 2 5" xfId="1619" xr:uid="{00000000-0005-0000-0000-0000800B0000}"/>
    <cellStyle name="40% - Accent5 3 3" xfId="3262" xr:uid="{00000000-0005-0000-0000-0000810B0000}"/>
    <cellStyle name="40% - Accent5 3 4" xfId="2442" xr:uid="{00000000-0005-0000-0000-0000820B0000}"/>
    <cellStyle name="40% - Accent5 3 5" xfId="4083" xr:uid="{00000000-0005-0000-0000-0000830B0000}"/>
    <cellStyle name="40% - Accent5 3 6" xfId="1618" xr:uid="{00000000-0005-0000-0000-0000840B0000}"/>
    <cellStyle name="40% - Accent5 4" xfId="625" xr:uid="{00000000-0005-0000-0000-0000850B0000}"/>
    <cellStyle name="40% - Accent5 4 2" xfId="626" xr:uid="{00000000-0005-0000-0000-0000860B0000}"/>
    <cellStyle name="40% - Accent5 4 2 2" xfId="3265" xr:uid="{00000000-0005-0000-0000-0000870B0000}"/>
    <cellStyle name="40% - Accent5 4 2 3" xfId="2445" xr:uid="{00000000-0005-0000-0000-0000880B0000}"/>
    <cellStyle name="40% - Accent5 4 2 4" xfId="4086" xr:uid="{00000000-0005-0000-0000-0000890B0000}"/>
    <cellStyle name="40% - Accent5 4 2 5" xfId="1621" xr:uid="{00000000-0005-0000-0000-00008A0B0000}"/>
    <cellStyle name="40% - Accent5 4 3" xfId="3264" xr:uid="{00000000-0005-0000-0000-00008B0B0000}"/>
    <cellStyle name="40% - Accent5 4 4" xfId="2444" xr:uid="{00000000-0005-0000-0000-00008C0B0000}"/>
    <cellStyle name="40% - Accent5 4 5" xfId="4085" xr:uid="{00000000-0005-0000-0000-00008D0B0000}"/>
    <cellStyle name="40% - Accent5 4 6" xfId="1620" xr:uid="{00000000-0005-0000-0000-00008E0B0000}"/>
    <cellStyle name="40% - Accent5 5" xfId="627" xr:uid="{00000000-0005-0000-0000-00008F0B0000}"/>
    <cellStyle name="40% - Accent5 5 2" xfId="628" xr:uid="{00000000-0005-0000-0000-0000900B0000}"/>
    <cellStyle name="40% - Accent5 5 2 2" xfId="3267" xr:uid="{00000000-0005-0000-0000-0000910B0000}"/>
    <cellStyle name="40% - Accent5 5 2 3" xfId="2447" xr:uid="{00000000-0005-0000-0000-0000920B0000}"/>
    <cellStyle name="40% - Accent5 5 2 4" xfId="4088" xr:uid="{00000000-0005-0000-0000-0000930B0000}"/>
    <cellStyle name="40% - Accent5 5 2 5" xfId="1623" xr:uid="{00000000-0005-0000-0000-0000940B0000}"/>
    <cellStyle name="40% - Accent5 5 3" xfId="3266" xr:uid="{00000000-0005-0000-0000-0000950B0000}"/>
    <cellStyle name="40% - Accent5 5 4" xfId="2446" xr:uid="{00000000-0005-0000-0000-0000960B0000}"/>
    <cellStyle name="40% - Accent5 5 5" xfId="4087" xr:uid="{00000000-0005-0000-0000-0000970B0000}"/>
    <cellStyle name="40% - Accent5 5 6" xfId="1622" xr:uid="{00000000-0005-0000-0000-0000980B0000}"/>
    <cellStyle name="40% - Accent5 6" xfId="629" xr:uid="{00000000-0005-0000-0000-0000990B0000}"/>
    <cellStyle name="40% - Accent5 6 2" xfId="630" xr:uid="{00000000-0005-0000-0000-00009A0B0000}"/>
    <cellStyle name="40% - Accent5 6 2 2" xfId="3269" xr:uid="{00000000-0005-0000-0000-00009B0B0000}"/>
    <cellStyle name="40% - Accent5 6 2 3" xfId="2449" xr:uid="{00000000-0005-0000-0000-00009C0B0000}"/>
    <cellStyle name="40% - Accent5 6 2 4" xfId="4090" xr:uid="{00000000-0005-0000-0000-00009D0B0000}"/>
    <cellStyle name="40% - Accent5 6 2 5" xfId="1625" xr:uid="{00000000-0005-0000-0000-00009E0B0000}"/>
    <cellStyle name="40% - Accent5 6 3" xfId="3268" xr:uid="{00000000-0005-0000-0000-00009F0B0000}"/>
    <cellStyle name="40% - Accent5 6 4" xfId="2448" xr:uid="{00000000-0005-0000-0000-0000A00B0000}"/>
    <cellStyle name="40% - Accent5 6 5" xfId="4089" xr:uid="{00000000-0005-0000-0000-0000A10B0000}"/>
    <cellStyle name="40% - Accent5 6 6" xfId="1624" xr:uid="{00000000-0005-0000-0000-0000A20B0000}"/>
    <cellStyle name="40% - Accent5 7" xfId="631" xr:uid="{00000000-0005-0000-0000-0000A30B0000}"/>
    <cellStyle name="40% - Accent5 7 2" xfId="632" xr:uid="{00000000-0005-0000-0000-0000A40B0000}"/>
    <cellStyle name="40% - Accent5 7 2 2" xfId="3271" xr:uid="{00000000-0005-0000-0000-0000A50B0000}"/>
    <cellStyle name="40% - Accent5 7 2 3" xfId="2451" xr:uid="{00000000-0005-0000-0000-0000A60B0000}"/>
    <cellStyle name="40% - Accent5 7 2 4" xfId="4092" xr:uid="{00000000-0005-0000-0000-0000A70B0000}"/>
    <cellStyle name="40% - Accent5 7 2 5" xfId="1627" xr:uid="{00000000-0005-0000-0000-0000A80B0000}"/>
    <cellStyle name="40% - Accent5 7 3" xfId="3270" xr:uid="{00000000-0005-0000-0000-0000A90B0000}"/>
    <cellStyle name="40% - Accent5 7 4" xfId="2450" xr:uid="{00000000-0005-0000-0000-0000AA0B0000}"/>
    <cellStyle name="40% - Accent5 7 5" xfId="4091" xr:uid="{00000000-0005-0000-0000-0000AB0B0000}"/>
    <cellStyle name="40% - Accent5 7 6" xfId="1626" xr:uid="{00000000-0005-0000-0000-0000AC0B0000}"/>
    <cellStyle name="40% - Accent5 8" xfId="633" xr:uid="{00000000-0005-0000-0000-0000AD0B0000}"/>
    <cellStyle name="40% - Accent5 8 2" xfId="634" xr:uid="{00000000-0005-0000-0000-0000AE0B0000}"/>
    <cellStyle name="40% - Accent5 8 2 2" xfId="3273" xr:uid="{00000000-0005-0000-0000-0000AF0B0000}"/>
    <cellStyle name="40% - Accent5 8 2 3" xfId="2453" xr:uid="{00000000-0005-0000-0000-0000B00B0000}"/>
    <cellStyle name="40% - Accent5 8 2 4" xfId="4094" xr:uid="{00000000-0005-0000-0000-0000B10B0000}"/>
    <cellStyle name="40% - Accent5 8 2 5" xfId="1629" xr:uid="{00000000-0005-0000-0000-0000B20B0000}"/>
    <cellStyle name="40% - Accent5 8 3" xfId="3272" xr:uid="{00000000-0005-0000-0000-0000B30B0000}"/>
    <cellStyle name="40% - Accent5 8 4" xfId="2452" xr:uid="{00000000-0005-0000-0000-0000B40B0000}"/>
    <cellStyle name="40% - Accent5 8 5" xfId="4093" xr:uid="{00000000-0005-0000-0000-0000B50B0000}"/>
    <cellStyle name="40% - Accent5 8 6" xfId="1628" xr:uid="{00000000-0005-0000-0000-0000B60B0000}"/>
    <cellStyle name="40% - Accent5 9" xfId="635" xr:uid="{00000000-0005-0000-0000-0000B70B0000}"/>
    <cellStyle name="40% - Accent5 9 2" xfId="636" xr:uid="{00000000-0005-0000-0000-0000B80B0000}"/>
    <cellStyle name="40% - Accent5 9 2 2" xfId="3275" xr:uid="{00000000-0005-0000-0000-0000B90B0000}"/>
    <cellStyle name="40% - Accent5 9 2 3" xfId="2455" xr:uid="{00000000-0005-0000-0000-0000BA0B0000}"/>
    <cellStyle name="40% - Accent5 9 2 4" xfId="4096" xr:uid="{00000000-0005-0000-0000-0000BB0B0000}"/>
    <cellStyle name="40% - Accent5 9 2 5" xfId="1631" xr:uid="{00000000-0005-0000-0000-0000BC0B0000}"/>
    <cellStyle name="40% - Accent5 9 3" xfId="3274" xr:uid="{00000000-0005-0000-0000-0000BD0B0000}"/>
    <cellStyle name="40% - Accent5 9 4" xfId="2454" xr:uid="{00000000-0005-0000-0000-0000BE0B0000}"/>
    <cellStyle name="40% - Accent5 9 5" xfId="4095" xr:uid="{00000000-0005-0000-0000-0000BF0B0000}"/>
    <cellStyle name="40% - Accent5 9 6" xfId="1630" xr:uid="{00000000-0005-0000-0000-0000C00B0000}"/>
    <cellStyle name="40% - Accent6" xfId="1030" builtinId="51" customBuiltin="1"/>
    <cellStyle name="40% - Accent6 10" xfId="637" xr:uid="{00000000-0005-0000-0000-0000C20B0000}"/>
    <cellStyle name="40% - Accent6 10 2" xfId="638" xr:uid="{00000000-0005-0000-0000-0000C30B0000}"/>
    <cellStyle name="40% - Accent6 10 2 2" xfId="3277" xr:uid="{00000000-0005-0000-0000-0000C40B0000}"/>
    <cellStyle name="40% - Accent6 10 2 3" xfId="2457" xr:uid="{00000000-0005-0000-0000-0000C50B0000}"/>
    <cellStyle name="40% - Accent6 10 2 4" xfId="4098" xr:uid="{00000000-0005-0000-0000-0000C60B0000}"/>
    <cellStyle name="40% - Accent6 10 2 5" xfId="1633" xr:uid="{00000000-0005-0000-0000-0000C70B0000}"/>
    <cellStyle name="40% - Accent6 10 3" xfId="3276" xr:uid="{00000000-0005-0000-0000-0000C80B0000}"/>
    <cellStyle name="40% - Accent6 10 4" xfId="2456" xr:uid="{00000000-0005-0000-0000-0000C90B0000}"/>
    <cellStyle name="40% - Accent6 10 5" xfId="4097" xr:uid="{00000000-0005-0000-0000-0000CA0B0000}"/>
    <cellStyle name="40% - Accent6 10 6" xfId="1632" xr:uid="{00000000-0005-0000-0000-0000CB0B0000}"/>
    <cellStyle name="40% - Accent6 11" xfId="639" xr:uid="{00000000-0005-0000-0000-0000CC0B0000}"/>
    <cellStyle name="40% - Accent6 11 2" xfId="640" xr:uid="{00000000-0005-0000-0000-0000CD0B0000}"/>
    <cellStyle name="40% - Accent6 11 2 2" xfId="3279" xr:uid="{00000000-0005-0000-0000-0000CE0B0000}"/>
    <cellStyle name="40% - Accent6 11 2 3" xfId="2459" xr:uid="{00000000-0005-0000-0000-0000CF0B0000}"/>
    <cellStyle name="40% - Accent6 11 2 4" xfId="4100" xr:uid="{00000000-0005-0000-0000-0000D00B0000}"/>
    <cellStyle name="40% - Accent6 11 2 5" xfId="1635" xr:uid="{00000000-0005-0000-0000-0000D10B0000}"/>
    <cellStyle name="40% - Accent6 11 3" xfId="3278" xr:uid="{00000000-0005-0000-0000-0000D20B0000}"/>
    <cellStyle name="40% - Accent6 11 4" xfId="2458" xr:uid="{00000000-0005-0000-0000-0000D30B0000}"/>
    <cellStyle name="40% - Accent6 11 5" xfId="4099" xr:uid="{00000000-0005-0000-0000-0000D40B0000}"/>
    <cellStyle name="40% - Accent6 11 6" xfId="1634" xr:uid="{00000000-0005-0000-0000-0000D50B0000}"/>
    <cellStyle name="40% - Accent6 12" xfId="641" xr:uid="{00000000-0005-0000-0000-0000D60B0000}"/>
    <cellStyle name="40% - Accent6 12 2" xfId="642" xr:uid="{00000000-0005-0000-0000-0000D70B0000}"/>
    <cellStyle name="40% - Accent6 12 2 2" xfId="3281" xr:uid="{00000000-0005-0000-0000-0000D80B0000}"/>
    <cellStyle name="40% - Accent6 12 2 3" xfId="2461" xr:uid="{00000000-0005-0000-0000-0000D90B0000}"/>
    <cellStyle name="40% - Accent6 12 2 4" xfId="4102" xr:uid="{00000000-0005-0000-0000-0000DA0B0000}"/>
    <cellStyle name="40% - Accent6 12 2 5" xfId="1637" xr:uid="{00000000-0005-0000-0000-0000DB0B0000}"/>
    <cellStyle name="40% - Accent6 12 3" xfId="3280" xr:uid="{00000000-0005-0000-0000-0000DC0B0000}"/>
    <cellStyle name="40% - Accent6 12 4" xfId="2460" xr:uid="{00000000-0005-0000-0000-0000DD0B0000}"/>
    <cellStyle name="40% - Accent6 12 5" xfId="4101" xr:uid="{00000000-0005-0000-0000-0000DE0B0000}"/>
    <cellStyle name="40% - Accent6 12 6" xfId="1636" xr:uid="{00000000-0005-0000-0000-0000DF0B0000}"/>
    <cellStyle name="40% - Accent6 13" xfId="643" xr:uid="{00000000-0005-0000-0000-0000E00B0000}"/>
    <cellStyle name="40% - Accent6 13 2" xfId="644" xr:uid="{00000000-0005-0000-0000-0000E10B0000}"/>
    <cellStyle name="40% - Accent6 13 2 2" xfId="3283" xr:uid="{00000000-0005-0000-0000-0000E20B0000}"/>
    <cellStyle name="40% - Accent6 13 2 3" xfId="2463" xr:uid="{00000000-0005-0000-0000-0000E30B0000}"/>
    <cellStyle name="40% - Accent6 13 2 4" xfId="4104" xr:uid="{00000000-0005-0000-0000-0000E40B0000}"/>
    <cellStyle name="40% - Accent6 13 2 5" xfId="1639" xr:uid="{00000000-0005-0000-0000-0000E50B0000}"/>
    <cellStyle name="40% - Accent6 13 3" xfId="3282" xr:uid="{00000000-0005-0000-0000-0000E60B0000}"/>
    <cellStyle name="40% - Accent6 13 4" xfId="2462" xr:uid="{00000000-0005-0000-0000-0000E70B0000}"/>
    <cellStyle name="40% - Accent6 13 5" xfId="4103" xr:uid="{00000000-0005-0000-0000-0000E80B0000}"/>
    <cellStyle name="40% - Accent6 13 6" xfId="1638" xr:uid="{00000000-0005-0000-0000-0000E90B0000}"/>
    <cellStyle name="40% - Accent6 14" xfId="645" xr:uid="{00000000-0005-0000-0000-0000EA0B0000}"/>
    <cellStyle name="40% - Accent6 14 2" xfId="646" xr:uid="{00000000-0005-0000-0000-0000EB0B0000}"/>
    <cellStyle name="40% - Accent6 14 2 2" xfId="3285" xr:uid="{00000000-0005-0000-0000-0000EC0B0000}"/>
    <cellStyle name="40% - Accent6 14 2 3" xfId="2465" xr:uid="{00000000-0005-0000-0000-0000ED0B0000}"/>
    <cellStyle name="40% - Accent6 14 2 4" xfId="4106" xr:uid="{00000000-0005-0000-0000-0000EE0B0000}"/>
    <cellStyle name="40% - Accent6 14 2 5" xfId="1641" xr:uid="{00000000-0005-0000-0000-0000EF0B0000}"/>
    <cellStyle name="40% - Accent6 14 3" xfId="3284" xr:uid="{00000000-0005-0000-0000-0000F00B0000}"/>
    <cellStyle name="40% - Accent6 14 4" xfId="2464" xr:uid="{00000000-0005-0000-0000-0000F10B0000}"/>
    <cellStyle name="40% - Accent6 14 5" xfId="4105" xr:uid="{00000000-0005-0000-0000-0000F20B0000}"/>
    <cellStyle name="40% - Accent6 14 6" xfId="1640" xr:uid="{00000000-0005-0000-0000-0000F30B0000}"/>
    <cellStyle name="40% - Accent6 15" xfId="647" xr:uid="{00000000-0005-0000-0000-0000F40B0000}"/>
    <cellStyle name="40% - Accent6 15 2" xfId="648" xr:uid="{00000000-0005-0000-0000-0000F50B0000}"/>
    <cellStyle name="40% - Accent6 15 2 2" xfId="3287" xr:uid="{00000000-0005-0000-0000-0000F60B0000}"/>
    <cellStyle name="40% - Accent6 15 2 3" xfId="2467" xr:uid="{00000000-0005-0000-0000-0000F70B0000}"/>
    <cellStyle name="40% - Accent6 15 2 4" xfId="4108" xr:uid="{00000000-0005-0000-0000-0000F80B0000}"/>
    <cellStyle name="40% - Accent6 15 2 5" xfId="1643" xr:uid="{00000000-0005-0000-0000-0000F90B0000}"/>
    <cellStyle name="40% - Accent6 15 3" xfId="3286" xr:uid="{00000000-0005-0000-0000-0000FA0B0000}"/>
    <cellStyle name="40% - Accent6 15 4" xfId="2466" xr:uid="{00000000-0005-0000-0000-0000FB0B0000}"/>
    <cellStyle name="40% - Accent6 15 5" xfId="4107" xr:uid="{00000000-0005-0000-0000-0000FC0B0000}"/>
    <cellStyle name="40% - Accent6 15 6" xfId="1642" xr:uid="{00000000-0005-0000-0000-0000FD0B0000}"/>
    <cellStyle name="40% - Accent6 16" xfId="649" xr:uid="{00000000-0005-0000-0000-0000FE0B0000}"/>
    <cellStyle name="40% - Accent6 16 2" xfId="650" xr:uid="{00000000-0005-0000-0000-0000FF0B0000}"/>
    <cellStyle name="40% - Accent6 16 2 2" xfId="3289" xr:uid="{00000000-0005-0000-0000-0000000C0000}"/>
    <cellStyle name="40% - Accent6 16 2 3" xfId="2469" xr:uid="{00000000-0005-0000-0000-0000010C0000}"/>
    <cellStyle name="40% - Accent6 16 2 4" xfId="4110" xr:uid="{00000000-0005-0000-0000-0000020C0000}"/>
    <cellStyle name="40% - Accent6 16 2 5" xfId="1645" xr:uid="{00000000-0005-0000-0000-0000030C0000}"/>
    <cellStyle name="40% - Accent6 16 3" xfId="3288" xr:uid="{00000000-0005-0000-0000-0000040C0000}"/>
    <cellStyle name="40% - Accent6 16 4" xfId="2468" xr:uid="{00000000-0005-0000-0000-0000050C0000}"/>
    <cellStyle name="40% - Accent6 16 5" xfId="4109" xr:uid="{00000000-0005-0000-0000-0000060C0000}"/>
    <cellStyle name="40% - Accent6 16 6" xfId="1644" xr:uid="{00000000-0005-0000-0000-0000070C0000}"/>
    <cellStyle name="40% - Accent6 17" xfId="651" xr:uid="{00000000-0005-0000-0000-0000080C0000}"/>
    <cellStyle name="40% - Accent6 17 2" xfId="652" xr:uid="{00000000-0005-0000-0000-0000090C0000}"/>
    <cellStyle name="40% - Accent6 17 2 2" xfId="3291" xr:uid="{00000000-0005-0000-0000-00000A0C0000}"/>
    <cellStyle name="40% - Accent6 17 2 3" xfId="2471" xr:uid="{00000000-0005-0000-0000-00000B0C0000}"/>
    <cellStyle name="40% - Accent6 17 2 4" xfId="4112" xr:uid="{00000000-0005-0000-0000-00000C0C0000}"/>
    <cellStyle name="40% - Accent6 17 2 5" xfId="1647" xr:uid="{00000000-0005-0000-0000-00000D0C0000}"/>
    <cellStyle name="40% - Accent6 17 3" xfId="3290" xr:uid="{00000000-0005-0000-0000-00000E0C0000}"/>
    <cellStyle name="40% - Accent6 17 4" xfId="2470" xr:uid="{00000000-0005-0000-0000-00000F0C0000}"/>
    <cellStyle name="40% - Accent6 17 5" xfId="4111" xr:uid="{00000000-0005-0000-0000-0000100C0000}"/>
    <cellStyle name="40% - Accent6 17 6" xfId="1646" xr:uid="{00000000-0005-0000-0000-0000110C0000}"/>
    <cellStyle name="40% - Accent6 18" xfId="653" xr:uid="{00000000-0005-0000-0000-0000120C0000}"/>
    <cellStyle name="40% - Accent6 18 2" xfId="654" xr:uid="{00000000-0005-0000-0000-0000130C0000}"/>
    <cellStyle name="40% - Accent6 18 2 2" xfId="3293" xr:uid="{00000000-0005-0000-0000-0000140C0000}"/>
    <cellStyle name="40% - Accent6 18 2 3" xfId="2473" xr:uid="{00000000-0005-0000-0000-0000150C0000}"/>
    <cellStyle name="40% - Accent6 18 2 4" xfId="4114" xr:uid="{00000000-0005-0000-0000-0000160C0000}"/>
    <cellStyle name="40% - Accent6 18 2 5" xfId="1649" xr:uid="{00000000-0005-0000-0000-0000170C0000}"/>
    <cellStyle name="40% - Accent6 18 3" xfId="3292" xr:uid="{00000000-0005-0000-0000-0000180C0000}"/>
    <cellStyle name="40% - Accent6 18 4" xfId="2472" xr:uid="{00000000-0005-0000-0000-0000190C0000}"/>
    <cellStyle name="40% - Accent6 18 5" xfId="4113" xr:uid="{00000000-0005-0000-0000-00001A0C0000}"/>
    <cellStyle name="40% - Accent6 18 6" xfId="1648" xr:uid="{00000000-0005-0000-0000-00001B0C0000}"/>
    <cellStyle name="40% - Accent6 19" xfId="655" xr:uid="{00000000-0005-0000-0000-00001C0C0000}"/>
    <cellStyle name="40% - Accent6 19 2" xfId="656" xr:uid="{00000000-0005-0000-0000-00001D0C0000}"/>
    <cellStyle name="40% - Accent6 19 2 2" xfId="3295" xr:uid="{00000000-0005-0000-0000-00001E0C0000}"/>
    <cellStyle name="40% - Accent6 19 2 3" xfId="2475" xr:uid="{00000000-0005-0000-0000-00001F0C0000}"/>
    <cellStyle name="40% - Accent6 19 2 4" xfId="4116" xr:uid="{00000000-0005-0000-0000-0000200C0000}"/>
    <cellStyle name="40% - Accent6 19 2 5" xfId="1651" xr:uid="{00000000-0005-0000-0000-0000210C0000}"/>
    <cellStyle name="40% - Accent6 19 3" xfId="3294" xr:uid="{00000000-0005-0000-0000-0000220C0000}"/>
    <cellStyle name="40% - Accent6 19 4" xfId="2474" xr:uid="{00000000-0005-0000-0000-0000230C0000}"/>
    <cellStyle name="40% - Accent6 19 5" xfId="4115" xr:uid="{00000000-0005-0000-0000-0000240C0000}"/>
    <cellStyle name="40% - Accent6 19 6" xfId="1650" xr:uid="{00000000-0005-0000-0000-0000250C0000}"/>
    <cellStyle name="40% - Accent6 2" xfId="657" xr:uid="{00000000-0005-0000-0000-0000260C0000}"/>
    <cellStyle name="40% - Accent6 2 10" xfId="1652" xr:uid="{00000000-0005-0000-0000-0000270C0000}"/>
    <cellStyle name="40% - Accent6 2 2" xfId="658" xr:uid="{00000000-0005-0000-0000-0000280C0000}"/>
    <cellStyle name="40% - Accent6 2 2 2" xfId="659" xr:uid="{00000000-0005-0000-0000-0000290C0000}"/>
    <cellStyle name="40% - Accent6 2 2 2 2" xfId="3297" xr:uid="{00000000-0005-0000-0000-00002A0C0000}"/>
    <cellStyle name="40% - Accent6 2 2 2 3" xfId="2477" xr:uid="{00000000-0005-0000-0000-00002B0C0000}"/>
    <cellStyle name="40% - Accent6 2 2 2 4" xfId="4118" xr:uid="{00000000-0005-0000-0000-00002C0C0000}"/>
    <cellStyle name="40% - Accent6 2 2 2 5" xfId="1653" xr:uid="{00000000-0005-0000-0000-00002D0C0000}"/>
    <cellStyle name="40% - Accent6 2 2 3" xfId="660" xr:uid="{00000000-0005-0000-0000-00002E0C0000}"/>
    <cellStyle name="40% - Accent6 2 2 4" xfId="661" xr:uid="{00000000-0005-0000-0000-00002F0C0000}"/>
    <cellStyle name="40% - Accent6 2 2 4 2" xfId="3298" xr:uid="{00000000-0005-0000-0000-0000300C0000}"/>
    <cellStyle name="40% - Accent6 2 2 4 3" xfId="2478" xr:uid="{00000000-0005-0000-0000-0000310C0000}"/>
    <cellStyle name="40% - Accent6 2 2 4 4" xfId="4119" xr:uid="{00000000-0005-0000-0000-0000320C0000}"/>
    <cellStyle name="40% - Accent6 2 2 4 5" xfId="1654" xr:uid="{00000000-0005-0000-0000-0000330C0000}"/>
    <cellStyle name="40% - Accent6 2 2 5" xfId="662" xr:uid="{00000000-0005-0000-0000-0000340C0000}"/>
    <cellStyle name="40% - Accent6 2 2 5 2" xfId="3299" xr:uid="{00000000-0005-0000-0000-0000350C0000}"/>
    <cellStyle name="40% - Accent6 2 2 5 3" xfId="2479" xr:uid="{00000000-0005-0000-0000-0000360C0000}"/>
    <cellStyle name="40% - Accent6 2 2 5 4" xfId="4120" xr:uid="{00000000-0005-0000-0000-0000370C0000}"/>
    <cellStyle name="40% - Accent6 2 2 5 5" xfId="1655" xr:uid="{00000000-0005-0000-0000-0000380C0000}"/>
    <cellStyle name="40% - Accent6 2 2 6" xfId="663" xr:uid="{00000000-0005-0000-0000-0000390C0000}"/>
    <cellStyle name="40% - Accent6 2 2 6 2" xfId="3300" xr:uid="{00000000-0005-0000-0000-00003A0C0000}"/>
    <cellStyle name="40% - Accent6 2 2 6 3" xfId="2480" xr:uid="{00000000-0005-0000-0000-00003B0C0000}"/>
    <cellStyle name="40% - Accent6 2 2 6 4" xfId="4121" xr:uid="{00000000-0005-0000-0000-00003C0C0000}"/>
    <cellStyle name="40% - Accent6 2 2 6 5" xfId="1656" xr:uid="{00000000-0005-0000-0000-00003D0C0000}"/>
    <cellStyle name="40% - Accent6 2 3" xfId="664" xr:uid="{00000000-0005-0000-0000-00003E0C0000}"/>
    <cellStyle name="40% - Accent6 2 3 2" xfId="3301" xr:uid="{00000000-0005-0000-0000-00003F0C0000}"/>
    <cellStyle name="40% - Accent6 2 3 3" xfId="2481" xr:uid="{00000000-0005-0000-0000-0000400C0000}"/>
    <cellStyle name="40% - Accent6 2 3 4" xfId="4122" xr:uid="{00000000-0005-0000-0000-0000410C0000}"/>
    <cellStyle name="40% - Accent6 2 3 5" xfId="1657" xr:uid="{00000000-0005-0000-0000-0000420C0000}"/>
    <cellStyle name="40% - Accent6 2 4" xfId="665" xr:uid="{00000000-0005-0000-0000-0000430C0000}"/>
    <cellStyle name="40% - Accent6 2 4 2" xfId="3302" xr:uid="{00000000-0005-0000-0000-0000440C0000}"/>
    <cellStyle name="40% - Accent6 2 4 3" xfId="2482" xr:uid="{00000000-0005-0000-0000-0000450C0000}"/>
    <cellStyle name="40% - Accent6 2 4 4" xfId="4123" xr:uid="{00000000-0005-0000-0000-0000460C0000}"/>
    <cellStyle name="40% - Accent6 2 4 5" xfId="1658" xr:uid="{00000000-0005-0000-0000-0000470C0000}"/>
    <cellStyle name="40% - Accent6 2 5" xfId="666" xr:uid="{00000000-0005-0000-0000-0000480C0000}"/>
    <cellStyle name="40% - Accent6 2 5 2" xfId="3303" xr:uid="{00000000-0005-0000-0000-0000490C0000}"/>
    <cellStyle name="40% - Accent6 2 5 3" xfId="2483" xr:uid="{00000000-0005-0000-0000-00004A0C0000}"/>
    <cellStyle name="40% - Accent6 2 5 4" xfId="4124" xr:uid="{00000000-0005-0000-0000-00004B0C0000}"/>
    <cellStyle name="40% - Accent6 2 5 5" xfId="1659" xr:uid="{00000000-0005-0000-0000-00004C0C0000}"/>
    <cellStyle name="40% - Accent6 2 6" xfId="667" xr:uid="{00000000-0005-0000-0000-00004D0C0000}"/>
    <cellStyle name="40% - Accent6 2 6 2" xfId="3304" xr:uid="{00000000-0005-0000-0000-00004E0C0000}"/>
    <cellStyle name="40% - Accent6 2 6 3" xfId="2484" xr:uid="{00000000-0005-0000-0000-00004F0C0000}"/>
    <cellStyle name="40% - Accent6 2 6 4" xfId="4125" xr:uid="{00000000-0005-0000-0000-0000500C0000}"/>
    <cellStyle name="40% - Accent6 2 6 5" xfId="1660" xr:uid="{00000000-0005-0000-0000-0000510C0000}"/>
    <cellStyle name="40% - Accent6 2 7" xfId="3296" xr:uid="{00000000-0005-0000-0000-0000520C0000}"/>
    <cellStyle name="40% - Accent6 2 8" xfId="2476" xr:uid="{00000000-0005-0000-0000-0000530C0000}"/>
    <cellStyle name="40% - Accent6 2 9" xfId="4117" xr:uid="{00000000-0005-0000-0000-0000540C0000}"/>
    <cellStyle name="40% - Accent6 20" xfId="668" xr:uid="{00000000-0005-0000-0000-0000550C0000}"/>
    <cellStyle name="40% - Accent6 20 2" xfId="669" xr:uid="{00000000-0005-0000-0000-0000560C0000}"/>
    <cellStyle name="40% - Accent6 20 2 2" xfId="3306" xr:uid="{00000000-0005-0000-0000-0000570C0000}"/>
    <cellStyle name="40% - Accent6 20 2 3" xfId="2486" xr:uid="{00000000-0005-0000-0000-0000580C0000}"/>
    <cellStyle name="40% - Accent6 20 2 4" xfId="4127" xr:uid="{00000000-0005-0000-0000-0000590C0000}"/>
    <cellStyle name="40% - Accent6 20 2 5" xfId="1662" xr:uid="{00000000-0005-0000-0000-00005A0C0000}"/>
    <cellStyle name="40% - Accent6 20 3" xfId="3305" xr:uid="{00000000-0005-0000-0000-00005B0C0000}"/>
    <cellStyle name="40% - Accent6 20 4" xfId="2485" xr:uid="{00000000-0005-0000-0000-00005C0C0000}"/>
    <cellStyle name="40% - Accent6 20 5" xfId="4126" xr:uid="{00000000-0005-0000-0000-00005D0C0000}"/>
    <cellStyle name="40% - Accent6 20 6" xfId="1661" xr:uid="{00000000-0005-0000-0000-00005E0C0000}"/>
    <cellStyle name="40% - Accent6 21" xfId="670" xr:uid="{00000000-0005-0000-0000-00005F0C0000}"/>
    <cellStyle name="40% - Accent6 21 2" xfId="671" xr:uid="{00000000-0005-0000-0000-0000600C0000}"/>
    <cellStyle name="40% - Accent6 21 2 2" xfId="3308" xr:uid="{00000000-0005-0000-0000-0000610C0000}"/>
    <cellStyle name="40% - Accent6 21 2 3" xfId="2488" xr:uid="{00000000-0005-0000-0000-0000620C0000}"/>
    <cellStyle name="40% - Accent6 21 2 4" xfId="4129" xr:uid="{00000000-0005-0000-0000-0000630C0000}"/>
    <cellStyle name="40% - Accent6 21 2 5" xfId="1664" xr:uid="{00000000-0005-0000-0000-0000640C0000}"/>
    <cellStyle name="40% - Accent6 21 3" xfId="3307" xr:uid="{00000000-0005-0000-0000-0000650C0000}"/>
    <cellStyle name="40% - Accent6 21 4" xfId="2487" xr:uid="{00000000-0005-0000-0000-0000660C0000}"/>
    <cellStyle name="40% - Accent6 21 5" xfId="4128" xr:uid="{00000000-0005-0000-0000-0000670C0000}"/>
    <cellStyle name="40% - Accent6 21 6" xfId="1663" xr:uid="{00000000-0005-0000-0000-0000680C0000}"/>
    <cellStyle name="40% - Accent6 22" xfId="672" xr:uid="{00000000-0005-0000-0000-0000690C0000}"/>
    <cellStyle name="40% - Accent6 22 2" xfId="673" xr:uid="{00000000-0005-0000-0000-00006A0C0000}"/>
    <cellStyle name="40% - Accent6 22 2 2" xfId="3310" xr:uid="{00000000-0005-0000-0000-00006B0C0000}"/>
    <cellStyle name="40% - Accent6 22 2 3" xfId="2490" xr:uid="{00000000-0005-0000-0000-00006C0C0000}"/>
    <cellStyle name="40% - Accent6 22 2 4" xfId="4131" xr:uid="{00000000-0005-0000-0000-00006D0C0000}"/>
    <cellStyle name="40% - Accent6 22 2 5" xfId="1666" xr:uid="{00000000-0005-0000-0000-00006E0C0000}"/>
    <cellStyle name="40% - Accent6 22 3" xfId="3309" xr:uid="{00000000-0005-0000-0000-00006F0C0000}"/>
    <cellStyle name="40% - Accent6 22 4" xfId="2489" xr:uid="{00000000-0005-0000-0000-0000700C0000}"/>
    <cellStyle name="40% - Accent6 22 5" xfId="4130" xr:uid="{00000000-0005-0000-0000-0000710C0000}"/>
    <cellStyle name="40% - Accent6 22 6" xfId="1665" xr:uid="{00000000-0005-0000-0000-0000720C0000}"/>
    <cellStyle name="40% - Accent6 23" xfId="674" xr:uid="{00000000-0005-0000-0000-0000730C0000}"/>
    <cellStyle name="40% - Accent6 23 2" xfId="675" xr:uid="{00000000-0005-0000-0000-0000740C0000}"/>
    <cellStyle name="40% - Accent6 23 2 2" xfId="3312" xr:uid="{00000000-0005-0000-0000-0000750C0000}"/>
    <cellStyle name="40% - Accent6 23 2 3" xfId="2492" xr:uid="{00000000-0005-0000-0000-0000760C0000}"/>
    <cellStyle name="40% - Accent6 23 2 4" xfId="4133" xr:uid="{00000000-0005-0000-0000-0000770C0000}"/>
    <cellStyle name="40% - Accent6 23 2 5" xfId="1668" xr:uid="{00000000-0005-0000-0000-0000780C0000}"/>
    <cellStyle name="40% - Accent6 23 3" xfId="3311" xr:uid="{00000000-0005-0000-0000-0000790C0000}"/>
    <cellStyle name="40% - Accent6 23 4" xfId="2491" xr:uid="{00000000-0005-0000-0000-00007A0C0000}"/>
    <cellStyle name="40% - Accent6 23 5" xfId="4132" xr:uid="{00000000-0005-0000-0000-00007B0C0000}"/>
    <cellStyle name="40% - Accent6 23 6" xfId="1667" xr:uid="{00000000-0005-0000-0000-00007C0C0000}"/>
    <cellStyle name="40% - Accent6 24" xfId="676" xr:uid="{00000000-0005-0000-0000-00007D0C0000}"/>
    <cellStyle name="40% - Accent6 24 2" xfId="677" xr:uid="{00000000-0005-0000-0000-00007E0C0000}"/>
    <cellStyle name="40% - Accent6 24 2 2" xfId="3314" xr:uid="{00000000-0005-0000-0000-00007F0C0000}"/>
    <cellStyle name="40% - Accent6 24 2 3" xfId="2494" xr:uid="{00000000-0005-0000-0000-0000800C0000}"/>
    <cellStyle name="40% - Accent6 24 2 4" xfId="4135" xr:uid="{00000000-0005-0000-0000-0000810C0000}"/>
    <cellStyle name="40% - Accent6 24 2 5" xfId="1670" xr:uid="{00000000-0005-0000-0000-0000820C0000}"/>
    <cellStyle name="40% - Accent6 24 3" xfId="3313" xr:uid="{00000000-0005-0000-0000-0000830C0000}"/>
    <cellStyle name="40% - Accent6 24 4" xfId="2493" xr:uid="{00000000-0005-0000-0000-0000840C0000}"/>
    <cellStyle name="40% - Accent6 24 5" xfId="4134" xr:uid="{00000000-0005-0000-0000-0000850C0000}"/>
    <cellStyle name="40% - Accent6 24 6" xfId="1669" xr:uid="{00000000-0005-0000-0000-0000860C0000}"/>
    <cellStyle name="40% - Accent6 25" xfId="678" xr:uid="{00000000-0005-0000-0000-0000870C0000}"/>
    <cellStyle name="40% - Accent6 26" xfId="679" xr:uid="{00000000-0005-0000-0000-0000880C0000}"/>
    <cellStyle name="40% - Accent6 26 2" xfId="3315" xr:uid="{00000000-0005-0000-0000-0000890C0000}"/>
    <cellStyle name="40% - Accent6 26 3" xfId="2495" xr:uid="{00000000-0005-0000-0000-00008A0C0000}"/>
    <cellStyle name="40% - Accent6 26 4" xfId="4136" xr:uid="{00000000-0005-0000-0000-00008B0C0000}"/>
    <cellStyle name="40% - Accent6 26 5" xfId="1671" xr:uid="{00000000-0005-0000-0000-00008C0C0000}"/>
    <cellStyle name="40% - Accent6 3" xfId="680" xr:uid="{00000000-0005-0000-0000-00008D0C0000}"/>
    <cellStyle name="40% - Accent6 3 2" xfId="681" xr:uid="{00000000-0005-0000-0000-00008E0C0000}"/>
    <cellStyle name="40% - Accent6 3 2 2" xfId="3317" xr:uid="{00000000-0005-0000-0000-00008F0C0000}"/>
    <cellStyle name="40% - Accent6 3 2 3" xfId="2497" xr:uid="{00000000-0005-0000-0000-0000900C0000}"/>
    <cellStyle name="40% - Accent6 3 2 4" xfId="4138" xr:uid="{00000000-0005-0000-0000-0000910C0000}"/>
    <cellStyle name="40% - Accent6 3 2 5" xfId="1673" xr:uid="{00000000-0005-0000-0000-0000920C0000}"/>
    <cellStyle name="40% - Accent6 3 3" xfId="3316" xr:uid="{00000000-0005-0000-0000-0000930C0000}"/>
    <cellStyle name="40% - Accent6 3 4" xfId="2496" xr:uid="{00000000-0005-0000-0000-0000940C0000}"/>
    <cellStyle name="40% - Accent6 3 5" xfId="4137" xr:uid="{00000000-0005-0000-0000-0000950C0000}"/>
    <cellStyle name="40% - Accent6 3 6" xfId="1672" xr:uid="{00000000-0005-0000-0000-0000960C0000}"/>
    <cellStyle name="40% - Accent6 4" xfId="682" xr:uid="{00000000-0005-0000-0000-0000970C0000}"/>
    <cellStyle name="40% - Accent6 4 2" xfId="683" xr:uid="{00000000-0005-0000-0000-0000980C0000}"/>
    <cellStyle name="40% - Accent6 4 2 2" xfId="3319" xr:uid="{00000000-0005-0000-0000-0000990C0000}"/>
    <cellStyle name="40% - Accent6 4 2 3" xfId="2499" xr:uid="{00000000-0005-0000-0000-00009A0C0000}"/>
    <cellStyle name="40% - Accent6 4 2 4" xfId="4140" xr:uid="{00000000-0005-0000-0000-00009B0C0000}"/>
    <cellStyle name="40% - Accent6 4 2 5" xfId="1675" xr:uid="{00000000-0005-0000-0000-00009C0C0000}"/>
    <cellStyle name="40% - Accent6 4 3" xfId="3318" xr:uid="{00000000-0005-0000-0000-00009D0C0000}"/>
    <cellStyle name="40% - Accent6 4 4" xfId="2498" xr:uid="{00000000-0005-0000-0000-00009E0C0000}"/>
    <cellStyle name="40% - Accent6 4 5" xfId="4139" xr:uid="{00000000-0005-0000-0000-00009F0C0000}"/>
    <cellStyle name="40% - Accent6 4 6" xfId="1674" xr:uid="{00000000-0005-0000-0000-0000A00C0000}"/>
    <cellStyle name="40% - Accent6 5" xfId="684" xr:uid="{00000000-0005-0000-0000-0000A10C0000}"/>
    <cellStyle name="40% - Accent6 5 2" xfId="685" xr:uid="{00000000-0005-0000-0000-0000A20C0000}"/>
    <cellStyle name="40% - Accent6 5 2 2" xfId="3321" xr:uid="{00000000-0005-0000-0000-0000A30C0000}"/>
    <cellStyle name="40% - Accent6 5 2 3" xfId="2501" xr:uid="{00000000-0005-0000-0000-0000A40C0000}"/>
    <cellStyle name="40% - Accent6 5 2 4" xfId="4142" xr:uid="{00000000-0005-0000-0000-0000A50C0000}"/>
    <cellStyle name="40% - Accent6 5 2 5" xfId="1677" xr:uid="{00000000-0005-0000-0000-0000A60C0000}"/>
    <cellStyle name="40% - Accent6 5 3" xfId="3320" xr:uid="{00000000-0005-0000-0000-0000A70C0000}"/>
    <cellStyle name="40% - Accent6 5 4" xfId="2500" xr:uid="{00000000-0005-0000-0000-0000A80C0000}"/>
    <cellStyle name="40% - Accent6 5 5" xfId="4141" xr:uid="{00000000-0005-0000-0000-0000A90C0000}"/>
    <cellStyle name="40% - Accent6 5 6" xfId="1676" xr:uid="{00000000-0005-0000-0000-0000AA0C0000}"/>
    <cellStyle name="40% - Accent6 6" xfId="686" xr:uid="{00000000-0005-0000-0000-0000AB0C0000}"/>
    <cellStyle name="40% - Accent6 6 2" xfId="687" xr:uid="{00000000-0005-0000-0000-0000AC0C0000}"/>
    <cellStyle name="40% - Accent6 6 2 2" xfId="3323" xr:uid="{00000000-0005-0000-0000-0000AD0C0000}"/>
    <cellStyle name="40% - Accent6 6 2 3" xfId="2503" xr:uid="{00000000-0005-0000-0000-0000AE0C0000}"/>
    <cellStyle name="40% - Accent6 6 2 4" xfId="4144" xr:uid="{00000000-0005-0000-0000-0000AF0C0000}"/>
    <cellStyle name="40% - Accent6 6 2 5" xfId="1679" xr:uid="{00000000-0005-0000-0000-0000B00C0000}"/>
    <cellStyle name="40% - Accent6 6 3" xfId="3322" xr:uid="{00000000-0005-0000-0000-0000B10C0000}"/>
    <cellStyle name="40% - Accent6 6 4" xfId="2502" xr:uid="{00000000-0005-0000-0000-0000B20C0000}"/>
    <cellStyle name="40% - Accent6 6 5" xfId="4143" xr:uid="{00000000-0005-0000-0000-0000B30C0000}"/>
    <cellStyle name="40% - Accent6 6 6" xfId="1678" xr:uid="{00000000-0005-0000-0000-0000B40C0000}"/>
    <cellStyle name="40% - Accent6 7" xfId="688" xr:uid="{00000000-0005-0000-0000-0000B50C0000}"/>
    <cellStyle name="40% - Accent6 7 2" xfId="689" xr:uid="{00000000-0005-0000-0000-0000B60C0000}"/>
    <cellStyle name="40% - Accent6 7 2 2" xfId="3325" xr:uid="{00000000-0005-0000-0000-0000B70C0000}"/>
    <cellStyle name="40% - Accent6 7 2 3" xfId="2505" xr:uid="{00000000-0005-0000-0000-0000B80C0000}"/>
    <cellStyle name="40% - Accent6 7 2 4" xfId="4146" xr:uid="{00000000-0005-0000-0000-0000B90C0000}"/>
    <cellStyle name="40% - Accent6 7 2 5" xfId="1681" xr:uid="{00000000-0005-0000-0000-0000BA0C0000}"/>
    <cellStyle name="40% - Accent6 7 3" xfId="3324" xr:uid="{00000000-0005-0000-0000-0000BB0C0000}"/>
    <cellStyle name="40% - Accent6 7 4" xfId="2504" xr:uid="{00000000-0005-0000-0000-0000BC0C0000}"/>
    <cellStyle name="40% - Accent6 7 5" xfId="4145" xr:uid="{00000000-0005-0000-0000-0000BD0C0000}"/>
    <cellStyle name="40% - Accent6 7 6" xfId="1680" xr:uid="{00000000-0005-0000-0000-0000BE0C0000}"/>
    <cellStyle name="40% - Accent6 8" xfId="690" xr:uid="{00000000-0005-0000-0000-0000BF0C0000}"/>
    <cellStyle name="40% - Accent6 8 2" xfId="691" xr:uid="{00000000-0005-0000-0000-0000C00C0000}"/>
    <cellStyle name="40% - Accent6 8 2 2" xfId="3327" xr:uid="{00000000-0005-0000-0000-0000C10C0000}"/>
    <cellStyle name="40% - Accent6 8 2 3" xfId="2507" xr:uid="{00000000-0005-0000-0000-0000C20C0000}"/>
    <cellStyle name="40% - Accent6 8 2 4" xfId="4148" xr:uid="{00000000-0005-0000-0000-0000C30C0000}"/>
    <cellStyle name="40% - Accent6 8 2 5" xfId="1683" xr:uid="{00000000-0005-0000-0000-0000C40C0000}"/>
    <cellStyle name="40% - Accent6 8 3" xfId="3326" xr:uid="{00000000-0005-0000-0000-0000C50C0000}"/>
    <cellStyle name="40% - Accent6 8 4" xfId="2506" xr:uid="{00000000-0005-0000-0000-0000C60C0000}"/>
    <cellStyle name="40% - Accent6 8 5" xfId="4147" xr:uid="{00000000-0005-0000-0000-0000C70C0000}"/>
    <cellStyle name="40% - Accent6 8 6" xfId="1682" xr:uid="{00000000-0005-0000-0000-0000C80C0000}"/>
    <cellStyle name="40% - Accent6 9" xfId="692" xr:uid="{00000000-0005-0000-0000-0000C90C0000}"/>
    <cellStyle name="40% - Accent6 9 2" xfId="693" xr:uid="{00000000-0005-0000-0000-0000CA0C0000}"/>
    <cellStyle name="40% - Accent6 9 2 2" xfId="3329" xr:uid="{00000000-0005-0000-0000-0000CB0C0000}"/>
    <cellStyle name="40% - Accent6 9 2 3" xfId="2509" xr:uid="{00000000-0005-0000-0000-0000CC0C0000}"/>
    <cellStyle name="40% - Accent6 9 2 4" xfId="4150" xr:uid="{00000000-0005-0000-0000-0000CD0C0000}"/>
    <cellStyle name="40% - Accent6 9 2 5" xfId="1685" xr:uid="{00000000-0005-0000-0000-0000CE0C0000}"/>
    <cellStyle name="40% - Accent6 9 3" xfId="3328" xr:uid="{00000000-0005-0000-0000-0000CF0C0000}"/>
    <cellStyle name="40% - Accent6 9 4" xfId="2508" xr:uid="{00000000-0005-0000-0000-0000D00C0000}"/>
    <cellStyle name="40% - Accent6 9 5" xfId="4149" xr:uid="{00000000-0005-0000-0000-0000D10C0000}"/>
    <cellStyle name="40% - Accent6 9 6" xfId="1684" xr:uid="{00000000-0005-0000-0000-0000D20C0000}"/>
    <cellStyle name="60% - Accent1" xfId="1011" builtinId="32" customBuiltin="1"/>
    <cellStyle name="60% - Accent1 2" xfId="694" xr:uid="{00000000-0005-0000-0000-0000D40C0000}"/>
    <cellStyle name="60% - Accent1 2 2" xfId="695" xr:uid="{00000000-0005-0000-0000-0000D50C0000}"/>
    <cellStyle name="60% - Accent1 2 3" xfId="696" xr:uid="{00000000-0005-0000-0000-0000D60C0000}"/>
    <cellStyle name="60% - Accent2" xfId="1015" builtinId="36" customBuiltin="1"/>
    <cellStyle name="60% - Accent2 2" xfId="697" xr:uid="{00000000-0005-0000-0000-0000D80C0000}"/>
    <cellStyle name="60% - Accent2 2 2" xfId="698" xr:uid="{00000000-0005-0000-0000-0000D90C0000}"/>
    <cellStyle name="60% - Accent2 2 3" xfId="699" xr:uid="{00000000-0005-0000-0000-0000DA0C0000}"/>
    <cellStyle name="60% - Accent3" xfId="1019" builtinId="40" customBuiltin="1"/>
    <cellStyle name="60% - Accent3 2" xfId="700" xr:uid="{00000000-0005-0000-0000-0000DC0C0000}"/>
    <cellStyle name="60% - Accent3 3" xfId="701" xr:uid="{00000000-0005-0000-0000-0000DD0C0000}"/>
    <cellStyle name="60% - Accent4" xfId="1023" builtinId="44" customBuiltin="1"/>
    <cellStyle name="60% - Accent4 2" xfId="702" xr:uid="{00000000-0005-0000-0000-0000DF0C0000}"/>
    <cellStyle name="60% - Accent4 3" xfId="703" xr:uid="{00000000-0005-0000-0000-0000E00C0000}"/>
    <cellStyle name="60% - Accent5" xfId="1027" builtinId="48" customBuiltin="1"/>
    <cellStyle name="60% - Accent5 2" xfId="704" xr:uid="{00000000-0005-0000-0000-0000E20C0000}"/>
    <cellStyle name="60% - Accent5 2 2" xfId="705" xr:uid="{00000000-0005-0000-0000-0000E30C0000}"/>
    <cellStyle name="60% - Accent5 2 3" xfId="706" xr:uid="{00000000-0005-0000-0000-0000E40C0000}"/>
    <cellStyle name="60% - Accent6" xfId="1031" builtinId="52" customBuiltin="1"/>
    <cellStyle name="60% - Accent6 2" xfId="707" xr:uid="{00000000-0005-0000-0000-0000E60C0000}"/>
    <cellStyle name="60% - Accent6 3" xfId="708" xr:uid="{00000000-0005-0000-0000-0000E70C0000}"/>
    <cellStyle name="Accent1" xfId="1008" builtinId="29" customBuiltin="1"/>
    <cellStyle name="Accent1 2" xfId="709" xr:uid="{00000000-0005-0000-0000-0000E90C0000}"/>
    <cellStyle name="Accent1 2 2" xfId="710" xr:uid="{00000000-0005-0000-0000-0000EA0C0000}"/>
    <cellStyle name="Accent1 2 3" xfId="711" xr:uid="{00000000-0005-0000-0000-0000EB0C0000}"/>
    <cellStyle name="Accent2" xfId="1012" builtinId="33" customBuiltin="1"/>
    <cellStyle name="Accent2 2" xfId="712" xr:uid="{00000000-0005-0000-0000-0000ED0C0000}"/>
    <cellStyle name="Accent2 2 2" xfId="713" xr:uid="{00000000-0005-0000-0000-0000EE0C0000}"/>
    <cellStyle name="Accent2 2 3" xfId="714" xr:uid="{00000000-0005-0000-0000-0000EF0C0000}"/>
    <cellStyle name="Accent3" xfId="1016" builtinId="37" customBuiltin="1"/>
    <cellStyle name="Accent3 2" xfId="715" xr:uid="{00000000-0005-0000-0000-0000F10C0000}"/>
    <cellStyle name="Accent3 2 2" xfId="716" xr:uid="{00000000-0005-0000-0000-0000F20C0000}"/>
    <cellStyle name="Accent3 2 3" xfId="717" xr:uid="{00000000-0005-0000-0000-0000F30C0000}"/>
    <cellStyle name="Accent4" xfId="1020" builtinId="41" customBuiltin="1"/>
    <cellStyle name="Accent4 2" xfId="718" xr:uid="{00000000-0005-0000-0000-0000F50C0000}"/>
    <cellStyle name="Accent4 2 2" xfId="719" xr:uid="{00000000-0005-0000-0000-0000F60C0000}"/>
    <cellStyle name="Accent4 2 3" xfId="720" xr:uid="{00000000-0005-0000-0000-0000F70C0000}"/>
    <cellStyle name="Accent5" xfId="1024" builtinId="45" customBuiltin="1"/>
    <cellStyle name="Accent5 2" xfId="721" xr:uid="{00000000-0005-0000-0000-0000F90C0000}"/>
    <cellStyle name="Accent5 2 2" xfId="722" xr:uid="{00000000-0005-0000-0000-0000FA0C0000}"/>
    <cellStyle name="Accent5 2 3" xfId="723" xr:uid="{00000000-0005-0000-0000-0000FB0C0000}"/>
    <cellStyle name="Accent6" xfId="1028" builtinId="49" customBuiltin="1"/>
    <cellStyle name="Accent6 2" xfId="724" xr:uid="{00000000-0005-0000-0000-0000FD0C0000}"/>
    <cellStyle name="Accent6 2 2" xfId="725" xr:uid="{00000000-0005-0000-0000-0000FE0C0000}"/>
    <cellStyle name="Accent6 2 3" xfId="726" xr:uid="{00000000-0005-0000-0000-0000FF0C0000}"/>
    <cellStyle name="Bad" xfId="998" builtinId="27" customBuiltin="1"/>
    <cellStyle name="Bad 2" xfId="727" xr:uid="{00000000-0005-0000-0000-0000010D0000}"/>
    <cellStyle name="Bad 2 2" xfId="728" xr:uid="{00000000-0005-0000-0000-0000020D0000}"/>
    <cellStyle name="Bad 2 3" xfId="729" xr:uid="{00000000-0005-0000-0000-0000030D0000}"/>
    <cellStyle name="Calculation" xfId="1002" builtinId="22" customBuiltin="1"/>
    <cellStyle name="Calculation 2" xfId="730" xr:uid="{00000000-0005-0000-0000-0000050D0000}"/>
    <cellStyle name="Calculation 2 2" xfId="731" xr:uid="{00000000-0005-0000-0000-0000060D0000}"/>
    <cellStyle name="Calculation 2 3" xfId="732" xr:uid="{00000000-0005-0000-0000-0000070D0000}"/>
    <cellStyle name="Check Cell" xfId="1004" builtinId="23" customBuiltin="1"/>
    <cellStyle name="Check Cell 2" xfId="733" xr:uid="{00000000-0005-0000-0000-0000090D0000}"/>
    <cellStyle name="Check Cell 2 2" xfId="734" xr:uid="{00000000-0005-0000-0000-00000A0D0000}"/>
    <cellStyle name="Check Cell 2 3" xfId="735" xr:uid="{00000000-0005-0000-0000-00000B0D0000}"/>
    <cellStyle name="Explanatory Text" xfId="1006" builtinId="53" customBuiltin="1"/>
    <cellStyle name="Explanatory Text 2" xfId="736" xr:uid="{00000000-0005-0000-0000-00000D0D0000}"/>
    <cellStyle name="Explanatory Text 2 2" xfId="737" xr:uid="{00000000-0005-0000-0000-00000E0D0000}"/>
    <cellStyle name="Explanatory Text 2 3" xfId="738" xr:uid="{00000000-0005-0000-0000-00000F0D0000}"/>
    <cellStyle name="Good" xfId="997" builtinId="26" customBuiltin="1"/>
    <cellStyle name="Good 2" xfId="739" xr:uid="{00000000-0005-0000-0000-0000110D0000}"/>
    <cellStyle name="Good 2 2" xfId="740" xr:uid="{00000000-0005-0000-0000-0000120D0000}"/>
    <cellStyle name="Good 2 3" xfId="741" xr:uid="{00000000-0005-0000-0000-0000130D0000}"/>
    <cellStyle name="Heading 1" xfId="993" builtinId="16" customBuiltin="1"/>
    <cellStyle name="Heading 1 2" xfId="742" xr:uid="{00000000-0005-0000-0000-0000150D0000}"/>
    <cellStyle name="Heading 1 2 2" xfId="743" xr:uid="{00000000-0005-0000-0000-0000160D0000}"/>
    <cellStyle name="Heading 1 2 3" xfId="744" xr:uid="{00000000-0005-0000-0000-0000170D0000}"/>
    <cellStyle name="Heading 2" xfId="994" builtinId="17" customBuiltin="1"/>
    <cellStyle name="Heading 2 2" xfId="745" xr:uid="{00000000-0005-0000-0000-0000190D0000}"/>
    <cellStyle name="Heading 2 2 2" xfId="746" xr:uid="{00000000-0005-0000-0000-00001A0D0000}"/>
    <cellStyle name="Heading 2 2 3" xfId="747" xr:uid="{00000000-0005-0000-0000-00001B0D0000}"/>
    <cellStyle name="Heading 3" xfId="995" builtinId="18" customBuiltin="1"/>
    <cellStyle name="Heading 3 2" xfId="748" xr:uid="{00000000-0005-0000-0000-00001D0D0000}"/>
    <cellStyle name="Heading 3 2 2" xfId="749" xr:uid="{00000000-0005-0000-0000-00001E0D0000}"/>
    <cellStyle name="Heading 3 2 3" xfId="750" xr:uid="{00000000-0005-0000-0000-00001F0D0000}"/>
    <cellStyle name="Heading 4" xfId="996" builtinId="19" customBuiltin="1"/>
    <cellStyle name="Heading 4 2" xfId="751" xr:uid="{00000000-0005-0000-0000-0000210D0000}"/>
    <cellStyle name="Heading 4 2 2" xfId="752" xr:uid="{00000000-0005-0000-0000-0000220D0000}"/>
    <cellStyle name="Heading 4 2 3" xfId="753" xr:uid="{00000000-0005-0000-0000-0000230D0000}"/>
    <cellStyle name="Hyperlink" xfId="1" builtinId="8"/>
    <cellStyle name="Hyperlink 2" xfId="754" xr:uid="{00000000-0005-0000-0000-0000250D0000}"/>
    <cellStyle name="Hyperlink 3" xfId="755" xr:uid="{00000000-0005-0000-0000-0000260D0000}"/>
    <cellStyle name="Input" xfId="1000" builtinId="20" customBuiltin="1"/>
    <cellStyle name="Input 2" xfId="756" xr:uid="{00000000-0005-0000-0000-0000280D0000}"/>
    <cellStyle name="Input 2 2" xfId="757" xr:uid="{00000000-0005-0000-0000-0000290D0000}"/>
    <cellStyle name="Input 2 3" xfId="758" xr:uid="{00000000-0005-0000-0000-00002A0D0000}"/>
    <cellStyle name="Linked Cell" xfId="1003" builtinId="24" customBuiltin="1"/>
    <cellStyle name="Linked Cell 2" xfId="759" xr:uid="{00000000-0005-0000-0000-00002C0D0000}"/>
    <cellStyle name="Linked Cell 2 2" xfId="760" xr:uid="{00000000-0005-0000-0000-00002D0D0000}"/>
    <cellStyle name="Linked Cell 2 3" xfId="761" xr:uid="{00000000-0005-0000-0000-00002E0D0000}"/>
    <cellStyle name="Neutral" xfId="999" builtinId="28" customBuiltin="1"/>
    <cellStyle name="Neutral 2" xfId="762" xr:uid="{00000000-0005-0000-0000-0000300D0000}"/>
    <cellStyle name="Neutral 2 2" xfId="763" xr:uid="{00000000-0005-0000-0000-0000310D0000}"/>
    <cellStyle name="Neutral 2 3" xfId="764" xr:uid="{00000000-0005-0000-0000-0000320D0000}"/>
    <cellStyle name="Normal" xfId="0" builtinId="0"/>
    <cellStyle name="Normal 10" xfId="765" xr:uid="{00000000-0005-0000-0000-0000340D0000}"/>
    <cellStyle name="Normal 10 2" xfId="766" xr:uid="{00000000-0005-0000-0000-0000350D0000}"/>
    <cellStyle name="Normal 10 2 2" xfId="3331" xr:uid="{00000000-0005-0000-0000-0000360D0000}"/>
    <cellStyle name="Normal 10 2 3" xfId="2511" xr:uid="{00000000-0005-0000-0000-0000370D0000}"/>
    <cellStyle name="Normal 10 2 4" xfId="4152" xr:uid="{00000000-0005-0000-0000-0000380D0000}"/>
    <cellStyle name="Normal 10 2 5" xfId="1687" xr:uid="{00000000-0005-0000-0000-0000390D0000}"/>
    <cellStyle name="Normal 10 3" xfId="3330" xr:uid="{00000000-0005-0000-0000-00003A0D0000}"/>
    <cellStyle name="Normal 10 4" xfId="2510" xr:uid="{00000000-0005-0000-0000-00003B0D0000}"/>
    <cellStyle name="Normal 10 5" xfId="4151" xr:uid="{00000000-0005-0000-0000-00003C0D0000}"/>
    <cellStyle name="Normal 10 6" xfId="1686" xr:uid="{00000000-0005-0000-0000-00003D0D0000}"/>
    <cellStyle name="Normal 11" xfId="767" xr:uid="{00000000-0005-0000-0000-00003E0D0000}"/>
    <cellStyle name="Normal 11 2" xfId="768" xr:uid="{00000000-0005-0000-0000-00003F0D0000}"/>
    <cellStyle name="Normal 11 2 2" xfId="769" xr:uid="{00000000-0005-0000-0000-0000400D0000}"/>
    <cellStyle name="Normal 11 2 2 2" xfId="3333" xr:uid="{00000000-0005-0000-0000-0000410D0000}"/>
    <cellStyle name="Normal 11 2 2 3" xfId="2513" xr:uid="{00000000-0005-0000-0000-0000420D0000}"/>
    <cellStyle name="Normal 11 2 2 4" xfId="4154" xr:uid="{00000000-0005-0000-0000-0000430D0000}"/>
    <cellStyle name="Normal 11 2 2 5" xfId="1689" xr:uid="{00000000-0005-0000-0000-0000440D0000}"/>
    <cellStyle name="Normal 11 2 3" xfId="3332" xr:uid="{00000000-0005-0000-0000-0000450D0000}"/>
    <cellStyle name="Normal 11 2 4" xfId="2512" xr:uid="{00000000-0005-0000-0000-0000460D0000}"/>
    <cellStyle name="Normal 11 2 5" xfId="4153" xr:uid="{00000000-0005-0000-0000-0000470D0000}"/>
    <cellStyle name="Normal 11 2 6" xfId="1688" xr:uid="{00000000-0005-0000-0000-0000480D0000}"/>
    <cellStyle name="Normal 12" xfId="770" xr:uid="{00000000-0005-0000-0000-0000490D0000}"/>
    <cellStyle name="Normal 12 2" xfId="771" xr:uid="{00000000-0005-0000-0000-00004A0D0000}"/>
    <cellStyle name="Normal 12 2 2" xfId="3335" xr:uid="{00000000-0005-0000-0000-00004B0D0000}"/>
    <cellStyle name="Normal 12 2 3" xfId="2515" xr:uid="{00000000-0005-0000-0000-00004C0D0000}"/>
    <cellStyle name="Normal 12 2 4" xfId="4156" xr:uid="{00000000-0005-0000-0000-00004D0D0000}"/>
    <cellStyle name="Normal 12 2 5" xfId="1691" xr:uid="{00000000-0005-0000-0000-00004E0D0000}"/>
    <cellStyle name="Normal 12 3" xfId="3334" xr:uid="{00000000-0005-0000-0000-00004F0D0000}"/>
    <cellStyle name="Normal 12 4" xfId="2514" xr:uid="{00000000-0005-0000-0000-0000500D0000}"/>
    <cellStyle name="Normal 12 5" xfId="4155" xr:uid="{00000000-0005-0000-0000-0000510D0000}"/>
    <cellStyle name="Normal 12 6" xfId="1690" xr:uid="{00000000-0005-0000-0000-0000520D0000}"/>
    <cellStyle name="Normal 13" xfId="772" xr:uid="{00000000-0005-0000-0000-0000530D0000}"/>
    <cellStyle name="Normal 13 2" xfId="773" xr:uid="{00000000-0005-0000-0000-0000540D0000}"/>
    <cellStyle name="Normal 13 2 2" xfId="3337" xr:uid="{00000000-0005-0000-0000-0000550D0000}"/>
    <cellStyle name="Normal 13 2 3" xfId="2517" xr:uid="{00000000-0005-0000-0000-0000560D0000}"/>
    <cellStyle name="Normal 13 2 4" xfId="4158" xr:uid="{00000000-0005-0000-0000-0000570D0000}"/>
    <cellStyle name="Normal 13 2 5" xfId="1693" xr:uid="{00000000-0005-0000-0000-0000580D0000}"/>
    <cellStyle name="Normal 13 3" xfId="3336" xr:uid="{00000000-0005-0000-0000-0000590D0000}"/>
    <cellStyle name="Normal 13 4" xfId="2516" xr:uid="{00000000-0005-0000-0000-00005A0D0000}"/>
    <cellStyle name="Normal 13 5" xfId="4157" xr:uid="{00000000-0005-0000-0000-00005B0D0000}"/>
    <cellStyle name="Normal 13 6" xfId="1692" xr:uid="{00000000-0005-0000-0000-00005C0D0000}"/>
    <cellStyle name="Normal 14" xfId="774" xr:uid="{00000000-0005-0000-0000-00005D0D0000}"/>
    <cellStyle name="Normal 14 2" xfId="775" xr:uid="{00000000-0005-0000-0000-00005E0D0000}"/>
    <cellStyle name="Normal 14 2 2" xfId="776" xr:uid="{00000000-0005-0000-0000-00005F0D0000}"/>
    <cellStyle name="Normal 14 2 2 2" xfId="3339" xr:uid="{00000000-0005-0000-0000-0000600D0000}"/>
    <cellStyle name="Normal 14 2 2 3" xfId="2519" xr:uid="{00000000-0005-0000-0000-0000610D0000}"/>
    <cellStyle name="Normal 14 2 2 4" xfId="4160" xr:uid="{00000000-0005-0000-0000-0000620D0000}"/>
    <cellStyle name="Normal 14 2 2 5" xfId="1695" xr:uid="{00000000-0005-0000-0000-0000630D0000}"/>
    <cellStyle name="Normal 14 2 3" xfId="3338" xr:uid="{00000000-0005-0000-0000-0000640D0000}"/>
    <cellStyle name="Normal 14 2 4" xfId="2518" xr:uid="{00000000-0005-0000-0000-0000650D0000}"/>
    <cellStyle name="Normal 14 2 5" xfId="4159" xr:uid="{00000000-0005-0000-0000-0000660D0000}"/>
    <cellStyle name="Normal 14 2 6" xfId="1694" xr:uid="{00000000-0005-0000-0000-0000670D0000}"/>
    <cellStyle name="Normal 15" xfId="777" xr:uid="{00000000-0005-0000-0000-0000680D0000}"/>
    <cellStyle name="Normal 15 2" xfId="778" xr:uid="{00000000-0005-0000-0000-0000690D0000}"/>
    <cellStyle name="Normal 15 2 2" xfId="3341" xr:uid="{00000000-0005-0000-0000-00006A0D0000}"/>
    <cellStyle name="Normal 15 2 3" xfId="2521" xr:uid="{00000000-0005-0000-0000-00006B0D0000}"/>
    <cellStyle name="Normal 15 2 4" xfId="4162" xr:uid="{00000000-0005-0000-0000-00006C0D0000}"/>
    <cellStyle name="Normal 15 2 5" xfId="1697" xr:uid="{00000000-0005-0000-0000-00006D0D0000}"/>
    <cellStyle name="Normal 15 3" xfId="3340" xr:uid="{00000000-0005-0000-0000-00006E0D0000}"/>
    <cellStyle name="Normal 15 4" xfId="2520" xr:uid="{00000000-0005-0000-0000-00006F0D0000}"/>
    <cellStyle name="Normal 15 5" xfId="4161" xr:uid="{00000000-0005-0000-0000-0000700D0000}"/>
    <cellStyle name="Normal 15 6" xfId="1696" xr:uid="{00000000-0005-0000-0000-0000710D0000}"/>
    <cellStyle name="Normal 16" xfId="779" xr:uid="{00000000-0005-0000-0000-0000720D0000}"/>
    <cellStyle name="Normal 16 2" xfId="780" xr:uid="{00000000-0005-0000-0000-0000730D0000}"/>
    <cellStyle name="Normal 16 2 2" xfId="3343" xr:uid="{00000000-0005-0000-0000-0000740D0000}"/>
    <cellStyle name="Normal 16 2 3" xfId="2523" xr:uid="{00000000-0005-0000-0000-0000750D0000}"/>
    <cellStyle name="Normal 16 2 4" xfId="4164" xr:uid="{00000000-0005-0000-0000-0000760D0000}"/>
    <cellStyle name="Normal 16 2 5" xfId="1699" xr:uid="{00000000-0005-0000-0000-0000770D0000}"/>
    <cellStyle name="Normal 16 3" xfId="3342" xr:uid="{00000000-0005-0000-0000-0000780D0000}"/>
    <cellStyle name="Normal 16 4" xfId="2522" xr:uid="{00000000-0005-0000-0000-0000790D0000}"/>
    <cellStyle name="Normal 16 5" xfId="4163" xr:uid="{00000000-0005-0000-0000-00007A0D0000}"/>
    <cellStyle name="Normal 16 6" xfId="1698" xr:uid="{00000000-0005-0000-0000-00007B0D0000}"/>
    <cellStyle name="Normal 17" xfId="781" xr:uid="{00000000-0005-0000-0000-00007C0D0000}"/>
    <cellStyle name="Normal 17 2" xfId="782" xr:uid="{00000000-0005-0000-0000-00007D0D0000}"/>
    <cellStyle name="Normal 17 2 2" xfId="3345" xr:uid="{00000000-0005-0000-0000-00007E0D0000}"/>
    <cellStyle name="Normal 17 2 3" xfId="2525" xr:uid="{00000000-0005-0000-0000-00007F0D0000}"/>
    <cellStyle name="Normal 17 2 4" xfId="4166" xr:uid="{00000000-0005-0000-0000-0000800D0000}"/>
    <cellStyle name="Normal 17 2 5" xfId="1701" xr:uid="{00000000-0005-0000-0000-0000810D0000}"/>
    <cellStyle name="Normal 17 3" xfId="3344" xr:uid="{00000000-0005-0000-0000-0000820D0000}"/>
    <cellStyle name="Normal 17 4" xfId="2524" xr:uid="{00000000-0005-0000-0000-0000830D0000}"/>
    <cellStyle name="Normal 17 5" xfId="4165" xr:uid="{00000000-0005-0000-0000-0000840D0000}"/>
    <cellStyle name="Normal 17 6" xfId="1700" xr:uid="{00000000-0005-0000-0000-0000850D0000}"/>
    <cellStyle name="Normal 18" xfId="783" xr:uid="{00000000-0005-0000-0000-0000860D0000}"/>
    <cellStyle name="Normal 18 2" xfId="784" xr:uid="{00000000-0005-0000-0000-0000870D0000}"/>
    <cellStyle name="Normal 18 2 2" xfId="3347" xr:uid="{00000000-0005-0000-0000-0000880D0000}"/>
    <cellStyle name="Normal 18 2 3" xfId="2527" xr:uid="{00000000-0005-0000-0000-0000890D0000}"/>
    <cellStyle name="Normal 18 2 4" xfId="4168" xr:uid="{00000000-0005-0000-0000-00008A0D0000}"/>
    <cellStyle name="Normal 18 2 5" xfId="1703" xr:uid="{00000000-0005-0000-0000-00008B0D0000}"/>
    <cellStyle name="Normal 18 3" xfId="3346" xr:uid="{00000000-0005-0000-0000-00008C0D0000}"/>
    <cellStyle name="Normal 18 4" xfId="2526" xr:uid="{00000000-0005-0000-0000-00008D0D0000}"/>
    <cellStyle name="Normal 18 5" xfId="4167" xr:uid="{00000000-0005-0000-0000-00008E0D0000}"/>
    <cellStyle name="Normal 18 6" xfId="1702" xr:uid="{00000000-0005-0000-0000-00008F0D0000}"/>
    <cellStyle name="Normal 19" xfId="785" xr:uid="{00000000-0005-0000-0000-0000900D0000}"/>
    <cellStyle name="Normal 19 2" xfId="786" xr:uid="{00000000-0005-0000-0000-0000910D0000}"/>
    <cellStyle name="Normal 19 2 2" xfId="3349" xr:uid="{00000000-0005-0000-0000-0000920D0000}"/>
    <cellStyle name="Normal 19 2 3" xfId="2529" xr:uid="{00000000-0005-0000-0000-0000930D0000}"/>
    <cellStyle name="Normal 19 2 4" xfId="4170" xr:uid="{00000000-0005-0000-0000-0000940D0000}"/>
    <cellStyle name="Normal 19 2 5" xfId="1705" xr:uid="{00000000-0005-0000-0000-0000950D0000}"/>
    <cellStyle name="Normal 19 3" xfId="3348" xr:uid="{00000000-0005-0000-0000-0000960D0000}"/>
    <cellStyle name="Normal 19 4" xfId="2528" xr:uid="{00000000-0005-0000-0000-0000970D0000}"/>
    <cellStyle name="Normal 19 5" xfId="4169" xr:uid="{00000000-0005-0000-0000-0000980D0000}"/>
    <cellStyle name="Normal 19 6" xfId="1704" xr:uid="{00000000-0005-0000-0000-0000990D0000}"/>
    <cellStyle name="Normal 2" xfId="3" xr:uid="{00000000-0005-0000-0000-00009A0D0000}"/>
    <cellStyle name="Normal 2 2" xfId="5" xr:uid="{00000000-0005-0000-0000-00009B0D0000}"/>
    <cellStyle name="Normal 2 2 2" xfId="788" xr:uid="{00000000-0005-0000-0000-00009C0D0000}"/>
    <cellStyle name="Normal 2 2 3" xfId="789" xr:uid="{00000000-0005-0000-0000-00009D0D0000}"/>
    <cellStyle name="Normal 2 2 3 10" xfId="1707" xr:uid="{00000000-0005-0000-0000-00009E0D0000}"/>
    <cellStyle name="Normal 2 2 3 2" xfId="790" xr:uid="{00000000-0005-0000-0000-00009F0D0000}"/>
    <cellStyle name="Normal 2 2 3 2 2" xfId="791" xr:uid="{00000000-0005-0000-0000-0000A00D0000}"/>
    <cellStyle name="Normal 2 2 3 2 2 2" xfId="3353" xr:uid="{00000000-0005-0000-0000-0000A10D0000}"/>
    <cellStyle name="Normal 2 2 3 2 2 3" xfId="2533" xr:uid="{00000000-0005-0000-0000-0000A20D0000}"/>
    <cellStyle name="Normal 2 2 3 2 2 4" xfId="4174" xr:uid="{00000000-0005-0000-0000-0000A30D0000}"/>
    <cellStyle name="Normal 2 2 3 2 2 5" xfId="1709" xr:uid="{00000000-0005-0000-0000-0000A40D0000}"/>
    <cellStyle name="Normal 2 2 3 2 3" xfId="792" xr:uid="{00000000-0005-0000-0000-0000A50D0000}"/>
    <cellStyle name="Normal 2 2 3 2 3 2" xfId="3354" xr:uid="{00000000-0005-0000-0000-0000A60D0000}"/>
    <cellStyle name="Normal 2 2 3 2 3 3" xfId="2534" xr:uid="{00000000-0005-0000-0000-0000A70D0000}"/>
    <cellStyle name="Normal 2 2 3 2 3 4" xfId="4175" xr:uid="{00000000-0005-0000-0000-0000A80D0000}"/>
    <cellStyle name="Normal 2 2 3 2 3 5" xfId="1710" xr:uid="{00000000-0005-0000-0000-0000A90D0000}"/>
    <cellStyle name="Normal 2 2 3 2 4" xfId="793" xr:uid="{00000000-0005-0000-0000-0000AA0D0000}"/>
    <cellStyle name="Normal 2 2 3 2 4 2" xfId="3355" xr:uid="{00000000-0005-0000-0000-0000AB0D0000}"/>
    <cellStyle name="Normal 2 2 3 2 4 3" xfId="2535" xr:uid="{00000000-0005-0000-0000-0000AC0D0000}"/>
    <cellStyle name="Normal 2 2 3 2 4 4" xfId="4176" xr:uid="{00000000-0005-0000-0000-0000AD0D0000}"/>
    <cellStyle name="Normal 2 2 3 2 4 5" xfId="1711" xr:uid="{00000000-0005-0000-0000-0000AE0D0000}"/>
    <cellStyle name="Normal 2 2 3 2 5" xfId="3352" xr:uid="{00000000-0005-0000-0000-0000AF0D0000}"/>
    <cellStyle name="Normal 2 2 3 2 6" xfId="2532" xr:uid="{00000000-0005-0000-0000-0000B00D0000}"/>
    <cellStyle name="Normal 2 2 3 2 7" xfId="4173" xr:uid="{00000000-0005-0000-0000-0000B10D0000}"/>
    <cellStyle name="Normal 2 2 3 2 8" xfId="1708" xr:uid="{00000000-0005-0000-0000-0000B20D0000}"/>
    <cellStyle name="Normal 2 2 3 3" xfId="794" xr:uid="{00000000-0005-0000-0000-0000B30D0000}"/>
    <cellStyle name="Normal 2 2 3 3 2" xfId="3356" xr:uid="{00000000-0005-0000-0000-0000B40D0000}"/>
    <cellStyle name="Normal 2 2 3 3 3" xfId="2536" xr:uid="{00000000-0005-0000-0000-0000B50D0000}"/>
    <cellStyle name="Normal 2 2 3 3 4" xfId="4177" xr:uid="{00000000-0005-0000-0000-0000B60D0000}"/>
    <cellStyle name="Normal 2 2 3 3 5" xfId="1712" xr:uid="{00000000-0005-0000-0000-0000B70D0000}"/>
    <cellStyle name="Normal 2 2 3 4" xfId="795" xr:uid="{00000000-0005-0000-0000-0000B80D0000}"/>
    <cellStyle name="Normal 2 2 3 4 2" xfId="3357" xr:uid="{00000000-0005-0000-0000-0000B90D0000}"/>
    <cellStyle name="Normal 2 2 3 4 3" xfId="2537" xr:uid="{00000000-0005-0000-0000-0000BA0D0000}"/>
    <cellStyle name="Normal 2 2 3 4 4" xfId="4178" xr:uid="{00000000-0005-0000-0000-0000BB0D0000}"/>
    <cellStyle name="Normal 2 2 3 4 5" xfId="1713" xr:uid="{00000000-0005-0000-0000-0000BC0D0000}"/>
    <cellStyle name="Normal 2 2 3 5" xfId="796" xr:uid="{00000000-0005-0000-0000-0000BD0D0000}"/>
    <cellStyle name="Normal 2 2 3 5 2" xfId="3358" xr:uid="{00000000-0005-0000-0000-0000BE0D0000}"/>
    <cellStyle name="Normal 2 2 3 5 3" xfId="2538" xr:uid="{00000000-0005-0000-0000-0000BF0D0000}"/>
    <cellStyle name="Normal 2 2 3 5 4" xfId="4179" xr:uid="{00000000-0005-0000-0000-0000C00D0000}"/>
    <cellStyle name="Normal 2 2 3 5 5" xfId="1714" xr:uid="{00000000-0005-0000-0000-0000C10D0000}"/>
    <cellStyle name="Normal 2 2 3 6" xfId="797" xr:uid="{00000000-0005-0000-0000-0000C20D0000}"/>
    <cellStyle name="Normal 2 2 3 6 2" xfId="3359" xr:uid="{00000000-0005-0000-0000-0000C30D0000}"/>
    <cellStyle name="Normal 2 2 3 6 3" xfId="2539" xr:uid="{00000000-0005-0000-0000-0000C40D0000}"/>
    <cellStyle name="Normal 2 2 3 6 4" xfId="4180" xr:uid="{00000000-0005-0000-0000-0000C50D0000}"/>
    <cellStyle name="Normal 2 2 3 6 5" xfId="1715" xr:uid="{00000000-0005-0000-0000-0000C60D0000}"/>
    <cellStyle name="Normal 2 2 3 7" xfId="3351" xr:uid="{00000000-0005-0000-0000-0000C70D0000}"/>
    <cellStyle name="Normal 2 2 3 8" xfId="2531" xr:uid="{00000000-0005-0000-0000-0000C80D0000}"/>
    <cellStyle name="Normal 2 2 3 9" xfId="4172" xr:uid="{00000000-0005-0000-0000-0000C90D0000}"/>
    <cellStyle name="Normal 2 2 4" xfId="798" xr:uid="{00000000-0005-0000-0000-0000CA0D0000}"/>
    <cellStyle name="Normal 2 2 4 2" xfId="799" xr:uid="{00000000-0005-0000-0000-0000CB0D0000}"/>
    <cellStyle name="Normal 2 2 4 2 2" xfId="3361" xr:uid="{00000000-0005-0000-0000-0000CC0D0000}"/>
    <cellStyle name="Normal 2 2 4 2 3" xfId="2541" xr:uid="{00000000-0005-0000-0000-0000CD0D0000}"/>
    <cellStyle name="Normal 2 2 4 2 4" xfId="4182" xr:uid="{00000000-0005-0000-0000-0000CE0D0000}"/>
    <cellStyle name="Normal 2 2 4 2 5" xfId="1717" xr:uid="{00000000-0005-0000-0000-0000CF0D0000}"/>
    <cellStyle name="Normal 2 2 4 3" xfId="800" xr:uid="{00000000-0005-0000-0000-0000D00D0000}"/>
    <cellStyle name="Normal 2 2 4 3 2" xfId="3362" xr:uid="{00000000-0005-0000-0000-0000D10D0000}"/>
    <cellStyle name="Normal 2 2 4 3 3" xfId="2542" xr:uid="{00000000-0005-0000-0000-0000D20D0000}"/>
    <cellStyle name="Normal 2 2 4 3 4" xfId="4183" xr:uid="{00000000-0005-0000-0000-0000D30D0000}"/>
    <cellStyle name="Normal 2 2 4 3 5" xfId="1718" xr:uid="{00000000-0005-0000-0000-0000D40D0000}"/>
    <cellStyle name="Normal 2 2 4 4" xfId="801" xr:uid="{00000000-0005-0000-0000-0000D50D0000}"/>
    <cellStyle name="Normal 2 2 4 4 2" xfId="3363" xr:uid="{00000000-0005-0000-0000-0000D60D0000}"/>
    <cellStyle name="Normal 2 2 4 4 3" xfId="2543" xr:uid="{00000000-0005-0000-0000-0000D70D0000}"/>
    <cellStyle name="Normal 2 2 4 4 4" xfId="4184" xr:uid="{00000000-0005-0000-0000-0000D80D0000}"/>
    <cellStyle name="Normal 2 2 4 4 5" xfId="1719" xr:uid="{00000000-0005-0000-0000-0000D90D0000}"/>
    <cellStyle name="Normal 2 2 4 5" xfId="3360" xr:uid="{00000000-0005-0000-0000-0000DA0D0000}"/>
    <cellStyle name="Normal 2 2 4 6" xfId="2540" xr:uid="{00000000-0005-0000-0000-0000DB0D0000}"/>
    <cellStyle name="Normal 2 2 4 7" xfId="4181" xr:uid="{00000000-0005-0000-0000-0000DC0D0000}"/>
    <cellStyle name="Normal 2 2 4 8" xfId="1716" xr:uid="{00000000-0005-0000-0000-0000DD0D0000}"/>
    <cellStyle name="Normal 2 2 5" xfId="802" xr:uid="{00000000-0005-0000-0000-0000DE0D0000}"/>
    <cellStyle name="Normal 2 2 5 2" xfId="803" xr:uid="{00000000-0005-0000-0000-0000DF0D0000}"/>
    <cellStyle name="Normal 2 2 5 2 2" xfId="3364" xr:uid="{00000000-0005-0000-0000-0000E00D0000}"/>
    <cellStyle name="Normal 2 2 5 2 3" xfId="2544" xr:uid="{00000000-0005-0000-0000-0000E10D0000}"/>
    <cellStyle name="Normal 2 2 5 2 4" xfId="4185" xr:uid="{00000000-0005-0000-0000-0000E20D0000}"/>
    <cellStyle name="Normal 2 2 5 2 5" xfId="1720" xr:uid="{00000000-0005-0000-0000-0000E30D0000}"/>
    <cellStyle name="Normal 2 2 6" xfId="804" xr:uid="{00000000-0005-0000-0000-0000E40D0000}"/>
    <cellStyle name="Normal 2 2 6 2" xfId="3365" xr:uid="{00000000-0005-0000-0000-0000E50D0000}"/>
    <cellStyle name="Normal 2 2 6 3" xfId="2545" xr:uid="{00000000-0005-0000-0000-0000E60D0000}"/>
    <cellStyle name="Normal 2 2 6 4" xfId="4186" xr:uid="{00000000-0005-0000-0000-0000E70D0000}"/>
    <cellStyle name="Normal 2 2 6 5" xfId="1721" xr:uid="{00000000-0005-0000-0000-0000E80D0000}"/>
    <cellStyle name="Normal 2 2 7" xfId="805" xr:uid="{00000000-0005-0000-0000-0000E90D0000}"/>
    <cellStyle name="Normal 2 2 7 2" xfId="3366" xr:uid="{00000000-0005-0000-0000-0000EA0D0000}"/>
    <cellStyle name="Normal 2 2 7 3" xfId="2546" xr:uid="{00000000-0005-0000-0000-0000EB0D0000}"/>
    <cellStyle name="Normal 2 2 7 4" xfId="4187" xr:uid="{00000000-0005-0000-0000-0000EC0D0000}"/>
    <cellStyle name="Normal 2 2 7 5" xfId="1722" xr:uid="{00000000-0005-0000-0000-0000ED0D0000}"/>
    <cellStyle name="Normal 2 2 8" xfId="787" xr:uid="{00000000-0005-0000-0000-0000EE0D0000}"/>
    <cellStyle name="Normal 2 2 8 2" xfId="3350" xr:uid="{00000000-0005-0000-0000-0000EF0D0000}"/>
    <cellStyle name="Normal 2 2 8 3" xfId="2530" xr:uid="{00000000-0005-0000-0000-0000F00D0000}"/>
    <cellStyle name="Normal 2 2 8 4" xfId="4171" xr:uid="{00000000-0005-0000-0000-0000F10D0000}"/>
    <cellStyle name="Normal 2 2 8 5" xfId="1706" xr:uid="{00000000-0005-0000-0000-0000F20D0000}"/>
    <cellStyle name="Normal 2 3" xfId="806" xr:uid="{00000000-0005-0000-0000-0000F30D0000}"/>
    <cellStyle name="Normal 2 3 2" xfId="807" xr:uid="{00000000-0005-0000-0000-0000F40D0000}"/>
    <cellStyle name="Normal 2 3 2 2" xfId="808" xr:uid="{00000000-0005-0000-0000-0000F50D0000}"/>
    <cellStyle name="Normal 2 3 2 2 2" xfId="3368" xr:uid="{00000000-0005-0000-0000-0000F60D0000}"/>
    <cellStyle name="Normal 2 3 2 2 3" xfId="2548" xr:uid="{00000000-0005-0000-0000-0000F70D0000}"/>
    <cellStyle name="Normal 2 3 2 2 4" xfId="4189" xr:uid="{00000000-0005-0000-0000-0000F80D0000}"/>
    <cellStyle name="Normal 2 3 2 2 5" xfId="1724" xr:uid="{00000000-0005-0000-0000-0000F90D0000}"/>
    <cellStyle name="Normal 2 3 2 3" xfId="809" xr:uid="{00000000-0005-0000-0000-0000FA0D0000}"/>
    <cellStyle name="Normal 2 3 2 3 2" xfId="3369" xr:uid="{00000000-0005-0000-0000-0000FB0D0000}"/>
    <cellStyle name="Normal 2 3 2 3 3" xfId="2549" xr:uid="{00000000-0005-0000-0000-0000FC0D0000}"/>
    <cellStyle name="Normal 2 3 2 3 4" xfId="4190" xr:uid="{00000000-0005-0000-0000-0000FD0D0000}"/>
    <cellStyle name="Normal 2 3 2 3 5" xfId="1725" xr:uid="{00000000-0005-0000-0000-0000FE0D0000}"/>
    <cellStyle name="Normal 2 3 2 4" xfId="810" xr:uid="{00000000-0005-0000-0000-0000FF0D0000}"/>
    <cellStyle name="Normal 2 3 2 4 2" xfId="3370" xr:uid="{00000000-0005-0000-0000-0000000E0000}"/>
    <cellStyle name="Normal 2 3 2 4 3" xfId="2550" xr:uid="{00000000-0005-0000-0000-0000010E0000}"/>
    <cellStyle name="Normal 2 3 2 4 4" xfId="4191" xr:uid="{00000000-0005-0000-0000-0000020E0000}"/>
    <cellStyle name="Normal 2 3 2 4 5" xfId="1726" xr:uid="{00000000-0005-0000-0000-0000030E0000}"/>
    <cellStyle name="Normal 2 3 2 5" xfId="811" xr:uid="{00000000-0005-0000-0000-0000040E0000}"/>
    <cellStyle name="Normal 2 3 2 5 2" xfId="3371" xr:uid="{00000000-0005-0000-0000-0000050E0000}"/>
    <cellStyle name="Normal 2 3 2 5 3" xfId="2551" xr:uid="{00000000-0005-0000-0000-0000060E0000}"/>
    <cellStyle name="Normal 2 3 2 5 4" xfId="4192" xr:uid="{00000000-0005-0000-0000-0000070E0000}"/>
    <cellStyle name="Normal 2 3 2 5 5" xfId="1727" xr:uid="{00000000-0005-0000-0000-0000080E0000}"/>
    <cellStyle name="Normal 2 3 2 6" xfId="3367" xr:uid="{00000000-0005-0000-0000-0000090E0000}"/>
    <cellStyle name="Normal 2 3 2 7" xfId="2547" xr:uid="{00000000-0005-0000-0000-00000A0E0000}"/>
    <cellStyle name="Normal 2 3 2 8" xfId="4188" xr:uid="{00000000-0005-0000-0000-00000B0E0000}"/>
    <cellStyle name="Normal 2 3 2 9" xfId="1723" xr:uid="{00000000-0005-0000-0000-00000C0E0000}"/>
    <cellStyle name="Normal 2 3 3" xfId="812" xr:uid="{00000000-0005-0000-0000-00000D0E0000}"/>
    <cellStyle name="Normal 2 3 3 2" xfId="813" xr:uid="{00000000-0005-0000-0000-00000E0E0000}"/>
    <cellStyle name="Normal 2 3 3 2 2" xfId="3372" xr:uid="{00000000-0005-0000-0000-00000F0E0000}"/>
    <cellStyle name="Normal 2 3 3 2 3" xfId="2552" xr:uid="{00000000-0005-0000-0000-0000100E0000}"/>
    <cellStyle name="Normal 2 3 3 2 4" xfId="4193" xr:uid="{00000000-0005-0000-0000-0000110E0000}"/>
    <cellStyle name="Normal 2 3 3 2 5" xfId="1728" xr:uid="{00000000-0005-0000-0000-0000120E0000}"/>
    <cellStyle name="Normal 2 3 4" xfId="814" xr:uid="{00000000-0005-0000-0000-0000130E0000}"/>
    <cellStyle name="Normal 2 3 5" xfId="815" xr:uid="{00000000-0005-0000-0000-0000140E0000}"/>
    <cellStyle name="Normal 2 3 5 2" xfId="3373" xr:uid="{00000000-0005-0000-0000-0000150E0000}"/>
    <cellStyle name="Normal 2 3 5 3" xfId="2553" xr:uid="{00000000-0005-0000-0000-0000160E0000}"/>
    <cellStyle name="Normal 2 3 5 4" xfId="4194" xr:uid="{00000000-0005-0000-0000-0000170E0000}"/>
    <cellStyle name="Normal 2 3 5 5" xfId="1729" xr:uid="{00000000-0005-0000-0000-0000180E0000}"/>
    <cellStyle name="Normal 2_Carcass" xfId="816" xr:uid="{00000000-0005-0000-0000-0000190E0000}"/>
    <cellStyle name="Normal 20" xfId="817" xr:uid="{00000000-0005-0000-0000-00001A0E0000}"/>
    <cellStyle name="Normal 20 2" xfId="818" xr:uid="{00000000-0005-0000-0000-00001B0E0000}"/>
    <cellStyle name="Normal 20 2 2" xfId="3375" xr:uid="{00000000-0005-0000-0000-00001C0E0000}"/>
    <cellStyle name="Normal 20 2 3" xfId="2555" xr:uid="{00000000-0005-0000-0000-00001D0E0000}"/>
    <cellStyle name="Normal 20 2 4" xfId="4196" xr:uid="{00000000-0005-0000-0000-00001E0E0000}"/>
    <cellStyle name="Normal 20 2 5" xfId="1731" xr:uid="{00000000-0005-0000-0000-00001F0E0000}"/>
    <cellStyle name="Normal 20 3" xfId="3374" xr:uid="{00000000-0005-0000-0000-0000200E0000}"/>
    <cellStyle name="Normal 20 4" xfId="2554" xr:uid="{00000000-0005-0000-0000-0000210E0000}"/>
    <cellStyle name="Normal 20 5" xfId="4195" xr:uid="{00000000-0005-0000-0000-0000220E0000}"/>
    <cellStyle name="Normal 20 6" xfId="1730" xr:uid="{00000000-0005-0000-0000-0000230E0000}"/>
    <cellStyle name="Normal 21" xfId="819" xr:uid="{00000000-0005-0000-0000-0000240E0000}"/>
    <cellStyle name="Normal 21 2" xfId="820" xr:uid="{00000000-0005-0000-0000-0000250E0000}"/>
    <cellStyle name="Normal 21 2 2" xfId="3377" xr:uid="{00000000-0005-0000-0000-0000260E0000}"/>
    <cellStyle name="Normal 21 2 3" xfId="2557" xr:uid="{00000000-0005-0000-0000-0000270E0000}"/>
    <cellStyle name="Normal 21 2 4" xfId="4198" xr:uid="{00000000-0005-0000-0000-0000280E0000}"/>
    <cellStyle name="Normal 21 2 5" xfId="1733" xr:uid="{00000000-0005-0000-0000-0000290E0000}"/>
    <cellStyle name="Normal 21 3" xfId="3376" xr:uid="{00000000-0005-0000-0000-00002A0E0000}"/>
    <cellStyle name="Normal 21 4" xfId="2556" xr:uid="{00000000-0005-0000-0000-00002B0E0000}"/>
    <cellStyle name="Normal 21 5" xfId="4197" xr:uid="{00000000-0005-0000-0000-00002C0E0000}"/>
    <cellStyle name="Normal 21 6" xfId="1732" xr:uid="{00000000-0005-0000-0000-00002D0E0000}"/>
    <cellStyle name="Normal 22" xfId="821" xr:uid="{00000000-0005-0000-0000-00002E0E0000}"/>
    <cellStyle name="Normal 22 2" xfId="822" xr:uid="{00000000-0005-0000-0000-00002F0E0000}"/>
    <cellStyle name="Normal 22 2 2" xfId="3379" xr:uid="{00000000-0005-0000-0000-0000300E0000}"/>
    <cellStyle name="Normal 22 2 3" xfId="2559" xr:uid="{00000000-0005-0000-0000-0000310E0000}"/>
    <cellStyle name="Normal 22 2 4" xfId="4200" xr:uid="{00000000-0005-0000-0000-0000320E0000}"/>
    <cellStyle name="Normal 22 2 5" xfId="1735" xr:uid="{00000000-0005-0000-0000-0000330E0000}"/>
    <cellStyle name="Normal 22 3" xfId="823" xr:uid="{00000000-0005-0000-0000-0000340E0000}"/>
    <cellStyle name="Normal 22 3 2" xfId="3380" xr:uid="{00000000-0005-0000-0000-0000350E0000}"/>
    <cellStyle name="Normal 22 3 3" xfId="2560" xr:uid="{00000000-0005-0000-0000-0000360E0000}"/>
    <cellStyle name="Normal 22 3 4" xfId="4201" xr:uid="{00000000-0005-0000-0000-0000370E0000}"/>
    <cellStyle name="Normal 22 3 5" xfId="1736" xr:uid="{00000000-0005-0000-0000-0000380E0000}"/>
    <cellStyle name="Normal 22 4" xfId="3378" xr:uid="{00000000-0005-0000-0000-0000390E0000}"/>
    <cellStyle name="Normal 22 5" xfId="2558" xr:uid="{00000000-0005-0000-0000-00003A0E0000}"/>
    <cellStyle name="Normal 22 6" xfId="4199" xr:uid="{00000000-0005-0000-0000-00003B0E0000}"/>
    <cellStyle name="Normal 22 7" xfId="1734" xr:uid="{00000000-0005-0000-0000-00003C0E0000}"/>
    <cellStyle name="Normal 23" xfId="824" xr:uid="{00000000-0005-0000-0000-00003D0E0000}"/>
    <cellStyle name="Normal 23 2" xfId="825" xr:uid="{00000000-0005-0000-0000-00003E0E0000}"/>
    <cellStyle name="Normal 23 2 2" xfId="3382" xr:uid="{00000000-0005-0000-0000-00003F0E0000}"/>
    <cellStyle name="Normal 23 2 3" xfId="2562" xr:uid="{00000000-0005-0000-0000-0000400E0000}"/>
    <cellStyle name="Normal 23 2 4" xfId="4203" xr:uid="{00000000-0005-0000-0000-0000410E0000}"/>
    <cellStyle name="Normal 23 2 5" xfId="1738" xr:uid="{00000000-0005-0000-0000-0000420E0000}"/>
    <cellStyle name="Normal 23 3" xfId="3381" xr:uid="{00000000-0005-0000-0000-0000430E0000}"/>
    <cellStyle name="Normal 23 4" xfId="2561" xr:uid="{00000000-0005-0000-0000-0000440E0000}"/>
    <cellStyle name="Normal 23 5" xfId="4202" xr:uid="{00000000-0005-0000-0000-0000450E0000}"/>
    <cellStyle name="Normal 23 6" xfId="1737" xr:uid="{00000000-0005-0000-0000-0000460E0000}"/>
    <cellStyle name="Normal 24" xfId="826" xr:uid="{00000000-0005-0000-0000-0000470E0000}"/>
    <cellStyle name="Normal 24 2" xfId="827" xr:uid="{00000000-0005-0000-0000-0000480E0000}"/>
    <cellStyle name="Normal 24 2 2" xfId="3384" xr:uid="{00000000-0005-0000-0000-0000490E0000}"/>
    <cellStyle name="Normal 24 2 3" xfId="2564" xr:uid="{00000000-0005-0000-0000-00004A0E0000}"/>
    <cellStyle name="Normal 24 2 4" xfId="4205" xr:uid="{00000000-0005-0000-0000-00004B0E0000}"/>
    <cellStyle name="Normal 24 2 5" xfId="1740" xr:uid="{00000000-0005-0000-0000-00004C0E0000}"/>
    <cellStyle name="Normal 24 3" xfId="828" xr:uid="{00000000-0005-0000-0000-00004D0E0000}"/>
    <cellStyle name="Normal 24 3 2" xfId="3385" xr:uid="{00000000-0005-0000-0000-00004E0E0000}"/>
    <cellStyle name="Normal 24 3 3" xfId="2565" xr:uid="{00000000-0005-0000-0000-00004F0E0000}"/>
    <cellStyle name="Normal 24 3 4" xfId="4206" xr:uid="{00000000-0005-0000-0000-0000500E0000}"/>
    <cellStyle name="Normal 24 3 5" xfId="1741" xr:uid="{00000000-0005-0000-0000-0000510E0000}"/>
    <cellStyle name="Normal 24 4" xfId="3383" xr:uid="{00000000-0005-0000-0000-0000520E0000}"/>
    <cellStyle name="Normal 24 5" xfId="2563" xr:uid="{00000000-0005-0000-0000-0000530E0000}"/>
    <cellStyle name="Normal 24 6" xfId="4204" xr:uid="{00000000-0005-0000-0000-0000540E0000}"/>
    <cellStyle name="Normal 24 7" xfId="1739" xr:uid="{00000000-0005-0000-0000-0000550E0000}"/>
    <cellStyle name="Normal 25" xfId="829" xr:uid="{00000000-0005-0000-0000-0000560E0000}"/>
    <cellStyle name="Normal 25 2" xfId="830" xr:uid="{00000000-0005-0000-0000-0000570E0000}"/>
    <cellStyle name="Normal 25 2 2" xfId="3387" xr:uid="{00000000-0005-0000-0000-0000580E0000}"/>
    <cellStyle name="Normal 25 2 3" xfId="2567" xr:uid="{00000000-0005-0000-0000-0000590E0000}"/>
    <cellStyle name="Normal 25 2 4" xfId="4208" xr:uid="{00000000-0005-0000-0000-00005A0E0000}"/>
    <cellStyle name="Normal 25 2 5" xfId="1743" xr:uid="{00000000-0005-0000-0000-00005B0E0000}"/>
    <cellStyle name="Normal 25 3" xfId="3386" xr:uid="{00000000-0005-0000-0000-00005C0E0000}"/>
    <cellStyle name="Normal 25 4" xfId="2566" xr:uid="{00000000-0005-0000-0000-00005D0E0000}"/>
    <cellStyle name="Normal 25 5" xfId="4207" xr:uid="{00000000-0005-0000-0000-00005E0E0000}"/>
    <cellStyle name="Normal 25 6" xfId="1742" xr:uid="{00000000-0005-0000-0000-00005F0E0000}"/>
    <cellStyle name="Normal 26" xfId="831" xr:uid="{00000000-0005-0000-0000-0000600E0000}"/>
    <cellStyle name="Normal 26 2" xfId="832" xr:uid="{00000000-0005-0000-0000-0000610E0000}"/>
    <cellStyle name="Normal 26 2 2" xfId="3389" xr:uid="{00000000-0005-0000-0000-0000620E0000}"/>
    <cellStyle name="Normal 26 2 3" xfId="2569" xr:uid="{00000000-0005-0000-0000-0000630E0000}"/>
    <cellStyle name="Normal 26 2 4" xfId="4210" xr:uid="{00000000-0005-0000-0000-0000640E0000}"/>
    <cellStyle name="Normal 26 2 5" xfId="1745" xr:uid="{00000000-0005-0000-0000-0000650E0000}"/>
    <cellStyle name="Normal 26 3" xfId="3388" xr:uid="{00000000-0005-0000-0000-0000660E0000}"/>
    <cellStyle name="Normal 26 4" xfId="2568" xr:uid="{00000000-0005-0000-0000-0000670E0000}"/>
    <cellStyle name="Normal 26 5" xfId="4209" xr:uid="{00000000-0005-0000-0000-0000680E0000}"/>
    <cellStyle name="Normal 26 6" xfId="1744" xr:uid="{00000000-0005-0000-0000-0000690E0000}"/>
    <cellStyle name="Normal 27" xfId="833" xr:uid="{00000000-0005-0000-0000-00006A0E0000}"/>
    <cellStyle name="Normal 28" xfId="834" xr:uid="{00000000-0005-0000-0000-00006B0E0000}"/>
    <cellStyle name="Normal 28 2" xfId="835" xr:uid="{00000000-0005-0000-0000-00006C0E0000}"/>
    <cellStyle name="Normal 29" xfId="836" xr:uid="{00000000-0005-0000-0000-00006D0E0000}"/>
    <cellStyle name="Normal 29 2" xfId="837" xr:uid="{00000000-0005-0000-0000-00006E0E0000}"/>
    <cellStyle name="Normal 3" xfId="4" xr:uid="{00000000-0005-0000-0000-00006F0E0000}"/>
    <cellStyle name="Normal 3 10" xfId="1032" xr:uid="{00000000-0005-0000-0000-0000700E0000}"/>
    <cellStyle name="Normal 3 2" xfId="7" xr:uid="{00000000-0005-0000-0000-0000710E0000}"/>
    <cellStyle name="Normal 3 2 2" xfId="13" xr:uid="{00000000-0005-0000-0000-0000720E0000}"/>
    <cellStyle name="Normal 3 2 3" xfId="839" xr:uid="{00000000-0005-0000-0000-0000730E0000}"/>
    <cellStyle name="Normal 3 2 3 2" xfId="3391" xr:uid="{00000000-0005-0000-0000-0000740E0000}"/>
    <cellStyle name="Normal 3 2 3 3" xfId="2571" xr:uid="{00000000-0005-0000-0000-0000750E0000}"/>
    <cellStyle name="Normal 3 2 3 4" xfId="4212" xr:uid="{00000000-0005-0000-0000-0000760E0000}"/>
    <cellStyle name="Normal 3 2 3 5" xfId="1747" xr:uid="{00000000-0005-0000-0000-0000770E0000}"/>
    <cellStyle name="Normal 3 2 4" xfId="840" xr:uid="{00000000-0005-0000-0000-0000780E0000}"/>
    <cellStyle name="Normal 3 2 4 2" xfId="3392" xr:uid="{00000000-0005-0000-0000-0000790E0000}"/>
    <cellStyle name="Normal 3 2 4 3" xfId="2572" xr:uid="{00000000-0005-0000-0000-00007A0E0000}"/>
    <cellStyle name="Normal 3 2 4 4" xfId="4213" xr:uid="{00000000-0005-0000-0000-00007B0E0000}"/>
    <cellStyle name="Normal 3 2 4 5" xfId="1748" xr:uid="{00000000-0005-0000-0000-00007C0E0000}"/>
    <cellStyle name="Normal 3 2 5" xfId="838" xr:uid="{00000000-0005-0000-0000-00007D0E0000}"/>
    <cellStyle name="Normal 3 2 5 2" xfId="3390" xr:uid="{00000000-0005-0000-0000-00007E0E0000}"/>
    <cellStyle name="Normal 3 2 5 3" xfId="2570" xr:uid="{00000000-0005-0000-0000-00007F0E0000}"/>
    <cellStyle name="Normal 3 2 5 4" xfId="4211" xr:uid="{00000000-0005-0000-0000-0000800E0000}"/>
    <cellStyle name="Normal 3 2 5 5" xfId="1746" xr:uid="{00000000-0005-0000-0000-0000810E0000}"/>
    <cellStyle name="Normal 3 3" xfId="11" xr:uid="{00000000-0005-0000-0000-0000820E0000}"/>
    <cellStyle name="Normal 3 3 2" xfId="842" xr:uid="{00000000-0005-0000-0000-0000830E0000}"/>
    <cellStyle name="Normal 3 3 2 2" xfId="3394" xr:uid="{00000000-0005-0000-0000-0000840E0000}"/>
    <cellStyle name="Normal 3 3 2 3" xfId="2574" xr:uid="{00000000-0005-0000-0000-0000850E0000}"/>
    <cellStyle name="Normal 3 3 2 4" xfId="4215" xr:uid="{00000000-0005-0000-0000-0000860E0000}"/>
    <cellStyle name="Normal 3 3 2 5" xfId="1750" xr:uid="{00000000-0005-0000-0000-0000870E0000}"/>
    <cellStyle name="Normal 3 3 3" xfId="841" xr:uid="{00000000-0005-0000-0000-0000880E0000}"/>
    <cellStyle name="Normal 3 3 3 2" xfId="3393" xr:uid="{00000000-0005-0000-0000-0000890E0000}"/>
    <cellStyle name="Normal 3 3 3 3" xfId="2573" xr:uid="{00000000-0005-0000-0000-00008A0E0000}"/>
    <cellStyle name="Normal 3 3 3 4" xfId="4214" xr:uid="{00000000-0005-0000-0000-00008B0E0000}"/>
    <cellStyle name="Normal 3 3 3 5" xfId="1749" xr:uid="{00000000-0005-0000-0000-00008C0E0000}"/>
    <cellStyle name="Normal 3 3 4" xfId="2679" xr:uid="{00000000-0005-0000-0000-00008D0E0000}"/>
    <cellStyle name="Normal 3 3 5" xfId="1857" xr:uid="{00000000-0005-0000-0000-00008E0E0000}"/>
    <cellStyle name="Normal 3 3 6" xfId="3500" xr:uid="{00000000-0005-0000-0000-00008F0E0000}"/>
    <cellStyle name="Normal 3 3 7" xfId="1035" xr:uid="{00000000-0005-0000-0000-0000900E0000}"/>
    <cellStyle name="Normal 3 4" xfId="843" xr:uid="{00000000-0005-0000-0000-0000910E0000}"/>
    <cellStyle name="Normal 3 5" xfId="844" xr:uid="{00000000-0005-0000-0000-0000920E0000}"/>
    <cellStyle name="Normal 3 6" xfId="845" xr:uid="{00000000-0005-0000-0000-0000930E0000}"/>
    <cellStyle name="Normal 3 7" xfId="8" xr:uid="{00000000-0005-0000-0000-0000940E0000}"/>
    <cellStyle name="Normal 3 7 2" xfId="2676" xr:uid="{00000000-0005-0000-0000-0000950E0000}"/>
    <cellStyle name="Normal 3 8" xfId="1854" xr:uid="{00000000-0005-0000-0000-0000960E0000}"/>
    <cellStyle name="Normal 3 9" xfId="3497" xr:uid="{00000000-0005-0000-0000-0000970E0000}"/>
    <cellStyle name="Normal 3_STT redd measure" xfId="846" xr:uid="{00000000-0005-0000-0000-0000980E0000}"/>
    <cellStyle name="Normal 30" xfId="847" xr:uid="{00000000-0005-0000-0000-0000990E0000}"/>
    <cellStyle name="Normal 30 2" xfId="848" xr:uid="{00000000-0005-0000-0000-00009A0E0000}"/>
    <cellStyle name="Normal 31" xfId="849" xr:uid="{00000000-0005-0000-0000-00009B0E0000}"/>
    <cellStyle name="Normal 31 2" xfId="850" xr:uid="{00000000-0005-0000-0000-00009C0E0000}"/>
    <cellStyle name="Normal 32" xfId="851" xr:uid="{00000000-0005-0000-0000-00009D0E0000}"/>
    <cellStyle name="Normal 32 2" xfId="852" xr:uid="{00000000-0005-0000-0000-00009E0E0000}"/>
    <cellStyle name="Normal 33" xfId="853" xr:uid="{00000000-0005-0000-0000-00009F0E0000}"/>
    <cellStyle name="Normal 33 2" xfId="854" xr:uid="{00000000-0005-0000-0000-0000A00E0000}"/>
    <cellStyle name="Normal 34" xfId="855" xr:uid="{00000000-0005-0000-0000-0000A10E0000}"/>
    <cellStyle name="Normal 34 2" xfId="856" xr:uid="{00000000-0005-0000-0000-0000A20E0000}"/>
    <cellStyle name="Normal 35" xfId="857" xr:uid="{00000000-0005-0000-0000-0000A30E0000}"/>
    <cellStyle name="Normal 35 2" xfId="858" xr:uid="{00000000-0005-0000-0000-0000A40E0000}"/>
    <cellStyle name="Normal 36" xfId="859" xr:uid="{00000000-0005-0000-0000-0000A50E0000}"/>
    <cellStyle name="Normal 36 2" xfId="3395" xr:uid="{00000000-0005-0000-0000-0000A60E0000}"/>
    <cellStyle name="Normal 36 3" xfId="2575" xr:uid="{00000000-0005-0000-0000-0000A70E0000}"/>
    <cellStyle name="Normal 36 4" xfId="4216" xr:uid="{00000000-0005-0000-0000-0000A80E0000}"/>
    <cellStyle name="Normal 36 5" xfId="1751" xr:uid="{00000000-0005-0000-0000-0000A90E0000}"/>
    <cellStyle name="Normal 37" xfId="860" xr:uid="{00000000-0005-0000-0000-0000AA0E0000}"/>
    <cellStyle name="Normal 38" xfId="861" xr:uid="{00000000-0005-0000-0000-0000AB0E0000}"/>
    <cellStyle name="Normal 39" xfId="862" xr:uid="{00000000-0005-0000-0000-0000AC0E0000}"/>
    <cellStyle name="Normal 39 2" xfId="3396" xr:uid="{00000000-0005-0000-0000-0000AD0E0000}"/>
    <cellStyle name="Normal 39 3" xfId="2576" xr:uid="{00000000-0005-0000-0000-0000AE0E0000}"/>
    <cellStyle name="Normal 39 4" xfId="4217" xr:uid="{00000000-0005-0000-0000-0000AF0E0000}"/>
    <cellStyle name="Normal 39 5" xfId="1752" xr:uid="{00000000-0005-0000-0000-0000B00E0000}"/>
    <cellStyle name="Normal 4" xfId="6" xr:uid="{00000000-0005-0000-0000-0000B10E0000}"/>
    <cellStyle name="Normal 4 10" xfId="1033" xr:uid="{00000000-0005-0000-0000-0000B20E0000}"/>
    <cellStyle name="Normal 4 2" xfId="12" xr:uid="{00000000-0005-0000-0000-0000B30E0000}"/>
    <cellStyle name="Normal 4 2 10" xfId="1036" xr:uid="{00000000-0005-0000-0000-0000B40E0000}"/>
    <cellStyle name="Normal 4 2 2" xfId="865" xr:uid="{00000000-0005-0000-0000-0000B50E0000}"/>
    <cellStyle name="Normal 4 2 2 2" xfId="866" xr:uid="{00000000-0005-0000-0000-0000B60E0000}"/>
    <cellStyle name="Normal 4 2 2 3" xfId="867" xr:uid="{00000000-0005-0000-0000-0000B70E0000}"/>
    <cellStyle name="Normal 4 2 3" xfId="868" xr:uid="{00000000-0005-0000-0000-0000B80E0000}"/>
    <cellStyle name="Normal 4 2 4" xfId="869" xr:uid="{00000000-0005-0000-0000-0000B90E0000}"/>
    <cellStyle name="Normal 4 2 4 2" xfId="3398" xr:uid="{00000000-0005-0000-0000-0000BA0E0000}"/>
    <cellStyle name="Normal 4 2 4 3" xfId="2578" xr:uid="{00000000-0005-0000-0000-0000BB0E0000}"/>
    <cellStyle name="Normal 4 2 4 4" xfId="4219" xr:uid="{00000000-0005-0000-0000-0000BC0E0000}"/>
    <cellStyle name="Normal 4 2 4 5" xfId="1754" xr:uid="{00000000-0005-0000-0000-0000BD0E0000}"/>
    <cellStyle name="Normal 4 2 5" xfId="870" xr:uid="{00000000-0005-0000-0000-0000BE0E0000}"/>
    <cellStyle name="Normal 4 2 5 2" xfId="3399" xr:uid="{00000000-0005-0000-0000-0000BF0E0000}"/>
    <cellStyle name="Normal 4 2 5 3" xfId="2579" xr:uid="{00000000-0005-0000-0000-0000C00E0000}"/>
    <cellStyle name="Normal 4 2 5 4" xfId="4220" xr:uid="{00000000-0005-0000-0000-0000C10E0000}"/>
    <cellStyle name="Normal 4 2 5 5" xfId="1755" xr:uid="{00000000-0005-0000-0000-0000C20E0000}"/>
    <cellStyle name="Normal 4 2 6" xfId="864" xr:uid="{00000000-0005-0000-0000-0000C30E0000}"/>
    <cellStyle name="Normal 4 2 6 2" xfId="3397" xr:uid="{00000000-0005-0000-0000-0000C40E0000}"/>
    <cellStyle name="Normal 4 2 6 3" xfId="2577" xr:uid="{00000000-0005-0000-0000-0000C50E0000}"/>
    <cellStyle name="Normal 4 2 6 4" xfId="4218" xr:uid="{00000000-0005-0000-0000-0000C60E0000}"/>
    <cellStyle name="Normal 4 2 6 5" xfId="1753" xr:uid="{00000000-0005-0000-0000-0000C70E0000}"/>
    <cellStyle name="Normal 4 2 7" xfId="2680" xr:uid="{00000000-0005-0000-0000-0000C80E0000}"/>
    <cellStyle name="Normal 4 2 8" xfId="1870" xr:uid="{00000000-0005-0000-0000-0000C90E0000}"/>
    <cellStyle name="Normal 4 2 9" xfId="3501" xr:uid="{00000000-0005-0000-0000-0000CA0E0000}"/>
    <cellStyle name="Normal 4 3" xfId="871" xr:uid="{00000000-0005-0000-0000-0000CB0E0000}"/>
    <cellStyle name="Normal 4 3 2" xfId="872" xr:uid="{00000000-0005-0000-0000-0000CC0E0000}"/>
    <cellStyle name="Normal 4 3 2 2" xfId="3400" xr:uid="{00000000-0005-0000-0000-0000CD0E0000}"/>
    <cellStyle name="Normal 4 3 2 3" xfId="2580" xr:uid="{00000000-0005-0000-0000-0000CE0E0000}"/>
    <cellStyle name="Normal 4 3 2 4" xfId="4221" xr:uid="{00000000-0005-0000-0000-0000CF0E0000}"/>
    <cellStyle name="Normal 4 3 2 5" xfId="1756" xr:uid="{00000000-0005-0000-0000-0000D00E0000}"/>
    <cellStyle name="Normal 4 3 3" xfId="873" xr:uid="{00000000-0005-0000-0000-0000D10E0000}"/>
    <cellStyle name="Normal 4 3 3 2" xfId="3401" xr:uid="{00000000-0005-0000-0000-0000D20E0000}"/>
    <cellStyle name="Normal 4 3 3 3" xfId="2581" xr:uid="{00000000-0005-0000-0000-0000D30E0000}"/>
    <cellStyle name="Normal 4 3 3 4" xfId="4222" xr:uid="{00000000-0005-0000-0000-0000D40E0000}"/>
    <cellStyle name="Normal 4 3 3 5" xfId="1757" xr:uid="{00000000-0005-0000-0000-0000D50E0000}"/>
    <cellStyle name="Normal 4 3 4" xfId="874" xr:uid="{00000000-0005-0000-0000-0000D60E0000}"/>
    <cellStyle name="Normal 4 3 4 2" xfId="3402" xr:uid="{00000000-0005-0000-0000-0000D70E0000}"/>
    <cellStyle name="Normal 4 3 4 3" xfId="2582" xr:uid="{00000000-0005-0000-0000-0000D80E0000}"/>
    <cellStyle name="Normal 4 3 4 4" xfId="4223" xr:uid="{00000000-0005-0000-0000-0000D90E0000}"/>
    <cellStyle name="Normal 4 3 4 5" xfId="1758" xr:uid="{00000000-0005-0000-0000-0000DA0E0000}"/>
    <cellStyle name="Normal 4 3 5" xfId="875" xr:uid="{00000000-0005-0000-0000-0000DB0E0000}"/>
    <cellStyle name="Normal 4 3 5 2" xfId="3403" xr:uid="{00000000-0005-0000-0000-0000DC0E0000}"/>
    <cellStyle name="Normal 4 3 5 3" xfId="2583" xr:uid="{00000000-0005-0000-0000-0000DD0E0000}"/>
    <cellStyle name="Normal 4 3 5 4" xfId="4224" xr:uid="{00000000-0005-0000-0000-0000DE0E0000}"/>
    <cellStyle name="Normal 4 3 5 5" xfId="1759" xr:uid="{00000000-0005-0000-0000-0000DF0E0000}"/>
    <cellStyle name="Normal 4 4" xfId="876" xr:uid="{00000000-0005-0000-0000-0000E00E0000}"/>
    <cellStyle name="Normal 4 4 2" xfId="877" xr:uid="{00000000-0005-0000-0000-0000E10E0000}"/>
    <cellStyle name="Normal 4 4 2 2" xfId="3404" xr:uid="{00000000-0005-0000-0000-0000E20E0000}"/>
    <cellStyle name="Normal 4 4 2 3" xfId="2584" xr:uid="{00000000-0005-0000-0000-0000E30E0000}"/>
    <cellStyle name="Normal 4 4 2 4" xfId="4225" xr:uid="{00000000-0005-0000-0000-0000E40E0000}"/>
    <cellStyle name="Normal 4 4 2 5" xfId="1760" xr:uid="{00000000-0005-0000-0000-0000E50E0000}"/>
    <cellStyle name="Normal 4 5" xfId="878" xr:uid="{00000000-0005-0000-0000-0000E60E0000}"/>
    <cellStyle name="Normal 4 5 2" xfId="3405" xr:uid="{00000000-0005-0000-0000-0000E70E0000}"/>
    <cellStyle name="Normal 4 5 3" xfId="2585" xr:uid="{00000000-0005-0000-0000-0000E80E0000}"/>
    <cellStyle name="Normal 4 5 4" xfId="4226" xr:uid="{00000000-0005-0000-0000-0000E90E0000}"/>
    <cellStyle name="Normal 4 5 5" xfId="1761" xr:uid="{00000000-0005-0000-0000-0000EA0E0000}"/>
    <cellStyle name="Normal 4 6" xfId="863" xr:uid="{00000000-0005-0000-0000-0000EB0E0000}"/>
    <cellStyle name="Normal 4 7" xfId="9" xr:uid="{00000000-0005-0000-0000-0000EC0E0000}"/>
    <cellStyle name="Normal 4 7 2" xfId="2677" xr:uid="{00000000-0005-0000-0000-0000ED0E0000}"/>
    <cellStyle name="Normal 4 8" xfId="1868" xr:uid="{00000000-0005-0000-0000-0000EE0E0000}"/>
    <cellStyle name="Normal 4 9" xfId="3498" xr:uid="{00000000-0005-0000-0000-0000EF0E0000}"/>
    <cellStyle name="Normal 4_Carcass" xfId="879" xr:uid="{00000000-0005-0000-0000-0000F00E0000}"/>
    <cellStyle name="Normal 40" xfId="880" xr:uid="{00000000-0005-0000-0000-0000F10E0000}"/>
    <cellStyle name="Normal 41" xfId="14" xr:uid="{00000000-0005-0000-0000-0000F20E0000}"/>
    <cellStyle name="Normal 41 2" xfId="2681" xr:uid="{00000000-0005-0000-0000-0000F30E0000}"/>
    <cellStyle name="Normal 41 3" xfId="1866" xr:uid="{00000000-0005-0000-0000-0000F40E0000}"/>
    <cellStyle name="Normal 41 4" xfId="3502" xr:uid="{00000000-0005-0000-0000-0000F50E0000}"/>
    <cellStyle name="Normal 41 5" xfId="1037" xr:uid="{00000000-0005-0000-0000-0000F60E0000}"/>
    <cellStyle name="Normal 42" xfId="1852" xr:uid="{00000000-0005-0000-0000-0000F70E0000}"/>
    <cellStyle name="Normal 42 2" xfId="1860" xr:uid="{00000000-0005-0000-0000-0000F80E0000}"/>
    <cellStyle name="Normal 43" xfId="3496" xr:uid="{00000000-0005-0000-0000-0000F90E0000}"/>
    <cellStyle name="Normal 44" xfId="1864" xr:uid="{00000000-0005-0000-0000-0000FA0E0000}"/>
    <cellStyle name="Normal 45" xfId="4318" xr:uid="{937FD7FB-6576-4A37-BF88-32D30C7B3B63}"/>
    <cellStyle name="Normal 5" xfId="2" xr:uid="{00000000-0005-0000-0000-0000FB0E0000}"/>
    <cellStyle name="Normal 5 2" xfId="882" xr:uid="{00000000-0005-0000-0000-0000FC0E0000}"/>
    <cellStyle name="Normal 5 2 2" xfId="883" xr:uid="{00000000-0005-0000-0000-0000FD0E0000}"/>
    <cellStyle name="Normal 5 2 3" xfId="884" xr:uid="{00000000-0005-0000-0000-0000FE0E0000}"/>
    <cellStyle name="Normal 5 2 3 2" xfId="3407" xr:uid="{00000000-0005-0000-0000-0000FF0E0000}"/>
    <cellStyle name="Normal 5 2 3 3" xfId="2587" xr:uid="{00000000-0005-0000-0000-0000000F0000}"/>
    <cellStyle name="Normal 5 2 3 4" xfId="4228" xr:uid="{00000000-0005-0000-0000-0000010F0000}"/>
    <cellStyle name="Normal 5 2 3 5" xfId="1763" xr:uid="{00000000-0005-0000-0000-0000020F0000}"/>
    <cellStyle name="Normal 5 2 4" xfId="885" xr:uid="{00000000-0005-0000-0000-0000030F0000}"/>
    <cellStyle name="Normal 5 2 4 2" xfId="3408" xr:uid="{00000000-0005-0000-0000-0000040F0000}"/>
    <cellStyle name="Normal 5 2 4 3" xfId="2588" xr:uid="{00000000-0005-0000-0000-0000050F0000}"/>
    <cellStyle name="Normal 5 2 4 4" xfId="4229" xr:uid="{00000000-0005-0000-0000-0000060F0000}"/>
    <cellStyle name="Normal 5 2 4 5" xfId="1764" xr:uid="{00000000-0005-0000-0000-0000070F0000}"/>
    <cellStyle name="Normal 5 2 5" xfId="3406" xr:uid="{00000000-0005-0000-0000-0000080F0000}"/>
    <cellStyle name="Normal 5 2 6" xfId="2586" xr:uid="{00000000-0005-0000-0000-0000090F0000}"/>
    <cellStyle name="Normal 5 2 7" xfId="4227" xr:uid="{00000000-0005-0000-0000-00000A0F0000}"/>
    <cellStyle name="Normal 5 2 8" xfId="1762" xr:uid="{00000000-0005-0000-0000-00000B0F0000}"/>
    <cellStyle name="Normal 5 3" xfId="886" xr:uid="{00000000-0005-0000-0000-00000C0F0000}"/>
    <cellStyle name="Normal 5 3 2" xfId="887" xr:uid="{00000000-0005-0000-0000-00000D0F0000}"/>
    <cellStyle name="Normal 5 3 2 2" xfId="888" xr:uid="{00000000-0005-0000-0000-00000E0F0000}"/>
    <cellStyle name="Normal 5 3 2 2 2" xfId="3410" xr:uid="{00000000-0005-0000-0000-00000F0F0000}"/>
    <cellStyle name="Normal 5 3 2 2 3" xfId="2590" xr:uid="{00000000-0005-0000-0000-0000100F0000}"/>
    <cellStyle name="Normal 5 3 2 2 4" xfId="4231" xr:uid="{00000000-0005-0000-0000-0000110F0000}"/>
    <cellStyle name="Normal 5 3 2 2 5" xfId="1766" xr:uid="{00000000-0005-0000-0000-0000120F0000}"/>
    <cellStyle name="Normal 5 3 2 3" xfId="889" xr:uid="{00000000-0005-0000-0000-0000130F0000}"/>
    <cellStyle name="Normal 5 3 2 3 2" xfId="3411" xr:uid="{00000000-0005-0000-0000-0000140F0000}"/>
    <cellStyle name="Normal 5 3 2 3 3" xfId="2591" xr:uid="{00000000-0005-0000-0000-0000150F0000}"/>
    <cellStyle name="Normal 5 3 2 3 4" xfId="4232" xr:uid="{00000000-0005-0000-0000-0000160F0000}"/>
    <cellStyle name="Normal 5 3 2 3 5" xfId="1767" xr:uid="{00000000-0005-0000-0000-0000170F0000}"/>
    <cellStyle name="Normal 5 3 2 4" xfId="890" xr:uid="{00000000-0005-0000-0000-0000180F0000}"/>
    <cellStyle name="Normal 5 3 2 4 2" xfId="3412" xr:uid="{00000000-0005-0000-0000-0000190F0000}"/>
    <cellStyle name="Normal 5 3 2 4 3" xfId="2592" xr:uid="{00000000-0005-0000-0000-00001A0F0000}"/>
    <cellStyle name="Normal 5 3 2 4 4" xfId="4233" xr:uid="{00000000-0005-0000-0000-00001B0F0000}"/>
    <cellStyle name="Normal 5 3 2 4 5" xfId="1768" xr:uid="{00000000-0005-0000-0000-00001C0F0000}"/>
    <cellStyle name="Normal 5 3 2 5" xfId="891" xr:uid="{00000000-0005-0000-0000-00001D0F0000}"/>
    <cellStyle name="Normal 5 3 2 5 2" xfId="3413" xr:uid="{00000000-0005-0000-0000-00001E0F0000}"/>
    <cellStyle name="Normal 5 3 2 5 3" xfId="2593" xr:uid="{00000000-0005-0000-0000-00001F0F0000}"/>
    <cellStyle name="Normal 5 3 2 5 4" xfId="4234" xr:uid="{00000000-0005-0000-0000-0000200F0000}"/>
    <cellStyle name="Normal 5 3 2 5 5" xfId="1769" xr:uid="{00000000-0005-0000-0000-0000210F0000}"/>
    <cellStyle name="Normal 5 3 2 6" xfId="3409" xr:uid="{00000000-0005-0000-0000-0000220F0000}"/>
    <cellStyle name="Normal 5 3 2 7" xfId="2589" xr:uid="{00000000-0005-0000-0000-0000230F0000}"/>
    <cellStyle name="Normal 5 3 2 8" xfId="4230" xr:uid="{00000000-0005-0000-0000-0000240F0000}"/>
    <cellStyle name="Normal 5 3 2 9" xfId="1765" xr:uid="{00000000-0005-0000-0000-0000250F0000}"/>
    <cellStyle name="Normal 5 3 3" xfId="892" xr:uid="{00000000-0005-0000-0000-0000260F0000}"/>
    <cellStyle name="Normal 5 3 3 2" xfId="3414" xr:uid="{00000000-0005-0000-0000-0000270F0000}"/>
    <cellStyle name="Normal 5 3 3 3" xfId="2594" xr:uid="{00000000-0005-0000-0000-0000280F0000}"/>
    <cellStyle name="Normal 5 3 3 4" xfId="4235" xr:uid="{00000000-0005-0000-0000-0000290F0000}"/>
    <cellStyle name="Normal 5 3 3 5" xfId="1770" xr:uid="{00000000-0005-0000-0000-00002A0F0000}"/>
    <cellStyle name="Normal 5 3 4" xfId="893" xr:uid="{00000000-0005-0000-0000-00002B0F0000}"/>
    <cellStyle name="Normal 5 3 5" xfId="894" xr:uid="{00000000-0005-0000-0000-00002C0F0000}"/>
    <cellStyle name="Normal 5 3 5 2" xfId="3415" xr:uid="{00000000-0005-0000-0000-00002D0F0000}"/>
    <cellStyle name="Normal 5 3 5 3" xfId="2595" xr:uid="{00000000-0005-0000-0000-00002E0F0000}"/>
    <cellStyle name="Normal 5 3 5 4" xfId="4236" xr:uid="{00000000-0005-0000-0000-00002F0F0000}"/>
    <cellStyle name="Normal 5 3 5 5" xfId="1771" xr:uid="{00000000-0005-0000-0000-0000300F0000}"/>
    <cellStyle name="Normal 5 4" xfId="895" xr:uid="{00000000-0005-0000-0000-0000310F0000}"/>
    <cellStyle name="Normal 5 4 2" xfId="896" xr:uid="{00000000-0005-0000-0000-0000320F0000}"/>
    <cellStyle name="Normal 5 4 2 2" xfId="3417" xr:uid="{00000000-0005-0000-0000-0000330F0000}"/>
    <cellStyle name="Normal 5 4 2 3" xfId="2597" xr:uid="{00000000-0005-0000-0000-0000340F0000}"/>
    <cellStyle name="Normal 5 4 2 4" xfId="4238" xr:uid="{00000000-0005-0000-0000-0000350F0000}"/>
    <cellStyle name="Normal 5 4 2 5" xfId="1773" xr:uid="{00000000-0005-0000-0000-0000360F0000}"/>
    <cellStyle name="Normal 5 4 3" xfId="897" xr:uid="{00000000-0005-0000-0000-0000370F0000}"/>
    <cellStyle name="Normal 5 4 3 2" xfId="3418" xr:uid="{00000000-0005-0000-0000-0000380F0000}"/>
    <cellStyle name="Normal 5 4 3 3" xfId="2598" xr:uid="{00000000-0005-0000-0000-0000390F0000}"/>
    <cellStyle name="Normal 5 4 3 4" xfId="4239" xr:uid="{00000000-0005-0000-0000-00003A0F0000}"/>
    <cellStyle name="Normal 5 4 3 5" xfId="1774" xr:uid="{00000000-0005-0000-0000-00003B0F0000}"/>
    <cellStyle name="Normal 5 4 4" xfId="898" xr:uid="{00000000-0005-0000-0000-00003C0F0000}"/>
    <cellStyle name="Normal 5 4 4 2" xfId="3419" xr:uid="{00000000-0005-0000-0000-00003D0F0000}"/>
    <cellStyle name="Normal 5 4 4 3" xfId="2599" xr:uid="{00000000-0005-0000-0000-00003E0F0000}"/>
    <cellStyle name="Normal 5 4 4 4" xfId="4240" xr:uid="{00000000-0005-0000-0000-00003F0F0000}"/>
    <cellStyle name="Normal 5 4 4 5" xfId="1775" xr:uid="{00000000-0005-0000-0000-0000400F0000}"/>
    <cellStyle name="Normal 5 4 5" xfId="3416" xr:uid="{00000000-0005-0000-0000-0000410F0000}"/>
    <cellStyle name="Normal 5 4 6" xfId="2596" xr:uid="{00000000-0005-0000-0000-0000420F0000}"/>
    <cellStyle name="Normal 5 4 7" xfId="4237" xr:uid="{00000000-0005-0000-0000-0000430F0000}"/>
    <cellStyle name="Normal 5 4 8" xfId="1772" xr:uid="{00000000-0005-0000-0000-0000440F0000}"/>
    <cellStyle name="Normal 5 5" xfId="899" xr:uid="{00000000-0005-0000-0000-0000450F0000}"/>
    <cellStyle name="Normal 5 5 2" xfId="3420" xr:uid="{00000000-0005-0000-0000-0000460F0000}"/>
    <cellStyle name="Normal 5 5 3" xfId="2600" xr:uid="{00000000-0005-0000-0000-0000470F0000}"/>
    <cellStyle name="Normal 5 5 4" xfId="4241" xr:uid="{00000000-0005-0000-0000-0000480F0000}"/>
    <cellStyle name="Normal 5 5 5" xfId="1776" xr:uid="{00000000-0005-0000-0000-0000490F0000}"/>
    <cellStyle name="Normal 5 6" xfId="900" xr:uid="{00000000-0005-0000-0000-00004A0F0000}"/>
    <cellStyle name="Normal 5 7" xfId="881" xr:uid="{00000000-0005-0000-0000-00004B0F0000}"/>
    <cellStyle name="Normal 6" xfId="10" xr:uid="{00000000-0005-0000-0000-00004C0F0000}"/>
    <cellStyle name="Normal 6 2" xfId="902" xr:uid="{00000000-0005-0000-0000-00004D0F0000}"/>
    <cellStyle name="Normal 6 2 2" xfId="903" xr:uid="{00000000-0005-0000-0000-00004E0F0000}"/>
    <cellStyle name="Normal 6 2 2 2" xfId="3422" xr:uid="{00000000-0005-0000-0000-00004F0F0000}"/>
    <cellStyle name="Normal 6 2 2 3" xfId="2602" xr:uid="{00000000-0005-0000-0000-0000500F0000}"/>
    <cellStyle name="Normal 6 2 2 4" xfId="4243" xr:uid="{00000000-0005-0000-0000-0000510F0000}"/>
    <cellStyle name="Normal 6 2 2 5" xfId="1778" xr:uid="{00000000-0005-0000-0000-0000520F0000}"/>
    <cellStyle name="Normal 6 2 3" xfId="904" xr:uid="{00000000-0005-0000-0000-0000530F0000}"/>
    <cellStyle name="Normal 6 2 3 2" xfId="3423" xr:uid="{00000000-0005-0000-0000-0000540F0000}"/>
    <cellStyle name="Normal 6 2 3 3" xfId="2603" xr:uid="{00000000-0005-0000-0000-0000550F0000}"/>
    <cellStyle name="Normal 6 2 3 4" xfId="4244" xr:uid="{00000000-0005-0000-0000-0000560F0000}"/>
    <cellStyle name="Normal 6 2 3 5" xfId="1779" xr:uid="{00000000-0005-0000-0000-0000570F0000}"/>
    <cellStyle name="Normal 6 2 4" xfId="3421" xr:uid="{00000000-0005-0000-0000-0000580F0000}"/>
    <cellStyle name="Normal 6 2 5" xfId="2601" xr:uid="{00000000-0005-0000-0000-0000590F0000}"/>
    <cellStyle name="Normal 6 2 6" xfId="4242" xr:uid="{00000000-0005-0000-0000-00005A0F0000}"/>
    <cellStyle name="Normal 6 2 7" xfId="1777" xr:uid="{00000000-0005-0000-0000-00005B0F0000}"/>
    <cellStyle name="Normal 6 3" xfId="905" xr:uid="{00000000-0005-0000-0000-00005C0F0000}"/>
    <cellStyle name="Normal 6 4" xfId="901" xr:uid="{00000000-0005-0000-0000-00005D0F0000}"/>
    <cellStyle name="Normal 6 5" xfId="2678" xr:uid="{00000000-0005-0000-0000-00005E0F0000}"/>
    <cellStyle name="Normal 6 6" xfId="1863" xr:uid="{00000000-0005-0000-0000-00005F0F0000}"/>
    <cellStyle name="Normal 6 7" xfId="3499" xr:uid="{00000000-0005-0000-0000-0000600F0000}"/>
    <cellStyle name="Normal 6 8" xfId="1034" xr:uid="{00000000-0005-0000-0000-0000610F0000}"/>
    <cellStyle name="Normal 7" xfId="906" xr:uid="{00000000-0005-0000-0000-0000620F0000}"/>
    <cellStyle name="Normal 7 2" xfId="907" xr:uid="{00000000-0005-0000-0000-0000630F0000}"/>
    <cellStyle name="Normal 7 2 2" xfId="3425" xr:uid="{00000000-0005-0000-0000-0000640F0000}"/>
    <cellStyle name="Normal 7 2 3" xfId="2605" xr:uid="{00000000-0005-0000-0000-0000650F0000}"/>
    <cellStyle name="Normal 7 2 4" xfId="4246" xr:uid="{00000000-0005-0000-0000-0000660F0000}"/>
    <cellStyle name="Normal 7 2 5" xfId="1781" xr:uid="{00000000-0005-0000-0000-0000670F0000}"/>
    <cellStyle name="Normal 7 3" xfId="908" xr:uid="{00000000-0005-0000-0000-0000680F0000}"/>
    <cellStyle name="Normal 7 3 2" xfId="3426" xr:uid="{00000000-0005-0000-0000-0000690F0000}"/>
    <cellStyle name="Normal 7 3 3" xfId="2606" xr:uid="{00000000-0005-0000-0000-00006A0F0000}"/>
    <cellStyle name="Normal 7 3 4" xfId="4247" xr:uid="{00000000-0005-0000-0000-00006B0F0000}"/>
    <cellStyle name="Normal 7 3 5" xfId="1782" xr:uid="{00000000-0005-0000-0000-00006C0F0000}"/>
    <cellStyle name="Normal 7 4" xfId="3424" xr:uid="{00000000-0005-0000-0000-00006D0F0000}"/>
    <cellStyle name="Normal 7 5" xfId="2604" xr:uid="{00000000-0005-0000-0000-00006E0F0000}"/>
    <cellStyle name="Normal 7 6" xfId="4245" xr:uid="{00000000-0005-0000-0000-00006F0F0000}"/>
    <cellStyle name="Normal 7 7" xfId="1780" xr:uid="{00000000-0005-0000-0000-0000700F0000}"/>
    <cellStyle name="Normal 8" xfId="909" xr:uid="{00000000-0005-0000-0000-0000710F0000}"/>
    <cellStyle name="Normal 8 2" xfId="910" xr:uid="{00000000-0005-0000-0000-0000720F0000}"/>
    <cellStyle name="Normal 8 2 2" xfId="3428" xr:uid="{00000000-0005-0000-0000-0000730F0000}"/>
    <cellStyle name="Normal 8 2 3" xfId="2608" xr:uid="{00000000-0005-0000-0000-0000740F0000}"/>
    <cellStyle name="Normal 8 2 4" xfId="4249" xr:uid="{00000000-0005-0000-0000-0000750F0000}"/>
    <cellStyle name="Normal 8 2 5" xfId="1784" xr:uid="{00000000-0005-0000-0000-0000760F0000}"/>
    <cellStyle name="Normal 8 3" xfId="911" xr:uid="{00000000-0005-0000-0000-0000770F0000}"/>
    <cellStyle name="Normal 8 3 2" xfId="3429" xr:uid="{00000000-0005-0000-0000-0000780F0000}"/>
    <cellStyle name="Normal 8 3 3" xfId="2609" xr:uid="{00000000-0005-0000-0000-0000790F0000}"/>
    <cellStyle name="Normal 8 3 4" xfId="4250" xr:uid="{00000000-0005-0000-0000-00007A0F0000}"/>
    <cellStyle name="Normal 8 3 5" xfId="1785" xr:uid="{00000000-0005-0000-0000-00007B0F0000}"/>
    <cellStyle name="Normal 8 4" xfId="3427" xr:uid="{00000000-0005-0000-0000-00007C0F0000}"/>
    <cellStyle name="Normal 8 5" xfId="2607" xr:uid="{00000000-0005-0000-0000-00007D0F0000}"/>
    <cellStyle name="Normal 8 6" xfId="4248" xr:uid="{00000000-0005-0000-0000-00007E0F0000}"/>
    <cellStyle name="Normal 8 7" xfId="1783" xr:uid="{00000000-0005-0000-0000-00007F0F0000}"/>
    <cellStyle name="Normal 9" xfId="912" xr:uid="{00000000-0005-0000-0000-0000800F0000}"/>
    <cellStyle name="Normal 9 2" xfId="913" xr:uid="{00000000-0005-0000-0000-0000810F0000}"/>
    <cellStyle name="Normal 9 2 2" xfId="914" xr:uid="{00000000-0005-0000-0000-0000820F0000}"/>
    <cellStyle name="Normal 9 2 2 2" xfId="3432" xr:uid="{00000000-0005-0000-0000-0000830F0000}"/>
    <cellStyle name="Normal 9 2 2 3" xfId="2612" xr:uid="{00000000-0005-0000-0000-0000840F0000}"/>
    <cellStyle name="Normal 9 2 2 4" xfId="4253" xr:uid="{00000000-0005-0000-0000-0000850F0000}"/>
    <cellStyle name="Normal 9 2 2 5" xfId="1788" xr:uid="{00000000-0005-0000-0000-0000860F0000}"/>
    <cellStyle name="Normal 9 2 3" xfId="3431" xr:uid="{00000000-0005-0000-0000-0000870F0000}"/>
    <cellStyle name="Normal 9 2 4" xfId="2611" xr:uid="{00000000-0005-0000-0000-0000880F0000}"/>
    <cellStyle name="Normal 9 2 5" xfId="4252" xr:uid="{00000000-0005-0000-0000-0000890F0000}"/>
    <cellStyle name="Normal 9 2 6" xfId="1787" xr:uid="{00000000-0005-0000-0000-00008A0F0000}"/>
    <cellStyle name="Normal 9 3" xfId="915" xr:uid="{00000000-0005-0000-0000-00008B0F0000}"/>
    <cellStyle name="Normal 9 4" xfId="916" xr:uid="{00000000-0005-0000-0000-00008C0F0000}"/>
    <cellStyle name="Normal 9 4 2" xfId="3433" xr:uid="{00000000-0005-0000-0000-00008D0F0000}"/>
    <cellStyle name="Normal 9 4 3" xfId="2613" xr:uid="{00000000-0005-0000-0000-00008E0F0000}"/>
    <cellStyle name="Normal 9 4 4" xfId="4254" xr:uid="{00000000-0005-0000-0000-00008F0F0000}"/>
    <cellStyle name="Normal 9 4 5" xfId="1789" xr:uid="{00000000-0005-0000-0000-0000900F0000}"/>
    <cellStyle name="Normal 9 5" xfId="3430" xr:uid="{00000000-0005-0000-0000-0000910F0000}"/>
    <cellStyle name="Normal 9 6" xfId="2610" xr:uid="{00000000-0005-0000-0000-0000920F0000}"/>
    <cellStyle name="Normal 9 7" xfId="4251" xr:uid="{00000000-0005-0000-0000-0000930F0000}"/>
    <cellStyle name="Normal 9 8" xfId="1786" xr:uid="{00000000-0005-0000-0000-0000940F0000}"/>
    <cellStyle name="Normal_Sheet2 2" xfId="4317" xr:uid="{B2614064-368F-4919-A673-A1C9D8497BCE}"/>
    <cellStyle name="Note 10" xfId="917" xr:uid="{00000000-0005-0000-0000-0000960F0000}"/>
    <cellStyle name="Note 10 2" xfId="918" xr:uid="{00000000-0005-0000-0000-0000970F0000}"/>
    <cellStyle name="Note 10 2 2" xfId="3435" xr:uid="{00000000-0005-0000-0000-0000980F0000}"/>
    <cellStyle name="Note 10 2 3" xfId="2615" xr:uid="{00000000-0005-0000-0000-0000990F0000}"/>
    <cellStyle name="Note 10 2 4" xfId="4256" xr:uid="{00000000-0005-0000-0000-00009A0F0000}"/>
    <cellStyle name="Note 10 2 5" xfId="1791" xr:uid="{00000000-0005-0000-0000-00009B0F0000}"/>
    <cellStyle name="Note 10 3" xfId="3434" xr:uid="{00000000-0005-0000-0000-00009C0F0000}"/>
    <cellStyle name="Note 10 4" xfId="2614" xr:uid="{00000000-0005-0000-0000-00009D0F0000}"/>
    <cellStyle name="Note 10 5" xfId="4255" xr:uid="{00000000-0005-0000-0000-00009E0F0000}"/>
    <cellStyle name="Note 10 6" xfId="1790" xr:uid="{00000000-0005-0000-0000-00009F0F0000}"/>
    <cellStyle name="Note 11" xfId="919" xr:uid="{00000000-0005-0000-0000-0000A00F0000}"/>
    <cellStyle name="Note 11 2" xfId="920" xr:uid="{00000000-0005-0000-0000-0000A10F0000}"/>
    <cellStyle name="Note 11 2 2" xfId="3437" xr:uid="{00000000-0005-0000-0000-0000A20F0000}"/>
    <cellStyle name="Note 11 2 3" xfId="2617" xr:uid="{00000000-0005-0000-0000-0000A30F0000}"/>
    <cellStyle name="Note 11 2 4" xfId="4258" xr:uid="{00000000-0005-0000-0000-0000A40F0000}"/>
    <cellStyle name="Note 11 2 5" xfId="1793" xr:uid="{00000000-0005-0000-0000-0000A50F0000}"/>
    <cellStyle name="Note 11 3" xfId="3436" xr:uid="{00000000-0005-0000-0000-0000A60F0000}"/>
    <cellStyle name="Note 11 4" xfId="2616" xr:uid="{00000000-0005-0000-0000-0000A70F0000}"/>
    <cellStyle name="Note 11 5" xfId="4257" xr:uid="{00000000-0005-0000-0000-0000A80F0000}"/>
    <cellStyle name="Note 11 6" xfId="1792" xr:uid="{00000000-0005-0000-0000-0000A90F0000}"/>
    <cellStyle name="Note 12" xfId="921" xr:uid="{00000000-0005-0000-0000-0000AA0F0000}"/>
    <cellStyle name="Note 12 2" xfId="922" xr:uid="{00000000-0005-0000-0000-0000AB0F0000}"/>
    <cellStyle name="Note 12 2 2" xfId="3439" xr:uid="{00000000-0005-0000-0000-0000AC0F0000}"/>
    <cellStyle name="Note 12 2 3" xfId="2619" xr:uid="{00000000-0005-0000-0000-0000AD0F0000}"/>
    <cellStyle name="Note 12 2 4" xfId="4260" xr:uid="{00000000-0005-0000-0000-0000AE0F0000}"/>
    <cellStyle name="Note 12 2 5" xfId="1795" xr:uid="{00000000-0005-0000-0000-0000AF0F0000}"/>
    <cellStyle name="Note 12 3" xfId="3438" xr:uid="{00000000-0005-0000-0000-0000B00F0000}"/>
    <cellStyle name="Note 12 4" xfId="2618" xr:uid="{00000000-0005-0000-0000-0000B10F0000}"/>
    <cellStyle name="Note 12 5" xfId="4259" xr:uid="{00000000-0005-0000-0000-0000B20F0000}"/>
    <cellStyle name="Note 12 6" xfId="1794" xr:uid="{00000000-0005-0000-0000-0000B30F0000}"/>
    <cellStyle name="Note 13" xfId="923" xr:uid="{00000000-0005-0000-0000-0000B40F0000}"/>
    <cellStyle name="Note 13 2" xfId="924" xr:uid="{00000000-0005-0000-0000-0000B50F0000}"/>
    <cellStyle name="Note 13 2 2" xfId="3441" xr:uid="{00000000-0005-0000-0000-0000B60F0000}"/>
    <cellStyle name="Note 13 2 3" xfId="2621" xr:uid="{00000000-0005-0000-0000-0000B70F0000}"/>
    <cellStyle name="Note 13 2 4" xfId="4262" xr:uid="{00000000-0005-0000-0000-0000B80F0000}"/>
    <cellStyle name="Note 13 2 5" xfId="1797" xr:uid="{00000000-0005-0000-0000-0000B90F0000}"/>
    <cellStyle name="Note 13 3" xfId="3440" xr:uid="{00000000-0005-0000-0000-0000BA0F0000}"/>
    <cellStyle name="Note 13 4" xfId="2620" xr:uid="{00000000-0005-0000-0000-0000BB0F0000}"/>
    <cellStyle name="Note 13 5" xfId="4261" xr:uid="{00000000-0005-0000-0000-0000BC0F0000}"/>
    <cellStyle name="Note 13 6" xfId="1796" xr:uid="{00000000-0005-0000-0000-0000BD0F0000}"/>
    <cellStyle name="Note 14" xfId="925" xr:uid="{00000000-0005-0000-0000-0000BE0F0000}"/>
    <cellStyle name="Note 14 2" xfId="926" xr:uid="{00000000-0005-0000-0000-0000BF0F0000}"/>
    <cellStyle name="Note 14 2 2" xfId="3443" xr:uid="{00000000-0005-0000-0000-0000C00F0000}"/>
    <cellStyle name="Note 14 2 3" xfId="2623" xr:uid="{00000000-0005-0000-0000-0000C10F0000}"/>
    <cellStyle name="Note 14 2 4" xfId="4264" xr:uid="{00000000-0005-0000-0000-0000C20F0000}"/>
    <cellStyle name="Note 14 2 5" xfId="1799" xr:uid="{00000000-0005-0000-0000-0000C30F0000}"/>
    <cellStyle name="Note 14 3" xfId="3442" xr:uid="{00000000-0005-0000-0000-0000C40F0000}"/>
    <cellStyle name="Note 14 4" xfId="2622" xr:uid="{00000000-0005-0000-0000-0000C50F0000}"/>
    <cellStyle name="Note 14 5" xfId="4263" xr:uid="{00000000-0005-0000-0000-0000C60F0000}"/>
    <cellStyle name="Note 14 6" xfId="1798" xr:uid="{00000000-0005-0000-0000-0000C70F0000}"/>
    <cellStyle name="Note 15" xfId="927" xr:uid="{00000000-0005-0000-0000-0000C80F0000}"/>
    <cellStyle name="Note 15 2" xfId="928" xr:uid="{00000000-0005-0000-0000-0000C90F0000}"/>
    <cellStyle name="Note 15 2 2" xfId="3445" xr:uid="{00000000-0005-0000-0000-0000CA0F0000}"/>
    <cellStyle name="Note 15 2 3" xfId="2625" xr:uid="{00000000-0005-0000-0000-0000CB0F0000}"/>
    <cellStyle name="Note 15 2 4" xfId="4266" xr:uid="{00000000-0005-0000-0000-0000CC0F0000}"/>
    <cellStyle name="Note 15 2 5" xfId="1801" xr:uid="{00000000-0005-0000-0000-0000CD0F0000}"/>
    <cellStyle name="Note 15 3" xfId="3444" xr:uid="{00000000-0005-0000-0000-0000CE0F0000}"/>
    <cellStyle name="Note 15 4" xfId="2624" xr:uid="{00000000-0005-0000-0000-0000CF0F0000}"/>
    <cellStyle name="Note 15 5" xfId="4265" xr:uid="{00000000-0005-0000-0000-0000D00F0000}"/>
    <cellStyle name="Note 15 6" xfId="1800" xr:uid="{00000000-0005-0000-0000-0000D10F0000}"/>
    <cellStyle name="Note 16" xfId="929" xr:uid="{00000000-0005-0000-0000-0000D20F0000}"/>
    <cellStyle name="Note 16 2" xfId="930" xr:uid="{00000000-0005-0000-0000-0000D30F0000}"/>
    <cellStyle name="Note 16 2 2" xfId="3447" xr:uid="{00000000-0005-0000-0000-0000D40F0000}"/>
    <cellStyle name="Note 16 2 3" xfId="2627" xr:uid="{00000000-0005-0000-0000-0000D50F0000}"/>
    <cellStyle name="Note 16 2 4" xfId="4268" xr:uid="{00000000-0005-0000-0000-0000D60F0000}"/>
    <cellStyle name="Note 16 2 5" xfId="1803" xr:uid="{00000000-0005-0000-0000-0000D70F0000}"/>
    <cellStyle name="Note 16 3" xfId="3446" xr:uid="{00000000-0005-0000-0000-0000D80F0000}"/>
    <cellStyle name="Note 16 4" xfId="2626" xr:uid="{00000000-0005-0000-0000-0000D90F0000}"/>
    <cellStyle name="Note 16 5" xfId="4267" xr:uid="{00000000-0005-0000-0000-0000DA0F0000}"/>
    <cellStyle name="Note 16 6" xfId="1802" xr:uid="{00000000-0005-0000-0000-0000DB0F0000}"/>
    <cellStyle name="Note 17" xfId="931" xr:uid="{00000000-0005-0000-0000-0000DC0F0000}"/>
    <cellStyle name="Note 17 2" xfId="932" xr:uid="{00000000-0005-0000-0000-0000DD0F0000}"/>
    <cellStyle name="Note 17 2 2" xfId="3449" xr:uid="{00000000-0005-0000-0000-0000DE0F0000}"/>
    <cellStyle name="Note 17 2 3" xfId="2629" xr:uid="{00000000-0005-0000-0000-0000DF0F0000}"/>
    <cellStyle name="Note 17 2 4" xfId="4270" xr:uid="{00000000-0005-0000-0000-0000E00F0000}"/>
    <cellStyle name="Note 17 2 5" xfId="1805" xr:uid="{00000000-0005-0000-0000-0000E10F0000}"/>
    <cellStyle name="Note 17 3" xfId="3448" xr:uid="{00000000-0005-0000-0000-0000E20F0000}"/>
    <cellStyle name="Note 17 4" xfId="2628" xr:uid="{00000000-0005-0000-0000-0000E30F0000}"/>
    <cellStyle name="Note 17 5" xfId="4269" xr:uid="{00000000-0005-0000-0000-0000E40F0000}"/>
    <cellStyle name="Note 17 6" xfId="1804" xr:uid="{00000000-0005-0000-0000-0000E50F0000}"/>
    <cellStyle name="Note 18" xfId="933" xr:uid="{00000000-0005-0000-0000-0000E60F0000}"/>
    <cellStyle name="Note 18 2" xfId="934" xr:uid="{00000000-0005-0000-0000-0000E70F0000}"/>
    <cellStyle name="Note 18 2 2" xfId="3451" xr:uid="{00000000-0005-0000-0000-0000E80F0000}"/>
    <cellStyle name="Note 18 2 3" xfId="2631" xr:uid="{00000000-0005-0000-0000-0000E90F0000}"/>
    <cellStyle name="Note 18 2 4" xfId="4272" xr:uid="{00000000-0005-0000-0000-0000EA0F0000}"/>
    <cellStyle name="Note 18 2 5" xfId="1807" xr:uid="{00000000-0005-0000-0000-0000EB0F0000}"/>
    <cellStyle name="Note 18 3" xfId="3450" xr:uid="{00000000-0005-0000-0000-0000EC0F0000}"/>
    <cellStyle name="Note 18 4" xfId="2630" xr:uid="{00000000-0005-0000-0000-0000ED0F0000}"/>
    <cellStyle name="Note 18 5" xfId="4271" xr:uid="{00000000-0005-0000-0000-0000EE0F0000}"/>
    <cellStyle name="Note 18 6" xfId="1806" xr:uid="{00000000-0005-0000-0000-0000EF0F0000}"/>
    <cellStyle name="Note 19" xfId="935" xr:uid="{00000000-0005-0000-0000-0000F00F0000}"/>
    <cellStyle name="Note 19 2" xfId="936" xr:uid="{00000000-0005-0000-0000-0000F10F0000}"/>
    <cellStyle name="Note 19 2 2" xfId="3453" xr:uid="{00000000-0005-0000-0000-0000F20F0000}"/>
    <cellStyle name="Note 19 2 3" xfId="2633" xr:uid="{00000000-0005-0000-0000-0000F30F0000}"/>
    <cellStyle name="Note 19 2 4" xfId="4274" xr:uid="{00000000-0005-0000-0000-0000F40F0000}"/>
    <cellStyle name="Note 19 2 5" xfId="1809" xr:uid="{00000000-0005-0000-0000-0000F50F0000}"/>
    <cellStyle name="Note 19 3" xfId="3452" xr:uid="{00000000-0005-0000-0000-0000F60F0000}"/>
    <cellStyle name="Note 19 4" xfId="2632" xr:uid="{00000000-0005-0000-0000-0000F70F0000}"/>
    <cellStyle name="Note 19 5" xfId="4273" xr:uid="{00000000-0005-0000-0000-0000F80F0000}"/>
    <cellStyle name="Note 19 6" xfId="1808" xr:uid="{00000000-0005-0000-0000-0000F90F0000}"/>
    <cellStyle name="Note 2" xfId="937" xr:uid="{00000000-0005-0000-0000-0000FA0F0000}"/>
    <cellStyle name="Note 2 10" xfId="1810" xr:uid="{00000000-0005-0000-0000-0000FB0F0000}"/>
    <cellStyle name="Note 2 2" xfId="938" xr:uid="{00000000-0005-0000-0000-0000FC0F0000}"/>
    <cellStyle name="Note 2 2 2" xfId="939" xr:uid="{00000000-0005-0000-0000-0000FD0F0000}"/>
    <cellStyle name="Note 2 2 2 2" xfId="3456" xr:uid="{00000000-0005-0000-0000-0000FE0F0000}"/>
    <cellStyle name="Note 2 2 2 3" xfId="2636" xr:uid="{00000000-0005-0000-0000-0000FF0F0000}"/>
    <cellStyle name="Note 2 2 2 4" xfId="4277" xr:uid="{00000000-0005-0000-0000-000000100000}"/>
    <cellStyle name="Note 2 2 2 5" xfId="1812" xr:uid="{00000000-0005-0000-0000-000001100000}"/>
    <cellStyle name="Note 2 2 3" xfId="940" xr:uid="{00000000-0005-0000-0000-000002100000}"/>
    <cellStyle name="Note 2 2 3 2" xfId="3457" xr:uid="{00000000-0005-0000-0000-000003100000}"/>
    <cellStyle name="Note 2 2 3 3" xfId="2637" xr:uid="{00000000-0005-0000-0000-000004100000}"/>
    <cellStyle name="Note 2 2 3 4" xfId="4278" xr:uid="{00000000-0005-0000-0000-000005100000}"/>
    <cellStyle name="Note 2 2 3 5" xfId="1813" xr:uid="{00000000-0005-0000-0000-000006100000}"/>
    <cellStyle name="Note 2 2 4" xfId="941" xr:uid="{00000000-0005-0000-0000-000007100000}"/>
    <cellStyle name="Note 2 2 4 2" xfId="3458" xr:uid="{00000000-0005-0000-0000-000008100000}"/>
    <cellStyle name="Note 2 2 4 3" xfId="2638" xr:uid="{00000000-0005-0000-0000-000009100000}"/>
    <cellStyle name="Note 2 2 4 4" xfId="4279" xr:uid="{00000000-0005-0000-0000-00000A100000}"/>
    <cellStyle name="Note 2 2 4 5" xfId="1814" xr:uid="{00000000-0005-0000-0000-00000B100000}"/>
    <cellStyle name="Note 2 2 5" xfId="3455" xr:uid="{00000000-0005-0000-0000-00000C100000}"/>
    <cellStyle name="Note 2 2 6" xfId="2635" xr:uid="{00000000-0005-0000-0000-00000D100000}"/>
    <cellStyle name="Note 2 2 7" xfId="4276" xr:uid="{00000000-0005-0000-0000-00000E100000}"/>
    <cellStyle name="Note 2 2 8" xfId="1811" xr:uid="{00000000-0005-0000-0000-00000F100000}"/>
    <cellStyle name="Note 2 3" xfId="942" xr:uid="{00000000-0005-0000-0000-000010100000}"/>
    <cellStyle name="Note 2 3 2" xfId="3459" xr:uid="{00000000-0005-0000-0000-000011100000}"/>
    <cellStyle name="Note 2 3 3" xfId="2639" xr:uid="{00000000-0005-0000-0000-000012100000}"/>
    <cellStyle name="Note 2 3 4" xfId="4280" xr:uid="{00000000-0005-0000-0000-000013100000}"/>
    <cellStyle name="Note 2 3 5" xfId="1815" xr:uid="{00000000-0005-0000-0000-000014100000}"/>
    <cellStyle name="Note 2 4" xfId="943" xr:uid="{00000000-0005-0000-0000-000015100000}"/>
    <cellStyle name="Note 2 4 2" xfId="3460" xr:uid="{00000000-0005-0000-0000-000016100000}"/>
    <cellStyle name="Note 2 4 3" xfId="2640" xr:uid="{00000000-0005-0000-0000-000017100000}"/>
    <cellStyle name="Note 2 4 4" xfId="4281" xr:uid="{00000000-0005-0000-0000-000018100000}"/>
    <cellStyle name="Note 2 4 5" xfId="1816" xr:uid="{00000000-0005-0000-0000-000019100000}"/>
    <cellStyle name="Note 2 5" xfId="944" xr:uid="{00000000-0005-0000-0000-00001A100000}"/>
    <cellStyle name="Note 2 5 2" xfId="3461" xr:uid="{00000000-0005-0000-0000-00001B100000}"/>
    <cellStyle name="Note 2 5 3" xfId="2641" xr:uid="{00000000-0005-0000-0000-00001C100000}"/>
    <cellStyle name="Note 2 5 4" xfId="4282" xr:uid="{00000000-0005-0000-0000-00001D100000}"/>
    <cellStyle name="Note 2 5 5" xfId="1817" xr:uid="{00000000-0005-0000-0000-00001E100000}"/>
    <cellStyle name="Note 2 6" xfId="945" xr:uid="{00000000-0005-0000-0000-00001F100000}"/>
    <cellStyle name="Note 2 6 2" xfId="3462" xr:uid="{00000000-0005-0000-0000-000020100000}"/>
    <cellStyle name="Note 2 6 3" xfId="2642" xr:uid="{00000000-0005-0000-0000-000021100000}"/>
    <cellStyle name="Note 2 6 4" xfId="4283" xr:uid="{00000000-0005-0000-0000-000022100000}"/>
    <cellStyle name="Note 2 6 5" xfId="1818" xr:uid="{00000000-0005-0000-0000-000023100000}"/>
    <cellStyle name="Note 2 7" xfId="3454" xr:uid="{00000000-0005-0000-0000-000024100000}"/>
    <cellStyle name="Note 2 8" xfId="2634" xr:uid="{00000000-0005-0000-0000-000025100000}"/>
    <cellStyle name="Note 2 9" xfId="4275" xr:uid="{00000000-0005-0000-0000-000026100000}"/>
    <cellStyle name="Note 20" xfId="946" xr:uid="{00000000-0005-0000-0000-000027100000}"/>
    <cellStyle name="Note 20 2" xfId="947" xr:uid="{00000000-0005-0000-0000-000028100000}"/>
    <cellStyle name="Note 20 2 2" xfId="3464" xr:uid="{00000000-0005-0000-0000-000029100000}"/>
    <cellStyle name="Note 20 2 3" xfId="2644" xr:uid="{00000000-0005-0000-0000-00002A100000}"/>
    <cellStyle name="Note 20 2 4" xfId="4285" xr:uid="{00000000-0005-0000-0000-00002B100000}"/>
    <cellStyle name="Note 20 2 5" xfId="1820" xr:uid="{00000000-0005-0000-0000-00002C100000}"/>
    <cellStyle name="Note 20 3" xfId="3463" xr:uid="{00000000-0005-0000-0000-00002D100000}"/>
    <cellStyle name="Note 20 4" xfId="2643" xr:uid="{00000000-0005-0000-0000-00002E100000}"/>
    <cellStyle name="Note 20 5" xfId="4284" xr:uid="{00000000-0005-0000-0000-00002F100000}"/>
    <cellStyle name="Note 20 6" xfId="1819" xr:uid="{00000000-0005-0000-0000-000030100000}"/>
    <cellStyle name="Note 21" xfId="948" xr:uid="{00000000-0005-0000-0000-000031100000}"/>
    <cellStyle name="Note 21 2" xfId="949" xr:uid="{00000000-0005-0000-0000-000032100000}"/>
    <cellStyle name="Note 21 2 2" xfId="3466" xr:uid="{00000000-0005-0000-0000-000033100000}"/>
    <cellStyle name="Note 21 2 3" xfId="2646" xr:uid="{00000000-0005-0000-0000-000034100000}"/>
    <cellStyle name="Note 21 2 4" xfId="4287" xr:uid="{00000000-0005-0000-0000-000035100000}"/>
    <cellStyle name="Note 21 2 5" xfId="1822" xr:uid="{00000000-0005-0000-0000-000036100000}"/>
    <cellStyle name="Note 21 3" xfId="3465" xr:uid="{00000000-0005-0000-0000-000037100000}"/>
    <cellStyle name="Note 21 4" xfId="2645" xr:uid="{00000000-0005-0000-0000-000038100000}"/>
    <cellStyle name="Note 21 5" xfId="4286" xr:uid="{00000000-0005-0000-0000-000039100000}"/>
    <cellStyle name="Note 21 6" xfId="1821" xr:uid="{00000000-0005-0000-0000-00003A100000}"/>
    <cellStyle name="Note 22" xfId="950" xr:uid="{00000000-0005-0000-0000-00003B100000}"/>
    <cellStyle name="Note 22 2" xfId="951" xr:uid="{00000000-0005-0000-0000-00003C100000}"/>
    <cellStyle name="Note 22 2 2" xfId="3468" xr:uid="{00000000-0005-0000-0000-00003D100000}"/>
    <cellStyle name="Note 22 2 3" xfId="2648" xr:uid="{00000000-0005-0000-0000-00003E100000}"/>
    <cellStyle name="Note 22 2 4" xfId="4289" xr:uid="{00000000-0005-0000-0000-00003F100000}"/>
    <cellStyle name="Note 22 2 5" xfId="1824" xr:uid="{00000000-0005-0000-0000-000040100000}"/>
    <cellStyle name="Note 22 3" xfId="3467" xr:uid="{00000000-0005-0000-0000-000041100000}"/>
    <cellStyle name="Note 22 4" xfId="2647" xr:uid="{00000000-0005-0000-0000-000042100000}"/>
    <cellStyle name="Note 22 5" xfId="4288" xr:uid="{00000000-0005-0000-0000-000043100000}"/>
    <cellStyle name="Note 22 6" xfId="1823" xr:uid="{00000000-0005-0000-0000-000044100000}"/>
    <cellStyle name="Note 23" xfId="952" xr:uid="{00000000-0005-0000-0000-000045100000}"/>
    <cellStyle name="Note 23 2" xfId="953" xr:uid="{00000000-0005-0000-0000-000046100000}"/>
    <cellStyle name="Note 23 2 2" xfId="3470" xr:uid="{00000000-0005-0000-0000-000047100000}"/>
    <cellStyle name="Note 23 2 3" xfId="2650" xr:uid="{00000000-0005-0000-0000-000048100000}"/>
    <cellStyle name="Note 23 2 4" xfId="4291" xr:uid="{00000000-0005-0000-0000-000049100000}"/>
    <cellStyle name="Note 23 2 5" xfId="1826" xr:uid="{00000000-0005-0000-0000-00004A100000}"/>
    <cellStyle name="Note 23 3" xfId="3469" xr:uid="{00000000-0005-0000-0000-00004B100000}"/>
    <cellStyle name="Note 23 4" xfId="2649" xr:uid="{00000000-0005-0000-0000-00004C100000}"/>
    <cellStyle name="Note 23 5" xfId="4290" xr:uid="{00000000-0005-0000-0000-00004D100000}"/>
    <cellStyle name="Note 23 6" xfId="1825" xr:uid="{00000000-0005-0000-0000-00004E100000}"/>
    <cellStyle name="Note 24" xfId="954" xr:uid="{00000000-0005-0000-0000-00004F100000}"/>
    <cellStyle name="Note 24 2" xfId="955" xr:uid="{00000000-0005-0000-0000-000050100000}"/>
    <cellStyle name="Note 24 2 2" xfId="3472" xr:uid="{00000000-0005-0000-0000-000051100000}"/>
    <cellStyle name="Note 24 2 3" xfId="2652" xr:uid="{00000000-0005-0000-0000-000052100000}"/>
    <cellStyle name="Note 24 2 4" xfId="4293" xr:uid="{00000000-0005-0000-0000-000053100000}"/>
    <cellStyle name="Note 24 2 5" xfId="1828" xr:uid="{00000000-0005-0000-0000-000054100000}"/>
    <cellStyle name="Note 24 3" xfId="3471" xr:uid="{00000000-0005-0000-0000-000055100000}"/>
    <cellStyle name="Note 24 4" xfId="2651" xr:uid="{00000000-0005-0000-0000-000056100000}"/>
    <cellStyle name="Note 24 5" xfId="4292" xr:uid="{00000000-0005-0000-0000-000057100000}"/>
    <cellStyle name="Note 24 6" xfId="1827" xr:uid="{00000000-0005-0000-0000-000058100000}"/>
    <cellStyle name="Note 25" xfId="956" xr:uid="{00000000-0005-0000-0000-000059100000}"/>
    <cellStyle name="Note 25 2" xfId="957" xr:uid="{00000000-0005-0000-0000-00005A100000}"/>
    <cellStyle name="Note 25 2 2" xfId="3474" xr:uid="{00000000-0005-0000-0000-00005B100000}"/>
    <cellStyle name="Note 25 2 3" xfId="2654" xr:uid="{00000000-0005-0000-0000-00005C100000}"/>
    <cellStyle name="Note 25 2 4" xfId="4295" xr:uid="{00000000-0005-0000-0000-00005D100000}"/>
    <cellStyle name="Note 25 2 5" xfId="1830" xr:uid="{00000000-0005-0000-0000-00005E100000}"/>
    <cellStyle name="Note 25 3" xfId="3473" xr:uid="{00000000-0005-0000-0000-00005F100000}"/>
    <cellStyle name="Note 25 4" xfId="2653" xr:uid="{00000000-0005-0000-0000-000060100000}"/>
    <cellStyle name="Note 25 5" xfId="4294" xr:uid="{00000000-0005-0000-0000-000061100000}"/>
    <cellStyle name="Note 25 6" xfId="1829" xr:uid="{00000000-0005-0000-0000-000062100000}"/>
    <cellStyle name="Note 26" xfId="958" xr:uid="{00000000-0005-0000-0000-000063100000}"/>
    <cellStyle name="Note 27" xfId="1853" xr:uid="{00000000-0005-0000-0000-000064100000}"/>
    <cellStyle name="Note 3" xfId="959" xr:uid="{00000000-0005-0000-0000-000065100000}"/>
    <cellStyle name="Note 3 2" xfId="960" xr:uid="{00000000-0005-0000-0000-000066100000}"/>
    <cellStyle name="Note 3 3" xfId="961" xr:uid="{00000000-0005-0000-0000-000067100000}"/>
    <cellStyle name="Note 3 3 2" xfId="3476" xr:uid="{00000000-0005-0000-0000-000068100000}"/>
    <cellStyle name="Note 3 3 3" xfId="2656" xr:uid="{00000000-0005-0000-0000-000069100000}"/>
    <cellStyle name="Note 3 3 4" xfId="4297" xr:uid="{00000000-0005-0000-0000-00006A100000}"/>
    <cellStyle name="Note 3 3 5" xfId="1832" xr:uid="{00000000-0005-0000-0000-00006B100000}"/>
    <cellStyle name="Note 3 4" xfId="3475" xr:uid="{00000000-0005-0000-0000-00006C100000}"/>
    <cellStyle name="Note 3 5" xfId="2655" xr:uid="{00000000-0005-0000-0000-00006D100000}"/>
    <cellStyle name="Note 3 6" xfId="4296" xr:uid="{00000000-0005-0000-0000-00006E100000}"/>
    <cellStyle name="Note 3 7" xfId="1831" xr:uid="{00000000-0005-0000-0000-00006F100000}"/>
    <cellStyle name="Note 4" xfId="962" xr:uid="{00000000-0005-0000-0000-000070100000}"/>
    <cellStyle name="Note 4 2" xfId="963" xr:uid="{00000000-0005-0000-0000-000071100000}"/>
    <cellStyle name="Note 4 2 2" xfId="3478" xr:uid="{00000000-0005-0000-0000-000072100000}"/>
    <cellStyle name="Note 4 2 3" xfId="2658" xr:uid="{00000000-0005-0000-0000-000073100000}"/>
    <cellStyle name="Note 4 2 4" xfId="4299" xr:uid="{00000000-0005-0000-0000-000074100000}"/>
    <cellStyle name="Note 4 2 5" xfId="1834" xr:uid="{00000000-0005-0000-0000-000075100000}"/>
    <cellStyle name="Note 4 3" xfId="3477" xr:uid="{00000000-0005-0000-0000-000076100000}"/>
    <cellStyle name="Note 4 4" xfId="2657" xr:uid="{00000000-0005-0000-0000-000077100000}"/>
    <cellStyle name="Note 4 5" xfId="4298" xr:uid="{00000000-0005-0000-0000-000078100000}"/>
    <cellStyle name="Note 4 6" xfId="1833" xr:uid="{00000000-0005-0000-0000-000079100000}"/>
    <cellStyle name="Note 5" xfId="964" xr:uid="{00000000-0005-0000-0000-00007A100000}"/>
    <cellStyle name="Note 5 2" xfId="965" xr:uid="{00000000-0005-0000-0000-00007B100000}"/>
    <cellStyle name="Note 5 2 2" xfId="3480" xr:uid="{00000000-0005-0000-0000-00007C100000}"/>
    <cellStyle name="Note 5 2 3" xfId="2660" xr:uid="{00000000-0005-0000-0000-00007D100000}"/>
    <cellStyle name="Note 5 2 4" xfId="4301" xr:uid="{00000000-0005-0000-0000-00007E100000}"/>
    <cellStyle name="Note 5 2 5" xfId="1836" xr:uid="{00000000-0005-0000-0000-00007F100000}"/>
    <cellStyle name="Note 5 3" xfId="3479" xr:uid="{00000000-0005-0000-0000-000080100000}"/>
    <cellStyle name="Note 5 4" xfId="2659" xr:uid="{00000000-0005-0000-0000-000081100000}"/>
    <cellStyle name="Note 5 5" xfId="4300" xr:uid="{00000000-0005-0000-0000-000082100000}"/>
    <cellStyle name="Note 5 6" xfId="1835" xr:uid="{00000000-0005-0000-0000-000083100000}"/>
    <cellStyle name="Note 6" xfId="966" xr:uid="{00000000-0005-0000-0000-000084100000}"/>
    <cellStyle name="Note 6 2" xfId="967" xr:uid="{00000000-0005-0000-0000-000085100000}"/>
    <cellStyle name="Note 6 2 2" xfId="3482" xr:uid="{00000000-0005-0000-0000-000086100000}"/>
    <cellStyle name="Note 6 2 3" xfId="2662" xr:uid="{00000000-0005-0000-0000-000087100000}"/>
    <cellStyle name="Note 6 2 4" xfId="4303" xr:uid="{00000000-0005-0000-0000-000088100000}"/>
    <cellStyle name="Note 6 2 5" xfId="1838" xr:uid="{00000000-0005-0000-0000-000089100000}"/>
    <cellStyle name="Note 6 3" xfId="3481" xr:uid="{00000000-0005-0000-0000-00008A100000}"/>
    <cellStyle name="Note 6 4" xfId="2661" xr:uid="{00000000-0005-0000-0000-00008B100000}"/>
    <cellStyle name="Note 6 5" xfId="4302" xr:uid="{00000000-0005-0000-0000-00008C100000}"/>
    <cellStyle name="Note 6 6" xfId="1837" xr:uid="{00000000-0005-0000-0000-00008D100000}"/>
    <cellStyle name="Note 7" xfId="968" xr:uid="{00000000-0005-0000-0000-00008E100000}"/>
    <cellStyle name="Note 7 2" xfId="969" xr:uid="{00000000-0005-0000-0000-00008F100000}"/>
    <cellStyle name="Note 7 2 2" xfId="3484" xr:uid="{00000000-0005-0000-0000-000090100000}"/>
    <cellStyle name="Note 7 2 3" xfId="2664" xr:uid="{00000000-0005-0000-0000-000091100000}"/>
    <cellStyle name="Note 7 2 4" xfId="4305" xr:uid="{00000000-0005-0000-0000-000092100000}"/>
    <cellStyle name="Note 7 2 5" xfId="1840" xr:uid="{00000000-0005-0000-0000-000093100000}"/>
    <cellStyle name="Note 7 3" xfId="3483" xr:uid="{00000000-0005-0000-0000-000094100000}"/>
    <cellStyle name="Note 7 4" xfId="2663" xr:uid="{00000000-0005-0000-0000-000095100000}"/>
    <cellStyle name="Note 7 5" xfId="4304" xr:uid="{00000000-0005-0000-0000-000096100000}"/>
    <cellStyle name="Note 7 6" xfId="1839" xr:uid="{00000000-0005-0000-0000-000097100000}"/>
    <cellStyle name="Note 8" xfId="970" xr:uid="{00000000-0005-0000-0000-000098100000}"/>
    <cellStyle name="Note 8 2" xfId="971" xr:uid="{00000000-0005-0000-0000-000099100000}"/>
    <cellStyle name="Note 8 2 2" xfId="3486" xr:uid="{00000000-0005-0000-0000-00009A100000}"/>
    <cellStyle name="Note 8 2 3" xfId="2666" xr:uid="{00000000-0005-0000-0000-00009B100000}"/>
    <cellStyle name="Note 8 2 4" xfId="4307" xr:uid="{00000000-0005-0000-0000-00009C100000}"/>
    <cellStyle name="Note 8 2 5" xfId="1842" xr:uid="{00000000-0005-0000-0000-00009D100000}"/>
    <cellStyle name="Note 8 3" xfId="3485" xr:uid="{00000000-0005-0000-0000-00009E100000}"/>
    <cellStyle name="Note 8 4" xfId="2665" xr:uid="{00000000-0005-0000-0000-00009F100000}"/>
    <cellStyle name="Note 8 5" xfId="4306" xr:uid="{00000000-0005-0000-0000-0000A0100000}"/>
    <cellStyle name="Note 8 6" xfId="1841" xr:uid="{00000000-0005-0000-0000-0000A1100000}"/>
    <cellStyle name="Note 9" xfId="972" xr:uid="{00000000-0005-0000-0000-0000A2100000}"/>
    <cellStyle name="Note 9 2" xfId="973" xr:uid="{00000000-0005-0000-0000-0000A3100000}"/>
    <cellStyle name="Note 9 2 2" xfId="3488" xr:uid="{00000000-0005-0000-0000-0000A4100000}"/>
    <cellStyle name="Note 9 2 3" xfId="2668" xr:uid="{00000000-0005-0000-0000-0000A5100000}"/>
    <cellStyle name="Note 9 2 4" xfId="4309" xr:uid="{00000000-0005-0000-0000-0000A6100000}"/>
    <cellStyle name="Note 9 2 5" xfId="1844" xr:uid="{00000000-0005-0000-0000-0000A7100000}"/>
    <cellStyle name="Note 9 3" xfId="3487" xr:uid="{00000000-0005-0000-0000-0000A8100000}"/>
    <cellStyle name="Note 9 4" xfId="2667" xr:uid="{00000000-0005-0000-0000-0000A9100000}"/>
    <cellStyle name="Note 9 5" xfId="4308" xr:uid="{00000000-0005-0000-0000-0000AA100000}"/>
    <cellStyle name="Note 9 6" xfId="1843" xr:uid="{00000000-0005-0000-0000-0000AB100000}"/>
    <cellStyle name="Output" xfId="1001" builtinId="21" customBuiltin="1"/>
    <cellStyle name="Output 2" xfId="974" xr:uid="{00000000-0005-0000-0000-0000AD100000}"/>
    <cellStyle name="Output 2 2" xfId="975" xr:uid="{00000000-0005-0000-0000-0000AE100000}"/>
    <cellStyle name="Output 2 3" xfId="976" xr:uid="{00000000-0005-0000-0000-0000AF100000}"/>
    <cellStyle name="Percent 2" xfId="977" xr:uid="{00000000-0005-0000-0000-0000B0100000}"/>
    <cellStyle name="Percent 2 2" xfId="978" xr:uid="{00000000-0005-0000-0000-0000B1100000}"/>
    <cellStyle name="Percent 2 2 2" xfId="979" xr:uid="{00000000-0005-0000-0000-0000B2100000}"/>
    <cellStyle name="Percent 2 2 2 2" xfId="3490" xr:uid="{00000000-0005-0000-0000-0000B3100000}"/>
    <cellStyle name="Percent 2 2 2 3" xfId="2670" xr:uid="{00000000-0005-0000-0000-0000B4100000}"/>
    <cellStyle name="Percent 2 2 2 4" xfId="4311" xr:uid="{00000000-0005-0000-0000-0000B5100000}"/>
    <cellStyle name="Percent 2 2 2 5" xfId="1846" xr:uid="{00000000-0005-0000-0000-0000B6100000}"/>
    <cellStyle name="Percent 2 2 3" xfId="980" xr:uid="{00000000-0005-0000-0000-0000B7100000}"/>
    <cellStyle name="Percent 2 2 3 2" xfId="3491" xr:uid="{00000000-0005-0000-0000-0000B8100000}"/>
    <cellStyle name="Percent 2 2 3 3" xfId="2671" xr:uid="{00000000-0005-0000-0000-0000B9100000}"/>
    <cellStyle name="Percent 2 2 3 4" xfId="4312" xr:uid="{00000000-0005-0000-0000-0000BA100000}"/>
    <cellStyle name="Percent 2 2 3 5" xfId="1847" xr:uid="{00000000-0005-0000-0000-0000BB100000}"/>
    <cellStyle name="Percent 2 2 4" xfId="981" xr:uid="{00000000-0005-0000-0000-0000BC100000}"/>
    <cellStyle name="Percent 2 2 4 2" xfId="3492" xr:uid="{00000000-0005-0000-0000-0000BD100000}"/>
    <cellStyle name="Percent 2 2 4 3" xfId="2672" xr:uid="{00000000-0005-0000-0000-0000BE100000}"/>
    <cellStyle name="Percent 2 2 4 4" xfId="4313" xr:uid="{00000000-0005-0000-0000-0000BF100000}"/>
    <cellStyle name="Percent 2 2 4 5" xfId="1848" xr:uid="{00000000-0005-0000-0000-0000C0100000}"/>
    <cellStyle name="Percent 2 2 5" xfId="982" xr:uid="{00000000-0005-0000-0000-0000C1100000}"/>
    <cellStyle name="Percent 2 2 5 2" xfId="3493" xr:uid="{00000000-0005-0000-0000-0000C2100000}"/>
    <cellStyle name="Percent 2 2 5 3" xfId="2673" xr:uid="{00000000-0005-0000-0000-0000C3100000}"/>
    <cellStyle name="Percent 2 2 5 4" xfId="4314" xr:uid="{00000000-0005-0000-0000-0000C4100000}"/>
    <cellStyle name="Percent 2 2 5 5" xfId="1849" xr:uid="{00000000-0005-0000-0000-0000C5100000}"/>
    <cellStyle name="Percent 2 2 6" xfId="3489" xr:uid="{00000000-0005-0000-0000-0000C6100000}"/>
    <cellStyle name="Percent 2 2 7" xfId="2669" xr:uid="{00000000-0005-0000-0000-0000C7100000}"/>
    <cellStyle name="Percent 2 2 8" xfId="4310" xr:uid="{00000000-0005-0000-0000-0000C8100000}"/>
    <cellStyle name="Percent 2 2 9" xfId="1845" xr:uid="{00000000-0005-0000-0000-0000C9100000}"/>
    <cellStyle name="Percent 2 3" xfId="983" xr:uid="{00000000-0005-0000-0000-0000CA100000}"/>
    <cellStyle name="Percent 2 3 2" xfId="3494" xr:uid="{00000000-0005-0000-0000-0000CB100000}"/>
    <cellStyle name="Percent 2 3 3" xfId="2674" xr:uid="{00000000-0005-0000-0000-0000CC100000}"/>
    <cellStyle name="Percent 2 3 4" xfId="4315" xr:uid="{00000000-0005-0000-0000-0000CD100000}"/>
    <cellStyle name="Percent 2 3 5" xfId="1850" xr:uid="{00000000-0005-0000-0000-0000CE100000}"/>
    <cellStyle name="Percent 2 4" xfId="984" xr:uid="{00000000-0005-0000-0000-0000CF100000}"/>
    <cellStyle name="Percent 2 5" xfId="985" xr:uid="{00000000-0005-0000-0000-0000D0100000}"/>
    <cellStyle name="Percent 2 5 2" xfId="3495" xr:uid="{00000000-0005-0000-0000-0000D1100000}"/>
    <cellStyle name="Percent 2 5 3" xfId="2675" xr:uid="{00000000-0005-0000-0000-0000D2100000}"/>
    <cellStyle name="Percent 2 5 4" xfId="4316" xr:uid="{00000000-0005-0000-0000-0000D3100000}"/>
    <cellStyle name="Percent 2 5 5" xfId="1851" xr:uid="{00000000-0005-0000-0000-0000D4100000}"/>
    <cellStyle name="Title" xfId="992" builtinId="15" customBuiltin="1"/>
    <cellStyle name="Total" xfId="1007" builtinId="25" customBuiltin="1"/>
    <cellStyle name="Total 2" xfId="986" xr:uid="{00000000-0005-0000-0000-0000D7100000}"/>
    <cellStyle name="Total 2 2" xfId="987" xr:uid="{00000000-0005-0000-0000-0000D8100000}"/>
    <cellStyle name="Total 2 3" xfId="988" xr:uid="{00000000-0005-0000-0000-0000D9100000}"/>
    <cellStyle name="Warning Text" xfId="1005" builtinId="11" customBuiltin="1"/>
    <cellStyle name="Warning Text 2" xfId="989" xr:uid="{00000000-0005-0000-0000-0000DB100000}"/>
    <cellStyle name="Warning Text 2 2" xfId="990" xr:uid="{00000000-0005-0000-0000-0000DC100000}"/>
    <cellStyle name="Warning Text 2 3" xfId="991" xr:uid="{00000000-0005-0000-0000-0000DD100000}"/>
  </cellStyles>
  <dxfs count="8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</dxfs>
  <tableStyles count="0" defaultTableStyle="TableStyleMedium9" defaultPivotStyle="PivotStyleLight16"/>
  <colors>
    <mruColors>
      <color rgb="FF99CCFF"/>
      <color rgb="FFFFFF00"/>
      <color rgb="FFCC99FF"/>
      <color rgb="FF00FFFF"/>
      <color rgb="FFFF99FF"/>
      <color rgb="FFFFFFFF"/>
      <color rgb="FFFF99CC"/>
      <color rgb="FFFFCC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chraml, Mike" id="{955D27CF-A56B-4C98-AF96-229CD6CDFF8F}" userId="S::mike_schraml@fws.gov::5bd26dba-8f0a-402a-94df-db0e9061d390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Schraml" refreshedDate="42619.51343900463" createdVersion="4" refreshedVersion="4" minRefreshableVersion="3" recordCount="278" xr:uid="{00000000-000A-0000-FFFF-FFFF00000000}">
  <cacheSource type="worksheet">
    <worksheetSource ref="V1:V85" sheet="Moon"/>
  </cacheSource>
  <cacheFields count="1">
    <cacheField name="condition" numFmtId="0">
      <sharedItems count="13">
        <s v="Light Rain"/>
        <s v="Overcast"/>
        <s v="Fog"/>
        <s v="clear"/>
        <s v="haze"/>
        <s v="hvy rain, fog"/>
        <s v="lt rain"/>
        <s v="lt rain, fog"/>
        <s v="lt rain; fog"/>
        <s v="mod rain"/>
        <s v="mostly clear"/>
        <s v="mostly cloudy"/>
        <s v="partly cloud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">
  <r>
    <x v="0"/>
  </r>
  <r>
    <x v="1"/>
  </r>
  <r>
    <x v="1"/>
  </r>
  <r>
    <x v="1"/>
  </r>
  <r>
    <x v="1"/>
  </r>
  <r>
    <x v="1"/>
  </r>
  <r>
    <x v="2"/>
  </r>
  <r>
    <x v="2"/>
  </r>
  <r>
    <x v="2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4"/>
  </r>
  <r>
    <x v="4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8"/>
  </r>
  <r>
    <x v="8"/>
  </r>
  <r>
    <x v="8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W2:W16" firstHeaderRow="1" firstDataRow="1" firstDataCol="1"/>
  <pivotFields count="1">
    <pivotField axis="axisRow" showAll="0">
      <items count="14">
        <item x="3"/>
        <item x="2"/>
        <item x="4"/>
        <item x="5"/>
        <item x="6"/>
        <item x="7"/>
        <item x="8"/>
        <item x="9"/>
        <item x="10"/>
        <item x="11"/>
        <item x="1"/>
        <item x="12"/>
        <item x="0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formats count="8">
    <format dxfId="7">
      <pivotArea type="all" dataOnly="0" outline="0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3">
      <pivotArea type="all" dataOnly="0" outline="0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8&amp;span=3624hours" connectionId="1" xr16:uid="{CC968E8F-4017-4C3A-AB0D-85AD46726D9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44" dT="2022-07-29T20:42:45.27" personId="{955D27CF-A56B-4C98-AF96-229CD6CDFF8F}" id="{F64333DC-3778-434F-ADA9-2C6DB916C3B7}">
    <text>Trap pulled on 03/26/19 @ 2245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wunderground.com/history/airport/KRDD/2009/5/13/CustomHistory.html?dayend=12&amp;monthend=8&amp;yearend=2009&amp;req_city=NA&amp;req_state=NA&amp;req_statename=N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cdec.water.ca.gov/cgi-progs/queryF?s=RED&amp;d=01-May-2009+00:00&amp;span=3624hour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esowest.utah.edu/cgi-bin/droman/download_api2.cgi?stn=KRDD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63760-3671-46D0-A6FC-DD0F7C02FBAA}">
  <sheetPr codeName="Sheet1"/>
  <dimension ref="A1:C95"/>
  <sheetViews>
    <sheetView workbookViewId="0">
      <pane ySplit="1" topLeftCell="A2" activePane="bottomLeft" state="frozen"/>
      <selection pane="bottomLeft"/>
    </sheetView>
  </sheetViews>
  <sheetFormatPr defaultColWidth="9.140625" defaultRowHeight="12.75"/>
  <cols>
    <col min="1" max="1" width="35.5703125" style="225" bestFit="1" customWidth="1"/>
    <col min="2" max="2" width="109.85546875" style="225" customWidth="1"/>
    <col min="3" max="3" width="108.5703125" style="225" customWidth="1"/>
    <col min="4" max="16384" width="9.140625" style="225"/>
  </cols>
  <sheetData>
    <row r="1" spans="1:3" ht="13.5" thickBot="1">
      <c r="A1" s="350" t="s">
        <v>6</v>
      </c>
      <c r="B1" s="349" t="s">
        <v>446</v>
      </c>
      <c r="C1" s="243" t="s">
        <v>548</v>
      </c>
    </row>
    <row r="2" spans="1:3">
      <c r="A2" s="331" t="s">
        <v>389</v>
      </c>
      <c r="B2" s="345" t="s">
        <v>547</v>
      </c>
      <c r="C2" s="444" t="s">
        <v>546</v>
      </c>
    </row>
    <row r="3" spans="1:3" ht="13.5" thickBot="1">
      <c r="A3" s="245" t="s">
        <v>388</v>
      </c>
      <c r="B3" s="348" t="s">
        <v>545</v>
      </c>
      <c r="C3" s="445" t="s">
        <v>476</v>
      </c>
    </row>
    <row r="4" spans="1:3" ht="13.5" thickBot="1">
      <c r="A4" s="347" t="s">
        <v>2</v>
      </c>
      <c r="B4" s="346"/>
      <c r="C4" s="446"/>
    </row>
    <row r="5" spans="1:3">
      <c r="A5" s="343" t="s">
        <v>387</v>
      </c>
      <c r="B5" s="345" t="s">
        <v>445</v>
      </c>
      <c r="C5" s="444" t="s">
        <v>476</v>
      </c>
    </row>
    <row r="6" spans="1:3">
      <c r="A6" s="343" t="s">
        <v>382</v>
      </c>
      <c r="B6" s="344" t="s">
        <v>544</v>
      </c>
      <c r="C6" s="447" t="s">
        <v>476</v>
      </c>
    </row>
    <row r="7" spans="1:3">
      <c r="A7" s="343" t="s">
        <v>390</v>
      </c>
      <c r="B7" s="344" t="s">
        <v>543</v>
      </c>
      <c r="C7" s="447" t="s">
        <v>476</v>
      </c>
    </row>
    <row r="8" spans="1:3">
      <c r="A8" s="343" t="s">
        <v>3</v>
      </c>
      <c r="B8" s="246" t="s">
        <v>444</v>
      </c>
      <c r="C8" s="245" t="s">
        <v>476</v>
      </c>
    </row>
    <row r="9" spans="1:3">
      <c r="A9" s="343" t="s">
        <v>391</v>
      </c>
      <c r="B9" s="246" t="s">
        <v>443</v>
      </c>
      <c r="C9" s="245" t="s">
        <v>476</v>
      </c>
    </row>
    <row r="10" spans="1:3">
      <c r="A10" s="343" t="s">
        <v>392</v>
      </c>
      <c r="B10" s="246" t="s">
        <v>442</v>
      </c>
      <c r="C10" s="245" t="s">
        <v>476</v>
      </c>
    </row>
    <row r="11" spans="1:3">
      <c r="A11" s="343" t="s">
        <v>1</v>
      </c>
      <c r="B11" s="246" t="s">
        <v>441</v>
      </c>
      <c r="C11" s="245" t="s">
        <v>476</v>
      </c>
    </row>
    <row r="12" spans="1:3">
      <c r="A12" s="343" t="s">
        <v>358</v>
      </c>
      <c r="B12" s="246" t="s">
        <v>542</v>
      </c>
      <c r="C12" s="245" t="s">
        <v>476</v>
      </c>
    </row>
    <row r="13" spans="1:3">
      <c r="A13" s="343" t="s">
        <v>393</v>
      </c>
      <c r="B13" s="246" t="s">
        <v>440</v>
      </c>
      <c r="C13" s="245" t="s">
        <v>386</v>
      </c>
    </row>
    <row r="14" spans="1:3" ht="13.5" thickBot="1">
      <c r="A14" s="342" t="s">
        <v>394</v>
      </c>
      <c r="B14" s="244" t="s">
        <v>439</v>
      </c>
      <c r="C14" s="245" t="s">
        <v>386</v>
      </c>
    </row>
    <row r="15" spans="1:3" ht="13.5" thickBot="1">
      <c r="A15" s="418" t="s">
        <v>0</v>
      </c>
      <c r="B15" s="426"/>
      <c r="C15" s="448"/>
    </row>
    <row r="16" spans="1:3">
      <c r="A16" s="419" t="s">
        <v>395</v>
      </c>
      <c r="B16" s="247" t="s">
        <v>438</v>
      </c>
      <c r="C16" s="245" t="s">
        <v>476</v>
      </c>
    </row>
    <row r="17" spans="1:3">
      <c r="A17" s="420" t="s">
        <v>396</v>
      </c>
      <c r="B17" s="246" t="s">
        <v>437</v>
      </c>
      <c r="C17" s="245" t="s">
        <v>476</v>
      </c>
    </row>
    <row r="18" spans="1:3">
      <c r="A18" s="421" t="s">
        <v>462</v>
      </c>
      <c r="B18" s="329" t="s">
        <v>541</v>
      </c>
      <c r="C18" s="449" t="s">
        <v>476</v>
      </c>
    </row>
    <row r="19" spans="1:3">
      <c r="A19" s="422"/>
      <c r="B19" s="246" t="s">
        <v>540</v>
      </c>
      <c r="C19" s="245" t="s">
        <v>476</v>
      </c>
    </row>
    <row r="20" spans="1:3">
      <c r="A20" s="422"/>
      <c r="B20" s="246" t="s">
        <v>539</v>
      </c>
      <c r="C20" s="245" t="s">
        <v>476</v>
      </c>
    </row>
    <row r="21" spans="1:3">
      <c r="A21" s="422"/>
      <c r="B21" s="246" t="s">
        <v>538</v>
      </c>
      <c r="C21" s="245" t="s">
        <v>476</v>
      </c>
    </row>
    <row r="22" spans="1:3">
      <c r="A22" s="423"/>
      <c r="B22" s="328" t="s">
        <v>537</v>
      </c>
      <c r="C22" s="450" t="s">
        <v>476</v>
      </c>
    </row>
    <row r="23" spans="1:3">
      <c r="A23" s="421" t="s">
        <v>377</v>
      </c>
      <c r="B23" s="329" t="s">
        <v>536</v>
      </c>
      <c r="C23" s="449" t="s">
        <v>476</v>
      </c>
    </row>
    <row r="24" spans="1:3">
      <c r="A24" s="422"/>
      <c r="B24" s="246" t="s">
        <v>535</v>
      </c>
      <c r="C24" s="245" t="s">
        <v>476</v>
      </c>
    </row>
    <row r="25" spans="1:3">
      <c r="A25" s="423"/>
      <c r="B25" s="328" t="s">
        <v>534</v>
      </c>
      <c r="C25" s="450" t="s">
        <v>476</v>
      </c>
    </row>
    <row r="26" spans="1:3">
      <c r="A26" s="424" t="s">
        <v>397</v>
      </c>
      <c r="B26" s="330" t="s">
        <v>533</v>
      </c>
      <c r="C26" s="330" t="s">
        <v>476</v>
      </c>
    </row>
    <row r="27" spans="1:3">
      <c r="A27" s="424" t="s">
        <v>463</v>
      </c>
      <c r="B27" s="330" t="s">
        <v>532</v>
      </c>
      <c r="C27" s="330" t="s">
        <v>476</v>
      </c>
    </row>
    <row r="28" spans="1:3" ht="13.5" thickBot="1">
      <c r="A28" s="425" t="s">
        <v>398</v>
      </c>
      <c r="B28" s="332" t="s">
        <v>436</v>
      </c>
      <c r="C28" s="332" t="s">
        <v>476</v>
      </c>
    </row>
    <row r="29" spans="1:3" ht="13.5" thickBot="1">
      <c r="A29" s="341" t="s">
        <v>435</v>
      </c>
      <c r="B29" s="341"/>
      <c r="C29" s="451"/>
    </row>
    <row r="30" spans="1:3">
      <c r="A30" s="340" t="s">
        <v>457</v>
      </c>
      <c r="B30" s="247" t="s">
        <v>531</v>
      </c>
      <c r="C30" s="331" t="s">
        <v>513</v>
      </c>
    </row>
    <row r="31" spans="1:3">
      <c r="A31" s="336"/>
      <c r="B31" s="328" t="s">
        <v>530</v>
      </c>
      <c r="C31" s="452" t="s">
        <v>333</v>
      </c>
    </row>
    <row r="32" spans="1:3">
      <c r="A32" s="337" t="s">
        <v>458</v>
      </c>
      <c r="B32" s="329" t="s">
        <v>529</v>
      </c>
      <c r="C32" s="449" t="s">
        <v>489</v>
      </c>
    </row>
    <row r="33" spans="1:3">
      <c r="A33" s="336"/>
      <c r="B33" s="328" t="s">
        <v>528</v>
      </c>
      <c r="C33" s="452"/>
    </row>
    <row r="34" spans="1:3">
      <c r="A34" s="337" t="s">
        <v>399</v>
      </c>
      <c r="B34" s="329" t="s">
        <v>527</v>
      </c>
      <c r="C34" s="453" t="s">
        <v>484</v>
      </c>
    </row>
    <row r="35" spans="1:3">
      <c r="A35" s="336"/>
      <c r="B35" s="328" t="s">
        <v>497</v>
      </c>
      <c r="C35" s="450" t="s">
        <v>496</v>
      </c>
    </row>
    <row r="36" spans="1:3">
      <c r="A36" s="337" t="s">
        <v>464</v>
      </c>
      <c r="B36" s="329" t="s">
        <v>526</v>
      </c>
      <c r="C36" s="449" t="s">
        <v>507</v>
      </c>
    </row>
    <row r="37" spans="1:3">
      <c r="A37" s="336"/>
      <c r="B37" s="328" t="s">
        <v>525</v>
      </c>
      <c r="C37" s="452" t="s">
        <v>511</v>
      </c>
    </row>
    <row r="38" spans="1:3">
      <c r="A38" s="339" t="s">
        <v>434</v>
      </c>
      <c r="B38" s="330" t="s">
        <v>433</v>
      </c>
      <c r="C38" s="454" t="s">
        <v>386</v>
      </c>
    </row>
    <row r="39" spans="1:3">
      <c r="A39" s="337" t="s">
        <v>432</v>
      </c>
      <c r="B39" s="329" t="s">
        <v>431</v>
      </c>
      <c r="C39" s="449" t="s">
        <v>386</v>
      </c>
    </row>
    <row r="40" spans="1:3">
      <c r="A40" s="337" t="s">
        <v>465</v>
      </c>
      <c r="B40" s="329" t="s">
        <v>524</v>
      </c>
      <c r="C40" s="449" t="s">
        <v>476</v>
      </c>
    </row>
    <row r="41" spans="1:3">
      <c r="A41" s="336"/>
      <c r="B41" s="328" t="s">
        <v>503</v>
      </c>
      <c r="C41" s="450"/>
    </row>
    <row r="42" spans="1:3">
      <c r="A42" s="337" t="s">
        <v>447</v>
      </c>
      <c r="B42" s="329" t="s">
        <v>523</v>
      </c>
      <c r="C42" s="449" t="s">
        <v>507</v>
      </c>
    </row>
    <row r="43" spans="1:3">
      <c r="A43" s="338"/>
      <c r="B43" s="246" t="s">
        <v>522</v>
      </c>
      <c r="C43" s="455" t="s">
        <v>511</v>
      </c>
    </row>
    <row r="44" spans="1:3">
      <c r="A44" s="336"/>
      <c r="B44" s="328" t="s">
        <v>521</v>
      </c>
      <c r="C44" s="450"/>
    </row>
    <row r="45" spans="1:3">
      <c r="A45" s="337" t="s">
        <v>401</v>
      </c>
      <c r="B45" s="329" t="s">
        <v>520</v>
      </c>
      <c r="C45" s="449" t="s">
        <v>507</v>
      </c>
    </row>
    <row r="46" spans="1:3">
      <c r="A46" s="338"/>
      <c r="B46" s="246" t="s">
        <v>519</v>
      </c>
      <c r="C46" s="455" t="s">
        <v>511</v>
      </c>
    </row>
    <row r="47" spans="1:3">
      <c r="A47" s="336"/>
      <c r="B47" s="328" t="s">
        <v>518</v>
      </c>
      <c r="C47" s="450"/>
    </row>
    <row r="48" spans="1:3">
      <c r="A48" s="337" t="s">
        <v>402</v>
      </c>
      <c r="B48" s="329" t="s">
        <v>517</v>
      </c>
      <c r="C48" s="449"/>
    </row>
    <row r="49" spans="1:3">
      <c r="A49" s="338"/>
      <c r="B49" s="246" t="s">
        <v>516</v>
      </c>
      <c r="C49" s="455" t="s">
        <v>511</v>
      </c>
    </row>
    <row r="50" spans="1:3">
      <c r="A50" s="336"/>
      <c r="B50" s="328" t="s">
        <v>515</v>
      </c>
      <c r="C50" s="450" t="s">
        <v>476</v>
      </c>
    </row>
    <row r="51" spans="1:3">
      <c r="A51" s="337" t="s">
        <v>466</v>
      </c>
      <c r="B51" s="329" t="s">
        <v>514</v>
      </c>
      <c r="C51" s="449" t="s">
        <v>513</v>
      </c>
    </row>
    <row r="52" spans="1:3">
      <c r="A52" s="336"/>
      <c r="B52" s="328"/>
      <c r="C52" s="452" t="s">
        <v>333</v>
      </c>
    </row>
    <row r="53" spans="1:3">
      <c r="A53" s="337" t="s">
        <v>430</v>
      </c>
      <c r="B53" s="329" t="s">
        <v>512</v>
      </c>
      <c r="C53" s="449" t="s">
        <v>507</v>
      </c>
    </row>
    <row r="54" spans="1:3">
      <c r="A54" s="336"/>
      <c r="B54" s="328"/>
      <c r="C54" s="452" t="s">
        <v>511</v>
      </c>
    </row>
    <row r="55" spans="1:3">
      <c r="A55" s="337" t="s">
        <v>429</v>
      </c>
      <c r="B55" s="329" t="s">
        <v>512</v>
      </c>
      <c r="C55" s="449" t="s">
        <v>507</v>
      </c>
    </row>
    <row r="56" spans="1:3">
      <c r="A56" s="336"/>
      <c r="B56" s="328"/>
      <c r="C56" s="452" t="s">
        <v>511</v>
      </c>
    </row>
    <row r="57" spans="1:3">
      <c r="A57" s="337" t="s">
        <v>404</v>
      </c>
      <c r="B57" s="329" t="s">
        <v>510</v>
      </c>
      <c r="C57" s="449" t="s">
        <v>386</v>
      </c>
    </row>
    <row r="58" spans="1:3">
      <c r="A58" s="336"/>
      <c r="B58" s="328" t="s">
        <v>509</v>
      </c>
      <c r="C58" s="450"/>
    </row>
    <row r="59" spans="1:3">
      <c r="A59" s="337" t="s">
        <v>405</v>
      </c>
      <c r="B59" s="329" t="s">
        <v>921</v>
      </c>
      <c r="C59" s="449"/>
    </row>
    <row r="60" spans="1:3">
      <c r="A60" s="338"/>
      <c r="B60" s="246" t="s">
        <v>508</v>
      </c>
      <c r="C60" s="246" t="s">
        <v>508</v>
      </c>
    </row>
    <row r="61" spans="1:3">
      <c r="A61" s="338"/>
      <c r="B61" s="246" t="s">
        <v>506</v>
      </c>
      <c r="C61" s="245" t="s">
        <v>505</v>
      </c>
    </row>
    <row r="62" spans="1:3">
      <c r="A62" s="336"/>
      <c r="B62" s="328"/>
      <c r="C62" s="452" t="s">
        <v>918</v>
      </c>
    </row>
    <row r="63" spans="1:3">
      <c r="A63" s="337" t="s">
        <v>428</v>
      </c>
      <c r="B63" s="329" t="s">
        <v>504</v>
      </c>
      <c r="C63" s="449" t="s">
        <v>476</v>
      </c>
    </row>
    <row r="64" spans="1:3">
      <c r="A64" s="336"/>
      <c r="B64" s="328" t="s">
        <v>503</v>
      </c>
      <c r="C64" s="450"/>
    </row>
    <row r="65" spans="1:3">
      <c r="A65" s="337" t="s">
        <v>427</v>
      </c>
      <c r="B65" s="329" t="s">
        <v>502</v>
      </c>
      <c r="C65" s="449" t="s">
        <v>501</v>
      </c>
    </row>
    <row r="66" spans="1:3">
      <c r="A66" s="336"/>
      <c r="B66" s="328" t="s">
        <v>500</v>
      </c>
      <c r="C66" s="452" t="s">
        <v>549</v>
      </c>
    </row>
    <row r="67" spans="1:3" ht="13.5" thickBot="1">
      <c r="A67" s="335" t="s">
        <v>426</v>
      </c>
      <c r="B67" s="244" t="s">
        <v>425</v>
      </c>
      <c r="C67" s="245" t="s">
        <v>386</v>
      </c>
    </row>
    <row r="68" spans="1:3" ht="13.5" thickBot="1">
      <c r="A68" s="370" t="s">
        <v>8</v>
      </c>
      <c r="B68" s="370"/>
      <c r="C68" s="456"/>
    </row>
    <row r="69" spans="1:3">
      <c r="A69" s="371" t="s">
        <v>408</v>
      </c>
      <c r="B69" s="334" t="s">
        <v>499</v>
      </c>
      <c r="C69" s="457" t="s">
        <v>476</v>
      </c>
    </row>
    <row r="70" spans="1:3">
      <c r="A70" s="372" t="s">
        <v>409</v>
      </c>
      <c r="B70" s="330" t="s">
        <v>424</v>
      </c>
      <c r="C70" s="454" t="s">
        <v>476</v>
      </c>
    </row>
    <row r="71" spans="1:3">
      <c r="A71" s="372" t="s">
        <v>467</v>
      </c>
      <c r="B71" s="330" t="s">
        <v>423</v>
      </c>
      <c r="C71" s="454" t="s">
        <v>492</v>
      </c>
    </row>
    <row r="72" spans="1:3">
      <c r="A72" s="373" t="s">
        <v>410</v>
      </c>
      <c r="B72" s="329" t="s">
        <v>498</v>
      </c>
      <c r="C72" s="453" t="s">
        <v>484</v>
      </c>
    </row>
    <row r="73" spans="1:3">
      <c r="A73" s="374"/>
      <c r="B73" s="328" t="s">
        <v>497</v>
      </c>
      <c r="C73" s="450" t="s">
        <v>496</v>
      </c>
    </row>
    <row r="74" spans="1:3">
      <c r="A74" s="372" t="s">
        <v>472</v>
      </c>
      <c r="B74" s="330" t="s">
        <v>495</v>
      </c>
      <c r="C74" s="454" t="s">
        <v>492</v>
      </c>
    </row>
    <row r="75" spans="1:3">
      <c r="A75" s="375" t="s">
        <v>411</v>
      </c>
      <c r="B75" s="333" t="s">
        <v>494</v>
      </c>
      <c r="C75" s="458" t="s">
        <v>492</v>
      </c>
    </row>
    <row r="76" spans="1:3" ht="13.5" thickBot="1">
      <c r="A76" s="376" t="s">
        <v>412</v>
      </c>
      <c r="B76" s="332" t="s">
        <v>493</v>
      </c>
      <c r="C76" s="459" t="s">
        <v>492</v>
      </c>
    </row>
    <row r="77" spans="1:3" ht="13.5" thickBot="1">
      <c r="A77" s="377" t="s">
        <v>7</v>
      </c>
      <c r="B77" s="377"/>
      <c r="C77" s="460"/>
    </row>
    <row r="78" spans="1:3">
      <c r="A78" s="378" t="s">
        <v>468</v>
      </c>
      <c r="B78" s="247" t="s">
        <v>491</v>
      </c>
      <c r="C78" s="331" t="s">
        <v>490</v>
      </c>
    </row>
    <row r="79" spans="1:3">
      <c r="A79" s="379"/>
      <c r="B79" s="328"/>
      <c r="C79" s="450" t="s">
        <v>489</v>
      </c>
    </row>
    <row r="80" spans="1:3">
      <c r="A80" s="380" t="s">
        <v>470</v>
      </c>
      <c r="B80" s="330" t="s">
        <v>488</v>
      </c>
      <c r="C80" s="454" t="s">
        <v>386</v>
      </c>
    </row>
    <row r="81" spans="1:3">
      <c r="A81" s="380" t="s">
        <v>471</v>
      </c>
      <c r="B81" s="330" t="s">
        <v>487</v>
      </c>
      <c r="C81" s="454" t="s">
        <v>386</v>
      </c>
    </row>
    <row r="82" spans="1:3">
      <c r="A82" s="381" t="s">
        <v>413</v>
      </c>
      <c r="B82" s="329" t="s">
        <v>486</v>
      </c>
      <c r="C82" s="449" t="s">
        <v>485</v>
      </c>
    </row>
    <row r="83" spans="1:3">
      <c r="A83" s="382"/>
      <c r="B83" s="246"/>
      <c r="C83" s="455" t="s">
        <v>484</v>
      </c>
    </row>
    <row r="84" spans="1:3">
      <c r="A84" s="383"/>
      <c r="B84" s="328"/>
      <c r="C84" s="450" t="s">
        <v>483</v>
      </c>
    </row>
    <row r="85" spans="1:3" ht="13.5" thickBot="1">
      <c r="A85" s="384" t="s">
        <v>469</v>
      </c>
      <c r="B85" s="244" t="s">
        <v>482</v>
      </c>
      <c r="C85" s="332" t="s">
        <v>386</v>
      </c>
    </row>
    <row r="86" spans="1:3" ht="13.5" thickBot="1">
      <c r="A86" s="400" t="s">
        <v>9</v>
      </c>
      <c r="B86" s="400"/>
      <c r="C86" s="461"/>
    </row>
    <row r="87" spans="1:3">
      <c r="A87" s="438" t="s">
        <v>414</v>
      </c>
      <c r="B87" s="334" t="s">
        <v>481</v>
      </c>
      <c r="C87" s="457" t="s">
        <v>476</v>
      </c>
    </row>
    <row r="88" spans="1:3">
      <c r="A88" s="439" t="s">
        <v>415</v>
      </c>
      <c r="B88" s="330" t="s">
        <v>480</v>
      </c>
      <c r="C88" s="454" t="s">
        <v>476</v>
      </c>
    </row>
    <row r="89" spans="1:3">
      <c r="A89" s="439" t="s">
        <v>416</v>
      </c>
      <c r="B89" s="330" t="s">
        <v>479</v>
      </c>
      <c r="C89" s="454" t="s">
        <v>476</v>
      </c>
    </row>
    <row r="90" spans="1:3">
      <c r="A90" s="439" t="s">
        <v>417</v>
      </c>
      <c r="B90" s="330" t="s">
        <v>478</v>
      </c>
      <c r="C90" s="454" t="s">
        <v>476</v>
      </c>
    </row>
    <row r="91" spans="1:3" ht="13.5" thickBot="1">
      <c r="A91" s="440" t="s">
        <v>418</v>
      </c>
      <c r="B91" s="332" t="s">
        <v>477</v>
      </c>
      <c r="C91" s="459" t="s">
        <v>476</v>
      </c>
    </row>
    <row r="92" spans="1:3" ht="13.5" thickBot="1">
      <c r="A92" s="401" t="s">
        <v>19</v>
      </c>
      <c r="B92" s="401"/>
      <c r="C92" s="462"/>
    </row>
    <row r="93" spans="1:3">
      <c r="A93" s="441" t="s">
        <v>419</v>
      </c>
      <c r="B93" s="334" t="s">
        <v>475</v>
      </c>
      <c r="C93" s="457" t="s">
        <v>386</v>
      </c>
    </row>
    <row r="94" spans="1:3">
      <c r="A94" s="442" t="s">
        <v>420</v>
      </c>
      <c r="B94" s="330" t="s">
        <v>474</v>
      </c>
      <c r="C94" s="454"/>
    </row>
    <row r="95" spans="1:3" ht="13.5" thickBot="1">
      <c r="A95" s="443" t="s">
        <v>421</v>
      </c>
      <c r="B95" s="332" t="s">
        <v>473</v>
      </c>
      <c r="C95" s="459" t="s">
        <v>386</v>
      </c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4312-C938-4228-9E47-1695D8DF6EE6}">
  <sheetPr codeName="Sheet10"/>
  <dimension ref="A1:D76"/>
  <sheetViews>
    <sheetView workbookViewId="0">
      <selection activeCell="G18" sqref="G18"/>
    </sheetView>
  </sheetViews>
  <sheetFormatPr defaultRowHeight="12.75"/>
  <cols>
    <col min="1" max="1" width="28.28515625" bestFit="1" customWidth="1"/>
    <col min="2" max="2" width="26.5703125" bestFit="1" customWidth="1"/>
    <col min="3" max="3" width="11.7109375" bestFit="1" customWidth="1"/>
    <col min="4" max="4" width="10.7109375" bestFit="1" customWidth="1"/>
  </cols>
  <sheetData>
    <row r="1" spans="1:4">
      <c r="A1" s="8" t="s">
        <v>84</v>
      </c>
    </row>
    <row r="3" spans="1:4">
      <c r="A3" t="s">
        <v>6</v>
      </c>
      <c r="B3" t="s">
        <v>85</v>
      </c>
      <c r="C3" t="s">
        <v>86</v>
      </c>
      <c r="D3" t="s">
        <v>87</v>
      </c>
    </row>
    <row r="4" spans="1:4">
      <c r="A4" t="s">
        <v>88</v>
      </c>
      <c r="B4" t="s">
        <v>89</v>
      </c>
      <c r="C4" t="s">
        <v>90</v>
      </c>
      <c r="D4" t="s">
        <v>91</v>
      </c>
    </row>
    <row r="5" spans="1:4">
      <c r="A5" t="s">
        <v>92</v>
      </c>
      <c r="B5" t="s">
        <v>93</v>
      </c>
    </row>
    <row r="6" spans="1:4">
      <c r="A6" t="s">
        <v>94</v>
      </c>
      <c r="B6" t="s">
        <v>95</v>
      </c>
    </row>
    <row r="7" spans="1:4">
      <c r="A7" t="s">
        <v>96</v>
      </c>
      <c r="B7" t="s">
        <v>97</v>
      </c>
    </row>
    <row r="8" spans="1:4">
      <c r="A8" t="s">
        <v>98</v>
      </c>
      <c r="B8" t="s">
        <v>99</v>
      </c>
      <c r="C8" t="s">
        <v>100</v>
      </c>
      <c r="D8" t="s">
        <v>101</v>
      </c>
    </row>
    <row r="9" spans="1:4">
      <c r="A9" t="s">
        <v>102</v>
      </c>
      <c r="B9" t="s">
        <v>103</v>
      </c>
    </row>
    <row r="10" spans="1:4">
      <c r="A10" t="s">
        <v>104</v>
      </c>
      <c r="B10" t="s">
        <v>105</v>
      </c>
    </row>
    <row r="11" spans="1:4">
      <c r="A11" t="s">
        <v>106</v>
      </c>
      <c r="B11" t="s">
        <v>107</v>
      </c>
    </row>
    <row r="12" spans="1:4">
      <c r="A12" t="s">
        <v>108</v>
      </c>
      <c r="B12" t="s">
        <v>109</v>
      </c>
    </row>
    <row r="13" spans="1:4">
      <c r="A13" t="s">
        <v>110</v>
      </c>
      <c r="B13" t="s">
        <v>111</v>
      </c>
    </row>
    <row r="14" spans="1:4">
      <c r="A14" t="s">
        <v>112</v>
      </c>
      <c r="B14" t="s">
        <v>113</v>
      </c>
      <c r="C14" t="s">
        <v>114</v>
      </c>
      <c r="D14" t="s">
        <v>114</v>
      </c>
    </row>
    <row r="15" spans="1:4">
      <c r="A15" t="s">
        <v>115</v>
      </c>
      <c r="B15" t="s">
        <v>116</v>
      </c>
      <c r="C15" t="s">
        <v>117</v>
      </c>
      <c r="D15" t="s">
        <v>118</v>
      </c>
    </row>
    <row r="16" spans="1:4">
      <c r="A16" t="s">
        <v>119</v>
      </c>
      <c r="B16" t="s">
        <v>120</v>
      </c>
      <c r="C16" t="s">
        <v>90</v>
      </c>
      <c r="D16" t="s">
        <v>121</v>
      </c>
    </row>
    <row r="17" spans="1:4">
      <c r="A17" t="s">
        <v>122</v>
      </c>
      <c r="B17" t="s">
        <v>123</v>
      </c>
      <c r="C17" t="s">
        <v>124</v>
      </c>
      <c r="D17" t="s">
        <v>124</v>
      </c>
    </row>
    <row r="18" spans="1:4">
      <c r="A18" t="s">
        <v>125</v>
      </c>
      <c r="B18" t="s">
        <v>126</v>
      </c>
      <c r="C18" t="s">
        <v>117</v>
      </c>
      <c r="D18" t="s">
        <v>118</v>
      </c>
    </row>
    <row r="19" spans="1:4">
      <c r="A19" t="s">
        <v>127</v>
      </c>
      <c r="B19" t="s">
        <v>128</v>
      </c>
      <c r="C19" t="s">
        <v>129</v>
      </c>
      <c r="D19" t="s">
        <v>130</v>
      </c>
    </row>
    <row r="20" spans="1:4">
      <c r="A20" t="s">
        <v>131</v>
      </c>
      <c r="B20" t="s">
        <v>132</v>
      </c>
      <c r="C20" t="s">
        <v>117</v>
      </c>
      <c r="D20" t="s">
        <v>118</v>
      </c>
    </row>
    <row r="21" spans="1:4">
      <c r="A21" t="s">
        <v>133</v>
      </c>
      <c r="B21" t="s">
        <v>134</v>
      </c>
      <c r="C21" t="s">
        <v>117</v>
      </c>
      <c r="D21" t="s">
        <v>118</v>
      </c>
    </row>
    <row r="22" spans="1:4">
      <c r="A22" t="s">
        <v>135</v>
      </c>
      <c r="B22" t="s">
        <v>136</v>
      </c>
    </row>
    <row r="23" spans="1:4">
      <c r="A23" t="s">
        <v>137</v>
      </c>
      <c r="B23" t="s">
        <v>138</v>
      </c>
      <c r="C23" t="s">
        <v>117</v>
      </c>
      <c r="D23" t="s">
        <v>118</v>
      </c>
    </row>
    <row r="24" spans="1:4">
      <c r="A24" t="s">
        <v>139</v>
      </c>
      <c r="B24" t="s">
        <v>140</v>
      </c>
      <c r="C24" t="s">
        <v>117</v>
      </c>
      <c r="D24" t="s">
        <v>118</v>
      </c>
    </row>
    <row r="25" spans="1:4">
      <c r="A25" t="s">
        <v>141</v>
      </c>
      <c r="B25" t="s">
        <v>142</v>
      </c>
      <c r="C25" t="s">
        <v>143</v>
      </c>
      <c r="D25" t="s">
        <v>143</v>
      </c>
    </row>
    <row r="26" spans="1:4">
      <c r="A26" t="s">
        <v>144</v>
      </c>
      <c r="B26" t="s">
        <v>145</v>
      </c>
      <c r="C26" t="s">
        <v>146</v>
      </c>
      <c r="D26" t="s">
        <v>146</v>
      </c>
    </row>
    <row r="27" spans="1:4">
      <c r="A27" t="s">
        <v>147</v>
      </c>
      <c r="B27" t="s">
        <v>148</v>
      </c>
      <c r="C27" t="s">
        <v>90</v>
      </c>
      <c r="D27" t="s">
        <v>149</v>
      </c>
    </row>
    <row r="28" spans="1:4">
      <c r="A28" t="s">
        <v>150</v>
      </c>
      <c r="B28" t="s">
        <v>151</v>
      </c>
      <c r="C28" t="s">
        <v>90</v>
      </c>
      <c r="D28" t="s">
        <v>91</v>
      </c>
    </row>
    <row r="29" spans="1:4">
      <c r="A29" t="s">
        <v>152</v>
      </c>
      <c r="B29" t="s">
        <v>153</v>
      </c>
      <c r="C29" t="s">
        <v>90</v>
      </c>
      <c r="D29" t="s">
        <v>149</v>
      </c>
    </row>
    <row r="30" spans="1:4">
      <c r="A30" t="s">
        <v>154</v>
      </c>
      <c r="B30" t="s">
        <v>155</v>
      </c>
      <c r="C30" t="s">
        <v>90</v>
      </c>
      <c r="D30" t="s">
        <v>149</v>
      </c>
    </row>
    <row r="31" spans="1:4">
      <c r="A31" t="s">
        <v>156</v>
      </c>
      <c r="B31" t="s">
        <v>157</v>
      </c>
      <c r="C31" t="s">
        <v>90</v>
      </c>
      <c r="D31" t="s">
        <v>149</v>
      </c>
    </row>
    <row r="32" spans="1:4">
      <c r="A32" t="s">
        <v>158</v>
      </c>
      <c r="B32" t="s">
        <v>159</v>
      </c>
      <c r="C32" t="s">
        <v>90</v>
      </c>
      <c r="D32" t="s">
        <v>149</v>
      </c>
    </row>
    <row r="33" spans="1:4">
      <c r="A33" t="s">
        <v>160</v>
      </c>
      <c r="B33" t="s">
        <v>161</v>
      </c>
      <c r="C33" t="s">
        <v>90</v>
      </c>
      <c r="D33" t="s">
        <v>149</v>
      </c>
    </row>
    <row r="34" spans="1:4">
      <c r="A34" t="s">
        <v>162</v>
      </c>
      <c r="B34" t="s">
        <v>163</v>
      </c>
      <c r="C34" t="s">
        <v>90</v>
      </c>
      <c r="D34" t="s">
        <v>149</v>
      </c>
    </row>
    <row r="35" spans="1:4">
      <c r="A35" t="s">
        <v>164</v>
      </c>
      <c r="B35" t="s">
        <v>165</v>
      </c>
      <c r="C35" t="s">
        <v>90</v>
      </c>
      <c r="D35" t="s">
        <v>149</v>
      </c>
    </row>
    <row r="36" spans="1:4">
      <c r="A36" t="s">
        <v>166</v>
      </c>
      <c r="B36" t="s">
        <v>167</v>
      </c>
      <c r="C36" t="s">
        <v>90</v>
      </c>
      <c r="D36" t="s">
        <v>149</v>
      </c>
    </row>
    <row r="37" spans="1:4">
      <c r="A37" t="s">
        <v>168</v>
      </c>
      <c r="B37" t="s">
        <v>169</v>
      </c>
      <c r="C37" t="s">
        <v>90</v>
      </c>
      <c r="D37" t="s">
        <v>149</v>
      </c>
    </row>
    <row r="38" spans="1:4">
      <c r="A38" t="s">
        <v>170</v>
      </c>
      <c r="B38" t="s">
        <v>171</v>
      </c>
    </row>
    <row r="39" spans="1:4">
      <c r="A39" t="s">
        <v>172</v>
      </c>
      <c r="B39" t="s">
        <v>173</v>
      </c>
      <c r="C39" t="s">
        <v>114</v>
      </c>
      <c r="D39" t="s">
        <v>114</v>
      </c>
    </row>
    <row r="40" spans="1:4">
      <c r="A40" t="s">
        <v>174</v>
      </c>
      <c r="B40" t="s">
        <v>175</v>
      </c>
      <c r="C40" t="s">
        <v>129</v>
      </c>
      <c r="D40" t="s">
        <v>130</v>
      </c>
    </row>
    <row r="41" spans="1:4">
      <c r="A41" t="s">
        <v>176</v>
      </c>
      <c r="B41" t="s">
        <v>177</v>
      </c>
      <c r="C41" t="s">
        <v>90</v>
      </c>
      <c r="D41" t="s">
        <v>91</v>
      </c>
    </row>
    <row r="42" spans="1:4">
      <c r="A42" t="s">
        <v>178</v>
      </c>
      <c r="B42" t="s">
        <v>179</v>
      </c>
      <c r="C42" t="s">
        <v>90</v>
      </c>
      <c r="D42" t="s">
        <v>149</v>
      </c>
    </row>
    <row r="43" spans="1:4">
      <c r="A43" t="s">
        <v>180</v>
      </c>
      <c r="B43" t="s">
        <v>181</v>
      </c>
      <c r="C43" t="s">
        <v>90</v>
      </c>
      <c r="D43" t="s">
        <v>91</v>
      </c>
    </row>
    <row r="44" spans="1:4">
      <c r="A44" t="s">
        <v>182</v>
      </c>
      <c r="B44" t="s">
        <v>183</v>
      </c>
      <c r="C44" t="s">
        <v>90</v>
      </c>
      <c r="D44" t="s">
        <v>149</v>
      </c>
    </row>
    <row r="45" spans="1:4">
      <c r="A45" t="s">
        <v>184</v>
      </c>
      <c r="B45" t="s">
        <v>185</v>
      </c>
    </row>
    <row r="46" spans="1:4">
      <c r="A46" t="s">
        <v>186</v>
      </c>
      <c r="B46" t="s">
        <v>187</v>
      </c>
    </row>
    <row r="47" spans="1:4">
      <c r="A47" t="s">
        <v>188</v>
      </c>
      <c r="B47" t="s">
        <v>189</v>
      </c>
      <c r="C47" t="s">
        <v>143</v>
      </c>
      <c r="D47" t="s">
        <v>143</v>
      </c>
    </row>
    <row r="48" spans="1:4">
      <c r="A48" t="s">
        <v>190</v>
      </c>
      <c r="B48" t="s">
        <v>191</v>
      </c>
    </row>
    <row r="49" spans="1:4">
      <c r="A49" t="s">
        <v>192</v>
      </c>
      <c r="B49" t="s">
        <v>193</v>
      </c>
    </row>
    <row r="50" spans="1:4">
      <c r="A50" t="s">
        <v>194</v>
      </c>
      <c r="B50" t="s">
        <v>195</v>
      </c>
      <c r="C50" t="s">
        <v>90</v>
      </c>
      <c r="D50" t="s">
        <v>149</v>
      </c>
    </row>
    <row r="51" spans="1:4">
      <c r="A51" t="s">
        <v>196</v>
      </c>
      <c r="B51" t="s">
        <v>197</v>
      </c>
    </row>
    <row r="52" spans="1:4">
      <c r="A52" t="s">
        <v>198</v>
      </c>
      <c r="B52" t="s">
        <v>199</v>
      </c>
      <c r="C52" t="s">
        <v>90</v>
      </c>
      <c r="D52" t="s">
        <v>149</v>
      </c>
    </row>
    <row r="53" spans="1:4">
      <c r="A53" t="s">
        <v>200</v>
      </c>
      <c r="B53" t="s">
        <v>201</v>
      </c>
      <c r="C53" t="s">
        <v>90</v>
      </c>
      <c r="D53" t="s">
        <v>149</v>
      </c>
    </row>
    <row r="54" spans="1:4">
      <c r="A54" t="s">
        <v>202</v>
      </c>
      <c r="B54" t="s">
        <v>203</v>
      </c>
      <c r="C54" t="s">
        <v>129</v>
      </c>
      <c r="D54" t="s">
        <v>130</v>
      </c>
    </row>
    <row r="55" spans="1:4">
      <c r="A55" t="s">
        <v>204</v>
      </c>
      <c r="B55" t="s">
        <v>205</v>
      </c>
      <c r="C55" t="s">
        <v>90</v>
      </c>
      <c r="D55" t="s">
        <v>149</v>
      </c>
    </row>
    <row r="56" spans="1:4">
      <c r="A56" t="s">
        <v>206</v>
      </c>
      <c r="B56" t="s">
        <v>207</v>
      </c>
      <c r="C56" t="s">
        <v>146</v>
      </c>
      <c r="D56" t="s">
        <v>146</v>
      </c>
    </row>
    <row r="57" spans="1:4">
      <c r="A57" t="s">
        <v>208</v>
      </c>
      <c r="B57" t="s">
        <v>209</v>
      </c>
      <c r="C57" t="s">
        <v>90</v>
      </c>
      <c r="D57" t="s">
        <v>149</v>
      </c>
    </row>
    <row r="58" spans="1:4">
      <c r="A58" t="s">
        <v>210</v>
      </c>
      <c r="B58" t="s">
        <v>211</v>
      </c>
      <c r="C58" t="s">
        <v>212</v>
      </c>
      <c r="D58" t="s">
        <v>212</v>
      </c>
    </row>
    <row r="59" spans="1:4">
      <c r="A59" t="s">
        <v>213</v>
      </c>
      <c r="B59" t="s">
        <v>214</v>
      </c>
      <c r="C59" t="s">
        <v>117</v>
      </c>
      <c r="D59" t="s">
        <v>118</v>
      </c>
    </row>
    <row r="60" spans="1:4">
      <c r="A60" t="s">
        <v>215</v>
      </c>
      <c r="B60" t="s">
        <v>216</v>
      </c>
      <c r="C60" t="s">
        <v>117</v>
      </c>
      <c r="D60" t="s">
        <v>118</v>
      </c>
    </row>
    <row r="61" spans="1:4">
      <c r="A61" t="s">
        <v>217</v>
      </c>
      <c r="B61" t="s">
        <v>216</v>
      </c>
      <c r="C61" t="s">
        <v>117</v>
      </c>
      <c r="D61" t="s">
        <v>118</v>
      </c>
    </row>
    <row r="62" spans="1:4">
      <c r="A62" t="s">
        <v>218</v>
      </c>
      <c r="B62" t="s">
        <v>219</v>
      </c>
      <c r="C62" t="s">
        <v>117</v>
      </c>
      <c r="D62" t="s">
        <v>118</v>
      </c>
    </row>
    <row r="63" spans="1:4">
      <c r="A63" t="s">
        <v>220</v>
      </c>
      <c r="B63" t="s">
        <v>221</v>
      </c>
      <c r="C63" t="s">
        <v>117</v>
      </c>
      <c r="D63" t="s">
        <v>118</v>
      </c>
    </row>
    <row r="64" spans="1:4">
      <c r="A64" t="s">
        <v>222</v>
      </c>
      <c r="B64" t="s">
        <v>223</v>
      </c>
      <c r="C64" t="s">
        <v>117</v>
      </c>
      <c r="D64" t="s">
        <v>118</v>
      </c>
    </row>
    <row r="65" spans="1:4">
      <c r="A65" t="s">
        <v>224</v>
      </c>
      <c r="B65" t="s">
        <v>225</v>
      </c>
      <c r="C65" t="s">
        <v>117</v>
      </c>
      <c r="D65" t="s">
        <v>118</v>
      </c>
    </row>
    <row r="66" spans="1:4">
      <c r="A66" t="s">
        <v>226</v>
      </c>
      <c r="B66" t="s">
        <v>225</v>
      </c>
      <c r="C66" t="s">
        <v>117</v>
      </c>
      <c r="D66" t="s">
        <v>118</v>
      </c>
    </row>
    <row r="67" spans="1:4">
      <c r="A67" t="s">
        <v>227</v>
      </c>
      <c r="B67" t="s">
        <v>228</v>
      </c>
      <c r="C67" t="s">
        <v>117</v>
      </c>
      <c r="D67" t="s">
        <v>118</v>
      </c>
    </row>
    <row r="68" spans="1:4">
      <c r="A68" t="s">
        <v>229</v>
      </c>
      <c r="B68" t="s">
        <v>230</v>
      </c>
      <c r="C68" t="s">
        <v>117</v>
      </c>
      <c r="D68" t="s">
        <v>118</v>
      </c>
    </row>
    <row r="69" spans="1:4">
      <c r="A69" t="s">
        <v>231</v>
      </c>
      <c r="B69" t="s">
        <v>232</v>
      </c>
      <c r="C69" t="s">
        <v>117</v>
      </c>
      <c r="D69" t="s">
        <v>118</v>
      </c>
    </row>
    <row r="70" spans="1:4">
      <c r="A70" t="s">
        <v>233</v>
      </c>
      <c r="B70" t="s">
        <v>234</v>
      </c>
      <c r="C70" t="s">
        <v>117</v>
      </c>
      <c r="D70" t="s">
        <v>118</v>
      </c>
    </row>
    <row r="71" spans="1:4">
      <c r="A71" t="s">
        <v>235</v>
      </c>
      <c r="B71" t="s">
        <v>236</v>
      </c>
      <c r="C71" t="s">
        <v>237</v>
      </c>
      <c r="D71" t="s">
        <v>237</v>
      </c>
    </row>
    <row r="72" spans="1:4">
      <c r="A72" t="s">
        <v>238</v>
      </c>
      <c r="B72" t="s">
        <v>239</v>
      </c>
      <c r="C72" t="s">
        <v>240</v>
      </c>
      <c r="D72" t="s">
        <v>241</v>
      </c>
    </row>
    <row r="73" spans="1:4">
      <c r="A73" t="s">
        <v>242</v>
      </c>
      <c r="B73" t="s">
        <v>243</v>
      </c>
      <c r="C73" t="s">
        <v>90</v>
      </c>
      <c r="D73" t="s">
        <v>149</v>
      </c>
    </row>
    <row r="74" spans="1:4">
      <c r="A74" t="s">
        <v>244</v>
      </c>
      <c r="B74" t="s">
        <v>245</v>
      </c>
    </row>
    <row r="75" spans="1:4">
      <c r="A75" t="s">
        <v>246</v>
      </c>
      <c r="B75" t="s">
        <v>247</v>
      </c>
    </row>
    <row r="76" spans="1:4">
      <c r="A76" t="s">
        <v>248</v>
      </c>
      <c r="B76" t="s">
        <v>249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1:H9"/>
  <sheetViews>
    <sheetView workbookViewId="0">
      <selection activeCell="A10" sqref="A10:XFD1048576"/>
    </sheetView>
  </sheetViews>
  <sheetFormatPr defaultRowHeight="12.75"/>
  <cols>
    <col min="1" max="1" width="37" bestFit="1" customWidth="1"/>
    <col min="2" max="2" width="9" style="1" bestFit="1" customWidth="1"/>
    <col min="3" max="3" width="8.28515625" style="1" bestFit="1" customWidth="1"/>
    <col min="4" max="4" width="8.28515625" style="1" customWidth="1"/>
    <col min="5" max="5" width="10" style="16" bestFit="1" customWidth="1"/>
    <col min="6" max="6" width="9.140625" style="16"/>
    <col min="7" max="7" width="9.42578125" style="1" bestFit="1" customWidth="1"/>
    <col min="8" max="8" width="9.140625" style="17" bestFit="1" customWidth="1"/>
  </cols>
  <sheetData>
    <row r="1" spans="1:8">
      <c r="A1" s="13" t="s">
        <v>265</v>
      </c>
      <c r="B1" s="10" t="s">
        <v>272</v>
      </c>
      <c r="C1" s="10" t="s">
        <v>273</v>
      </c>
      <c r="D1" s="10" t="s">
        <v>275</v>
      </c>
      <c r="E1" s="14" t="s">
        <v>266</v>
      </c>
      <c r="F1" s="14" t="s">
        <v>267</v>
      </c>
      <c r="G1" s="10" t="s">
        <v>268</v>
      </c>
      <c r="H1" s="15" t="s">
        <v>260</v>
      </c>
    </row>
    <row r="2" spans="1:8">
      <c r="A2" s="8" t="s">
        <v>270</v>
      </c>
      <c r="B2" s="9" t="s">
        <v>274</v>
      </c>
      <c r="C2" s="9" t="s">
        <v>274</v>
      </c>
      <c r="D2" s="9" t="s">
        <v>274</v>
      </c>
      <c r="E2" s="16">
        <v>39445</v>
      </c>
      <c r="F2" s="16">
        <v>41691</v>
      </c>
      <c r="G2" s="9" t="s">
        <v>269</v>
      </c>
      <c r="H2" s="17">
        <v>41850</v>
      </c>
    </row>
    <row r="3" spans="1:8">
      <c r="A3" s="8" t="s">
        <v>271</v>
      </c>
      <c r="B3" s="9"/>
      <c r="C3" s="9"/>
      <c r="D3" s="9"/>
      <c r="E3" s="16">
        <v>39445</v>
      </c>
      <c r="F3" s="16">
        <v>40989</v>
      </c>
      <c r="G3" s="1" t="s">
        <v>269</v>
      </c>
      <c r="H3" s="17">
        <v>41850</v>
      </c>
    </row>
    <row r="4" spans="1:8">
      <c r="A4" s="8" t="s">
        <v>271</v>
      </c>
      <c r="E4" s="16">
        <v>41674</v>
      </c>
      <c r="F4" s="16">
        <v>41671</v>
      </c>
      <c r="G4" s="9" t="s">
        <v>269</v>
      </c>
      <c r="H4" s="17">
        <v>41851</v>
      </c>
    </row>
    <row r="5" spans="1:8">
      <c r="A5" s="8" t="s">
        <v>276</v>
      </c>
      <c r="E5" s="16">
        <v>39445</v>
      </c>
      <c r="F5" s="16">
        <v>41691</v>
      </c>
      <c r="G5" s="9" t="s">
        <v>269</v>
      </c>
      <c r="H5" s="17">
        <v>41851</v>
      </c>
    </row>
    <row r="6" spans="1:8">
      <c r="A6" s="8" t="s">
        <v>277</v>
      </c>
      <c r="E6" s="16">
        <v>39445</v>
      </c>
      <c r="F6" s="16">
        <v>41690</v>
      </c>
      <c r="G6" s="9" t="s">
        <v>269</v>
      </c>
      <c r="H6" s="17">
        <v>41851</v>
      </c>
    </row>
    <row r="7" spans="1:8">
      <c r="A7" t="s">
        <v>278</v>
      </c>
      <c r="E7" s="16">
        <v>39445</v>
      </c>
      <c r="F7" s="16">
        <v>41690</v>
      </c>
      <c r="G7" s="1" t="s">
        <v>269</v>
      </c>
      <c r="H7" s="17">
        <v>41851</v>
      </c>
    </row>
    <row r="8" spans="1:8">
      <c r="A8" t="s">
        <v>353</v>
      </c>
      <c r="E8" s="16">
        <v>36147</v>
      </c>
      <c r="F8" s="17">
        <v>42444</v>
      </c>
      <c r="G8" s="1" t="s">
        <v>269</v>
      </c>
      <c r="H8" s="17">
        <v>42619</v>
      </c>
    </row>
    <row r="9" spans="1:8">
      <c r="A9" t="s">
        <v>356</v>
      </c>
      <c r="E9" s="16">
        <v>42444</v>
      </c>
      <c r="F9" s="16">
        <v>42767</v>
      </c>
      <c r="G9" s="9" t="s">
        <v>357</v>
      </c>
      <c r="H9" s="17">
        <v>42858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E391"/>
  <sheetViews>
    <sheetView tabSelected="1" zoomScale="90" zoomScaleNormal="90" workbookViewId="0">
      <pane xSplit="6" ySplit="3" topLeftCell="G364" activePane="bottomRight" state="frozen"/>
      <selection pane="topRight" activeCell="G1" sqref="G1"/>
      <selection pane="bottomLeft" activeCell="A4" sqref="A4"/>
      <selection pane="bottomRight" activeCell="M376" sqref="M376"/>
    </sheetView>
  </sheetViews>
  <sheetFormatPr defaultColWidth="9.140625" defaultRowHeight="12.75"/>
  <cols>
    <col min="1" max="1" width="12.140625" style="44" customWidth="1"/>
    <col min="2" max="2" width="8.7109375" style="79" customWidth="1"/>
    <col min="3" max="3" width="10" style="130" customWidth="1"/>
    <col min="4" max="4" width="8.85546875" style="130" customWidth="1"/>
    <col min="5" max="5" width="9" style="44" customWidth="1"/>
    <col min="6" max="6" width="8.7109375" style="44" customWidth="1"/>
    <col min="7" max="7" width="7.140625" style="44" customWidth="1"/>
    <col min="8" max="8" width="9.28515625" style="44" customWidth="1"/>
    <col min="9" max="9" width="7.85546875" style="44" customWidth="1"/>
    <col min="10" max="10" width="8.140625" style="44" customWidth="1"/>
    <col min="11" max="12" width="9" style="43" customWidth="1"/>
    <col min="13" max="13" width="13.7109375" style="44" customWidth="1"/>
    <col min="14" max="14" width="10.85546875" style="44" customWidth="1"/>
    <col min="15" max="16" width="8.140625" style="44" customWidth="1"/>
    <col min="17" max="17" width="5.85546875" style="44" customWidth="1"/>
    <col min="18" max="18" width="10.140625" style="44" customWidth="1"/>
    <col min="19" max="19" width="9.42578125" style="44" customWidth="1"/>
    <col min="20" max="21" width="8.7109375" style="279" customWidth="1"/>
    <col min="22" max="22" width="9" style="44" customWidth="1"/>
    <col min="23" max="23" width="10.85546875" style="43" customWidth="1"/>
    <col min="24" max="24" width="7.7109375" style="43" customWidth="1"/>
    <col min="25" max="25" width="7.7109375" style="44" customWidth="1"/>
    <col min="26" max="26" width="8.85546875" style="44" customWidth="1"/>
    <col min="27" max="28" width="9" style="44" customWidth="1"/>
    <col min="29" max="29" width="9.5703125" style="44" customWidth="1"/>
    <col min="30" max="30" width="19.5703125" style="44" customWidth="1"/>
    <col min="31" max="31" width="18.42578125" style="128" customWidth="1"/>
    <col min="32" max="32" width="22.5703125" style="131" customWidth="1"/>
    <col min="33" max="33" width="5.42578125" style="44" customWidth="1"/>
    <col min="34" max="34" width="8.5703125" style="43" customWidth="1"/>
    <col min="35" max="35" width="6.140625" style="44" customWidth="1"/>
    <col min="36" max="36" width="8.140625" style="44" customWidth="1"/>
    <col min="37" max="37" width="8.7109375" style="43" customWidth="1"/>
    <col min="38" max="38" width="8.7109375" style="130" customWidth="1"/>
    <col min="39" max="39" width="9.42578125" style="44" customWidth="1"/>
    <col min="40" max="40" width="8.7109375" style="43" customWidth="1"/>
    <col min="41" max="41" width="9.42578125" style="44" customWidth="1"/>
    <col min="42" max="42" width="7.7109375" style="43" customWidth="1"/>
    <col min="43" max="43" width="8.28515625" style="43" customWidth="1"/>
    <col min="44" max="44" width="6.42578125" style="44" customWidth="1"/>
    <col min="45" max="45" width="9.42578125" style="279" customWidth="1"/>
    <col min="46" max="46" width="9.28515625" style="279" customWidth="1"/>
    <col min="47" max="47" width="9.42578125" style="131" customWidth="1"/>
    <col min="48" max="48" width="8.28515625" style="131" customWidth="1"/>
    <col min="49" max="49" width="8.7109375" style="131" customWidth="1"/>
    <col min="50" max="50" width="7.7109375" style="44" customWidth="1"/>
    <col min="51" max="51" width="8.140625" style="44" customWidth="1"/>
    <col min="52" max="53" width="7.7109375" style="44" customWidth="1"/>
    <col min="54" max="54" width="7.140625" style="44" customWidth="1"/>
    <col min="55" max="55" width="11.28515625" style="44" customWidth="1"/>
    <col min="56" max="56" width="6.85546875" style="44" customWidth="1"/>
    <col min="57" max="57" width="13" style="43" customWidth="1"/>
    <col min="58" max="58" width="9.140625" style="133" customWidth="1"/>
    <col min="59" max="16384" width="9.140625" style="133"/>
  </cols>
  <sheetData>
    <row r="1" spans="1:57" ht="13.5" thickBot="1">
      <c r="A1" s="417" t="s">
        <v>5</v>
      </c>
      <c r="C1" s="126" t="s">
        <v>386</v>
      </c>
      <c r="D1" s="126"/>
      <c r="E1" s="82"/>
      <c r="F1" s="82"/>
      <c r="G1" s="127" t="s">
        <v>385</v>
      </c>
      <c r="H1" s="86"/>
      <c r="I1" s="86"/>
      <c r="J1" s="86"/>
      <c r="K1" s="101"/>
      <c r="L1" s="319"/>
      <c r="M1" s="134"/>
      <c r="AG1" s="129"/>
      <c r="BC1" s="132"/>
    </row>
    <row r="2" spans="1:57" ht="13.5" thickBot="1">
      <c r="C2" s="463" t="s">
        <v>2</v>
      </c>
      <c r="D2" s="464"/>
      <c r="E2" s="464"/>
      <c r="F2" s="464"/>
      <c r="G2" s="464"/>
      <c r="H2" s="464"/>
      <c r="I2" s="464"/>
      <c r="J2" s="464"/>
      <c r="K2" s="464"/>
      <c r="L2" s="465"/>
      <c r="M2" s="351" t="s">
        <v>0</v>
      </c>
      <c r="N2" s="352"/>
      <c r="O2" s="352"/>
      <c r="P2" s="352"/>
      <c r="Q2" s="352"/>
      <c r="R2" s="352"/>
      <c r="S2" s="353"/>
      <c r="T2" s="359" t="s">
        <v>4</v>
      </c>
      <c r="U2" s="360"/>
      <c r="V2" s="361"/>
      <c r="W2" s="362"/>
      <c r="X2" s="362"/>
      <c r="Y2" s="361"/>
      <c r="Z2" s="361"/>
      <c r="AA2" s="361"/>
      <c r="AB2" s="361"/>
      <c r="AC2" s="427"/>
      <c r="AD2" s="427"/>
      <c r="AE2" s="427"/>
      <c r="AF2" s="428"/>
      <c r="AG2" s="427"/>
      <c r="AH2" s="427"/>
      <c r="AI2" s="427"/>
      <c r="AJ2" s="427"/>
      <c r="AK2" s="429"/>
      <c r="AL2" s="430" t="s">
        <v>8</v>
      </c>
      <c r="AM2" s="431"/>
      <c r="AN2" s="431"/>
      <c r="AO2" s="431"/>
      <c r="AP2" s="432"/>
      <c r="AQ2" s="431"/>
      <c r="AR2" s="433"/>
      <c r="AS2" s="385" t="s">
        <v>7</v>
      </c>
      <c r="AT2" s="386"/>
      <c r="AU2" s="387"/>
      <c r="AV2" s="387"/>
      <c r="AW2" s="388"/>
      <c r="AX2" s="394" t="s">
        <v>9</v>
      </c>
      <c r="AY2" s="395"/>
      <c r="AZ2" s="395"/>
      <c r="BA2" s="395"/>
      <c r="BB2" s="396"/>
      <c r="BC2" s="402" t="s">
        <v>19</v>
      </c>
      <c r="BD2" s="403"/>
      <c r="BE2" s="404"/>
    </row>
    <row r="3" spans="1:57" ht="75" customHeight="1" thickBot="1">
      <c r="A3" s="310" t="s">
        <v>389</v>
      </c>
      <c r="B3" s="311" t="s">
        <v>388</v>
      </c>
      <c r="C3" s="312" t="s">
        <v>387</v>
      </c>
      <c r="D3" s="313" t="s">
        <v>382</v>
      </c>
      <c r="E3" s="314" t="s">
        <v>390</v>
      </c>
      <c r="F3" s="315" t="s">
        <v>3</v>
      </c>
      <c r="G3" s="316" t="s">
        <v>391</v>
      </c>
      <c r="H3" s="314" t="s">
        <v>392</v>
      </c>
      <c r="I3" s="314" t="s">
        <v>1</v>
      </c>
      <c r="J3" s="317" t="s">
        <v>358</v>
      </c>
      <c r="K3" s="318" t="s">
        <v>393</v>
      </c>
      <c r="L3" s="318" t="s">
        <v>394</v>
      </c>
      <c r="M3" s="354" t="s">
        <v>395</v>
      </c>
      <c r="N3" s="355" t="s">
        <v>396</v>
      </c>
      <c r="O3" s="356" t="s">
        <v>462</v>
      </c>
      <c r="P3" s="356" t="s">
        <v>377</v>
      </c>
      <c r="Q3" s="356" t="s">
        <v>397</v>
      </c>
      <c r="R3" s="356" t="s">
        <v>463</v>
      </c>
      <c r="S3" s="357" t="s">
        <v>398</v>
      </c>
      <c r="T3" s="358" t="s">
        <v>457</v>
      </c>
      <c r="U3" s="358" t="s">
        <v>458</v>
      </c>
      <c r="V3" s="363" t="s">
        <v>399</v>
      </c>
      <c r="W3" s="364" t="s">
        <v>464</v>
      </c>
      <c r="X3" s="364" t="s">
        <v>422</v>
      </c>
      <c r="Y3" s="363" t="s">
        <v>400</v>
      </c>
      <c r="Z3" s="365" t="s">
        <v>465</v>
      </c>
      <c r="AA3" s="365" t="s">
        <v>447</v>
      </c>
      <c r="AB3" s="365" t="s">
        <v>401</v>
      </c>
      <c r="AC3" s="365" t="s">
        <v>402</v>
      </c>
      <c r="AD3" s="366" t="s">
        <v>466</v>
      </c>
      <c r="AE3" s="367" t="s">
        <v>430</v>
      </c>
      <c r="AF3" s="368" t="s">
        <v>403</v>
      </c>
      <c r="AG3" s="366" t="s">
        <v>404</v>
      </c>
      <c r="AH3" s="369" t="s">
        <v>405</v>
      </c>
      <c r="AI3" s="366" t="s">
        <v>16</v>
      </c>
      <c r="AJ3" s="369" t="s">
        <v>406</v>
      </c>
      <c r="AK3" s="369" t="s">
        <v>407</v>
      </c>
      <c r="AL3" s="434" t="s">
        <v>408</v>
      </c>
      <c r="AM3" s="435" t="s">
        <v>409</v>
      </c>
      <c r="AN3" s="436" t="s">
        <v>467</v>
      </c>
      <c r="AO3" s="435" t="s">
        <v>410</v>
      </c>
      <c r="AP3" s="436" t="s">
        <v>472</v>
      </c>
      <c r="AQ3" s="436" t="s">
        <v>411</v>
      </c>
      <c r="AR3" s="437" t="s">
        <v>412</v>
      </c>
      <c r="AS3" s="389" t="s">
        <v>468</v>
      </c>
      <c r="AT3" s="390" t="s">
        <v>470</v>
      </c>
      <c r="AU3" s="391" t="s">
        <v>471</v>
      </c>
      <c r="AV3" s="392" t="s">
        <v>413</v>
      </c>
      <c r="AW3" s="393" t="s">
        <v>469</v>
      </c>
      <c r="AX3" s="397" t="s">
        <v>414</v>
      </c>
      <c r="AY3" s="398" t="s">
        <v>415</v>
      </c>
      <c r="AZ3" s="398" t="s">
        <v>416</v>
      </c>
      <c r="BA3" s="398" t="s">
        <v>417</v>
      </c>
      <c r="BB3" s="399" t="s">
        <v>917</v>
      </c>
      <c r="BC3" s="405" t="s">
        <v>419</v>
      </c>
      <c r="BD3" s="406" t="s">
        <v>420</v>
      </c>
      <c r="BE3" s="407" t="s">
        <v>421</v>
      </c>
    </row>
    <row r="4" spans="1:57">
      <c r="A4" s="86" t="s">
        <v>11</v>
      </c>
      <c r="B4" s="89" t="s">
        <v>18</v>
      </c>
      <c r="C4" s="301">
        <v>36147</v>
      </c>
      <c r="D4" s="93" t="s">
        <v>384</v>
      </c>
      <c r="E4" s="224"/>
      <c r="F4" s="135"/>
      <c r="G4" s="95"/>
      <c r="H4" s="84">
        <v>100</v>
      </c>
      <c r="I4" s="84">
        <v>10</v>
      </c>
      <c r="J4" s="84"/>
      <c r="K4" s="106">
        <f>((I4+1)/(H4+1))*100</f>
        <v>10.891089108910892</v>
      </c>
      <c r="L4" s="112">
        <f t="shared" ref="L4:L258" si="0">I4/H4*100</f>
        <v>10</v>
      </c>
      <c r="M4" s="95"/>
      <c r="N4" s="88">
        <v>35</v>
      </c>
      <c r="O4" s="84" t="s">
        <v>11</v>
      </c>
      <c r="P4" s="84"/>
      <c r="Q4" s="84"/>
      <c r="R4" s="84"/>
      <c r="S4" s="89"/>
      <c r="T4" s="280"/>
      <c r="U4" s="284"/>
      <c r="V4" s="84">
        <v>553</v>
      </c>
      <c r="W4" s="106">
        <f>VLOOKUP($C4,Wunder!A:L,5,FALSE)</f>
        <v>29.94</v>
      </c>
      <c r="X4" s="106">
        <f>VLOOKUP($C4,Wunder!A:L,11, FALSE)</f>
        <v>3.9999999999999147E-2</v>
      </c>
      <c r="Y4" s="106">
        <f>VLOOKUP($C4,Wunder!A:L,12, FALSE)</f>
        <v>-0.17999999999999972</v>
      </c>
      <c r="Z4" s="99"/>
      <c r="AA4" s="80">
        <f>VLOOKUP($C4,Wunder!A:L,6, FALSE)</f>
        <v>15</v>
      </c>
      <c r="AB4" s="80">
        <f>VLOOKUP($C4, Wunder!A:L, 7, FALSE)</f>
        <v>8</v>
      </c>
      <c r="AC4" s="84">
        <f>VLOOKUP($C4, Wunder!A:L, 9, FALSE)</f>
        <v>0</v>
      </c>
      <c r="AD4" s="106" t="s">
        <v>79</v>
      </c>
      <c r="AE4" s="261"/>
      <c r="AF4" s="262"/>
      <c r="AG4" s="80" t="str">
        <f t="shared" ref="AG4:AG49" si="1">IF(AH4&gt;0,"Y","N")</f>
        <v>N</v>
      </c>
      <c r="AH4" s="106">
        <f>VLOOKUP($C4, Wunder!A:L, 8, FALSE)</f>
        <v>0</v>
      </c>
      <c r="AI4" s="89"/>
      <c r="AJ4" s="112">
        <f>VLOOKUP(C4+1,Moon!A:B,2,FALSE)</f>
        <v>0</v>
      </c>
      <c r="AK4" s="112"/>
      <c r="AL4" s="137">
        <f t="shared" ref="AL4:AL5" si="2">C4+1</f>
        <v>36148</v>
      </c>
      <c r="AM4" s="138">
        <v>0.375</v>
      </c>
      <c r="AN4" s="100">
        <v>1.6</v>
      </c>
      <c r="AO4" s="88">
        <v>605</v>
      </c>
      <c r="AP4" s="99">
        <v>2.4</v>
      </c>
      <c r="AQ4" s="99"/>
      <c r="AR4" s="89" t="s">
        <v>10</v>
      </c>
      <c r="AS4" s="290"/>
      <c r="AT4" s="291"/>
      <c r="AU4" s="262">
        <v>577</v>
      </c>
      <c r="AV4" s="262">
        <v>553</v>
      </c>
      <c r="AW4" s="269">
        <v>546</v>
      </c>
      <c r="AX4" s="139">
        <v>10</v>
      </c>
      <c r="AY4" s="84">
        <v>0</v>
      </c>
      <c r="AZ4" s="84">
        <v>0</v>
      </c>
      <c r="BA4" s="86">
        <v>0</v>
      </c>
      <c r="BB4" s="103">
        <v>0</v>
      </c>
      <c r="BC4" s="82">
        <f t="shared" ref="BC4:BC67" si="3">IF(MONTH(C4)&lt;10,C4-(DATE(YEAR(C4)-1,12,31)),C4-(DATE(YEAR(C4),12,31)))</f>
        <v>-13</v>
      </c>
      <c r="BD4" s="84">
        <f t="shared" ref="BD4:BD67" si="4">IF(MONTH(C4)&lt;10,YEAR(C4),YEAR(C4)+1)</f>
        <v>1999</v>
      </c>
      <c r="BE4" s="140">
        <f t="shared" ref="BE4:BE67" si="5">IF(AR4="F", K4,2*K4)</f>
        <v>10.891089108910892</v>
      </c>
    </row>
    <row r="5" spans="1:57">
      <c r="A5" s="86" t="s">
        <v>11</v>
      </c>
      <c r="B5" s="89" t="s">
        <v>11</v>
      </c>
      <c r="C5" s="302">
        <v>36157</v>
      </c>
      <c r="D5" s="92" t="s">
        <v>384</v>
      </c>
      <c r="E5" s="84"/>
      <c r="F5" s="103"/>
      <c r="G5" s="95"/>
      <c r="H5" s="84">
        <v>53</v>
      </c>
      <c r="I5" s="84">
        <v>6</v>
      </c>
      <c r="J5" s="84"/>
      <c r="K5" s="106">
        <f t="shared" ref="K5:K68" si="6">((I5+1)/(H5+1))*100</f>
        <v>12.962962962962962</v>
      </c>
      <c r="L5" s="112">
        <f t="shared" si="0"/>
        <v>11.320754716981133</v>
      </c>
      <c r="M5" s="95"/>
      <c r="N5" s="88">
        <v>34</v>
      </c>
      <c r="O5" s="84" t="s">
        <v>11</v>
      </c>
      <c r="P5" s="84"/>
      <c r="Q5" s="84"/>
      <c r="R5" s="84"/>
      <c r="S5" s="89"/>
      <c r="T5" s="280"/>
      <c r="U5" s="284"/>
      <c r="V5" s="84">
        <v>481</v>
      </c>
      <c r="W5" s="106">
        <f>VLOOKUP($C5,Wunder!A:L,5,FALSE)</f>
        <v>30.33</v>
      </c>
      <c r="X5" s="106">
        <f>VLOOKUP($C5,Wunder!A:L,11, FALSE)</f>
        <v>-4.9999999999997158E-2</v>
      </c>
      <c r="Y5" s="106">
        <f>VLOOKUP($C5,Wunder!A:L,12, FALSE)</f>
        <v>5.9999999999998721E-2</v>
      </c>
      <c r="Z5" s="99"/>
      <c r="AA5" s="80">
        <f>VLOOKUP($C5,Wunder!A:L,6, FALSE)</f>
        <v>5</v>
      </c>
      <c r="AB5" s="80">
        <f>VLOOKUP($C5, Wunder!A:L, 7, FALSE)</f>
        <v>2</v>
      </c>
      <c r="AC5" s="84">
        <f>VLOOKUP($C5, Wunder!A:L, 9, FALSE)</f>
        <v>6</v>
      </c>
      <c r="AD5" s="106"/>
      <c r="AE5" s="120"/>
      <c r="AF5" s="262" t="str">
        <f>VLOOKUP($C5+1,Wunder!A:L,10,FALSE)</f>
        <v>Fog</v>
      </c>
      <c r="AG5" s="82" t="str">
        <f t="shared" si="1"/>
        <v>N</v>
      </c>
      <c r="AH5" s="106">
        <f>VLOOKUP($C5, Wunder!A:L, 8, FALSE)</f>
        <v>0</v>
      </c>
      <c r="AI5" s="89"/>
      <c r="AJ5" s="112">
        <v>0.71</v>
      </c>
      <c r="AK5" s="112"/>
      <c r="AL5" s="104">
        <f t="shared" si="2"/>
        <v>36158</v>
      </c>
      <c r="AM5" s="138">
        <v>0.39097222222222222</v>
      </c>
      <c r="AN5" s="100">
        <v>1.4</v>
      </c>
      <c r="AO5" s="88">
        <v>544</v>
      </c>
      <c r="AP5" s="99">
        <v>2.2000000000000002</v>
      </c>
      <c r="AQ5" s="99"/>
      <c r="AR5" s="89" t="s">
        <v>10</v>
      </c>
      <c r="AS5" s="280"/>
      <c r="AT5" s="291"/>
      <c r="AU5" s="262">
        <v>530</v>
      </c>
      <c r="AV5" s="262">
        <v>481</v>
      </c>
      <c r="AW5" s="269">
        <v>479</v>
      </c>
      <c r="AX5" s="139">
        <v>6</v>
      </c>
      <c r="AY5" s="84">
        <v>0</v>
      </c>
      <c r="AZ5" s="84">
        <v>0</v>
      </c>
      <c r="BA5" s="141"/>
      <c r="BB5" s="142"/>
      <c r="BC5" s="82">
        <f t="shared" si="3"/>
        <v>-3</v>
      </c>
      <c r="BD5" s="84">
        <f t="shared" si="4"/>
        <v>1999</v>
      </c>
      <c r="BE5" s="140">
        <f t="shared" si="5"/>
        <v>12.962962962962962</v>
      </c>
    </row>
    <row r="6" spans="1:57">
      <c r="A6" s="86" t="s">
        <v>11</v>
      </c>
      <c r="B6" s="89" t="s">
        <v>18</v>
      </c>
      <c r="C6" s="301">
        <v>36171</v>
      </c>
      <c r="D6" s="92" t="s">
        <v>384</v>
      </c>
      <c r="E6" s="84"/>
      <c r="F6" s="103"/>
      <c r="G6" s="95">
        <v>360</v>
      </c>
      <c r="H6" s="84">
        <v>360</v>
      </c>
      <c r="I6" s="84">
        <v>35</v>
      </c>
      <c r="J6" s="84"/>
      <c r="K6" s="106">
        <f t="shared" si="6"/>
        <v>9.97229916897507</v>
      </c>
      <c r="L6" s="112">
        <f t="shared" si="0"/>
        <v>9.7222222222222232</v>
      </c>
      <c r="M6" s="95">
        <v>36</v>
      </c>
      <c r="N6" s="88">
        <v>36</v>
      </c>
      <c r="O6" s="84" t="s">
        <v>11</v>
      </c>
      <c r="P6" s="84"/>
      <c r="Q6" s="84"/>
      <c r="R6" s="84"/>
      <c r="S6" s="89"/>
      <c r="T6" s="280"/>
      <c r="U6" s="284"/>
      <c r="V6" s="84">
        <v>437</v>
      </c>
      <c r="W6" s="106">
        <f>VLOOKUP($C6,Wunder!A:L,5,FALSE)</f>
        <v>30.13</v>
      </c>
      <c r="X6" s="106">
        <f>VLOOKUP($C6,Wunder!A:L,11, FALSE)</f>
        <v>-9.9999999999980105E-3</v>
      </c>
      <c r="Y6" s="106">
        <f>VLOOKUP($C6,Wunder!A:L,12, FALSE)</f>
        <v>-0.10999999999999943</v>
      </c>
      <c r="Z6" s="99"/>
      <c r="AA6" s="80">
        <f>VLOOKUP($C6,Wunder!A:L,6, FALSE)</f>
        <v>7</v>
      </c>
      <c r="AB6" s="80">
        <f>VLOOKUP($C6, Wunder!A:L, 7, FALSE)</f>
        <v>1</v>
      </c>
      <c r="AC6" s="84">
        <f>VLOOKUP($C6, Wunder!A:L, 9, FALSE)</f>
        <v>4</v>
      </c>
      <c r="AD6" s="106"/>
      <c r="AE6" s="120" t="str">
        <f>VLOOKUP($C6, Wunder!A:L, 10, FALSE)</f>
        <v>Fog</v>
      </c>
      <c r="AF6" s="262"/>
      <c r="AG6" s="82" t="str">
        <f t="shared" si="1"/>
        <v>N</v>
      </c>
      <c r="AH6" s="106">
        <f>VLOOKUP($C6, Wunder!A:L, 8, FALSE)</f>
        <v>0</v>
      </c>
      <c r="AI6" s="89"/>
      <c r="AJ6" s="112">
        <f>VLOOKUP(C6+1,Moon!A:B,2,FALSE)</f>
        <v>0.25</v>
      </c>
      <c r="AK6" s="112"/>
      <c r="AL6" s="104"/>
      <c r="AM6" s="88"/>
      <c r="AN6" s="100">
        <v>1.8</v>
      </c>
      <c r="AO6" s="88"/>
      <c r="AP6" s="99">
        <v>2.2000000000000002</v>
      </c>
      <c r="AQ6" s="99"/>
      <c r="AR6" s="89" t="s">
        <v>10</v>
      </c>
      <c r="AS6" s="280"/>
      <c r="AT6" s="291"/>
      <c r="AU6" s="262">
        <v>495</v>
      </c>
      <c r="AV6" s="262">
        <v>437</v>
      </c>
      <c r="AW6" s="269">
        <v>491</v>
      </c>
      <c r="AX6" s="139"/>
      <c r="AY6" s="84"/>
      <c r="AZ6" s="84"/>
      <c r="BA6" s="86"/>
      <c r="BB6" s="103"/>
      <c r="BC6" s="82">
        <f t="shared" si="3"/>
        <v>11</v>
      </c>
      <c r="BD6" s="84">
        <f t="shared" si="4"/>
        <v>1999</v>
      </c>
      <c r="BE6" s="140">
        <f t="shared" si="5"/>
        <v>9.97229916897507</v>
      </c>
    </row>
    <row r="7" spans="1:57">
      <c r="A7" s="86" t="s">
        <v>11</v>
      </c>
      <c r="B7" s="89" t="s">
        <v>11</v>
      </c>
      <c r="C7" s="302">
        <v>36178</v>
      </c>
      <c r="D7" s="92" t="s">
        <v>384</v>
      </c>
      <c r="E7" s="84"/>
      <c r="F7" s="103"/>
      <c r="G7" s="95">
        <v>100</v>
      </c>
      <c r="H7" s="84">
        <v>100</v>
      </c>
      <c r="I7" s="84">
        <v>2</v>
      </c>
      <c r="J7" s="84"/>
      <c r="K7" s="106">
        <f t="shared" si="6"/>
        <v>2.9702970297029703</v>
      </c>
      <c r="L7" s="112">
        <f t="shared" si="0"/>
        <v>2</v>
      </c>
      <c r="M7" s="95">
        <v>36</v>
      </c>
      <c r="N7" s="88"/>
      <c r="O7" s="84" t="s">
        <v>11</v>
      </c>
      <c r="P7" s="84"/>
      <c r="Q7" s="84"/>
      <c r="R7" s="84"/>
      <c r="S7" s="89"/>
      <c r="T7" s="280"/>
      <c r="U7" s="284"/>
      <c r="V7" s="84">
        <v>730</v>
      </c>
      <c r="W7" s="106">
        <f>VLOOKUP($C7,Wunder!A:L,5,FALSE)</f>
        <v>29.95</v>
      </c>
      <c r="X7" s="106">
        <f>VLOOKUP($C7,Wunder!A:L,11, FALSE)</f>
        <v>1.0000000000001563E-2</v>
      </c>
      <c r="Y7" s="106">
        <f>VLOOKUP($C7,Wunder!A:L,12, FALSE)</f>
        <v>-8.9999999999999858E-2</v>
      </c>
      <c r="Z7" s="99"/>
      <c r="AA7" s="80">
        <f>VLOOKUP($C7,Wunder!A:L,6, FALSE)</f>
        <v>18</v>
      </c>
      <c r="AB7" s="80">
        <f>VLOOKUP($C7, Wunder!A:L, 7, FALSE)</f>
        <v>13</v>
      </c>
      <c r="AC7" s="84">
        <f>VLOOKUP($C7, Wunder!A:L, 9, FALSE)</f>
        <v>8</v>
      </c>
      <c r="AD7" s="106"/>
      <c r="AE7" s="120" t="str">
        <f>VLOOKUP($C7, Wunder!A:L, 10, FALSE)</f>
        <v>Rain</v>
      </c>
      <c r="AF7" s="262" t="str">
        <f>VLOOKUP($C7+1,Wunder!A:L,10,FALSE)</f>
        <v>Rain-Thunderstorm</v>
      </c>
      <c r="AG7" s="82" t="str">
        <f t="shared" si="1"/>
        <v>Y</v>
      </c>
      <c r="AH7" s="106">
        <f>VLOOKUP($C7, Wunder!A:L, 8, FALSE)</f>
        <v>0.18</v>
      </c>
      <c r="AI7" s="89"/>
      <c r="AJ7" s="112">
        <f>VLOOKUP(C7+1,Moon!A:B,2,FALSE)</f>
        <v>0.03</v>
      </c>
      <c r="AK7" s="112"/>
      <c r="AL7" s="104"/>
      <c r="AM7" s="88"/>
      <c r="AN7" s="100">
        <v>3.7</v>
      </c>
      <c r="AO7" s="88"/>
      <c r="AP7" s="99">
        <v>2.95</v>
      </c>
      <c r="AQ7" s="99"/>
      <c r="AR7" s="89" t="s">
        <v>10</v>
      </c>
      <c r="AS7" s="280"/>
      <c r="AT7" s="291"/>
      <c r="AU7" s="262">
        <v>700</v>
      </c>
      <c r="AV7" s="262">
        <v>730</v>
      </c>
      <c r="AW7" s="269">
        <v>754</v>
      </c>
      <c r="AX7" s="139"/>
      <c r="AY7" s="84"/>
      <c r="AZ7" s="84"/>
      <c r="BA7" s="86"/>
      <c r="BB7" s="103"/>
      <c r="BC7" s="82">
        <f t="shared" si="3"/>
        <v>18</v>
      </c>
      <c r="BD7" s="84">
        <f t="shared" si="4"/>
        <v>1999</v>
      </c>
      <c r="BE7" s="140">
        <f t="shared" si="5"/>
        <v>2.9702970297029703</v>
      </c>
    </row>
    <row r="8" spans="1:57">
      <c r="A8" s="86" t="s">
        <v>11</v>
      </c>
      <c r="B8" s="89" t="s">
        <v>18</v>
      </c>
      <c r="C8" s="301">
        <v>36192</v>
      </c>
      <c r="D8" s="92" t="s">
        <v>384</v>
      </c>
      <c r="E8" s="84"/>
      <c r="F8" s="103"/>
      <c r="G8" s="95">
        <v>216</v>
      </c>
      <c r="H8" s="84">
        <v>216</v>
      </c>
      <c r="I8" s="84">
        <v>17</v>
      </c>
      <c r="J8" s="84"/>
      <c r="K8" s="106">
        <f t="shared" si="6"/>
        <v>8.2949308755760374</v>
      </c>
      <c r="L8" s="112">
        <f t="shared" si="0"/>
        <v>7.8703703703703702</v>
      </c>
      <c r="M8" s="95">
        <v>37</v>
      </c>
      <c r="N8" s="88">
        <v>37</v>
      </c>
      <c r="O8" s="84" t="s">
        <v>11</v>
      </c>
      <c r="P8" s="84"/>
      <c r="Q8" s="84"/>
      <c r="R8" s="84"/>
      <c r="S8" s="89"/>
      <c r="T8" s="280"/>
      <c r="U8" s="284"/>
      <c r="V8" s="84">
        <v>522</v>
      </c>
      <c r="W8" s="106">
        <f>VLOOKUP($C8,Wunder!A:L,5,FALSE)</f>
        <v>30.38</v>
      </c>
      <c r="X8" s="106">
        <f>VLOOKUP($C8,Wunder!A:L,11, FALSE)</f>
        <v>-3.9999999999999147E-2</v>
      </c>
      <c r="Y8" s="106">
        <f>VLOOKUP($C8,Wunder!A:L,12, FALSE)</f>
        <v>0.33999999999999986</v>
      </c>
      <c r="Z8" s="99"/>
      <c r="AA8" s="80">
        <f>VLOOKUP($C8,Wunder!A:L,6, FALSE)</f>
        <v>12</v>
      </c>
      <c r="AB8" s="80">
        <f>VLOOKUP($C8, Wunder!A:L, 7, FALSE)</f>
        <v>0</v>
      </c>
      <c r="AC8" s="84">
        <f>VLOOKUP($C8, Wunder!A:L, 9, FALSE)</f>
        <v>0</v>
      </c>
      <c r="AD8" s="106"/>
      <c r="AE8" s="120"/>
      <c r="AF8" s="262"/>
      <c r="AG8" s="82" t="str">
        <f t="shared" si="1"/>
        <v>N</v>
      </c>
      <c r="AH8" s="106">
        <f>VLOOKUP($C8, Wunder!A:L, 8, FALSE)</f>
        <v>0</v>
      </c>
      <c r="AI8" s="89"/>
      <c r="AJ8" s="112">
        <f>VLOOKUP(C8+1,Moon!A:B,2,FALSE)</f>
        <v>0.97</v>
      </c>
      <c r="AK8" s="112"/>
      <c r="AL8" s="104"/>
      <c r="AM8" s="88"/>
      <c r="AN8" s="100">
        <v>1.98</v>
      </c>
      <c r="AO8" s="88"/>
      <c r="AP8" s="99">
        <v>2.9</v>
      </c>
      <c r="AQ8" s="99"/>
      <c r="AR8" s="89" t="s">
        <v>10</v>
      </c>
      <c r="AS8" s="280"/>
      <c r="AT8" s="291"/>
      <c r="AU8" s="262">
        <v>574</v>
      </c>
      <c r="AV8" s="262">
        <v>521</v>
      </c>
      <c r="AW8" s="269">
        <v>589</v>
      </c>
      <c r="AX8" s="139"/>
      <c r="AY8" s="84"/>
      <c r="AZ8" s="84"/>
      <c r="BA8" s="86"/>
      <c r="BB8" s="103"/>
      <c r="BC8" s="82">
        <f t="shared" si="3"/>
        <v>32</v>
      </c>
      <c r="BD8" s="84">
        <f t="shared" si="4"/>
        <v>1999</v>
      </c>
      <c r="BE8" s="140">
        <f t="shared" si="5"/>
        <v>8.2949308755760374</v>
      </c>
    </row>
    <row r="9" spans="1:57">
      <c r="A9" s="86" t="s">
        <v>11</v>
      </c>
      <c r="B9" s="89" t="s">
        <v>11</v>
      </c>
      <c r="C9" s="302">
        <v>36206</v>
      </c>
      <c r="D9" s="92" t="s">
        <v>384</v>
      </c>
      <c r="E9" s="84"/>
      <c r="F9" s="103"/>
      <c r="G9" s="95">
        <v>276</v>
      </c>
      <c r="H9" s="84">
        <v>276</v>
      </c>
      <c r="I9" s="84">
        <v>2</v>
      </c>
      <c r="J9" s="84"/>
      <c r="K9" s="106">
        <f t="shared" si="6"/>
        <v>1.0830324909747291</v>
      </c>
      <c r="L9" s="112">
        <f t="shared" si="0"/>
        <v>0.72463768115942029</v>
      </c>
      <c r="M9" s="95">
        <v>37</v>
      </c>
      <c r="N9" s="88"/>
      <c r="O9" s="84" t="s">
        <v>11</v>
      </c>
      <c r="P9" s="84"/>
      <c r="Q9" s="84"/>
      <c r="R9" s="84"/>
      <c r="S9" s="89"/>
      <c r="T9" s="280"/>
      <c r="U9" s="284"/>
      <c r="V9" s="84">
        <v>1261</v>
      </c>
      <c r="W9" s="106">
        <f>VLOOKUP($C9,Wunder!A:L,5,FALSE)</f>
        <v>30.24</v>
      </c>
      <c r="X9" s="106">
        <f>VLOOKUP($C9,Wunder!A:L,11, FALSE)</f>
        <v>-6.9999999999996732E-2</v>
      </c>
      <c r="Y9" s="106">
        <f>VLOOKUP($C9,Wunder!A:L,12, FALSE)</f>
        <v>3.9999999999999147E-2</v>
      </c>
      <c r="Z9" s="99"/>
      <c r="AA9" s="80">
        <f>VLOOKUP($C9,Wunder!A:L,6, FALSE)</f>
        <v>10</v>
      </c>
      <c r="AB9" s="80">
        <f>VLOOKUP($C9, Wunder!A:L, 7, FALSE)</f>
        <v>0</v>
      </c>
      <c r="AC9" s="84">
        <f>VLOOKUP($C9, Wunder!A:L, 9, FALSE)</f>
        <v>2</v>
      </c>
      <c r="AD9" s="106"/>
      <c r="AE9" s="120" t="str">
        <f>VLOOKUP($C9, Wunder!A:L, 10, FALSE)</f>
        <v>Rain</v>
      </c>
      <c r="AF9" s="262" t="str">
        <f>VLOOKUP($C9+1,Wunder!A:L,10,FALSE)</f>
        <v>Rain</v>
      </c>
      <c r="AG9" s="82" t="str">
        <f t="shared" si="1"/>
        <v>Y</v>
      </c>
      <c r="AH9" s="106">
        <f>VLOOKUP($C9, Wunder!A:L, 8, FALSE)</f>
        <v>7.0000000000000007E-2</v>
      </c>
      <c r="AI9" s="89"/>
      <c r="AJ9" s="112">
        <f>VLOOKUP(C9+1,Moon!A:B,2,FALSE)</f>
        <v>0</v>
      </c>
      <c r="AK9" s="112"/>
      <c r="AL9" s="104"/>
      <c r="AM9" s="88"/>
      <c r="AN9" s="100">
        <v>16</v>
      </c>
      <c r="AO9" s="88"/>
      <c r="AP9" s="99">
        <v>2.5</v>
      </c>
      <c r="AQ9" s="99"/>
      <c r="AR9" s="89" t="s">
        <v>10</v>
      </c>
      <c r="AS9" s="280"/>
      <c r="AT9" s="291"/>
      <c r="AU9" s="262">
        <v>1191</v>
      </c>
      <c r="AV9" s="262">
        <v>1261.2</v>
      </c>
      <c r="AW9" s="269">
        <v>972</v>
      </c>
      <c r="AX9" s="139"/>
      <c r="AY9" s="84"/>
      <c r="AZ9" s="84"/>
      <c r="BA9" s="86"/>
      <c r="BB9" s="103"/>
      <c r="BC9" s="82">
        <f t="shared" si="3"/>
        <v>46</v>
      </c>
      <c r="BD9" s="84">
        <f t="shared" si="4"/>
        <v>1999</v>
      </c>
      <c r="BE9" s="140">
        <f t="shared" si="5"/>
        <v>1.0830324909747291</v>
      </c>
    </row>
    <row r="10" spans="1:57">
      <c r="A10" s="86" t="s">
        <v>11</v>
      </c>
      <c r="B10" s="89" t="s">
        <v>11</v>
      </c>
      <c r="C10" s="302">
        <v>36213</v>
      </c>
      <c r="D10" s="92" t="s">
        <v>384</v>
      </c>
      <c r="E10" s="84"/>
      <c r="F10" s="103"/>
      <c r="G10" s="95">
        <v>293</v>
      </c>
      <c r="H10" s="84">
        <v>275</v>
      </c>
      <c r="I10" s="84">
        <v>2</v>
      </c>
      <c r="J10" s="84"/>
      <c r="K10" s="106">
        <f t="shared" si="6"/>
        <v>1.0869565217391304</v>
      </c>
      <c r="L10" s="112">
        <f t="shared" si="0"/>
        <v>0.72727272727272729</v>
      </c>
      <c r="M10" s="95">
        <v>37</v>
      </c>
      <c r="N10" s="88">
        <v>37</v>
      </c>
      <c r="O10" s="84" t="s">
        <v>11</v>
      </c>
      <c r="P10" s="84"/>
      <c r="Q10" s="84"/>
      <c r="R10" s="84"/>
      <c r="S10" s="89"/>
      <c r="T10" s="280"/>
      <c r="U10" s="284"/>
      <c r="V10" s="84">
        <v>1000</v>
      </c>
      <c r="W10" s="106">
        <f>VLOOKUP($C10,Wunder!A:L,5,FALSE)</f>
        <v>30.38</v>
      </c>
      <c r="X10" s="106">
        <f>VLOOKUP($C10,Wunder!A:L,11, FALSE)</f>
        <v>-0.12999999999999901</v>
      </c>
      <c r="Y10" s="106">
        <f>VLOOKUP($C10,Wunder!A:L,12, FALSE)</f>
        <v>0.16000000000000014</v>
      </c>
      <c r="Z10" s="99"/>
      <c r="AA10" s="80">
        <f>VLOOKUP($C10,Wunder!A:L,6, FALSE)</f>
        <v>14</v>
      </c>
      <c r="AB10" s="80">
        <f>VLOOKUP($C10, Wunder!A:L, 7, FALSE)</f>
        <v>5</v>
      </c>
      <c r="AC10" s="84">
        <f>VLOOKUP($C10, Wunder!A:L, 9, FALSE)</f>
        <v>8</v>
      </c>
      <c r="AD10" s="106"/>
      <c r="AE10" s="120" t="str">
        <f>VLOOKUP($C10, Wunder!A:L, 10, FALSE)</f>
        <v>Rain</v>
      </c>
      <c r="AF10" s="262" t="str">
        <f>VLOOKUP($C10+1,Wunder!A:L,10,FALSE)</f>
        <v>Rain</v>
      </c>
      <c r="AG10" s="82" t="str">
        <f t="shared" si="1"/>
        <v>Y</v>
      </c>
      <c r="AH10" s="106">
        <f>VLOOKUP($C10, Wunder!A:L, 8, FALSE)</f>
        <v>0.1</v>
      </c>
      <c r="AI10" s="89"/>
      <c r="AJ10" s="112">
        <f>VLOOKUP(C10+1,Moon!A:B,2,FALSE)</f>
        <v>0.53</v>
      </c>
      <c r="AK10" s="112"/>
      <c r="AL10" s="104"/>
      <c r="AM10" s="88"/>
      <c r="AN10" s="100">
        <v>4</v>
      </c>
      <c r="AO10" s="88"/>
      <c r="AP10" s="99">
        <v>1.8</v>
      </c>
      <c r="AQ10" s="99"/>
      <c r="AR10" s="89" t="s">
        <v>10</v>
      </c>
      <c r="AS10" s="280"/>
      <c r="AT10" s="291"/>
      <c r="AU10" s="262">
        <v>935</v>
      </c>
      <c r="AV10" s="262">
        <v>1000</v>
      </c>
      <c r="AW10" s="269">
        <v>925</v>
      </c>
      <c r="AX10" s="139"/>
      <c r="AY10" s="84"/>
      <c r="AZ10" s="84"/>
      <c r="BA10" s="86"/>
      <c r="BB10" s="103"/>
      <c r="BC10" s="82">
        <f t="shared" si="3"/>
        <v>53</v>
      </c>
      <c r="BD10" s="84">
        <f t="shared" si="4"/>
        <v>1999</v>
      </c>
      <c r="BE10" s="140">
        <f t="shared" si="5"/>
        <v>1.0869565217391304</v>
      </c>
    </row>
    <row r="11" spans="1:57">
      <c r="A11" s="86" t="s">
        <v>11</v>
      </c>
      <c r="B11" s="89" t="s">
        <v>11</v>
      </c>
      <c r="C11" s="302">
        <v>36220</v>
      </c>
      <c r="D11" s="92" t="s">
        <v>384</v>
      </c>
      <c r="E11" s="84"/>
      <c r="F11" s="103"/>
      <c r="G11" s="95">
        <v>259</v>
      </c>
      <c r="H11" s="84">
        <v>259</v>
      </c>
      <c r="I11" s="84">
        <v>5</v>
      </c>
      <c r="J11" s="84"/>
      <c r="K11" s="106">
        <f t="shared" si="6"/>
        <v>2.3076923076923079</v>
      </c>
      <c r="L11" s="112">
        <f t="shared" si="0"/>
        <v>1.9305019305019304</v>
      </c>
      <c r="M11" s="95">
        <v>37</v>
      </c>
      <c r="N11" s="88">
        <v>38</v>
      </c>
      <c r="O11" s="84" t="s">
        <v>11</v>
      </c>
      <c r="P11" s="84"/>
      <c r="Q11" s="84"/>
      <c r="R11" s="84"/>
      <c r="S11" s="89"/>
      <c r="T11" s="280"/>
      <c r="U11" s="284"/>
      <c r="V11" s="84">
        <v>1416</v>
      </c>
      <c r="W11" s="106">
        <f>VLOOKUP($C11,Wunder!A:L,5,FALSE)</f>
        <v>30.25</v>
      </c>
      <c r="X11" s="106">
        <f>VLOOKUP($C11,Wunder!A:L,11, FALSE)</f>
        <v>-0.28000000000000114</v>
      </c>
      <c r="Y11" s="106">
        <f>VLOOKUP($C11,Wunder!A:L,12, FALSE)</f>
        <v>8.9999999999999858E-2</v>
      </c>
      <c r="Z11" s="99"/>
      <c r="AA11" s="80">
        <f>VLOOKUP($C11,Wunder!A:L,6, FALSE)</f>
        <v>7</v>
      </c>
      <c r="AB11" s="80">
        <f>VLOOKUP($C11, Wunder!A:L, 7, FALSE)</f>
        <v>4</v>
      </c>
      <c r="AC11" s="84">
        <f>VLOOKUP($C11, Wunder!A:L, 9, FALSE)</f>
        <v>6</v>
      </c>
      <c r="AD11" s="106"/>
      <c r="AE11" s="120"/>
      <c r="AF11" s="262" t="str">
        <f>VLOOKUP($C11+1,Wunder!A:L,10,FALSE)</f>
        <v>Rain</v>
      </c>
      <c r="AG11" s="82" t="str">
        <f t="shared" si="1"/>
        <v>Y</v>
      </c>
      <c r="AH11" s="106">
        <f>VLOOKUP($C11, Wunder!A:L, 8, FALSE)</f>
        <v>0.01</v>
      </c>
      <c r="AI11" s="89"/>
      <c r="AJ11" s="112">
        <f>VLOOKUP(C11+1,Moon!A:B,2,FALSE)</f>
        <v>1</v>
      </c>
      <c r="AK11" s="112"/>
      <c r="AL11" s="104"/>
      <c r="AM11" s="88"/>
      <c r="AN11" s="100">
        <v>5.4</v>
      </c>
      <c r="AO11" s="88"/>
      <c r="AP11" s="99">
        <v>3.7</v>
      </c>
      <c r="AQ11" s="99"/>
      <c r="AR11" s="89" t="s">
        <v>10</v>
      </c>
      <c r="AS11" s="280"/>
      <c r="AT11" s="291"/>
      <c r="AU11" s="262">
        <v>1312</v>
      </c>
      <c r="AV11" s="262">
        <v>1416</v>
      </c>
      <c r="AW11" s="269">
        <v>1502</v>
      </c>
      <c r="AX11" s="139"/>
      <c r="AY11" s="84"/>
      <c r="AZ11" s="84"/>
      <c r="BA11" s="86"/>
      <c r="BB11" s="103"/>
      <c r="BC11" s="82">
        <f t="shared" si="3"/>
        <v>60</v>
      </c>
      <c r="BD11" s="84">
        <f t="shared" si="4"/>
        <v>1999</v>
      </c>
      <c r="BE11" s="140">
        <f t="shared" si="5"/>
        <v>2.3076923076923079</v>
      </c>
    </row>
    <row r="12" spans="1:57">
      <c r="A12" s="86" t="s">
        <v>11</v>
      </c>
      <c r="B12" s="89" t="s">
        <v>18</v>
      </c>
      <c r="C12" s="301">
        <v>36227</v>
      </c>
      <c r="D12" s="92" t="s">
        <v>384</v>
      </c>
      <c r="E12" s="84"/>
      <c r="F12" s="103"/>
      <c r="G12" s="95">
        <v>204</v>
      </c>
      <c r="H12" s="84">
        <v>204</v>
      </c>
      <c r="I12" s="84">
        <v>15</v>
      </c>
      <c r="J12" s="84"/>
      <c r="K12" s="106">
        <f t="shared" si="6"/>
        <v>7.8048780487804876</v>
      </c>
      <c r="L12" s="112">
        <f t="shared" si="0"/>
        <v>7.3529411764705888</v>
      </c>
      <c r="M12" s="95">
        <v>36</v>
      </c>
      <c r="N12" s="88">
        <v>36</v>
      </c>
      <c r="O12" s="84" t="s">
        <v>11</v>
      </c>
      <c r="P12" s="84"/>
      <c r="Q12" s="84"/>
      <c r="R12" s="84"/>
      <c r="S12" s="89"/>
      <c r="T12" s="280"/>
      <c r="U12" s="284"/>
      <c r="V12" s="84">
        <v>853</v>
      </c>
      <c r="W12" s="106">
        <f>VLOOKUP($C12,Wunder!A:L,5,FALSE)</f>
        <v>29.87</v>
      </c>
      <c r="X12" s="106">
        <f>VLOOKUP($C12,Wunder!A:L,11, FALSE)</f>
        <v>9.9999999999997868E-2</v>
      </c>
      <c r="Y12" s="106">
        <f>VLOOKUP($C12,Wunder!A:L,12, FALSE)</f>
        <v>-7.0000000000000284E-2</v>
      </c>
      <c r="Z12" s="99"/>
      <c r="AA12" s="80">
        <f>VLOOKUP($C12,Wunder!A:L,6, FALSE)</f>
        <v>32</v>
      </c>
      <c r="AB12" s="80">
        <f>VLOOKUP($C12, Wunder!A:L, 7, FALSE)</f>
        <v>15</v>
      </c>
      <c r="AC12" s="84">
        <f>VLOOKUP($C12, Wunder!A:L, 9, FALSE)</f>
        <v>8</v>
      </c>
      <c r="AD12" s="106"/>
      <c r="AE12" s="120" t="str">
        <f>VLOOKUP($C12, Wunder!A:L, 10, FALSE)</f>
        <v>Rain</v>
      </c>
      <c r="AF12" s="262" t="str">
        <f>VLOOKUP($C12+1,Wunder!A:L,10,FALSE)</f>
        <v>Rain</v>
      </c>
      <c r="AG12" s="82" t="str">
        <f t="shared" si="1"/>
        <v>Y</v>
      </c>
      <c r="AH12" s="106">
        <f>VLOOKUP($C12, Wunder!A:L, 8, FALSE)</f>
        <v>0.7</v>
      </c>
      <c r="AI12" s="89"/>
      <c r="AJ12" s="112">
        <f>VLOOKUP(C12+1,Moon!A:B,2,FALSE)</f>
        <v>0.6</v>
      </c>
      <c r="AK12" s="112"/>
      <c r="AL12" s="104"/>
      <c r="AM12" s="88"/>
      <c r="AN12" s="100">
        <v>3.18</v>
      </c>
      <c r="AO12" s="88"/>
      <c r="AP12" s="99">
        <v>3.48</v>
      </c>
      <c r="AQ12" s="99"/>
      <c r="AR12" s="89" t="s">
        <v>10</v>
      </c>
      <c r="AS12" s="280"/>
      <c r="AT12" s="291"/>
      <c r="AU12" s="262">
        <v>807</v>
      </c>
      <c r="AV12" s="262">
        <v>853</v>
      </c>
      <c r="AW12" s="269">
        <v>843</v>
      </c>
      <c r="AX12" s="139"/>
      <c r="AY12" s="84"/>
      <c r="AZ12" s="84"/>
      <c r="BA12" s="86"/>
      <c r="BB12" s="103"/>
      <c r="BC12" s="82">
        <f t="shared" si="3"/>
        <v>67</v>
      </c>
      <c r="BD12" s="84">
        <f t="shared" si="4"/>
        <v>1999</v>
      </c>
      <c r="BE12" s="140">
        <f t="shared" si="5"/>
        <v>7.8048780487804876</v>
      </c>
    </row>
    <row r="13" spans="1:57">
      <c r="A13" s="86" t="s">
        <v>11</v>
      </c>
      <c r="B13" s="89" t="s">
        <v>18</v>
      </c>
      <c r="C13" s="301">
        <v>36234</v>
      </c>
      <c r="D13" s="92" t="s">
        <v>384</v>
      </c>
      <c r="E13" s="84"/>
      <c r="F13" s="103"/>
      <c r="G13" s="95">
        <v>502</v>
      </c>
      <c r="H13" s="84">
        <v>502</v>
      </c>
      <c r="I13" s="84">
        <v>37</v>
      </c>
      <c r="J13" s="84"/>
      <c r="K13" s="106">
        <f t="shared" si="6"/>
        <v>7.5546719681908545</v>
      </c>
      <c r="L13" s="112">
        <f t="shared" si="0"/>
        <v>7.3705179282868531</v>
      </c>
      <c r="M13" s="95">
        <v>37</v>
      </c>
      <c r="N13" s="88">
        <v>37</v>
      </c>
      <c r="O13" s="84" t="s">
        <v>11</v>
      </c>
      <c r="P13" s="84"/>
      <c r="Q13" s="84"/>
      <c r="R13" s="84"/>
      <c r="S13" s="89"/>
      <c r="T13" s="280"/>
      <c r="U13" s="284"/>
      <c r="V13" s="84">
        <v>729</v>
      </c>
      <c r="W13" s="106">
        <f>VLOOKUP($C13,Wunder!A:L,5,FALSE)</f>
        <v>29.8</v>
      </c>
      <c r="X13" s="106">
        <f>VLOOKUP($C13,Wunder!A:L,11, FALSE)</f>
        <v>0.12999999999999901</v>
      </c>
      <c r="Y13" s="106">
        <f>VLOOKUP($C13,Wunder!A:L,12, FALSE)</f>
        <v>-5.0000000000000711E-2</v>
      </c>
      <c r="Z13" s="99"/>
      <c r="AA13" s="80">
        <f>VLOOKUP($C13,Wunder!A:L,6, FALSE)</f>
        <v>17</v>
      </c>
      <c r="AB13" s="80">
        <f>VLOOKUP($C13, Wunder!A:L, 7, FALSE)</f>
        <v>4</v>
      </c>
      <c r="AC13" s="84">
        <f>VLOOKUP($C13, Wunder!A:L, 9, FALSE)</f>
        <v>2</v>
      </c>
      <c r="AD13" s="106"/>
      <c r="AE13" s="120" t="str">
        <f>VLOOKUP($C13, Wunder!A:L, 10, FALSE)</f>
        <v>Fog</v>
      </c>
      <c r="AF13" s="262"/>
      <c r="AG13" s="82" t="str">
        <f t="shared" si="1"/>
        <v>N</v>
      </c>
      <c r="AH13" s="106">
        <f>VLOOKUP($C13, Wunder!A:L, 8, FALSE)</f>
        <v>0</v>
      </c>
      <c r="AI13" s="89"/>
      <c r="AJ13" s="112">
        <f>VLOOKUP(C13+1,Moon!A:B,2,FALSE)</f>
        <v>0.03</v>
      </c>
      <c r="AK13" s="112"/>
      <c r="AL13" s="104"/>
      <c r="AM13" s="88"/>
      <c r="AN13" s="100">
        <v>2.64</v>
      </c>
      <c r="AO13" s="88"/>
      <c r="AP13" s="99">
        <v>3.32</v>
      </c>
      <c r="AQ13" s="99">
        <v>7.74</v>
      </c>
      <c r="AR13" s="89" t="s">
        <v>10</v>
      </c>
      <c r="AS13" s="280"/>
      <c r="AT13" s="291"/>
      <c r="AU13" s="262">
        <v>712</v>
      </c>
      <c r="AV13" s="262">
        <v>731</v>
      </c>
      <c r="AW13" s="269">
        <v>705</v>
      </c>
      <c r="AX13" s="139"/>
      <c r="AY13" s="84"/>
      <c r="AZ13" s="84"/>
      <c r="BA13" s="86"/>
      <c r="BB13" s="103"/>
      <c r="BC13" s="82">
        <f t="shared" si="3"/>
        <v>74</v>
      </c>
      <c r="BD13" s="84">
        <f t="shared" si="4"/>
        <v>1999</v>
      </c>
      <c r="BE13" s="140">
        <f t="shared" si="5"/>
        <v>7.5546719681908545</v>
      </c>
    </row>
    <row r="14" spans="1:57">
      <c r="A14" s="86" t="s">
        <v>11</v>
      </c>
      <c r="B14" s="89" t="s">
        <v>18</v>
      </c>
      <c r="C14" s="301">
        <v>36241</v>
      </c>
      <c r="D14" s="92" t="s">
        <v>384</v>
      </c>
      <c r="E14" s="84"/>
      <c r="F14" s="103"/>
      <c r="G14" s="95">
        <v>524</v>
      </c>
      <c r="H14" s="84">
        <v>523</v>
      </c>
      <c r="I14" s="84">
        <v>20</v>
      </c>
      <c r="J14" s="84"/>
      <c r="K14" s="106">
        <f t="shared" si="6"/>
        <v>4.007633587786259</v>
      </c>
      <c r="L14" s="112">
        <f t="shared" si="0"/>
        <v>3.8240917782026771</v>
      </c>
      <c r="M14" s="95">
        <v>37</v>
      </c>
      <c r="N14" s="88">
        <v>36</v>
      </c>
      <c r="O14" s="84" t="s">
        <v>11</v>
      </c>
      <c r="P14" s="84"/>
      <c r="Q14" s="84"/>
      <c r="R14" s="84"/>
      <c r="S14" s="89"/>
      <c r="T14" s="280"/>
      <c r="U14" s="284"/>
      <c r="V14" s="84">
        <v>813</v>
      </c>
      <c r="W14" s="106">
        <f>VLOOKUP($C14,Wunder!A:L,5,FALSE)</f>
        <v>30.05</v>
      </c>
      <c r="X14" s="106">
        <f>VLOOKUP($C14,Wunder!A:L,11, FALSE)</f>
        <v>-0.10000000000000142</v>
      </c>
      <c r="Y14" s="106">
        <f>VLOOKUP($C14,Wunder!A:L,12, FALSE)</f>
        <v>-2.9999999999997584E-2</v>
      </c>
      <c r="Z14" s="99"/>
      <c r="AA14" s="80">
        <f>VLOOKUP($C14,Wunder!A:L,6, FALSE)</f>
        <v>16</v>
      </c>
      <c r="AB14" s="80">
        <f>VLOOKUP($C14, Wunder!A:L, 7, FALSE)</f>
        <v>0</v>
      </c>
      <c r="AC14" s="84">
        <f>VLOOKUP($C14, Wunder!A:L, 9, FALSE)</f>
        <v>0</v>
      </c>
      <c r="AD14" s="106"/>
      <c r="AE14" s="120" t="str">
        <f>VLOOKUP($C14, Wunder!A:L, 10, FALSE)</f>
        <v>Fog-Rain</v>
      </c>
      <c r="AF14" s="262" t="str">
        <f>VLOOKUP($C14+1,Wunder!A:L,10,FALSE)</f>
        <v>Rain</v>
      </c>
      <c r="AG14" s="82" t="str">
        <f t="shared" si="1"/>
        <v>Y</v>
      </c>
      <c r="AH14" s="106">
        <f>VLOOKUP($C14, Wunder!A:L, 8, FALSE)</f>
        <v>0.03</v>
      </c>
      <c r="AI14" s="89"/>
      <c r="AJ14" s="112">
        <f>VLOOKUP(C14+1,Moon!A:B,2,FALSE)</f>
        <v>0.38</v>
      </c>
      <c r="AK14" s="112"/>
      <c r="AL14" s="104"/>
      <c r="AM14" s="88"/>
      <c r="AN14" s="100">
        <v>3.3</v>
      </c>
      <c r="AO14" s="88"/>
      <c r="AP14" s="99">
        <v>3.36</v>
      </c>
      <c r="AQ14" s="99">
        <v>7.3</v>
      </c>
      <c r="AR14" s="89" t="s">
        <v>10</v>
      </c>
      <c r="AS14" s="280"/>
      <c r="AT14" s="291"/>
      <c r="AU14" s="262">
        <v>848</v>
      </c>
      <c r="AV14" s="262">
        <v>802</v>
      </c>
      <c r="AW14" s="269">
        <v>760</v>
      </c>
      <c r="AX14" s="139"/>
      <c r="AY14" s="84"/>
      <c r="AZ14" s="84"/>
      <c r="BA14" s="86"/>
      <c r="BB14" s="103"/>
      <c r="BC14" s="82">
        <f t="shared" si="3"/>
        <v>81</v>
      </c>
      <c r="BD14" s="84">
        <f t="shared" si="4"/>
        <v>1999</v>
      </c>
      <c r="BE14" s="140">
        <f t="shared" si="5"/>
        <v>4.007633587786259</v>
      </c>
    </row>
    <row r="15" spans="1:57">
      <c r="A15" s="86" t="s">
        <v>11</v>
      </c>
      <c r="B15" s="89" t="s">
        <v>18</v>
      </c>
      <c r="C15" s="301">
        <v>36249</v>
      </c>
      <c r="D15" s="92" t="s">
        <v>384</v>
      </c>
      <c r="E15" s="84"/>
      <c r="F15" s="103"/>
      <c r="G15" s="95">
        <v>174</v>
      </c>
      <c r="H15" s="84">
        <v>172</v>
      </c>
      <c r="I15" s="84">
        <v>11</v>
      </c>
      <c r="J15" s="84"/>
      <c r="K15" s="106">
        <f t="shared" si="6"/>
        <v>6.9364161849710975</v>
      </c>
      <c r="L15" s="112">
        <f t="shared" si="0"/>
        <v>6.395348837209303</v>
      </c>
      <c r="M15" s="95">
        <v>48</v>
      </c>
      <c r="N15" s="88">
        <v>50</v>
      </c>
      <c r="O15" s="84"/>
      <c r="P15" s="84"/>
      <c r="Q15" s="84"/>
      <c r="R15" s="84"/>
      <c r="S15" s="89"/>
      <c r="T15" s="280"/>
      <c r="U15" s="284"/>
      <c r="V15" s="84">
        <v>695</v>
      </c>
      <c r="W15" s="106">
        <f>VLOOKUP($C15,Wunder!A:L,5,FALSE)</f>
        <v>29.89</v>
      </c>
      <c r="X15" s="106">
        <f>VLOOKUP($C15,Wunder!A:L,11, FALSE)</f>
        <v>3.0000000000001137E-2</v>
      </c>
      <c r="Y15" s="106">
        <f>VLOOKUP($C15,Wunder!A:L,12, FALSE)</f>
        <v>-0.16999999999999815</v>
      </c>
      <c r="Z15" s="99"/>
      <c r="AA15" s="80">
        <f>VLOOKUP($C15,Wunder!A:L,6, FALSE)</f>
        <v>30</v>
      </c>
      <c r="AB15" s="80">
        <f>VLOOKUP($C15, Wunder!A:L, 7, FALSE)</f>
        <v>9</v>
      </c>
      <c r="AC15" s="84">
        <f>VLOOKUP($C15, Wunder!A:L, 9, FALSE)</f>
        <v>3</v>
      </c>
      <c r="AD15" s="106"/>
      <c r="AE15" s="120" t="str">
        <f>VLOOKUP($C15, Wunder!A:L, 10, FALSE)</f>
        <v>Rain</v>
      </c>
      <c r="AF15" s="262" t="str">
        <f>VLOOKUP($C15+1,Wunder!A:L,10,FALSE)</f>
        <v>Fog-Rain-Thunderstorm</v>
      </c>
      <c r="AG15" s="82" t="str">
        <f t="shared" si="1"/>
        <v>Y</v>
      </c>
      <c r="AH15" s="106">
        <f>VLOOKUP($C15, Wunder!A:L, 8, FALSE)</f>
        <v>0.02</v>
      </c>
      <c r="AI15" s="89"/>
      <c r="AJ15" s="112">
        <f>VLOOKUP(C15+1,Moon!A:B,2,FALSE)</f>
        <v>1</v>
      </c>
      <c r="AK15" s="112"/>
      <c r="AL15" s="104"/>
      <c r="AM15" s="88"/>
      <c r="AN15" s="100">
        <v>2.62</v>
      </c>
      <c r="AO15" s="88"/>
      <c r="AP15" s="99">
        <v>3.3</v>
      </c>
      <c r="AQ15" s="99">
        <v>8.0500000000000007</v>
      </c>
      <c r="AR15" s="89" t="s">
        <v>10</v>
      </c>
      <c r="AS15" s="280"/>
      <c r="AT15" s="291"/>
      <c r="AU15" s="262">
        <v>753</v>
      </c>
      <c r="AV15" s="262">
        <v>694.75</v>
      </c>
      <c r="AW15" s="269">
        <v>764</v>
      </c>
      <c r="AX15" s="139"/>
      <c r="AY15" s="84"/>
      <c r="AZ15" s="84"/>
      <c r="BA15" s="86"/>
      <c r="BB15" s="103"/>
      <c r="BC15" s="82">
        <f t="shared" si="3"/>
        <v>89</v>
      </c>
      <c r="BD15" s="84">
        <f t="shared" si="4"/>
        <v>1999</v>
      </c>
      <c r="BE15" s="140">
        <f t="shared" si="5"/>
        <v>6.9364161849710975</v>
      </c>
    </row>
    <row r="16" spans="1:57">
      <c r="A16" s="86" t="s">
        <v>11</v>
      </c>
      <c r="B16" s="89" t="s">
        <v>18</v>
      </c>
      <c r="C16" s="301">
        <v>36255</v>
      </c>
      <c r="D16" s="92" t="s">
        <v>384</v>
      </c>
      <c r="E16" s="84"/>
      <c r="F16" s="103"/>
      <c r="G16" s="95">
        <v>460</v>
      </c>
      <c r="H16" s="84">
        <v>460</v>
      </c>
      <c r="I16" s="84">
        <v>19</v>
      </c>
      <c r="J16" s="84"/>
      <c r="K16" s="106">
        <f t="shared" si="6"/>
        <v>4.3383947939262475</v>
      </c>
      <c r="L16" s="112">
        <f t="shared" si="0"/>
        <v>4.1304347826086953</v>
      </c>
      <c r="M16" s="95">
        <v>54</v>
      </c>
      <c r="N16" s="88">
        <v>53</v>
      </c>
      <c r="O16" s="84"/>
      <c r="P16" s="84"/>
      <c r="Q16" s="84"/>
      <c r="R16" s="84"/>
      <c r="S16" s="89"/>
      <c r="T16" s="280"/>
      <c r="U16" s="284"/>
      <c r="V16" s="143">
        <v>636.4</v>
      </c>
      <c r="W16" s="106">
        <f>VLOOKUP($C16,Wunder!A:L,5,FALSE)</f>
        <v>29.79</v>
      </c>
      <c r="X16" s="106">
        <f>VLOOKUP($C16,Wunder!A:L,11, FALSE)</f>
        <v>0.14000000000000057</v>
      </c>
      <c r="Y16" s="106">
        <f>VLOOKUP($C16,Wunder!A:L,12, FALSE)</f>
        <v>-0.15000000000000213</v>
      </c>
      <c r="Z16" s="99"/>
      <c r="AA16" s="80">
        <f>VLOOKUP($C16,Wunder!A:L,6, FALSE)</f>
        <v>26</v>
      </c>
      <c r="AB16" s="80">
        <f>VLOOKUP($C16, Wunder!A:L, 7, FALSE)</f>
        <v>12</v>
      </c>
      <c r="AC16" s="84">
        <f>VLOOKUP($C16, Wunder!A:L, 9, FALSE)</f>
        <v>8</v>
      </c>
      <c r="AD16" s="106"/>
      <c r="AE16" s="120" t="str">
        <f>VLOOKUP($C16, Wunder!A:L, 10, FALSE)</f>
        <v>Rain</v>
      </c>
      <c r="AF16" s="262"/>
      <c r="AG16" s="82" t="str">
        <f t="shared" si="1"/>
        <v>Y</v>
      </c>
      <c r="AH16" s="106">
        <f>VLOOKUP($C16, Wunder!A:L, 8, FALSE)</f>
        <v>0.11</v>
      </c>
      <c r="AI16" s="89"/>
      <c r="AJ16" s="112">
        <f>VLOOKUP(C16+1,Moon!A:B,2,FALSE)</f>
        <v>0.76</v>
      </c>
      <c r="AK16" s="112"/>
      <c r="AL16" s="104"/>
      <c r="AM16" s="88"/>
      <c r="AN16" s="100">
        <v>2.7166600000000001</v>
      </c>
      <c r="AO16" s="144"/>
      <c r="AP16" s="99">
        <v>3.4018000000000002</v>
      </c>
      <c r="AQ16" s="99">
        <v>8.48</v>
      </c>
      <c r="AR16" s="89" t="s">
        <v>10</v>
      </c>
      <c r="AS16" s="280"/>
      <c r="AT16" s="291"/>
      <c r="AU16" s="262">
        <v>727</v>
      </c>
      <c r="AV16" s="262">
        <v>645.83330000000001</v>
      </c>
      <c r="AW16" s="269">
        <v>737</v>
      </c>
      <c r="AX16" s="139"/>
      <c r="AY16" s="84"/>
      <c r="AZ16" s="84"/>
      <c r="BA16" s="86"/>
      <c r="BB16" s="103"/>
      <c r="BC16" s="82">
        <f t="shared" si="3"/>
        <v>95</v>
      </c>
      <c r="BD16" s="84">
        <f t="shared" si="4"/>
        <v>1999</v>
      </c>
      <c r="BE16" s="140">
        <f t="shared" si="5"/>
        <v>4.3383947939262475</v>
      </c>
    </row>
    <row r="17" spans="1:57">
      <c r="A17" s="86" t="s">
        <v>11</v>
      </c>
      <c r="B17" s="89" t="s">
        <v>18</v>
      </c>
      <c r="C17" s="301">
        <v>36262</v>
      </c>
      <c r="D17" s="92" t="s">
        <v>384</v>
      </c>
      <c r="E17" s="84"/>
      <c r="F17" s="103"/>
      <c r="G17" s="95">
        <v>376</v>
      </c>
      <c r="H17" s="84">
        <v>373</v>
      </c>
      <c r="I17" s="84">
        <v>15</v>
      </c>
      <c r="J17" s="84"/>
      <c r="K17" s="106">
        <f t="shared" si="6"/>
        <v>4.2780748663101598</v>
      </c>
      <c r="L17" s="112">
        <f t="shared" si="0"/>
        <v>4.0214477211796247</v>
      </c>
      <c r="M17" s="95">
        <v>47</v>
      </c>
      <c r="N17" s="88">
        <v>48</v>
      </c>
      <c r="O17" s="84"/>
      <c r="P17" s="84"/>
      <c r="Q17" s="84"/>
      <c r="R17" s="84"/>
      <c r="S17" s="89"/>
      <c r="T17" s="280"/>
      <c r="U17" s="284"/>
      <c r="V17" s="143">
        <v>705.4</v>
      </c>
      <c r="W17" s="106">
        <f>VLOOKUP($C17,Wunder!A:L,5,FALSE)</f>
        <v>30.06</v>
      </c>
      <c r="X17" s="106">
        <f>VLOOKUP($C17,Wunder!A:L,11, FALSE)</f>
        <v>0.17000000000000171</v>
      </c>
      <c r="Y17" s="106">
        <f>VLOOKUP($C17,Wunder!A:L,12, FALSE)</f>
        <v>0.11999999999999744</v>
      </c>
      <c r="Z17" s="99"/>
      <c r="AA17" s="80">
        <f>VLOOKUP($C17,Wunder!A:L,6, FALSE)</f>
        <v>15</v>
      </c>
      <c r="AB17" s="80">
        <f>VLOOKUP($C17, Wunder!A:L, 7, FALSE)</f>
        <v>3</v>
      </c>
      <c r="AC17" s="84">
        <f>VLOOKUP($C17, Wunder!A:L, 9, FALSE)</f>
        <v>0</v>
      </c>
      <c r="AD17" s="106"/>
      <c r="AE17" s="120"/>
      <c r="AF17" s="262"/>
      <c r="AG17" s="82" t="str">
        <f t="shared" si="1"/>
        <v>N</v>
      </c>
      <c r="AH17" s="106">
        <f>VLOOKUP($C17, Wunder!A:L, 8, FALSE)</f>
        <v>0</v>
      </c>
      <c r="AI17" s="89"/>
      <c r="AJ17" s="112">
        <f>VLOOKUP(C17+1,Moon!A:B,2,FALSE)</f>
        <v>0.11</v>
      </c>
      <c r="AK17" s="112"/>
      <c r="AL17" s="104"/>
      <c r="AM17" s="88"/>
      <c r="AN17" s="100">
        <v>2.6499899999999998</v>
      </c>
      <c r="AO17" s="144"/>
      <c r="AP17" s="99">
        <v>3.33</v>
      </c>
      <c r="AQ17" s="99">
        <v>7.95</v>
      </c>
      <c r="AR17" s="89" t="s">
        <v>10</v>
      </c>
      <c r="AS17" s="280"/>
      <c r="AT17" s="291"/>
      <c r="AU17" s="262">
        <v>799</v>
      </c>
      <c r="AV17" s="262">
        <v>705.4</v>
      </c>
      <c r="AW17" s="269">
        <v>788</v>
      </c>
      <c r="AX17" s="139"/>
      <c r="AY17" s="84"/>
      <c r="AZ17" s="84"/>
      <c r="BA17" s="86"/>
      <c r="BB17" s="103"/>
      <c r="BC17" s="82">
        <f t="shared" si="3"/>
        <v>102</v>
      </c>
      <c r="BD17" s="84">
        <f t="shared" si="4"/>
        <v>1999</v>
      </c>
      <c r="BE17" s="140">
        <f t="shared" si="5"/>
        <v>4.2780748663101598</v>
      </c>
    </row>
    <row r="18" spans="1:57">
      <c r="A18" s="86" t="s">
        <v>11</v>
      </c>
      <c r="B18" s="89" t="s">
        <v>18</v>
      </c>
      <c r="C18" s="301">
        <v>36269</v>
      </c>
      <c r="D18" s="92" t="s">
        <v>384</v>
      </c>
      <c r="E18" s="84"/>
      <c r="F18" s="103"/>
      <c r="G18" s="95">
        <v>134</v>
      </c>
      <c r="H18" s="84">
        <v>127</v>
      </c>
      <c r="I18" s="84">
        <v>8</v>
      </c>
      <c r="J18" s="84"/>
      <c r="K18" s="106">
        <f t="shared" si="6"/>
        <v>7.03125</v>
      </c>
      <c r="L18" s="112">
        <f t="shared" si="0"/>
        <v>6.2992125984251963</v>
      </c>
      <c r="M18" s="95">
        <v>61</v>
      </c>
      <c r="N18" s="88">
        <v>64</v>
      </c>
      <c r="O18" s="84"/>
      <c r="P18" s="84"/>
      <c r="Q18" s="84"/>
      <c r="R18" s="84"/>
      <c r="S18" s="89"/>
      <c r="T18" s="280"/>
      <c r="U18" s="284"/>
      <c r="V18" s="143">
        <v>805.5</v>
      </c>
      <c r="W18" s="106">
        <f>VLOOKUP($C18,Wunder!A:L,5,FALSE)</f>
        <v>30.13</v>
      </c>
      <c r="X18" s="106">
        <f>VLOOKUP($C18,Wunder!A:L,11, FALSE)</f>
        <v>-0.12999999999999901</v>
      </c>
      <c r="Y18" s="106">
        <f>VLOOKUP($C18,Wunder!A:L,12, FALSE)</f>
        <v>2.9999999999997584E-2</v>
      </c>
      <c r="Z18" s="99"/>
      <c r="AA18" s="80">
        <f>VLOOKUP($C18,Wunder!A:L,6, FALSE)</f>
        <v>10</v>
      </c>
      <c r="AB18" s="80">
        <f>VLOOKUP($C18, Wunder!A:L, 7, FALSE)</f>
        <v>0</v>
      </c>
      <c r="AC18" s="84">
        <f>VLOOKUP($C18, Wunder!A:L, 9, FALSE)</f>
        <v>1</v>
      </c>
      <c r="AD18" s="106"/>
      <c r="AE18" s="120"/>
      <c r="AF18" s="262"/>
      <c r="AG18" s="82" t="str">
        <f t="shared" si="1"/>
        <v>N</v>
      </c>
      <c r="AH18" s="106">
        <f>VLOOKUP($C18, Wunder!A:L, 8, FALSE)</f>
        <v>0</v>
      </c>
      <c r="AI18" s="89"/>
      <c r="AJ18" s="112">
        <f>VLOOKUP(C18+1,Moon!A:B,2,FALSE)</f>
        <v>0.24</v>
      </c>
      <c r="AK18" s="112"/>
      <c r="AL18" s="104"/>
      <c r="AM18" s="88"/>
      <c r="AN18" s="100">
        <v>2.4285700000000001</v>
      </c>
      <c r="AO18" s="144"/>
      <c r="AP18" s="99">
        <v>3.5415999999999999</v>
      </c>
      <c r="AQ18" s="99">
        <v>7.3570000000000002</v>
      </c>
      <c r="AR18" s="89" t="s">
        <v>10</v>
      </c>
      <c r="AS18" s="280"/>
      <c r="AT18" s="291"/>
      <c r="AU18" s="262">
        <v>885</v>
      </c>
      <c r="AV18" s="262">
        <v>805.5</v>
      </c>
      <c r="AW18" s="269">
        <v>900</v>
      </c>
      <c r="AX18" s="139"/>
      <c r="AY18" s="84"/>
      <c r="AZ18" s="84"/>
      <c r="BA18" s="86"/>
      <c r="BB18" s="103"/>
      <c r="BC18" s="82">
        <f t="shared" si="3"/>
        <v>109</v>
      </c>
      <c r="BD18" s="84">
        <f t="shared" si="4"/>
        <v>1999</v>
      </c>
      <c r="BE18" s="140">
        <f t="shared" si="5"/>
        <v>7.03125</v>
      </c>
    </row>
    <row r="19" spans="1:57">
      <c r="A19" s="86" t="s">
        <v>11</v>
      </c>
      <c r="B19" s="89" t="s">
        <v>18</v>
      </c>
      <c r="C19" s="301">
        <v>36278</v>
      </c>
      <c r="D19" s="92" t="s">
        <v>384</v>
      </c>
      <c r="E19" s="84"/>
      <c r="F19" s="103"/>
      <c r="G19" s="95">
        <v>133</v>
      </c>
      <c r="H19" s="84">
        <v>132</v>
      </c>
      <c r="I19" s="84">
        <v>4</v>
      </c>
      <c r="J19" s="84"/>
      <c r="K19" s="106">
        <f t="shared" si="6"/>
        <v>3.7593984962406015</v>
      </c>
      <c r="L19" s="112">
        <f t="shared" si="0"/>
        <v>3.0303030303030303</v>
      </c>
      <c r="M19" s="95">
        <v>83</v>
      </c>
      <c r="N19" s="88">
        <v>83</v>
      </c>
      <c r="O19" s="84"/>
      <c r="P19" s="84"/>
      <c r="Q19" s="84"/>
      <c r="R19" s="84"/>
      <c r="S19" s="89"/>
      <c r="T19" s="280"/>
      <c r="U19" s="284"/>
      <c r="V19" s="143">
        <v>765.5</v>
      </c>
      <c r="W19" s="106">
        <f>VLOOKUP($C19,Wunder!A:L,5,FALSE)</f>
        <v>30.03</v>
      </c>
      <c r="X19" s="106">
        <f>VLOOKUP($C19,Wunder!A:L,11, FALSE)</f>
        <v>-0.13000000000000256</v>
      </c>
      <c r="Y19" s="106">
        <f>VLOOKUP($C19,Wunder!A:L,12, FALSE)</f>
        <v>3.0000000000001137E-2</v>
      </c>
      <c r="Z19" s="99"/>
      <c r="AA19" s="80">
        <f>VLOOKUP($C19,Wunder!A:L,6, FALSE)</f>
        <v>18</v>
      </c>
      <c r="AB19" s="80">
        <f>VLOOKUP($C19, Wunder!A:L, 7, FALSE)</f>
        <v>9</v>
      </c>
      <c r="AC19" s="84">
        <f>VLOOKUP($C19, Wunder!A:L, 9, FALSE)</f>
        <v>2</v>
      </c>
      <c r="AD19" s="106"/>
      <c r="AE19" s="120"/>
      <c r="AF19" s="262"/>
      <c r="AG19" s="82" t="str">
        <f t="shared" si="1"/>
        <v>N</v>
      </c>
      <c r="AH19" s="106">
        <f>VLOOKUP($C19, Wunder!A:L, 8, FALSE)</f>
        <v>0</v>
      </c>
      <c r="AI19" s="89"/>
      <c r="AJ19" s="112">
        <f>VLOOKUP(C19+1,Moon!A:B,2,FALSE)</f>
        <v>0.98</v>
      </c>
      <c r="AK19" s="112"/>
      <c r="AL19" s="104"/>
      <c r="AM19" s="88"/>
      <c r="AN19" s="100">
        <v>2.0499900000000002</v>
      </c>
      <c r="AO19" s="144"/>
      <c r="AP19" s="99">
        <v>3.2706</v>
      </c>
      <c r="AQ19" s="99">
        <v>7.3</v>
      </c>
      <c r="AR19" s="89" t="s">
        <v>10</v>
      </c>
      <c r="AS19" s="280"/>
      <c r="AT19" s="291"/>
      <c r="AU19" s="262">
        <v>840</v>
      </c>
      <c r="AV19" s="262">
        <v>765.5</v>
      </c>
      <c r="AW19" s="269">
        <v>829</v>
      </c>
      <c r="AX19" s="139"/>
      <c r="AY19" s="84"/>
      <c r="AZ19" s="84"/>
      <c r="BA19" s="86"/>
      <c r="BB19" s="103"/>
      <c r="BC19" s="82">
        <f t="shared" si="3"/>
        <v>118</v>
      </c>
      <c r="BD19" s="84">
        <f t="shared" si="4"/>
        <v>1999</v>
      </c>
      <c r="BE19" s="140">
        <f t="shared" si="5"/>
        <v>3.7593984962406015</v>
      </c>
    </row>
    <row r="20" spans="1:57">
      <c r="A20" s="86" t="s">
        <v>11</v>
      </c>
      <c r="B20" s="89" t="s">
        <v>18</v>
      </c>
      <c r="C20" s="301">
        <v>36283</v>
      </c>
      <c r="D20" s="92" t="s">
        <v>384</v>
      </c>
      <c r="E20" s="84"/>
      <c r="F20" s="103"/>
      <c r="G20" s="95">
        <v>509</v>
      </c>
      <c r="H20" s="84">
        <v>509</v>
      </c>
      <c r="I20" s="84">
        <v>12</v>
      </c>
      <c r="J20" s="84"/>
      <c r="K20" s="106">
        <f t="shared" si="6"/>
        <v>2.5490196078431371</v>
      </c>
      <c r="L20" s="112">
        <f t="shared" si="0"/>
        <v>2.3575638506876229</v>
      </c>
      <c r="M20" s="95">
        <v>73</v>
      </c>
      <c r="N20" s="88">
        <v>71</v>
      </c>
      <c r="O20" s="84"/>
      <c r="P20" s="84"/>
      <c r="Q20" s="84"/>
      <c r="R20" s="84"/>
      <c r="S20" s="89"/>
      <c r="T20" s="280"/>
      <c r="U20" s="284"/>
      <c r="V20" s="143">
        <v>706.6</v>
      </c>
      <c r="W20" s="106">
        <f>VLOOKUP($C20,Wunder!A:L,5,FALSE)</f>
        <v>29.78</v>
      </c>
      <c r="X20" s="106">
        <f>VLOOKUP($C20,Wunder!A:L,11, FALSE)</f>
        <v>0.26999999999999957</v>
      </c>
      <c r="Y20" s="106">
        <f>VLOOKUP($C20,Wunder!A:L,12, FALSE)</f>
        <v>-0.11999999999999744</v>
      </c>
      <c r="Z20" s="99"/>
      <c r="AA20" s="80">
        <f>VLOOKUP($C20,Wunder!A:L,6, FALSE)</f>
        <v>21</v>
      </c>
      <c r="AB20" s="80">
        <f>VLOOKUP($C20, Wunder!A:L, 7, FALSE)</f>
        <v>12</v>
      </c>
      <c r="AC20" s="84">
        <f>VLOOKUP($C20, Wunder!A:L, 9, FALSE)</f>
        <v>8</v>
      </c>
      <c r="AD20" s="106"/>
      <c r="AE20" s="120"/>
      <c r="AF20" s="262"/>
      <c r="AG20" s="82" t="str">
        <f t="shared" si="1"/>
        <v>N</v>
      </c>
      <c r="AH20" s="106">
        <f>VLOOKUP($C20, Wunder!A:L, 8, FALSE)</f>
        <v>0</v>
      </c>
      <c r="AI20" s="89"/>
      <c r="AJ20" s="112">
        <f>VLOOKUP(C20+1,Moon!A:B,2,FALSE)</f>
        <v>0.88</v>
      </c>
      <c r="AK20" s="112"/>
      <c r="AL20" s="104"/>
      <c r="AM20" s="88"/>
      <c r="AN20" s="100">
        <v>2.3199999999999998</v>
      </c>
      <c r="AO20" s="144"/>
      <c r="AP20" s="99">
        <v>3.4342999999999999</v>
      </c>
      <c r="AQ20" s="99">
        <v>7.54</v>
      </c>
      <c r="AR20" s="89" t="s">
        <v>10</v>
      </c>
      <c r="AS20" s="280"/>
      <c r="AT20" s="291"/>
      <c r="AU20" s="262">
        <v>802</v>
      </c>
      <c r="AV20" s="262">
        <v>706.6</v>
      </c>
      <c r="AW20" s="269">
        <v>838</v>
      </c>
      <c r="AX20" s="139"/>
      <c r="AY20" s="84"/>
      <c r="AZ20" s="84"/>
      <c r="BA20" s="86"/>
      <c r="BB20" s="103"/>
      <c r="BC20" s="82">
        <f t="shared" si="3"/>
        <v>123</v>
      </c>
      <c r="BD20" s="84">
        <f t="shared" si="4"/>
        <v>1999</v>
      </c>
      <c r="BE20" s="140">
        <f t="shared" si="5"/>
        <v>2.5490196078431371</v>
      </c>
    </row>
    <row r="21" spans="1:57">
      <c r="A21" s="86" t="s">
        <v>11</v>
      </c>
      <c r="B21" s="89" t="s">
        <v>11</v>
      </c>
      <c r="C21" s="302">
        <v>36290</v>
      </c>
      <c r="D21" s="92" t="s">
        <v>384</v>
      </c>
      <c r="E21" s="84"/>
      <c r="F21" s="103"/>
      <c r="G21" s="95">
        <v>518</v>
      </c>
      <c r="H21" s="84">
        <v>518</v>
      </c>
      <c r="I21" s="84">
        <v>5</v>
      </c>
      <c r="J21" s="84"/>
      <c r="K21" s="106">
        <f t="shared" si="6"/>
        <v>1.1560693641618496</v>
      </c>
      <c r="L21" s="112">
        <f t="shared" si="0"/>
        <v>0.96525096525096521</v>
      </c>
      <c r="M21" s="95">
        <v>76</v>
      </c>
      <c r="N21" s="88">
        <v>78</v>
      </c>
      <c r="O21" s="84"/>
      <c r="P21" s="84"/>
      <c r="Q21" s="84"/>
      <c r="R21" s="84"/>
      <c r="S21" s="89"/>
      <c r="T21" s="280"/>
      <c r="U21" s="284"/>
      <c r="V21" s="143">
        <v>664.4</v>
      </c>
      <c r="W21" s="106">
        <f>VLOOKUP($C21,Wunder!A:L,5,FALSE)</f>
        <v>30.03</v>
      </c>
      <c r="X21" s="106">
        <f>VLOOKUP($C21,Wunder!A:L,11, FALSE)</f>
        <v>-1.9999999999999574E-2</v>
      </c>
      <c r="Y21" s="106">
        <f>VLOOKUP($C21,Wunder!A:L,12, FALSE)</f>
        <v>-2.9999999999997584E-2</v>
      </c>
      <c r="Z21" s="99"/>
      <c r="AA21" s="80">
        <f>VLOOKUP($C21,Wunder!A:L,6, FALSE)</f>
        <v>13</v>
      </c>
      <c r="AB21" s="80">
        <f>VLOOKUP($C21, Wunder!A:L, 7, FALSE)</f>
        <v>4</v>
      </c>
      <c r="AC21" s="84">
        <f>VLOOKUP($C21, Wunder!A:L, 9, FALSE)</f>
        <v>1</v>
      </c>
      <c r="AD21" s="106"/>
      <c r="AE21" s="120"/>
      <c r="AF21" s="262"/>
      <c r="AG21" s="82" t="str">
        <f t="shared" si="1"/>
        <v>N</v>
      </c>
      <c r="AH21" s="106">
        <f>VLOOKUP($C21, Wunder!A:L, 8, FALSE)</f>
        <v>0</v>
      </c>
      <c r="AI21" s="89"/>
      <c r="AJ21" s="112">
        <f>VLOOKUP(C21+1,Moon!A:B,2,FALSE)</f>
        <v>0.23</v>
      </c>
      <c r="AK21" s="112"/>
      <c r="AL21" s="104"/>
      <c r="AM21" s="88"/>
      <c r="AN21" s="100">
        <v>1.7665999999999999</v>
      </c>
      <c r="AO21" s="144"/>
      <c r="AP21" s="99">
        <v>3.2480000000000002</v>
      </c>
      <c r="AQ21" s="99">
        <v>8.23</v>
      </c>
      <c r="AR21" s="89" t="s">
        <v>10</v>
      </c>
      <c r="AS21" s="280"/>
      <c r="AT21" s="291"/>
      <c r="AU21" s="262">
        <v>757</v>
      </c>
      <c r="AV21" s="262">
        <v>664.4</v>
      </c>
      <c r="AW21" s="269">
        <v>748</v>
      </c>
      <c r="AX21" s="139"/>
      <c r="AY21" s="84"/>
      <c r="AZ21" s="84"/>
      <c r="BA21" s="86"/>
      <c r="BB21" s="103"/>
      <c r="BC21" s="82">
        <f t="shared" si="3"/>
        <v>130</v>
      </c>
      <c r="BD21" s="84">
        <f t="shared" si="4"/>
        <v>1999</v>
      </c>
      <c r="BE21" s="140">
        <f t="shared" si="5"/>
        <v>1.1560693641618496</v>
      </c>
    </row>
    <row r="22" spans="1:57">
      <c r="A22" s="86" t="s">
        <v>11</v>
      </c>
      <c r="B22" s="89" t="s">
        <v>18</v>
      </c>
      <c r="C22" s="301">
        <v>36297</v>
      </c>
      <c r="D22" s="92" t="s">
        <v>384</v>
      </c>
      <c r="E22" s="84"/>
      <c r="F22" s="103"/>
      <c r="G22" s="95">
        <v>514</v>
      </c>
      <c r="H22" s="84">
        <v>514</v>
      </c>
      <c r="I22" s="84">
        <v>9</v>
      </c>
      <c r="J22" s="84"/>
      <c r="K22" s="106">
        <f t="shared" si="6"/>
        <v>1.9417475728155338</v>
      </c>
      <c r="L22" s="112">
        <f t="shared" si="0"/>
        <v>1.7509727626459144</v>
      </c>
      <c r="M22" s="95">
        <v>74</v>
      </c>
      <c r="N22" s="88">
        <v>73</v>
      </c>
      <c r="O22" s="84"/>
      <c r="P22" s="84"/>
      <c r="Q22" s="84"/>
      <c r="R22" s="84"/>
      <c r="S22" s="89"/>
      <c r="T22" s="280"/>
      <c r="U22" s="284"/>
      <c r="V22" s="143">
        <v>650.6</v>
      </c>
      <c r="W22" s="106">
        <f>VLOOKUP($C22,Wunder!A:L,5,FALSE)</f>
        <v>29.99</v>
      </c>
      <c r="X22" s="106">
        <f>VLOOKUP($C22,Wunder!A:L,11, FALSE)</f>
        <v>-3.9999999999999147E-2</v>
      </c>
      <c r="Y22" s="106">
        <f>VLOOKUP($C22,Wunder!A:L,12, FALSE)</f>
        <v>-6.0000000000002274E-2</v>
      </c>
      <c r="Z22" s="99"/>
      <c r="AA22" s="80">
        <f>VLOOKUP($C22,Wunder!A:L,6, FALSE)</f>
        <v>17</v>
      </c>
      <c r="AB22" s="80">
        <f>VLOOKUP($C22, Wunder!A:L, 7, FALSE)</f>
        <v>1</v>
      </c>
      <c r="AC22" s="84">
        <f>VLOOKUP($C22, Wunder!A:L, 9, FALSE)</f>
        <v>1</v>
      </c>
      <c r="AD22" s="106"/>
      <c r="AE22" s="120"/>
      <c r="AF22" s="262"/>
      <c r="AG22" s="82" t="str">
        <f t="shared" si="1"/>
        <v>N</v>
      </c>
      <c r="AH22" s="106">
        <f>VLOOKUP($C22, Wunder!A:L, 8, FALSE)</f>
        <v>0</v>
      </c>
      <c r="AI22" s="89"/>
      <c r="AJ22" s="112">
        <f>VLOOKUP(C22+1,Moon!A:B,2,FALSE)</f>
        <v>0.12</v>
      </c>
      <c r="AK22" s="112"/>
      <c r="AL22" s="104"/>
      <c r="AM22" s="88"/>
      <c r="AN22" s="100">
        <v>2.0333299999999999</v>
      </c>
      <c r="AO22" s="144"/>
      <c r="AP22" s="99">
        <v>3.54</v>
      </c>
      <c r="AQ22" s="99">
        <v>7.73</v>
      </c>
      <c r="AR22" s="89" t="s">
        <v>10</v>
      </c>
      <c r="AS22" s="280"/>
      <c r="AT22" s="291"/>
      <c r="AU22" s="262">
        <v>718</v>
      </c>
      <c r="AV22" s="262">
        <v>671.16600000000005</v>
      </c>
      <c r="AW22" s="269">
        <v>726</v>
      </c>
      <c r="AX22" s="139"/>
      <c r="AY22" s="84"/>
      <c r="AZ22" s="84"/>
      <c r="BA22" s="86"/>
      <c r="BB22" s="103"/>
      <c r="BC22" s="82">
        <f t="shared" si="3"/>
        <v>137</v>
      </c>
      <c r="BD22" s="84">
        <f t="shared" si="4"/>
        <v>1999</v>
      </c>
      <c r="BE22" s="140">
        <f t="shared" si="5"/>
        <v>1.9417475728155338</v>
      </c>
    </row>
    <row r="23" spans="1:57">
      <c r="A23" s="86" t="s">
        <v>11</v>
      </c>
      <c r="B23" s="89" t="s">
        <v>11</v>
      </c>
      <c r="C23" s="302">
        <v>36304</v>
      </c>
      <c r="D23" s="92" t="s">
        <v>384</v>
      </c>
      <c r="E23" s="84"/>
      <c r="F23" s="103"/>
      <c r="G23" s="95">
        <v>405</v>
      </c>
      <c r="H23" s="84">
        <v>394</v>
      </c>
      <c r="I23" s="84">
        <v>5</v>
      </c>
      <c r="J23" s="84"/>
      <c r="K23" s="106">
        <f t="shared" si="6"/>
        <v>1.5189873417721518</v>
      </c>
      <c r="L23" s="112">
        <f t="shared" si="0"/>
        <v>1.2690355329949239</v>
      </c>
      <c r="M23" s="95">
        <v>75</v>
      </c>
      <c r="N23" s="88">
        <v>81</v>
      </c>
      <c r="O23" s="84"/>
      <c r="P23" s="84"/>
      <c r="Q23" s="84"/>
      <c r="R23" s="84"/>
      <c r="S23" s="89"/>
      <c r="T23" s="280"/>
      <c r="U23" s="284"/>
      <c r="V23" s="143">
        <v>791</v>
      </c>
      <c r="W23" s="106">
        <f>VLOOKUP($C23,Wunder!A:L,5,FALSE)</f>
        <v>29.94</v>
      </c>
      <c r="X23" s="106">
        <f>VLOOKUP($C23,Wunder!A:L,11, FALSE)</f>
        <v>-5.0000000000000711E-2</v>
      </c>
      <c r="Y23" s="106">
        <f>VLOOKUP($C23,Wunder!A:L,12, FALSE)</f>
        <v>7.0000000000000284E-2</v>
      </c>
      <c r="Z23" s="99"/>
      <c r="AA23" s="80">
        <f>VLOOKUP($C23,Wunder!A:L,6, FALSE)</f>
        <v>14</v>
      </c>
      <c r="AB23" s="80">
        <f>VLOOKUP($C23, Wunder!A:L, 7, FALSE)</f>
        <v>1</v>
      </c>
      <c r="AC23" s="84">
        <f>VLOOKUP($C23, Wunder!A:L, 9, FALSE)</f>
        <v>0</v>
      </c>
      <c r="AD23" s="106"/>
      <c r="AE23" s="120"/>
      <c r="AF23" s="262"/>
      <c r="AG23" s="82" t="str">
        <f t="shared" si="1"/>
        <v>N</v>
      </c>
      <c r="AH23" s="106">
        <f>VLOOKUP($C23, Wunder!A:L, 8, FALSE)</f>
        <v>0</v>
      </c>
      <c r="AI23" s="89"/>
      <c r="AJ23" s="112">
        <f>VLOOKUP(C23+1,Moon!A:B,2,FALSE)</f>
        <v>0.79</v>
      </c>
      <c r="AK23" s="112"/>
      <c r="AL23" s="104"/>
      <c r="AM23" s="88"/>
      <c r="AN23" s="100">
        <v>3</v>
      </c>
      <c r="AO23" s="144"/>
      <c r="AP23" s="99">
        <v>4.1275000000000004</v>
      </c>
      <c r="AQ23" s="99">
        <v>6.7750000000000004</v>
      </c>
      <c r="AR23" s="89" t="s">
        <v>10</v>
      </c>
      <c r="AS23" s="280"/>
      <c r="AT23" s="291"/>
      <c r="AU23" s="262">
        <v>792</v>
      </c>
      <c r="AV23" s="262">
        <v>791</v>
      </c>
      <c r="AW23" s="269">
        <v>781</v>
      </c>
      <c r="AX23" s="139"/>
      <c r="AY23" s="84"/>
      <c r="AZ23" s="84"/>
      <c r="BA23" s="86"/>
      <c r="BB23" s="103"/>
      <c r="BC23" s="82">
        <f t="shared" si="3"/>
        <v>144</v>
      </c>
      <c r="BD23" s="84">
        <f t="shared" si="4"/>
        <v>1999</v>
      </c>
      <c r="BE23" s="140">
        <f t="shared" si="5"/>
        <v>1.5189873417721518</v>
      </c>
    </row>
    <row r="24" spans="1:57">
      <c r="A24" s="86" t="s">
        <v>11</v>
      </c>
      <c r="B24" s="89" t="s">
        <v>11</v>
      </c>
      <c r="C24" s="302">
        <v>36311</v>
      </c>
      <c r="D24" s="92" t="s">
        <v>384</v>
      </c>
      <c r="E24" s="84"/>
      <c r="F24" s="103"/>
      <c r="G24" s="95">
        <v>296</v>
      </c>
      <c r="H24" s="84">
        <v>296</v>
      </c>
      <c r="I24" s="84">
        <v>6</v>
      </c>
      <c r="J24" s="84"/>
      <c r="K24" s="106">
        <f t="shared" si="6"/>
        <v>2.3569023569023568</v>
      </c>
      <c r="L24" s="112">
        <f t="shared" si="0"/>
        <v>2.0270270270270272</v>
      </c>
      <c r="M24" s="95">
        <v>78</v>
      </c>
      <c r="N24" s="88">
        <v>85</v>
      </c>
      <c r="O24" s="84"/>
      <c r="P24" s="84"/>
      <c r="Q24" s="84"/>
      <c r="R24" s="84"/>
      <c r="S24" s="89"/>
      <c r="T24" s="280"/>
      <c r="U24" s="284"/>
      <c r="V24" s="143">
        <v>754.75</v>
      </c>
      <c r="W24" s="106">
        <f>VLOOKUP($C24,Wunder!A:L,5,FALSE)</f>
        <v>29.93</v>
      </c>
      <c r="X24" s="106">
        <f>VLOOKUP($C24,Wunder!A:L,11, FALSE)</f>
        <v>-5.9999999999998721E-2</v>
      </c>
      <c r="Y24" s="106">
        <f>VLOOKUP($C24,Wunder!A:L,12, FALSE)</f>
        <v>3.9999999999999147E-2</v>
      </c>
      <c r="Z24" s="99"/>
      <c r="AA24" s="80">
        <f>VLOOKUP($C24,Wunder!A:L,6, FALSE)</f>
        <v>17</v>
      </c>
      <c r="AB24" s="80">
        <f>VLOOKUP($C24, Wunder!A:L, 7, FALSE)</f>
        <v>8</v>
      </c>
      <c r="AC24" s="84">
        <f>VLOOKUP($C24, Wunder!A:L, 9, FALSE)</f>
        <v>1</v>
      </c>
      <c r="AD24" s="106"/>
      <c r="AE24" s="120"/>
      <c r="AF24" s="262" t="str">
        <f>VLOOKUP($C24+1,Wunder!A:L,10,FALSE)</f>
        <v>Rain</v>
      </c>
      <c r="AG24" s="82" t="str">
        <f t="shared" si="1"/>
        <v>N</v>
      </c>
      <c r="AH24" s="106">
        <f>VLOOKUP($C24, Wunder!A:L, 8, FALSE)</f>
        <v>0</v>
      </c>
      <c r="AI24" s="89"/>
      <c r="AJ24" s="112">
        <f>VLOOKUP(C24+1,Moon!A:B,2,FALSE)</f>
        <v>0.96</v>
      </c>
      <c r="AK24" s="112"/>
      <c r="AL24" s="104"/>
      <c r="AM24" s="88"/>
      <c r="AN24" s="100">
        <v>2.6666599999999998</v>
      </c>
      <c r="AO24" s="144"/>
      <c r="AP24" s="99">
        <v>3.2949999999999999</v>
      </c>
      <c r="AQ24" s="99">
        <v>7</v>
      </c>
      <c r="AR24" s="89" t="s">
        <v>10</v>
      </c>
      <c r="AS24" s="280"/>
      <c r="AT24" s="291"/>
      <c r="AU24" s="262">
        <v>744</v>
      </c>
      <c r="AV24" s="262">
        <v>754.75</v>
      </c>
      <c r="AW24" s="269">
        <v>716</v>
      </c>
      <c r="AX24" s="139"/>
      <c r="AY24" s="84"/>
      <c r="AZ24" s="84"/>
      <c r="BA24" s="86"/>
      <c r="BB24" s="103"/>
      <c r="BC24" s="82">
        <f t="shared" si="3"/>
        <v>151</v>
      </c>
      <c r="BD24" s="84">
        <f t="shared" si="4"/>
        <v>1999</v>
      </c>
      <c r="BE24" s="140">
        <f t="shared" si="5"/>
        <v>2.3569023569023568</v>
      </c>
    </row>
    <row r="25" spans="1:57">
      <c r="A25" s="86" t="s">
        <v>11</v>
      </c>
      <c r="B25" s="89" t="s">
        <v>11</v>
      </c>
      <c r="C25" s="302">
        <v>36318</v>
      </c>
      <c r="D25" s="92" t="s">
        <v>384</v>
      </c>
      <c r="E25" s="84" t="s">
        <v>12</v>
      </c>
      <c r="F25" s="156">
        <v>0.63541666666666663</v>
      </c>
      <c r="G25" s="88">
        <v>138</v>
      </c>
      <c r="H25" s="84">
        <v>138</v>
      </c>
      <c r="I25" s="84">
        <v>1</v>
      </c>
      <c r="J25" s="84"/>
      <c r="K25" s="106">
        <f t="shared" si="6"/>
        <v>1.4388489208633095</v>
      </c>
      <c r="L25" s="112">
        <f t="shared" si="0"/>
        <v>0.72463768115942029</v>
      </c>
      <c r="M25" s="95">
        <v>59</v>
      </c>
      <c r="N25" s="88">
        <v>91</v>
      </c>
      <c r="O25" s="84"/>
      <c r="P25" s="84"/>
      <c r="Q25" s="84"/>
      <c r="R25" s="84">
        <v>1</v>
      </c>
      <c r="S25" s="89"/>
      <c r="T25" s="280">
        <f>VLOOKUP($C25+$F25,Meso!A:C,2)</f>
        <v>75</v>
      </c>
      <c r="U25" s="284"/>
      <c r="V25" s="143">
        <v>563</v>
      </c>
      <c r="W25" s="106">
        <f>VLOOKUP($C25,Wunder!A:L,5,FALSE)</f>
        <v>29.96</v>
      </c>
      <c r="X25" s="106">
        <f>VLOOKUP($C25,Wunder!A:L,11, FALSE)</f>
        <v>9.9999999999980105E-3</v>
      </c>
      <c r="Y25" s="106">
        <f>VLOOKUP($C25,Wunder!A:L,12, FALSE)</f>
        <v>-1.9999999999999574E-2</v>
      </c>
      <c r="Z25" s="99"/>
      <c r="AA25" s="80">
        <f>VLOOKUP($C25,Wunder!A:L,6, FALSE)</f>
        <v>14</v>
      </c>
      <c r="AB25" s="80">
        <f>VLOOKUP($C25, Wunder!A:L, 7, FALSE)</f>
        <v>4</v>
      </c>
      <c r="AC25" s="84">
        <f>VLOOKUP($C25, Wunder!A:L, 9, FALSE)</f>
        <v>3</v>
      </c>
      <c r="AD25" s="106" t="str">
        <f>VLOOKUP($C25+$F25,Meso!A:D,4)</f>
        <v/>
      </c>
      <c r="AE25" s="120"/>
      <c r="AF25" s="262"/>
      <c r="AG25" s="82" t="str">
        <f t="shared" si="1"/>
        <v>N</v>
      </c>
      <c r="AH25" s="106">
        <f>VLOOKUP($C25, Wunder!A:L, 8, FALSE)</f>
        <v>0</v>
      </c>
      <c r="AI25" s="89"/>
      <c r="AJ25" s="112">
        <f>VLOOKUP(C25+1,Moon!A:B,2,FALSE)</f>
        <v>0.38</v>
      </c>
      <c r="AK25" s="112"/>
      <c r="AL25" s="104"/>
      <c r="AM25" s="88"/>
      <c r="AN25" s="100">
        <v>2.1</v>
      </c>
      <c r="AO25" s="144"/>
      <c r="AP25" s="99">
        <v>2.9235000000000002</v>
      </c>
      <c r="AQ25" s="99">
        <v>9</v>
      </c>
      <c r="AR25" s="89" t="s">
        <v>10</v>
      </c>
      <c r="AS25" s="280"/>
      <c r="AT25" s="291"/>
      <c r="AU25" s="262">
        <v>574</v>
      </c>
      <c r="AV25" s="262">
        <v>563</v>
      </c>
      <c r="AW25" s="269">
        <v>604</v>
      </c>
      <c r="AX25" s="139"/>
      <c r="AY25" s="84"/>
      <c r="AZ25" s="84"/>
      <c r="BA25" s="86"/>
      <c r="BB25" s="103"/>
      <c r="BC25" s="82">
        <f t="shared" si="3"/>
        <v>158</v>
      </c>
      <c r="BD25" s="84">
        <f t="shared" si="4"/>
        <v>1999</v>
      </c>
      <c r="BE25" s="140">
        <f t="shared" si="5"/>
        <v>1.4388489208633095</v>
      </c>
    </row>
    <row r="26" spans="1:57">
      <c r="A26" s="86" t="s">
        <v>11</v>
      </c>
      <c r="B26" s="89" t="s">
        <v>11</v>
      </c>
      <c r="C26" s="302">
        <v>36325</v>
      </c>
      <c r="D26" s="92" t="s">
        <v>384</v>
      </c>
      <c r="E26" s="84"/>
      <c r="F26" s="103"/>
      <c r="G26" s="88">
        <v>251</v>
      </c>
      <c r="H26" s="88">
        <v>251</v>
      </c>
      <c r="I26" s="84">
        <v>3</v>
      </c>
      <c r="J26" s="84"/>
      <c r="K26" s="106">
        <f t="shared" si="6"/>
        <v>1.5873015873015872</v>
      </c>
      <c r="L26" s="112">
        <f t="shared" si="0"/>
        <v>1.1952191235059761</v>
      </c>
      <c r="M26" s="95">
        <v>63</v>
      </c>
      <c r="N26" s="88">
        <v>76</v>
      </c>
      <c r="O26" s="84"/>
      <c r="P26" s="84"/>
      <c r="Q26" s="84"/>
      <c r="R26" s="84">
        <v>1</v>
      </c>
      <c r="S26" s="89"/>
      <c r="T26" s="280">
        <f>VLOOKUP($C26+$F26,Meso!A:C,2)</f>
        <v>75.900000000000006</v>
      </c>
      <c r="U26" s="284"/>
      <c r="V26" s="143">
        <v>527.25</v>
      </c>
      <c r="W26" s="106">
        <f>VLOOKUP($C26,Wunder!A:L,5,FALSE)</f>
        <v>29.9</v>
      </c>
      <c r="X26" s="106">
        <f>VLOOKUP($C26,Wunder!A:L,11, FALSE)</f>
        <v>-5.9999999999998721E-2</v>
      </c>
      <c r="Y26" s="106">
        <f>VLOOKUP($C26,Wunder!A:L,12, FALSE)</f>
        <v>-8.9999999999999858E-2</v>
      </c>
      <c r="Z26" s="99"/>
      <c r="AA26" s="80">
        <f>VLOOKUP($C26,Wunder!A:L,6, FALSE)</f>
        <v>12</v>
      </c>
      <c r="AB26" s="80">
        <f>VLOOKUP($C26, Wunder!A:L, 7, FALSE)</f>
        <v>4</v>
      </c>
      <c r="AC26" s="84">
        <f>VLOOKUP($C26, Wunder!A:L, 9, FALSE)</f>
        <v>0</v>
      </c>
      <c r="AD26" s="106" t="str">
        <f>VLOOKUP($C26+$F26,Meso!A:D,4)</f>
        <v/>
      </c>
      <c r="AE26" s="120"/>
      <c r="AF26" s="262"/>
      <c r="AG26" s="82" t="str">
        <f t="shared" si="1"/>
        <v>N</v>
      </c>
      <c r="AH26" s="106">
        <f>VLOOKUP($C26, Wunder!A:L, 8, FALSE)</f>
        <v>0</v>
      </c>
      <c r="AI26" s="89"/>
      <c r="AJ26" s="112">
        <f>VLOOKUP(C26+1,Moon!A:B,2,FALSE)</f>
        <v>0.04</v>
      </c>
      <c r="AK26" s="112"/>
      <c r="AL26" s="104"/>
      <c r="AM26" s="88"/>
      <c r="AN26" s="100">
        <v>2.6749000000000001</v>
      </c>
      <c r="AO26" s="144"/>
      <c r="AP26" s="99">
        <v>2.7300599999999999</v>
      </c>
      <c r="AQ26" s="99">
        <v>8.65</v>
      </c>
      <c r="AR26" s="89" t="s">
        <v>10</v>
      </c>
      <c r="AS26" s="280"/>
      <c r="AT26" s="291"/>
      <c r="AU26" s="262">
        <v>531</v>
      </c>
      <c r="AV26" s="262">
        <v>527.25</v>
      </c>
      <c r="AW26" s="269">
        <v>541</v>
      </c>
      <c r="AX26" s="139"/>
      <c r="AY26" s="84"/>
      <c r="AZ26" s="84"/>
      <c r="BA26" s="86"/>
      <c r="BB26" s="103"/>
      <c r="BC26" s="82">
        <f t="shared" si="3"/>
        <v>165</v>
      </c>
      <c r="BD26" s="84">
        <f t="shared" si="4"/>
        <v>1999</v>
      </c>
      <c r="BE26" s="140">
        <f t="shared" si="5"/>
        <v>1.5873015873015872</v>
      </c>
    </row>
    <row r="27" spans="1:57">
      <c r="A27" s="145" t="s">
        <v>11</v>
      </c>
      <c r="B27" s="90" t="s">
        <v>11</v>
      </c>
      <c r="C27" s="303">
        <v>36332</v>
      </c>
      <c r="D27" s="91" t="s">
        <v>384</v>
      </c>
      <c r="E27" s="85"/>
      <c r="F27" s="146"/>
      <c r="G27" s="98">
        <v>115</v>
      </c>
      <c r="H27" s="147">
        <v>115</v>
      </c>
      <c r="I27" s="85">
        <v>4</v>
      </c>
      <c r="J27" s="85"/>
      <c r="K27" s="107">
        <f t="shared" si="6"/>
        <v>4.3103448275862073</v>
      </c>
      <c r="L27" s="114">
        <f t="shared" si="0"/>
        <v>3.4782608695652173</v>
      </c>
      <c r="M27" s="147">
        <v>61</v>
      </c>
      <c r="N27" s="98">
        <v>72</v>
      </c>
      <c r="O27" s="85"/>
      <c r="P27" s="85"/>
      <c r="Q27" s="85"/>
      <c r="R27" s="85">
        <v>1</v>
      </c>
      <c r="S27" s="90"/>
      <c r="T27" s="281">
        <f>VLOOKUP($C27+$F27,Meso!A:C,2)</f>
        <v>75.900000000000006</v>
      </c>
      <c r="U27" s="285"/>
      <c r="V27" s="148">
        <v>498.75</v>
      </c>
      <c r="W27" s="107">
        <f>VLOOKUP($C27,Wunder!A:L,5,FALSE)</f>
        <v>29.67</v>
      </c>
      <c r="X27" s="107">
        <f>VLOOKUP($C27,Wunder!A:L,11, FALSE)</f>
        <v>8.9999999999999858E-2</v>
      </c>
      <c r="Y27" s="107">
        <f>VLOOKUP($C27,Wunder!A:L,12, FALSE)</f>
        <v>-6.9999999999996732E-2</v>
      </c>
      <c r="Z27" s="149"/>
      <c r="AA27" s="81">
        <f>VLOOKUP($C27,Wunder!A:L,6, FALSE)</f>
        <v>16</v>
      </c>
      <c r="AB27" s="81">
        <f>VLOOKUP($C27, Wunder!A:L, 7, FALSE)</f>
        <v>7</v>
      </c>
      <c r="AC27" s="85">
        <f>VLOOKUP($C27, Wunder!A:L, 9, FALSE)</f>
        <v>4</v>
      </c>
      <c r="AD27" s="107" t="str">
        <f>VLOOKUP($C27+$F27,Meso!A:D,4)</f>
        <v/>
      </c>
      <c r="AE27" s="121"/>
      <c r="AF27" s="263"/>
      <c r="AG27" s="122" t="str">
        <f t="shared" si="1"/>
        <v>N</v>
      </c>
      <c r="AH27" s="107">
        <f>VLOOKUP($C27, Wunder!A:L, 8, FALSE)</f>
        <v>0</v>
      </c>
      <c r="AI27" s="90"/>
      <c r="AJ27" s="114">
        <v>0.56000000000000005</v>
      </c>
      <c r="AK27" s="114"/>
      <c r="AL27" s="105"/>
      <c r="AM27" s="98"/>
      <c r="AN27" s="150">
        <v>2.2749000000000001</v>
      </c>
      <c r="AO27" s="151"/>
      <c r="AP27" s="149">
        <v>2.9283999999999999</v>
      </c>
      <c r="AQ27" s="149">
        <v>9.15</v>
      </c>
      <c r="AR27" s="90" t="s">
        <v>10</v>
      </c>
      <c r="AS27" s="281"/>
      <c r="AT27" s="292"/>
      <c r="AU27" s="263">
        <v>500</v>
      </c>
      <c r="AV27" s="263">
        <v>498.75</v>
      </c>
      <c r="AW27" s="270">
        <v>503</v>
      </c>
      <c r="AX27" s="152"/>
      <c r="AY27" s="85"/>
      <c r="AZ27" s="85"/>
      <c r="BA27" s="145"/>
      <c r="BB27" s="146"/>
      <c r="BC27" s="122">
        <f t="shared" si="3"/>
        <v>172</v>
      </c>
      <c r="BD27" s="85">
        <f t="shared" si="4"/>
        <v>1999</v>
      </c>
      <c r="BE27" s="153">
        <f t="shared" si="5"/>
        <v>4.3103448275862073</v>
      </c>
    </row>
    <row r="28" spans="1:57">
      <c r="A28" s="86" t="s">
        <v>11</v>
      </c>
      <c r="B28" s="89" t="s">
        <v>18</v>
      </c>
      <c r="C28" s="301">
        <v>36535</v>
      </c>
      <c r="D28" s="92" t="s">
        <v>384</v>
      </c>
      <c r="E28" s="84"/>
      <c r="F28" s="103"/>
      <c r="G28" s="88">
        <v>522</v>
      </c>
      <c r="H28" s="84">
        <v>510</v>
      </c>
      <c r="I28" s="84">
        <v>49</v>
      </c>
      <c r="J28" s="84"/>
      <c r="K28" s="106">
        <f t="shared" si="6"/>
        <v>9.7847358121330714</v>
      </c>
      <c r="L28" s="112">
        <f t="shared" si="0"/>
        <v>9.6078431372549034</v>
      </c>
      <c r="M28" s="95">
        <v>36</v>
      </c>
      <c r="N28" s="88">
        <v>37</v>
      </c>
      <c r="O28" s="84" t="s">
        <v>11</v>
      </c>
      <c r="P28" s="84"/>
      <c r="Q28" s="84"/>
      <c r="R28" s="84">
        <v>1</v>
      </c>
      <c r="S28" s="89"/>
      <c r="T28" s="280">
        <f>VLOOKUP($C28+$F28,Meso!A:C,2)</f>
        <v>75.900000000000006</v>
      </c>
      <c r="U28" s="284"/>
      <c r="V28" s="143">
        <v>442.5</v>
      </c>
      <c r="W28" s="106">
        <f>VLOOKUP($C28,Wunder!A:L,5,FALSE)</f>
        <v>30.06</v>
      </c>
      <c r="X28" s="106">
        <f>VLOOKUP($C28,Wunder!A:L,11, FALSE)</f>
        <v>-0.16999999999999815</v>
      </c>
      <c r="Y28" s="106">
        <f>VLOOKUP($C28,Wunder!A:L,12, FALSE)</f>
        <v>-0.19000000000000128</v>
      </c>
      <c r="Z28" s="99"/>
      <c r="AA28" s="80">
        <f>VLOOKUP($C28,Wunder!A:L,6, FALSE)</f>
        <v>40</v>
      </c>
      <c r="AB28" s="80">
        <f>VLOOKUP($C28, Wunder!A:L, 7, FALSE)</f>
        <v>5</v>
      </c>
      <c r="AC28" s="84">
        <f>VLOOKUP($C28, Wunder!A:L, 9, FALSE)</f>
        <v>8</v>
      </c>
      <c r="AD28" s="106" t="str">
        <f>VLOOKUP($C28+$F28,Meso!A:D,4)</f>
        <v/>
      </c>
      <c r="AE28" s="120" t="str">
        <f>VLOOKUP($C28, Wunder!A:L, 10, FALSE)</f>
        <v>Fog-Rain</v>
      </c>
      <c r="AF28" s="262" t="str">
        <f>VLOOKUP($C28+1,Wunder!A:L,10,FALSE)</f>
        <v>Rain</v>
      </c>
      <c r="AG28" s="82" t="str">
        <f t="shared" si="1"/>
        <v>Y</v>
      </c>
      <c r="AH28" s="106">
        <f>VLOOKUP($C28, Wunder!A:L, 8, FALSE)</f>
        <v>0.02</v>
      </c>
      <c r="AI28" s="89"/>
      <c r="AJ28" s="112">
        <f>VLOOKUP(C28+1,Moon!A:B,2,FALSE)</f>
        <v>0.19</v>
      </c>
      <c r="AK28" s="112"/>
      <c r="AL28" s="104"/>
      <c r="AM28" s="88"/>
      <c r="AN28" s="100"/>
      <c r="AO28" s="144"/>
      <c r="AP28" s="99">
        <v>2.76111</v>
      </c>
      <c r="AQ28" s="99">
        <v>8.3000000000000007</v>
      </c>
      <c r="AR28" s="89" t="s">
        <v>10</v>
      </c>
      <c r="AS28" s="280"/>
      <c r="AT28" s="291"/>
      <c r="AU28" s="262">
        <v>441</v>
      </c>
      <c r="AV28" s="262">
        <v>442.5</v>
      </c>
      <c r="AW28" s="269">
        <v>405</v>
      </c>
      <c r="AX28" s="139"/>
      <c r="AY28" s="84"/>
      <c r="AZ28" s="84"/>
      <c r="BA28" s="86"/>
      <c r="BB28" s="103"/>
      <c r="BC28" s="82">
        <f t="shared" si="3"/>
        <v>10</v>
      </c>
      <c r="BD28" s="84">
        <f t="shared" si="4"/>
        <v>2000</v>
      </c>
      <c r="BE28" s="140">
        <f t="shared" si="5"/>
        <v>9.7847358121330714</v>
      </c>
    </row>
    <row r="29" spans="1:57">
      <c r="A29" s="86" t="s">
        <v>11</v>
      </c>
      <c r="B29" s="89" t="s">
        <v>11</v>
      </c>
      <c r="C29" s="302">
        <v>36551</v>
      </c>
      <c r="D29" s="92" t="s">
        <v>384</v>
      </c>
      <c r="E29" s="84"/>
      <c r="F29" s="103"/>
      <c r="G29" s="88">
        <v>460</v>
      </c>
      <c r="H29" s="84">
        <v>382</v>
      </c>
      <c r="I29" s="84">
        <v>6</v>
      </c>
      <c r="J29" s="84"/>
      <c r="K29" s="106">
        <f t="shared" si="6"/>
        <v>1.8276762402088773</v>
      </c>
      <c r="L29" s="112">
        <f t="shared" si="0"/>
        <v>1.5706806282722512</v>
      </c>
      <c r="M29" s="95">
        <v>36</v>
      </c>
      <c r="N29" s="88">
        <v>39</v>
      </c>
      <c r="O29" s="84" t="s">
        <v>11</v>
      </c>
      <c r="P29" s="84"/>
      <c r="Q29" s="84"/>
      <c r="R29" s="84">
        <v>1</v>
      </c>
      <c r="S29" s="89"/>
      <c r="T29" s="280">
        <f>VLOOKUP($C29+$F29,Meso!A:C,2)</f>
        <v>75.900000000000006</v>
      </c>
      <c r="U29" s="284"/>
      <c r="V29" s="143">
        <v>685</v>
      </c>
      <c r="W29" s="106">
        <f>VLOOKUP($C29,Wunder!A:L,5,FALSE)</f>
        <v>30.16</v>
      </c>
      <c r="X29" s="106">
        <f>VLOOKUP($C29,Wunder!A:L,11, FALSE)</f>
        <v>8.9999999999999858E-2</v>
      </c>
      <c r="Y29" s="106">
        <f>VLOOKUP($C29,Wunder!A:L,12, FALSE)</f>
        <v>0.16000000000000014</v>
      </c>
      <c r="Z29" s="99"/>
      <c r="AA29" s="80">
        <f>VLOOKUP($C29,Wunder!A:L,6, FALSE)</f>
        <v>8</v>
      </c>
      <c r="AB29" s="80">
        <f>VLOOKUP($C29, Wunder!A:L, 7, FALSE)</f>
        <v>0</v>
      </c>
      <c r="AC29" s="84">
        <f>VLOOKUP($C29, Wunder!A:L, 9, FALSE)</f>
        <v>3</v>
      </c>
      <c r="AD29" s="106" t="str">
        <f>VLOOKUP($C29+$F29,Meso!A:D,4)</f>
        <v/>
      </c>
      <c r="AE29" s="120" t="str">
        <f>VLOOKUP($C29, Wunder!A:L, 10, FALSE)</f>
        <v>Fog</v>
      </c>
      <c r="AF29" s="262"/>
      <c r="AG29" s="82" t="str">
        <f t="shared" si="1"/>
        <v>N</v>
      </c>
      <c r="AH29" s="106">
        <f>VLOOKUP($C29, Wunder!A:L, 8, FALSE)</f>
        <v>0</v>
      </c>
      <c r="AI29" s="89"/>
      <c r="AJ29" s="112">
        <f>VLOOKUP(C29+1,Moon!A:B,2,FALSE)</f>
        <v>0.6</v>
      </c>
      <c r="AK29" s="112"/>
      <c r="AL29" s="104">
        <f>C29+1</f>
        <v>36552</v>
      </c>
      <c r="AM29" s="138">
        <v>0.64722222222222225</v>
      </c>
      <c r="AN29" s="100"/>
      <c r="AO29" s="144">
        <v>504</v>
      </c>
      <c r="AP29" s="154">
        <v>2.1092361111111102</v>
      </c>
      <c r="AQ29" s="99">
        <v>8.3330000000000002</v>
      </c>
      <c r="AR29" s="89" t="s">
        <v>10</v>
      </c>
      <c r="AS29" s="280"/>
      <c r="AT29" s="291"/>
      <c r="AU29" s="262">
        <v>602</v>
      </c>
      <c r="AV29" s="262">
        <v>685</v>
      </c>
      <c r="AW29" s="269">
        <v>626.5</v>
      </c>
      <c r="AX29" s="139">
        <v>6</v>
      </c>
      <c r="AY29" s="84">
        <v>0</v>
      </c>
      <c r="AZ29" s="84">
        <v>0</v>
      </c>
      <c r="BA29" s="86">
        <v>0</v>
      </c>
      <c r="BB29" s="103">
        <v>0</v>
      </c>
      <c r="BC29" s="82">
        <f t="shared" si="3"/>
        <v>26</v>
      </c>
      <c r="BD29" s="84">
        <f t="shared" si="4"/>
        <v>2000</v>
      </c>
      <c r="BE29" s="140">
        <f t="shared" si="5"/>
        <v>1.8276762402088773</v>
      </c>
    </row>
    <row r="30" spans="1:57">
      <c r="A30" s="86" t="s">
        <v>11</v>
      </c>
      <c r="B30" s="89" t="s">
        <v>11</v>
      </c>
      <c r="C30" s="302">
        <v>36565</v>
      </c>
      <c r="D30" s="92" t="s">
        <v>384</v>
      </c>
      <c r="E30" s="84"/>
      <c r="F30" s="103"/>
      <c r="G30" s="88">
        <v>557</v>
      </c>
      <c r="H30" s="84">
        <v>511</v>
      </c>
      <c r="I30" s="84">
        <v>19</v>
      </c>
      <c r="J30" s="84"/>
      <c r="K30" s="106">
        <f t="shared" si="6"/>
        <v>3.90625</v>
      </c>
      <c r="L30" s="112">
        <f t="shared" si="0"/>
        <v>3.7181996086105675</v>
      </c>
      <c r="M30" s="95">
        <v>37</v>
      </c>
      <c r="N30" s="88">
        <v>36</v>
      </c>
      <c r="O30" s="84" t="s">
        <v>11</v>
      </c>
      <c r="P30" s="84"/>
      <c r="Q30" s="84"/>
      <c r="R30" s="84">
        <v>1</v>
      </c>
      <c r="S30" s="89"/>
      <c r="T30" s="280">
        <f>VLOOKUP($C30+$F30,Meso!A:C,2)</f>
        <v>75.900000000000006</v>
      </c>
      <c r="U30" s="284"/>
      <c r="V30" s="143">
        <v>521</v>
      </c>
      <c r="W30" s="106">
        <f>VLOOKUP($C30,Wunder!A:L,5,FALSE)</f>
        <v>30</v>
      </c>
      <c r="X30" s="106">
        <f>VLOOKUP($C30,Wunder!A:L,11, FALSE)</f>
        <v>-0.12000000000000099</v>
      </c>
      <c r="Y30" s="106">
        <f>VLOOKUP($C30,Wunder!A:L,12, FALSE)</f>
        <v>-0.19000000000000128</v>
      </c>
      <c r="Z30" s="99"/>
      <c r="AA30" s="80">
        <f>VLOOKUP($C30,Wunder!A:L,6, FALSE)</f>
        <v>7</v>
      </c>
      <c r="AB30" s="80">
        <f>VLOOKUP($C30, Wunder!A:L, 7, FALSE)</f>
        <v>2</v>
      </c>
      <c r="AC30" s="84">
        <f>VLOOKUP($C30, Wunder!A:L, 9, FALSE)</f>
        <v>5</v>
      </c>
      <c r="AD30" s="106" t="str">
        <f>VLOOKUP($C30+$F30,Meso!A:D,4)</f>
        <v/>
      </c>
      <c r="AE30" s="120" t="str">
        <f>VLOOKUP($C30, Wunder!A:L, 10, FALSE)</f>
        <v>Rain</v>
      </c>
      <c r="AF30" s="262" t="str">
        <f>VLOOKUP($C30+1,Wunder!A:L,10,FALSE)</f>
        <v>Rain</v>
      </c>
      <c r="AG30" s="82" t="str">
        <f t="shared" si="1"/>
        <v>Y</v>
      </c>
      <c r="AH30" s="106">
        <f>VLOOKUP($C30, Wunder!A:L, 8, FALSE)</f>
        <v>0.1</v>
      </c>
      <c r="AI30" s="89"/>
      <c r="AJ30" s="112">
        <f>VLOOKUP(C30+1,Moon!A:B,2,FALSE)</f>
        <v>0.23</v>
      </c>
      <c r="AK30" s="112"/>
      <c r="AL30" s="104">
        <f t="shared" ref="AL30:AL93" si="7">C30+1</f>
        <v>36566</v>
      </c>
      <c r="AM30" s="138">
        <v>0.57430555555555551</v>
      </c>
      <c r="AN30" s="100">
        <v>2.5</v>
      </c>
      <c r="AO30" s="144">
        <v>583</v>
      </c>
      <c r="AP30" s="99">
        <v>2.5680000000000001</v>
      </c>
      <c r="AQ30" s="99">
        <v>7.6660000000000004</v>
      </c>
      <c r="AR30" s="89" t="s">
        <v>10</v>
      </c>
      <c r="AS30" s="280"/>
      <c r="AT30" s="291"/>
      <c r="AU30" s="262">
        <v>870</v>
      </c>
      <c r="AV30" s="262">
        <v>521</v>
      </c>
      <c r="AW30" s="269">
        <v>582.5</v>
      </c>
      <c r="AX30" s="139">
        <v>19</v>
      </c>
      <c r="AY30" s="84">
        <v>0</v>
      </c>
      <c r="AZ30" s="84"/>
      <c r="BA30" s="86"/>
      <c r="BB30" s="155"/>
      <c r="BC30" s="82">
        <f t="shared" si="3"/>
        <v>40</v>
      </c>
      <c r="BD30" s="84">
        <f t="shared" si="4"/>
        <v>2000</v>
      </c>
      <c r="BE30" s="140">
        <f t="shared" si="5"/>
        <v>3.90625</v>
      </c>
    </row>
    <row r="31" spans="1:57">
      <c r="A31" s="86" t="s">
        <v>11</v>
      </c>
      <c r="B31" s="89" t="s">
        <v>18</v>
      </c>
      <c r="C31" s="301">
        <v>36573</v>
      </c>
      <c r="D31" s="92" t="s">
        <v>384</v>
      </c>
      <c r="E31" s="84" t="s">
        <v>12</v>
      </c>
      <c r="F31" s="156">
        <v>0.39513888888888887</v>
      </c>
      <c r="G31" s="88">
        <v>420</v>
      </c>
      <c r="H31" s="84">
        <v>406</v>
      </c>
      <c r="I31" s="84">
        <v>7</v>
      </c>
      <c r="J31" s="84"/>
      <c r="K31" s="106">
        <f t="shared" si="6"/>
        <v>1.9656019656019657</v>
      </c>
      <c r="L31" s="112">
        <f t="shared" si="0"/>
        <v>1.7241379310344827</v>
      </c>
      <c r="M31" s="95">
        <v>38</v>
      </c>
      <c r="N31" s="88">
        <v>36</v>
      </c>
      <c r="O31" s="84" t="s">
        <v>11</v>
      </c>
      <c r="P31" s="84"/>
      <c r="Q31" s="84"/>
      <c r="R31" s="84">
        <v>1</v>
      </c>
      <c r="S31" s="89"/>
      <c r="T31" s="280">
        <f>VLOOKUP($C31+$F31,Meso!A:C,2)</f>
        <v>46.4</v>
      </c>
      <c r="U31" s="284"/>
      <c r="V31" s="143">
        <v>909</v>
      </c>
      <c r="W31" s="106">
        <f>VLOOKUP($C31,Wunder!A:L,5,FALSE)</f>
        <v>30.08</v>
      </c>
      <c r="X31" s="106">
        <f>VLOOKUP($C31,Wunder!A:L,11, FALSE)</f>
        <v>0.13000000000000256</v>
      </c>
      <c r="Y31" s="106">
        <f>VLOOKUP($C31,Wunder!A:L,12, FALSE)</f>
        <v>7.9999999999998295E-2</v>
      </c>
      <c r="Z31" s="99"/>
      <c r="AA31" s="80">
        <f>VLOOKUP($C31,Wunder!A:L,6, FALSE)</f>
        <v>7</v>
      </c>
      <c r="AB31" s="80">
        <f>VLOOKUP($C31, Wunder!A:L, 7, FALSE)</f>
        <v>5</v>
      </c>
      <c r="AC31" s="84">
        <f>VLOOKUP($C31, Wunder!A:L, 9, FALSE)</f>
        <v>8</v>
      </c>
      <c r="AD31" s="106" t="s">
        <v>919</v>
      </c>
      <c r="AE31" s="120" t="str">
        <f>VLOOKUP($C31, Wunder!A:L, 10, FALSE)</f>
        <v>Rain</v>
      </c>
      <c r="AF31" s="262"/>
      <c r="AG31" s="82" t="str">
        <f t="shared" si="1"/>
        <v>N</v>
      </c>
      <c r="AH31" s="106">
        <f>VLOOKUP($C31, Wunder!A:L, 8, FALSE)</f>
        <v>0</v>
      </c>
      <c r="AI31" s="89"/>
      <c r="AJ31" s="112">
        <f>VLOOKUP(C31+1,Moon!A:B,2,FALSE)</f>
        <v>0.98</v>
      </c>
      <c r="AK31" s="112">
        <f>AJ31*VLOOKUP(AD31,Moon!$R:$S,2,FALSE)</f>
        <v>0.19600000000000001</v>
      </c>
      <c r="AL31" s="104">
        <f t="shared" si="7"/>
        <v>36574</v>
      </c>
      <c r="AM31" s="138">
        <v>0.65972222222222221</v>
      </c>
      <c r="AN31" s="100">
        <v>2.7999000000000001</v>
      </c>
      <c r="AO31" s="144">
        <v>767</v>
      </c>
      <c r="AP31" s="99">
        <v>2.7</v>
      </c>
      <c r="AQ31" s="99">
        <v>7.3</v>
      </c>
      <c r="AR31" s="89" t="s">
        <v>10</v>
      </c>
      <c r="AS31" s="280"/>
      <c r="AT31" s="291"/>
      <c r="AU31" s="262">
        <v>801</v>
      </c>
      <c r="AV31" s="262">
        <v>812</v>
      </c>
      <c r="AW31" s="269">
        <v>761.5</v>
      </c>
      <c r="AX31" s="139">
        <v>1</v>
      </c>
      <c r="AY31" s="84">
        <v>6</v>
      </c>
      <c r="AZ31" s="84">
        <v>0</v>
      </c>
      <c r="BA31" s="86">
        <v>0</v>
      </c>
      <c r="BB31" s="103">
        <v>0</v>
      </c>
      <c r="BC31" s="82">
        <f t="shared" si="3"/>
        <v>48</v>
      </c>
      <c r="BD31" s="84">
        <f t="shared" si="4"/>
        <v>2000</v>
      </c>
      <c r="BE31" s="140">
        <f t="shared" si="5"/>
        <v>1.9656019656019657</v>
      </c>
    </row>
    <row r="32" spans="1:57">
      <c r="A32" s="86" t="s">
        <v>11</v>
      </c>
      <c r="B32" s="89" t="s">
        <v>11</v>
      </c>
      <c r="C32" s="302">
        <v>36574</v>
      </c>
      <c r="D32" s="92" t="s">
        <v>384</v>
      </c>
      <c r="E32" s="84" t="s">
        <v>12</v>
      </c>
      <c r="F32" s="156">
        <v>0.5</v>
      </c>
      <c r="G32" s="88">
        <v>214</v>
      </c>
      <c r="H32" s="84">
        <v>209</v>
      </c>
      <c r="I32" s="84">
        <v>0</v>
      </c>
      <c r="J32" s="84">
        <v>5</v>
      </c>
      <c r="K32" s="106">
        <f t="shared" si="6"/>
        <v>0.47619047619047622</v>
      </c>
      <c r="L32" s="112">
        <f t="shared" si="0"/>
        <v>0</v>
      </c>
      <c r="M32" s="95"/>
      <c r="N32" s="88"/>
      <c r="O32" s="84" t="s">
        <v>11</v>
      </c>
      <c r="P32" s="84"/>
      <c r="Q32" s="84"/>
      <c r="R32" s="84">
        <v>1</v>
      </c>
      <c r="S32" s="89"/>
      <c r="T32" s="280">
        <f>VLOOKUP($C32+$F32,Meso!A:C,2)</f>
        <v>59</v>
      </c>
      <c r="U32" s="284"/>
      <c r="V32" s="143">
        <v>789</v>
      </c>
      <c r="W32" s="106">
        <f>VLOOKUP($C32,Wunder!A:L,5,FALSE)</f>
        <v>30.21</v>
      </c>
      <c r="X32" s="106">
        <f>VLOOKUP($C32,Wunder!A:L,11, FALSE)</f>
        <v>-0.16000000000000014</v>
      </c>
      <c r="Y32" s="106">
        <f>VLOOKUP($C32,Wunder!A:L,12, FALSE)</f>
        <v>0.13000000000000256</v>
      </c>
      <c r="Z32" s="99"/>
      <c r="AA32" s="80">
        <f>VLOOKUP($C32,Wunder!A:L,6, FALSE)</f>
        <v>14</v>
      </c>
      <c r="AB32" s="80">
        <f>VLOOKUP($C32, Wunder!A:L, 7, FALSE)</f>
        <v>5</v>
      </c>
      <c r="AC32" s="84">
        <f>VLOOKUP($C32, Wunder!A:L, 9, FALSE)</f>
        <v>0</v>
      </c>
      <c r="AD32" s="106" t="s">
        <v>79</v>
      </c>
      <c r="AE32" s="120"/>
      <c r="AF32" s="262" t="str">
        <f>VLOOKUP($C32+1,Wunder!A:L,10,FALSE)</f>
        <v>Rain</v>
      </c>
      <c r="AG32" s="82" t="str">
        <f t="shared" si="1"/>
        <v>N</v>
      </c>
      <c r="AH32" s="106">
        <f>VLOOKUP($C32, Wunder!A:L, 8, FALSE)</f>
        <v>0</v>
      </c>
      <c r="AI32" s="89"/>
      <c r="AJ32" s="112">
        <f>VLOOKUP(C32+1,Moon!A:B,2,FALSE)</f>
        <v>1</v>
      </c>
      <c r="AK32" s="112">
        <f>AJ32*VLOOKUP(AD32,Moon!$R:$S,2,FALSE)</f>
        <v>1</v>
      </c>
      <c r="AL32" s="104">
        <v>36576</v>
      </c>
      <c r="AM32" s="88"/>
      <c r="AN32" s="100">
        <v>3</v>
      </c>
      <c r="AO32" s="144"/>
      <c r="AP32" s="99">
        <v>2.5804</v>
      </c>
      <c r="AQ32" s="99">
        <v>7.3</v>
      </c>
      <c r="AR32" s="89" t="s">
        <v>10</v>
      </c>
      <c r="AS32" s="280"/>
      <c r="AT32" s="291"/>
      <c r="AU32" s="262">
        <v>810</v>
      </c>
      <c r="AV32" s="262">
        <v>711</v>
      </c>
      <c r="AW32" s="269">
        <v>678</v>
      </c>
      <c r="AX32" s="139">
        <v>0</v>
      </c>
      <c r="AY32" s="84">
        <v>0</v>
      </c>
      <c r="AZ32" s="84">
        <v>0</v>
      </c>
      <c r="BA32" s="86">
        <v>0</v>
      </c>
      <c r="BB32" s="155"/>
      <c r="BC32" s="82">
        <f t="shared" si="3"/>
        <v>49</v>
      </c>
      <c r="BD32" s="84">
        <f t="shared" si="4"/>
        <v>2000</v>
      </c>
      <c r="BE32" s="140">
        <f t="shared" si="5"/>
        <v>0.47619047619047622</v>
      </c>
    </row>
    <row r="33" spans="1:57">
      <c r="A33" s="86" t="s">
        <v>11</v>
      </c>
      <c r="B33" s="89" t="s">
        <v>11</v>
      </c>
      <c r="C33" s="302">
        <v>36578</v>
      </c>
      <c r="D33" s="92" t="s">
        <v>384</v>
      </c>
      <c r="E33" s="84" t="s">
        <v>12</v>
      </c>
      <c r="F33" s="156">
        <v>0.39374999999999999</v>
      </c>
      <c r="G33" s="88">
        <v>513</v>
      </c>
      <c r="H33" s="84">
        <v>513</v>
      </c>
      <c r="I33" s="84">
        <v>3</v>
      </c>
      <c r="J33" s="84"/>
      <c r="K33" s="106">
        <f t="shared" si="6"/>
        <v>0.77821011673151752</v>
      </c>
      <c r="L33" s="112">
        <f t="shared" si="0"/>
        <v>0.58479532163742687</v>
      </c>
      <c r="M33" s="95">
        <v>37</v>
      </c>
      <c r="N33" s="88">
        <v>35</v>
      </c>
      <c r="O33" s="84" t="s">
        <v>11</v>
      </c>
      <c r="P33" s="84"/>
      <c r="Q33" s="84"/>
      <c r="R33" s="84">
        <v>1</v>
      </c>
      <c r="S33" s="89"/>
      <c r="T33" s="280">
        <f>VLOOKUP($C33+$F33,Meso!A:C,2)</f>
        <v>48.2</v>
      </c>
      <c r="U33" s="284"/>
      <c r="V33" s="143">
        <v>778</v>
      </c>
      <c r="W33" s="106">
        <f>VLOOKUP($C33,Wunder!A:L,5,FALSE)</f>
        <v>29.92</v>
      </c>
      <c r="X33" s="106">
        <f>VLOOKUP($C33,Wunder!A:L,11, FALSE)</f>
        <v>0</v>
      </c>
      <c r="Y33" s="106">
        <f>VLOOKUP($C33,Wunder!A:L,12, FALSE)</f>
        <v>8.0000000000001847E-2</v>
      </c>
      <c r="Z33" s="99"/>
      <c r="AA33" s="80">
        <f>VLOOKUP($C33,Wunder!A:L,6, FALSE)</f>
        <v>24</v>
      </c>
      <c r="AB33" s="80">
        <f>VLOOKUP($C33, Wunder!A:L, 7, FALSE)</f>
        <v>16</v>
      </c>
      <c r="AC33" s="84">
        <f>VLOOKUP($C33, Wunder!A:L, 9, FALSE)</f>
        <v>8</v>
      </c>
      <c r="AD33" s="106" t="str">
        <f>VLOOKUP(C33, Wunder!A:L, 10, FALSE)</f>
        <v>Rain</v>
      </c>
      <c r="AE33" s="120" t="str">
        <f>VLOOKUP($C33, Wunder!A:L, 10, FALSE)</f>
        <v>Rain</v>
      </c>
      <c r="AF33" s="262"/>
      <c r="AG33" s="82" t="str">
        <f t="shared" si="1"/>
        <v>Y</v>
      </c>
      <c r="AH33" s="106">
        <f>VLOOKUP($C33, Wunder!A:L, 8, FALSE)</f>
        <v>0.14000000000000001</v>
      </c>
      <c r="AI33" s="89"/>
      <c r="AJ33" s="112">
        <f>VLOOKUP(C33+1,Moon!A:B,2,FALSE)</f>
        <v>0.84</v>
      </c>
      <c r="AK33" s="112">
        <f>AJ33*VLOOKUP(AD33,Moon!$R:$S,2,FALSE)</f>
        <v>8.4000000000000005E-2</v>
      </c>
      <c r="AL33" s="104">
        <v>36580</v>
      </c>
      <c r="AM33" s="138">
        <v>0.67361111111111116</v>
      </c>
      <c r="AN33" s="100">
        <v>3.5</v>
      </c>
      <c r="AO33" s="144">
        <v>1295</v>
      </c>
      <c r="AP33" s="99">
        <v>3.1</v>
      </c>
      <c r="AQ33" s="99">
        <v>6.7</v>
      </c>
      <c r="AR33" s="89" t="s">
        <v>10</v>
      </c>
      <c r="AS33" s="280"/>
      <c r="AT33" s="291"/>
      <c r="AU33" s="262">
        <v>1156</v>
      </c>
      <c r="AV33" s="262">
        <v>884</v>
      </c>
      <c r="AW33" s="269">
        <v>881.5</v>
      </c>
      <c r="AX33" s="157"/>
      <c r="AY33" s="84">
        <v>3</v>
      </c>
      <c r="AZ33" s="84">
        <v>0</v>
      </c>
      <c r="BA33" s="86">
        <v>0</v>
      </c>
      <c r="BB33" s="103">
        <v>0</v>
      </c>
      <c r="BC33" s="82">
        <f t="shared" si="3"/>
        <v>53</v>
      </c>
      <c r="BD33" s="84">
        <f t="shared" si="4"/>
        <v>2000</v>
      </c>
      <c r="BE33" s="140">
        <f t="shared" si="5"/>
        <v>0.77821011673151752</v>
      </c>
    </row>
    <row r="34" spans="1:57">
      <c r="A34" s="86" t="s">
        <v>11</v>
      </c>
      <c r="B34" s="89" t="s">
        <v>11</v>
      </c>
      <c r="C34" s="302">
        <v>36578</v>
      </c>
      <c r="D34" s="92" t="s">
        <v>384</v>
      </c>
      <c r="E34" s="84" t="s">
        <v>12</v>
      </c>
      <c r="F34" s="156">
        <v>0.39374999999999999</v>
      </c>
      <c r="G34" s="88">
        <v>101</v>
      </c>
      <c r="H34" s="84">
        <v>101</v>
      </c>
      <c r="I34" s="84">
        <v>0</v>
      </c>
      <c r="J34" s="84"/>
      <c r="K34" s="106">
        <f t="shared" si="6"/>
        <v>0.98039215686274506</v>
      </c>
      <c r="L34" s="112">
        <f t="shared" si="0"/>
        <v>0</v>
      </c>
      <c r="M34" s="95"/>
      <c r="N34" s="88"/>
      <c r="O34" s="84" t="s">
        <v>11</v>
      </c>
      <c r="P34" s="84"/>
      <c r="Q34" s="84"/>
      <c r="R34" s="84">
        <v>1</v>
      </c>
      <c r="S34" s="89"/>
      <c r="T34" s="280">
        <f>VLOOKUP($C34+$F34,Meso!A:C,2)</f>
        <v>48.2</v>
      </c>
      <c r="U34" s="284"/>
      <c r="V34" s="143">
        <v>778</v>
      </c>
      <c r="W34" s="106">
        <f>VLOOKUP($C34,Wunder!A:L,5,FALSE)</f>
        <v>29.92</v>
      </c>
      <c r="X34" s="106">
        <f>VLOOKUP($C34,Wunder!A:L,11, FALSE)</f>
        <v>0</v>
      </c>
      <c r="Y34" s="106">
        <f>VLOOKUP($C34,Wunder!A:L,12, FALSE)</f>
        <v>8.0000000000001847E-2</v>
      </c>
      <c r="Z34" s="99"/>
      <c r="AA34" s="80">
        <f>VLOOKUP($C34,Wunder!A:L,6, FALSE)</f>
        <v>24</v>
      </c>
      <c r="AB34" s="80">
        <f>VLOOKUP($C34, Wunder!A:L, 7, FALSE)</f>
        <v>16</v>
      </c>
      <c r="AC34" s="84">
        <f>VLOOKUP($C34, Wunder!A:L, 9, FALSE)</f>
        <v>8</v>
      </c>
      <c r="AD34" s="106" t="str">
        <f>VLOOKUP(C34, Wunder!A:L, 10, FALSE)</f>
        <v>Rain</v>
      </c>
      <c r="AE34" s="120" t="str">
        <f>VLOOKUP($C34, Wunder!A:L, 10, FALSE)</f>
        <v>Rain</v>
      </c>
      <c r="AF34" s="262"/>
      <c r="AG34" s="82" t="str">
        <f t="shared" si="1"/>
        <v>Y</v>
      </c>
      <c r="AH34" s="106">
        <f>VLOOKUP($C34, Wunder!A:L, 8, FALSE)</f>
        <v>0.14000000000000001</v>
      </c>
      <c r="AI34" s="89"/>
      <c r="AJ34" s="112">
        <f>VLOOKUP(C34+1,Moon!A:B,2,FALSE)</f>
        <v>0.84</v>
      </c>
      <c r="AK34" s="112">
        <f>AJ34*VLOOKUP(AD34,Moon!$R:$S,2,FALSE)</f>
        <v>8.4000000000000005E-2</v>
      </c>
      <c r="AL34" s="104">
        <v>36580</v>
      </c>
      <c r="AM34" s="88"/>
      <c r="AN34" s="100">
        <v>3.5</v>
      </c>
      <c r="AO34" s="144"/>
      <c r="AP34" s="99">
        <v>3.1</v>
      </c>
      <c r="AQ34" s="99">
        <v>6.7</v>
      </c>
      <c r="AR34" s="89" t="s">
        <v>10</v>
      </c>
      <c r="AS34" s="280"/>
      <c r="AT34" s="291"/>
      <c r="AU34" s="262">
        <v>1156</v>
      </c>
      <c r="AV34" s="262">
        <v>884</v>
      </c>
      <c r="AW34" s="269">
        <v>881.5</v>
      </c>
      <c r="AX34" s="157"/>
      <c r="AY34" s="84">
        <v>0</v>
      </c>
      <c r="AZ34" s="84">
        <v>0</v>
      </c>
      <c r="BA34" s="86">
        <v>0</v>
      </c>
      <c r="BB34" s="103">
        <v>0</v>
      </c>
      <c r="BC34" s="82">
        <f t="shared" si="3"/>
        <v>53</v>
      </c>
      <c r="BD34" s="84">
        <f t="shared" si="4"/>
        <v>2000</v>
      </c>
      <c r="BE34" s="140">
        <f t="shared" si="5"/>
        <v>0.98039215686274506</v>
      </c>
    </row>
    <row r="35" spans="1:57">
      <c r="A35" s="86" t="s">
        <v>11</v>
      </c>
      <c r="B35" s="89" t="s">
        <v>11</v>
      </c>
      <c r="C35" s="302">
        <v>36579</v>
      </c>
      <c r="D35" s="92" t="s">
        <v>384</v>
      </c>
      <c r="E35" s="84" t="s">
        <v>12</v>
      </c>
      <c r="F35" s="156">
        <v>0.3611111111111111</v>
      </c>
      <c r="G35" s="88">
        <v>295</v>
      </c>
      <c r="H35" s="84">
        <v>265</v>
      </c>
      <c r="I35" s="84">
        <v>0</v>
      </c>
      <c r="J35" s="84"/>
      <c r="K35" s="106">
        <f t="shared" si="6"/>
        <v>0.37593984962406013</v>
      </c>
      <c r="L35" s="112">
        <f t="shared" si="0"/>
        <v>0</v>
      </c>
      <c r="M35" s="95">
        <v>37</v>
      </c>
      <c r="N35" s="88"/>
      <c r="O35" s="94" t="s">
        <v>11</v>
      </c>
      <c r="P35" s="94"/>
      <c r="Q35" s="94"/>
      <c r="R35" s="84">
        <v>1</v>
      </c>
      <c r="S35" s="89"/>
      <c r="T35" s="280">
        <f>VLOOKUP($C35+$F35,Meso!A:C,2)</f>
        <v>39.9</v>
      </c>
      <c r="U35" s="284"/>
      <c r="V35" s="143">
        <v>2208</v>
      </c>
      <c r="W35" s="106">
        <f>VLOOKUP($C35,Wunder!A:L,5,FALSE)</f>
        <v>0</v>
      </c>
      <c r="X35" s="106">
        <f>VLOOKUP($C35,Wunder!A:L,11, FALSE)</f>
        <v>0</v>
      </c>
      <c r="Y35" s="106">
        <f>VLOOKUP($C35,Wunder!A:L,12, FALSE)</f>
        <v>0</v>
      </c>
      <c r="Z35" s="99"/>
      <c r="AA35" s="80">
        <f>VLOOKUP($C35,Wunder!A:L,6, FALSE)</f>
        <v>0</v>
      </c>
      <c r="AB35" s="80">
        <f>VLOOKUP($C35, Wunder!A:L, 7, FALSE)</f>
        <v>0</v>
      </c>
      <c r="AC35" s="84">
        <f>VLOOKUP($C35, Wunder!A:L, 9, FALSE)</f>
        <v>0</v>
      </c>
      <c r="AD35" s="106" t="str">
        <f>VLOOKUP($C35+$F35,Meso!A:D,4)</f>
        <v/>
      </c>
      <c r="AE35" s="120"/>
      <c r="AF35" s="262"/>
      <c r="AG35" s="82" t="str">
        <f t="shared" si="1"/>
        <v>N</v>
      </c>
      <c r="AH35" s="106">
        <f>VLOOKUP($C35, Wunder!A:L, 8, FALSE)</f>
        <v>0</v>
      </c>
      <c r="AI35" s="89"/>
      <c r="AJ35" s="112">
        <v>0.84</v>
      </c>
      <c r="AK35" s="112" t="e">
        <f>AJ35*VLOOKUP(AD35,Moon!$R:$S,2,FALSE)</f>
        <v>#N/A</v>
      </c>
      <c r="AL35" s="104">
        <v>36581</v>
      </c>
      <c r="AM35" s="88"/>
      <c r="AN35" s="100">
        <v>3.5</v>
      </c>
      <c r="AO35" s="144"/>
      <c r="AP35" s="99">
        <v>3.1</v>
      </c>
      <c r="AQ35" s="99">
        <v>6.7</v>
      </c>
      <c r="AR35" s="89" t="s">
        <v>10</v>
      </c>
      <c r="AS35" s="280"/>
      <c r="AT35" s="291"/>
      <c r="AU35" s="262">
        <v>1395</v>
      </c>
      <c r="AV35" s="262">
        <v>1790</v>
      </c>
      <c r="AW35" s="269">
        <v>1334.5</v>
      </c>
      <c r="AX35" s="139">
        <v>0</v>
      </c>
      <c r="AY35" s="84">
        <v>0</v>
      </c>
      <c r="AZ35" s="84">
        <v>0</v>
      </c>
      <c r="BA35" s="86">
        <v>0</v>
      </c>
      <c r="BB35" s="103">
        <v>0</v>
      </c>
      <c r="BC35" s="82">
        <f t="shared" si="3"/>
        <v>54</v>
      </c>
      <c r="BD35" s="84">
        <f t="shared" si="4"/>
        <v>2000</v>
      </c>
      <c r="BE35" s="140">
        <f t="shared" si="5"/>
        <v>0.37593984962406013</v>
      </c>
    </row>
    <row r="36" spans="1:57">
      <c r="A36" s="86" t="s">
        <v>11</v>
      </c>
      <c r="B36" s="89" t="s">
        <v>11</v>
      </c>
      <c r="C36" s="302">
        <v>36622</v>
      </c>
      <c r="D36" s="92" t="s">
        <v>384</v>
      </c>
      <c r="E36" s="84" t="s">
        <v>12</v>
      </c>
      <c r="F36" s="156">
        <v>0.44097222222222227</v>
      </c>
      <c r="G36" s="88">
        <v>170</v>
      </c>
      <c r="H36" s="84">
        <v>79</v>
      </c>
      <c r="I36" s="84">
        <v>4</v>
      </c>
      <c r="J36" s="84"/>
      <c r="K36" s="106">
        <f t="shared" si="6"/>
        <v>6.25</v>
      </c>
      <c r="L36" s="112">
        <f t="shared" si="0"/>
        <v>5.0632911392405067</v>
      </c>
      <c r="M36" s="95">
        <v>33</v>
      </c>
      <c r="N36" s="88">
        <v>56</v>
      </c>
      <c r="O36" s="94" t="s">
        <v>11</v>
      </c>
      <c r="P36" s="94"/>
      <c r="Q36" s="94"/>
      <c r="R36" s="84">
        <v>1</v>
      </c>
      <c r="S36" s="89"/>
      <c r="T36" s="280">
        <f>VLOOKUP($C36+$F36,Meso!A:C,2)</f>
        <v>59</v>
      </c>
      <c r="U36" s="284"/>
      <c r="V36" s="143">
        <v>625</v>
      </c>
      <c r="W36" s="106">
        <f>VLOOKUP($C36,Wunder!A:L,5,FALSE)</f>
        <v>0</v>
      </c>
      <c r="X36" s="106">
        <f>VLOOKUP($C36,Wunder!A:L,11, FALSE)</f>
        <v>0</v>
      </c>
      <c r="Y36" s="106">
        <f>VLOOKUP($C36,Wunder!A:L,12, FALSE)</f>
        <v>0</v>
      </c>
      <c r="Z36" s="99"/>
      <c r="AA36" s="80">
        <f>VLOOKUP($C36,Wunder!A:L,6, FALSE)</f>
        <v>0</v>
      </c>
      <c r="AB36" s="80">
        <f>VLOOKUP($C36, Wunder!A:L, 7, FALSE)</f>
        <v>0</v>
      </c>
      <c r="AC36" s="84">
        <f>VLOOKUP($C36, Wunder!A:L, 9, FALSE)</f>
        <v>0</v>
      </c>
      <c r="AD36" s="106" t="s">
        <v>79</v>
      </c>
      <c r="AE36" s="120"/>
      <c r="AF36" s="262"/>
      <c r="AG36" s="82" t="str">
        <f t="shared" si="1"/>
        <v>N</v>
      </c>
      <c r="AH36" s="106">
        <f>VLOOKUP($C36, Wunder!A:L, 8, FALSE)</f>
        <v>0</v>
      </c>
      <c r="AI36" s="89"/>
      <c r="AJ36" s="112">
        <f>VLOOKUP(C36+1,Moon!A:B,2,FALSE)</f>
        <v>0.09</v>
      </c>
      <c r="AK36" s="112">
        <f>AJ36*VLOOKUP(AD36,Moon!$R:$S,2,FALSE)</f>
        <v>0.09</v>
      </c>
      <c r="AL36" s="104">
        <f t="shared" si="7"/>
        <v>36623</v>
      </c>
      <c r="AM36" s="138">
        <v>0.82847222222222217</v>
      </c>
      <c r="AN36" s="100">
        <v>4.5999999999999996</v>
      </c>
      <c r="AO36" s="144">
        <v>604</v>
      </c>
      <c r="AP36" s="99">
        <v>2.4718</v>
      </c>
      <c r="AQ36" s="99">
        <v>8.3000000000000007</v>
      </c>
      <c r="AR36" s="89" t="s">
        <v>10</v>
      </c>
      <c r="AS36" s="280"/>
      <c r="AT36" s="291"/>
      <c r="AU36" s="262">
        <v>600</v>
      </c>
      <c r="AV36" s="262">
        <v>612</v>
      </c>
      <c r="AW36" s="269">
        <v>607</v>
      </c>
      <c r="AX36" s="139">
        <v>2</v>
      </c>
      <c r="AY36" s="84">
        <v>1</v>
      </c>
      <c r="AZ36" s="84">
        <v>0</v>
      </c>
      <c r="BA36" s="86">
        <v>1</v>
      </c>
      <c r="BB36" s="103">
        <v>0</v>
      </c>
      <c r="BC36" s="82">
        <f t="shared" si="3"/>
        <v>97</v>
      </c>
      <c r="BD36" s="84">
        <f t="shared" si="4"/>
        <v>2000</v>
      </c>
      <c r="BE36" s="140">
        <f t="shared" si="5"/>
        <v>6.25</v>
      </c>
    </row>
    <row r="37" spans="1:57">
      <c r="A37" s="86" t="s">
        <v>11</v>
      </c>
      <c r="B37" s="89" t="s">
        <v>11</v>
      </c>
      <c r="C37" s="302">
        <v>36626</v>
      </c>
      <c r="D37" s="92" t="s">
        <v>384</v>
      </c>
      <c r="E37" s="84" t="s">
        <v>12</v>
      </c>
      <c r="F37" s="156">
        <v>0.4375</v>
      </c>
      <c r="G37" s="88">
        <v>243</v>
      </c>
      <c r="H37" s="84">
        <v>243</v>
      </c>
      <c r="I37" s="84">
        <v>0</v>
      </c>
      <c r="J37" s="84"/>
      <c r="K37" s="106">
        <f t="shared" si="6"/>
        <v>0.4098360655737705</v>
      </c>
      <c r="L37" s="112">
        <f t="shared" si="0"/>
        <v>0</v>
      </c>
      <c r="M37" s="95"/>
      <c r="N37" s="88"/>
      <c r="O37" s="84" t="s">
        <v>380</v>
      </c>
      <c r="P37" s="94" t="s">
        <v>378</v>
      </c>
      <c r="Q37" s="94"/>
      <c r="R37" s="84">
        <v>1</v>
      </c>
      <c r="S37" s="89"/>
      <c r="T37" s="280">
        <f>VLOOKUP($C37+$F37,Meso!A:C,2)</f>
        <v>64.900000000000006</v>
      </c>
      <c r="U37" s="284"/>
      <c r="V37" s="143">
        <v>581</v>
      </c>
      <c r="W37" s="106">
        <f>VLOOKUP($C37,Wunder!A:L,5,FALSE)</f>
        <v>0</v>
      </c>
      <c r="X37" s="106">
        <f>VLOOKUP($C37,Wunder!A:L,11, FALSE)</f>
        <v>0</v>
      </c>
      <c r="Y37" s="106">
        <f>VLOOKUP($C37,Wunder!A:L,12, FALSE)</f>
        <v>0</v>
      </c>
      <c r="Z37" s="99"/>
      <c r="AA37" s="80">
        <f>VLOOKUP($C37,Wunder!A:L,6, FALSE)</f>
        <v>0</v>
      </c>
      <c r="AB37" s="80">
        <f>VLOOKUP($C37, Wunder!A:L, 7, FALSE)</f>
        <v>0</v>
      </c>
      <c r="AC37" s="84">
        <f>VLOOKUP($C37, Wunder!A:L, 9, FALSE)</f>
        <v>0</v>
      </c>
      <c r="AD37" s="106" t="s">
        <v>79</v>
      </c>
      <c r="AE37" s="120"/>
      <c r="AF37" s="262"/>
      <c r="AG37" s="82" t="str">
        <f t="shared" si="1"/>
        <v>N</v>
      </c>
      <c r="AH37" s="106">
        <f>VLOOKUP($C37, Wunder!A:L, 8, FALSE)</f>
        <v>0</v>
      </c>
      <c r="AI37" s="89"/>
      <c r="AJ37" s="112">
        <f>VLOOKUP(C37+1,Moon!A:B,2,FALSE)</f>
        <v>0.48</v>
      </c>
      <c r="AK37" s="112">
        <f>AJ37*VLOOKUP(AD37,Moon!$R:$S,2,FALSE)</f>
        <v>0.48</v>
      </c>
      <c r="AL37" s="104">
        <v>36628</v>
      </c>
      <c r="AM37" s="88"/>
      <c r="AN37" s="100">
        <v>3.6</v>
      </c>
      <c r="AO37" s="144"/>
      <c r="AP37" s="99">
        <v>2.3540000000000001</v>
      </c>
      <c r="AQ37" s="99">
        <v>6.3</v>
      </c>
      <c r="AR37" s="89" t="s">
        <v>10</v>
      </c>
      <c r="AS37" s="280"/>
      <c r="AT37" s="291"/>
      <c r="AU37" s="262">
        <v>659</v>
      </c>
      <c r="AV37" s="262">
        <v>584</v>
      </c>
      <c r="AW37" s="269">
        <v>580</v>
      </c>
      <c r="AX37" s="139">
        <v>0</v>
      </c>
      <c r="AY37" s="84">
        <v>0</v>
      </c>
      <c r="AZ37" s="84">
        <v>0</v>
      </c>
      <c r="BA37" s="86">
        <v>0</v>
      </c>
      <c r="BB37" s="103">
        <v>0</v>
      </c>
      <c r="BC37" s="82">
        <f t="shared" si="3"/>
        <v>101</v>
      </c>
      <c r="BD37" s="84">
        <f t="shared" si="4"/>
        <v>2000</v>
      </c>
      <c r="BE37" s="140">
        <f t="shared" si="5"/>
        <v>0.4098360655737705</v>
      </c>
    </row>
    <row r="38" spans="1:57">
      <c r="A38" s="86" t="s">
        <v>11</v>
      </c>
      <c r="B38" s="89" t="s">
        <v>11</v>
      </c>
      <c r="C38" s="302">
        <v>36628</v>
      </c>
      <c r="D38" s="92" t="s">
        <v>384</v>
      </c>
      <c r="E38" s="84" t="s">
        <v>12</v>
      </c>
      <c r="F38" s="156">
        <v>0.3611111111111111</v>
      </c>
      <c r="G38" s="88">
        <v>192</v>
      </c>
      <c r="H38" s="84">
        <v>170</v>
      </c>
      <c r="I38" s="84">
        <v>4</v>
      </c>
      <c r="J38" s="84"/>
      <c r="K38" s="106">
        <f t="shared" si="6"/>
        <v>2.9239766081871341</v>
      </c>
      <c r="L38" s="112">
        <f t="shared" si="0"/>
        <v>2.3529411764705883</v>
      </c>
      <c r="M38" s="95">
        <v>73</v>
      </c>
      <c r="N38" s="88">
        <v>76</v>
      </c>
      <c r="O38" s="94" t="s">
        <v>380</v>
      </c>
      <c r="P38" s="94" t="s">
        <v>378</v>
      </c>
      <c r="Q38" s="94"/>
      <c r="R38" s="84">
        <v>1</v>
      </c>
      <c r="S38" s="89"/>
      <c r="T38" s="280">
        <f>VLOOKUP($C38+$F38,Meso!A:C,2)</f>
        <v>57.9</v>
      </c>
      <c r="U38" s="284"/>
      <c r="V38" s="143">
        <v>485</v>
      </c>
      <c r="W38" s="106">
        <f>VLOOKUP($C38,Wunder!A:L,5,FALSE)</f>
        <v>0</v>
      </c>
      <c r="X38" s="106">
        <f>VLOOKUP($C38,Wunder!A:L,11, FALSE)</f>
        <v>0</v>
      </c>
      <c r="Y38" s="106">
        <f>VLOOKUP($C38,Wunder!A:L,12, FALSE)</f>
        <v>0</v>
      </c>
      <c r="Z38" s="99"/>
      <c r="AA38" s="80">
        <f>VLOOKUP($C38,Wunder!A:L,6, FALSE)</f>
        <v>0</v>
      </c>
      <c r="AB38" s="80">
        <f>VLOOKUP($C38, Wunder!A:L, 7, FALSE)</f>
        <v>0</v>
      </c>
      <c r="AC38" s="84">
        <f>VLOOKUP($C38, Wunder!A:L, 9, FALSE)</f>
        <v>0</v>
      </c>
      <c r="AD38" s="106" t="str">
        <f>VLOOKUP($C38+$F38,Meso!A:D,4)</f>
        <v>lt rain</v>
      </c>
      <c r="AE38" s="120"/>
      <c r="AF38" s="262"/>
      <c r="AG38" s="82" t="str">
        <f t="shared" si="1"/>
        <v>N</v>
      </c>
      <c r="AH38" s="106">
        <f>VLOOKUP($C38, Wunder!A:L, 8, FALSE)</f>
        <v>0</v>
      </c>
      <c r="AI38" s="89"/>
      <c r="AJ38" s="112">
        <f>VLOOKUP(C38+1,Moon!A:B,2,FALSE)</f>
        <v>0.7</v>
      </c>
      <c r="AK38" s="112">
        <f>AJ38*VLOOKUP(AD38,Moon!$R:$S,2,FALSE)</f>
        <v>0.13999999999999999</v>
      </c>
      <c r="AL38" s="104">
        <f t="shared" si="7"/>
        <v>36629</v>
      </c>
      <c r="AM38" s="138">
        <v>0.84583333333333333</v>
      </c>
      <c r="AN38" s="100">
        <v>4.3</v>
      </c>
      <c r="AO38" s="144">
        <v>834</v>
      </c>
      <c r="AP38" s="99">
        <v>2.4538000000000002</v>
      </c>
      <c r="AQ38" s="99">
        <v>11</v>
      </c>
      <c r="AR38" s="89" t="s">
        <v>10</v>
      </c>
      <c r="AS38" s="280"/>
      <c r="AT38" s="291"/>
      <c r="AU38" s="262">
        <v>692</v>
      </c>
      <c r="AV38" s="262">
        <v>587</v>
      </c>
      <c r="AW38" s="269">
        <v>687</v>
      </c>
      <c r="AX38" s="139">
        <v>4</v>
      </c>
      <c r="AY38" s="84">
        <v>0</v>
      </c>
      <c r="AZ38" s="84">
        <v>1</v>
      </c>
      <c r="BA38" s="86">
        <v>0</v>
      </c>
      <c r="BB38" s="103">
        <v>0</v>
      </c>
      <c r="BC38" s="82">
        <f t="shared" si="3"/>
        <v>103</v>
      </c>
      <c r="BD38" s="84">
        <f t="shared" si="4"/>
        <v>2000</v>
      </c>
      <c r="BE38" s="140">
        <f t="shared" si="5"/>
        <v>2.9239766081871341</v>
      </c>
    </row>
    <row r="39" spans="1:57">
      <c r="A39" s="86" t="s">
        <v>11</v>
      </c>
      <c r="B39" s="89" t="s">
        <v>11</v>
      </c>
      <c r="C39" s="302">
        <v>36635</v>
      </c>
      <c r="D39" s="92" t="s">
        <v>384</v>
      </c>
      <c r="E39" s="84" t="s">
        <v>12</v>
      </c>
      <c r="F39" s="156">
        <v>0.35069444444444442</v>
      </c>
      <c r="G39" s="88">
        <v>158</v>
      </c>
      <c r="H39" s="84">
        <v>146</v>
      </c>
      <c r="I39" s="84">
        <v>6</v>
      </c>
      <c r="J39" s="84"/>
      <c r="K39" s="106">
        <f t="shared" si="6"/>
        <v>4.7619047619047619</v>
      </c>
      <c r="L39" s="112">
        <f t="shared" si="0"/>
        <v>4.10958904109589</v>
      </c>
      <c r="M39" s="95">
        <v>78</v>
      </c>
      <c r="N39" s="88">
        <v>75</v>
      </c>
      <c r="O39" s="94" t="s">
        <v>14</v>
      </c>
      <c r="P39" s="94"/>
      <c r="Q39" s="94"/>
      <c r="R39" s="84">
        <v>1</v>
      </c>
      <c r="S39" s="89"/>
      <c r="T39" s="280">
        <f>VLOOKUP($C39+$F39,Meso!A:C,2)</f>
        <v>52</v>
      </c>
      <c r="U39" s="284"/>
      <c r="V39" s="143">
        <v>700</v>
      </c>
      <c r="W39" s="106">
        <f>VLOOKUP($C39,Wunder!A:L,5,FALSE)</f>
        <v>0</v>
      </c>
      <c r="X39" s="106">
        <f>VLOOKUP($C39,Wunder!A:L,11, FALSE)</f>
        <v>0</v>
      </c>
      <c r="Y39" s="106">
        <f>VLOOKUP($C39,Wunder!A:L,12, FALSE)</f>
        <v>0</v>
      </c>
      <c r="Z39" s="99"/>
      <c r="AA39" s="80">
        <f>VLOOKUP($C39,Wunder!A:L,6, FALSE)</f>
        <v>0</v>
      </c>
      <c r="AB39" s="80">
        <f>VLOOKUP($C39, Wunder!A:L, 7, FALSE)</f>
        <v>0</v>
      </c>
      <c r="AC39" s="84">
        <f>VLOOKUP($C39, Wunder!A:L, 9, FALSE)</f>
        <v>0</v>
      </c>
      <c r="AD39" s="106" t="s">
        <v>919</v>
      </c>
      <c r="AE39" s="120"/>
      <c r="AF39" s="262"/>
      <c r="AG39" s="82" t="str">
        <f t="shared" si="1"/>
        <v>N</v>
      </c>
      <c r="AH39" s="106">
        <f>VLOOKUP($C39, Wunder!A:L, 8, FALSE)</f>
        <v>0</v>
      </c>
      <c r="AI39" s="89"/>
      <c r="AJ39" s="112">
        <f>VLOOKUP(C39+1,Moon!A:B,2,FALSE)</f>
        <v>0.97</v>
      </c>
      <c r="AK39" s="112">
        <f>AJ39*VLOOKUP(AD39,Moon!$R:$S,2,FALSE)</f>
        <v>0.19400000000000001</v>
      </c>
      <c r="AL39" s="104">
        <f t="shared" si="7"/>
        <v>36636</v>
      </c>
      <c r="AM39" s="138">
        <v>0.82291666666666663</v>
      </c>
      <c r="AN39" s="100">
        <v>4.0999999999999996</v>
      </c>
      <c r="AO39" s="144">
        <v>604</v>
      </c>
      <c r="AP39" s="99">
        <v>3.0337000000000001</v>
      </c>
      <c r="AQ39" s="99">
        <v>8.6</v>
      </c>
      <c r="AR39" s="89" t="s">
        <v>10</v>
      </c>
      <c r="AS39" s="280"/>
      <c r="AT39" s="291"/>
      <c r="AU39" s="262">
        <v>613</v>
      </c>
      <c r="AV39" s="262">
        <v>675</v>
      </c>
      <c r="AW39" s="269">
        <v>643</v>
      </c>
      <c r="AX39" s="139">
        <v>4</v>
      </c>
      <c r="AY39" s="84">
        <v>2</v>
      </c>
      <c r="AZ39" s="84">
        <v>0</v>
      </c>
      <c r="BA39" s="86">
        <v>0</v>
      </c>
      <c r="BB39" s="103">
        <v>0</v>
      </c>
      <c r="BC39" s="82">
        <f t="shared" si="3"/>
        <v>110</v>
      </c>
      <c r="BD39" s="84">
        <f t="shared" si="4"/>
        <v>2000</v>
      </c>
      <c r="BE39" s="140">
        <f t="shared" si="5"/>
        <v>4.7619047619047619</v>
      </c>
    </row>
    <row r="40" spans="1:57">
      <c r="A40" s="86" t="s">
        <v>11</v>
      </c>
      <c r="B40" s="89" t="s">
        <v>18</v>
      </c>
      <c r="C40" s="301">
        <v>36635</v>
      </c>
      <c r="D40" s="92" t="s">
        <v>384</v>
      </c>
      <c r="E40" s="84" t="s">
        <v>11</v>
      </c>
      <c r="F40" s="156">
        <v>0.89930555555555547</v>
      </c>
      <c r="G40" s="88">
        <v>127</v>
      </c>
      <c r="H40" s="84">
        <v>127</v>
      </c>
      <c r="I40" s="84">
        <v>7</v>
      </c>
      <c r="J40" s="84"/>
      <c r="K40" s="106">
        <f t="shared" si="6"/>
        <v>6.25</v>
      </c>
      <c r="L40" s="112">
        <f t="shared" si="0"/>
        <v>5.5118110236220472</v>
      </c>
      <c r="M40" s="95"/>
      <c r="N40" s="88">
        <v>76</v>
      </c>
      <c r="O40" s="94" t="s">
        <v>11</v>
      </c>
      <c r="P40" s="94"/>
      <c r="Q40" s="94"/>
      <c r="R40" s="84">
        <v>1</v>
      </c>
      <c r="S40" s="89"/>
      <c r="T40" s="280">
        <f>VLOOKUP($C40+$F40,Meso!A:C,2)</f>
        <v>57.2</v>
      </c>
      <c r="U40" s="284"/>
      <c r="V40" s="143">
        <v>625</v>
      </c>
      <c r="W40" s="106">
        <f>VLOOKUP($C40,Wunder!A:L,5,FALSE)</f>
        <v>0</v>
      </c>
      <c r="X40" s="106">
        <f>VLOOKUP($C40,Wunder!A:L,11, FALSE)</f>
        <v>0</v>
      </c>
      <c r="Y40" s="106">
        <f>VLOOKUP($C40,Wunder!A:L,12, FALSE)</f>
        <v>0</v>
      </c>
      <c r="Z40" s="99"/>
      <c r="AA40" s="80">
        <f>VLOOKUP($C40,Wunder!A:L,6, FALSE)</f>
        <v>0</v>
      </c>
      <c r="AB40" s="80">
        <f>VLOOKUP($C40, Wunder!A:L, 7, FALSE)</f>
        <v>0</v>
      </c>
      <c r="AC40" s="84">
        <f>VLOOKUP($C40, Wunder!A:L, 9, FALSE)</f>
        <v>0</v>
      </c>
      <c r="AD40" s="106" t="s">
        <v>919</v>
      </c>
      <c r="AE40" s="120"/>
      <c r="AF40" s="262"/>
      <c r="AG40" s="82" t="str">
        <f t="shared" si="1"/>
        <v>N</v>
      </c>
      <c r="AH40" s="106">
        <f>VLOOKUP($C40, Wunder!A:L, 8, FALSE)</f>
        <v>0</v>
      </c>
      <c r="AI40" s="89"/>
      <c r="AJ40" s="112">
        <f>VLOOKUP(C40+1,Moon!A:B,2,FALSE)</f>
        <v>0.97</v>
      </c>
      <c r="AK40" s="112">
        <f>AJ40*VLOOKUP(AD40,Moon!$R:$S,2,FALSE)</f>
        <v>0.19400000000000001</v>
      </c>
      <c r="AL40" s="104">
        <f t="shared" si="7"/>
        <v>36636</v>
      </c>
      <c r="AM40" s="138">
        <v>0.28402777777777777</v>
      </c>
      <c r="AN40" s="100">
        <v>1.1000000000000001</v>
      </c>
      <c r="AO40" s="144">
        <v>609</v>
      </c>
      <c r="AP40" s="99">
        <v>2.9009999999999998</v>
      </c>
      <c r="AQ40" s="99">
        <v>8.3000000000000007</v>
      </c>
      <c r="AR40" s="89" t="s">
        <v>10</v>
      </c>
      <c r="AS40" s="280"/>
      <c r="AT40" s="291"/>
      <c r="AU40" s="262">
        <v>613</v>
      </c>
      <c r="AV40" s="262">
        <v>675</v>
      </c>
      <c r="AW40" s="269">
        <v>643</v>
      </c>
      <c r="AX40" s="139">
        <v>7</v>
      </c>
      <c r="AY40" s="84">
        <v>0</v>
      </c>
      <c r="AZ40" s="84">
        <v>0</v>
      </c>
      <c r="BA40" s="86">
        <v>0</v>
      </c>
      <c r="BB40" s="103">
        <v>0</v>
      </c>
      <c r="BC40" s="82">
        <f t="shared" si="3"/>
        <v>110</v>
      </c>
      <c r="BD40" s="84">
        <f t="shared" si="4"/>
        <v>2000</v>
      </c>
      <c r="BE40" s="140">
        <f t="shared" si="5"/>
        <v>6.25</v>
      </c>
    </row>
    <row r="41" spans="1:57">
      <c r="A41" s="86" t="s">
        <v>11</v>
      </c>
      <c r="B41" s="89" t="s">
        <v>11</v>
      </c>
      <c r="C41" s="302">
        <v>36642</v>
      </c>
      <c r="D41" s="92" t="s">
        <v>384</v>
      </c>
      <c r="E41" s="84" t="s">
        <v>12</v>
      </c>
      <c r="F41" s="156">
        <v>0.4375</v>
      </c>
      <c r="G41" s="88">
        <v>138</v>
      </c>
      <c r="H41" s="84">
        <v>138</v>
      </c>
      <c r="I41" s="84">
        <v>2</v>
      </c>
      <c r="J41" s="84"/>
      <c r="K41" s="106">
        <f t="shared" si="6"/>
        <v>2.1582733812949639</v>
      </c>
      <c r="L41" s="112">
        <f t="shared" si="0"/>
        <v>1.4492753623188406</v>
      </c>
      <c r="M41" s="95"/>
      <c r="N41" s="88">
        <v>77</v>
      </c>
      <c r="O41" s="94" t="s">
        <v>14</v>
      </c>
      <c r="P41" s="94"/>
      <c r="Q41" s="94"/>
      <c r="R41" s="84">
        <v>1</v>
      </c>
      <c r="S41" s="89"/>
      <c r="T41" s="280">
        <f>VLOOKUP($C41+$F41,Meso!A:C,2)</f>
        <v>66.2</v>
      </c>
      <c r="U41" s="284"/>
      <c r="V41" s="143">
        <v>563</v>
      </c>
      <c r="W41" s="106">
        <f>VLOOKUP($C41,Wunder!A:L,5,FALSE)</f>
        <v>0</v>
      </c>
      <c r="X41" s="106">
        <f>VLOOKUP($C41,Wunder!A:L,11, FALSE)</f>
        <v>0</v>
      </c>
      <c r="Y41" s="106">
        <f>VLOOKUP($C41,Wunder!A:L,12, FALSE)</f>
        <v>0</v>
      </c>
      <c r="Z41" s="99"/>
      <c r="AA41" s="80">
        <f>VLOOKUP($C41,Wunder!A:L,6, FALSE)</f>
        <v>0</v>
      </c>
      <c r="AB41" s="80">
        <f>VLOOKUP($C41, Wunder!A:L, 7, FALSE)</f>
        <v>0</v>
      </c>
      <c r="AC41" s="84">
        <f>VLOOKUP($C41, Wunder!A:L, 9, FALSE)</f>
        <v>0</v>
      </c>
      <c r="AD41" s="106" t="s">
        <v>79</v>
      </c>
      <c r="AE41" s="120"/>
      <c r="AF41" s="262"/>
      <c r="AG41" s="82" t="str">
        <f t="shared" si="1"/>
        <v>N</v>
      </c>
      <c r="AH41" s="106">
        <f>VLOOKUP($C41, Wunder!A:L, 8, FALSE)</f>
        <v>0</v>
      </c>
      <c r="AI41" s="89"/>
      <c r="AJ41" s="112">
        <f>VLOOKUP(C41+1,Moon!A:B,2,FALSE)</f>
        <v>0.45</v>
      </c>
      <c r="AK41" s="112">
        <f>AJ41*VLOOKUP(AD41,Moon!$R:$S,2,FALSE)</f>
        <v>0.45</v>
      </c>
      <c r="AL41" s="104">
        <f t="shared" si="7"/>
        <v>36643</v>
      </c>
      <c r="AM41" s="138">
        <v>0.25486111111111109</v>
      </c>
      <c r="AN41" s="100">
        <v>3.2</v>
      </c>
      <c r="AO41" s="144">
        <v>537</v>
      </c>
      <c r="AP41" s="99">
        <v>2.8599000000000001</v>
      </c>
      <c r="AQ41" s="99">
        <v>9</v>
      </c>
      <c r="AR41" s="89" t="s">
        <v>10</v>
      </c>
      <c r="AS41" s="280"/>
      <c r="AT41" s="291"/>
      <c r="AU41" s="262">
        <v>548</v>
      </c>
      <c r="AV41" s="262">
        <v>537</v>
      </c>
      <c r="AW41" s="269">
        <v>543.5</v>
      </c>
      <c r="AX41" s="139">
        <v>2</v>
      </c>
      <c r="AY41" s="84">
        <v>0</v>
      </c>
      <c r="AZ41" s="84">
        <v>0</v>
      </c>
      <c r="BA41" s="86">
        <v>0</v>
      </c>
      <c r="BB41" s="103">
        <v>0</v>
      </c>
      <c r="BC41" s="82">
        <f t="shared" si="3"/>
        <v>117</v>
      </c>
      <c r="BD41" s="84">
        <f t="shared" si="4"/>
        <v>2000</v>
      </c>
      <c r="BE41" s="140">
        <f t="shared" si="5"/>
        <v>2.1582733812949639</v>
      </c>
    </row>
    <row r="42" spans="1:57">
      <c r="A42" s="86" t="s">
        <v>11</v>
      </c>
      <c r="B42" s="89" t="s">
        <v>18</v>
      </c>
      <c r="C42" s="301">
        <v>36642</v>
      </c>
      <c r="D42" s="92" t="s">
        <v>384</v>
      </c>
      <c r="E42" s="84" t="s">
        <v>11</v>
      </c>
      <c r="F42" s="156">
        <v>0.92708333333333337</v>
      </c>
      <c r="G42" s="88">
        <v>252</v>
      </c>
      <c r="H42" s="84">
        <v>189</v>
      </c>
      <c r="I42" s="84">
        <v>9</v>
      </c>
      <c r="J42" s="84"/>
      <c r="K42" s="106">
        <f t="shared" si="6"/>
        <v>5.2631578947368416</v>
      </c>
      <c r="L42" s="112">
        <f t="shared" si="0"/>
        <v>4.7619047619047619</v>
      </c>
      <c r="M42" s="95">
        <v>75</v>
      </c>
      <c r="N42" s="88">
        <v>74</v>
      </c>
      <c r="O42" s="94" t="s">
        <v>14</v>
      </c>
      <c r="P42" s="94"/>
      <c r="Q42" s="94"/>
      <c r="R42" s="84">
        <v>1</v>
      </c>
      <c r="S42" s="89"/>
      <c r="T42" s="280">
        <f>VLOOKUP($C42+$F42,Meso!A:C,2)</f>
        <v>77</v>
      </c>
      <c r="U42" s="284"/>
      <c r="V42" s="143">
        <v>532</v>
      </c>
      <c r="W42" s="106">
        <f>VLOOKUP($C42,Wunder!A:L,5,FALSE)</f>
        <v>0</v>
      </c>
      <c r="X42" s="106">
        <f>VLOOKUP($C42,Wunder!A:L,11, FALSE)</f>
        <v>0</v>
      </c>
      <c r="Y42" s="106">
        <f>VLOOKUP($C42,Wunder!A:L,12, FALSE)</f>
        <v>0</v>
      </c>
      <c r="Z42" s="99"/>
      <c r="AA42" s="80">
        <f>VLOOKUP($C42,Wunder!A:L,6, FALSE)</f>
        <v>0</v>
      </c>
      <c r="AB42" s="80">
        <f>VLOOKUP($C42, Wunder!A:L, 7, FALSE)</f>
        <v>0</v>
      </c>
      <c r="AC42" s="84">
        <f>VLOOKUP($C42, Wunder!A:L, 9, FALSE)</f>
        <v>0</v>
      </c>
      <c r="AD42" s="106" t="s">
        <v>79</v>
      </c>
      <c r="AE42" s="120"/>
      <c r="AF42" s="262"/>
      <c r="AG42" s="82" t="str">
        <f t="shared" si="1"/>
        <v>N</v>
      </c>
      <c r="AH42" s="106">
        <f>VLOOKUP($C42, Wunder!A:L, 8, FALSE)</f>
        <v>0</v>
      </c>
      <c r="AI42" s="89"/>
      <c r="AJ42" s="112">
        <f>VLOOKUP(C42+1,Moon!A:B,2,FALSE)</f>
        <v>0.45</v>
      </c>
      <c r="AK42" s="112">
        <f>AJ42*VLOOKUP(AD42,Moon!$R:$S,2,FALSE)</f>
        <v>0.45</v>
      </c>
      <c r="AL42" s="104">
        <f t="shared" si="7"/>
        <v>36643</v>
      </c>
      <c r="AM42" s="138">
        <v>0.25486111111111109</v>
      </c>
      <c r="AN42" s="100">
        <v>3.2</v>
      </c>
      <c r="AO42" s="144">
        <v>537</v>
      </c>
      <c r="AP42" s="99">
        <v>2.8599000000000001</v>
      </c>
      <c r="AQ42" s="99">
        <v>9</v>
      </c>
      <c r="AR42" s="89" t="s">
        <v>10</v>
      </c>
      <c r="AS42" s="280"/>
      <c r="AT42" s="291"/>
      <c r="AU42" s="262">
        <v>548</v>
      </c>
      <c r="AV42" s="262">
        <v>537</v>
      </c>
      <c r="AW42" s="269">
        <v>543.5</v>
      </c>
      <c r="AX42" s="139">
        <v>9</v>
      </c>
      <c r="AY42" s="84">
        <v>0</v>
      </c>
      <c r="AZ42" s="84">
        <v>0</v>
      </c>
      <c r="BA42" s="86">
        <v>0</v>
      </c>
      <c r="BB42" s="103">
        <v>0</v>
      </c>
      <c r="BC42" s="82">
        <f t="shared" si="3"/>
        <v>117</v>
      </c>
      <c r="BD42" s="84">
        <f t="shared" si="4"/>
        <v>2000</v>
      </c>
      <c r="BE42" s="140">
        <f t="shared" si="5"/>
        <v>5.2631578947368416</v>
      </c>
    </row>
    <row r="43" spans="1:57">
      <c r="A43" s="86" t="s">
        <v>11</v>
      </c>
      <c r="B43" s="89" t="s">
        <v>11</v>
      </c>
      <c r="C43" s="302">
        <v>36651</v>
      </c>
      <c r="D43" s="92" t="s">
        <v>384</v>
      </c>
      <c r="E43" s="84" t="s">
        <v>12</v>
      </c>
      <c r="F43" s="156">
        <v>0.44791666666666669</v>
      </c>
      <c r="G43" s="88">
        <v>319</v>
      </c>
      <c r="H43" s="84">
        <v>299</v>
      </c>
      <c r="I43" s="84">
        <v>6</v>
      </c>
      <c r="J43" s="84"/>
      <c r="K43" s="106">
        <f t="shared" si="6"/>
        <v>2.3333333333333335</v>
      </c>
      <c r="L43" s="112">
        <f t="shared" si="0"/>
        <v>2.0066889632107023</v>
      </c>
      <c r="M43" s="95">
        <v>56</v>
      </c>
      <c r="N43" s="88">
        <v>66</v>
      </c>
      <c r="O43" s="94" t="s">
        <v>11</v>
      </c>
      <c r="P43" s="94"/>
      <c r="Q43" s="94"/>
      <c r="R43" s="84">
        <v>1</v>
      </c>
      <c r="S43" s="89">
        <v>1</v>
      </c>
      <c r="T43" s="280">
        <f>VLOOKUP($C43+$F43,Meso!A:C,2)</f>
        <v>62.6</v>
      </c>
      <c r="U43" s="284"/>
      <c r="V43" s="143">
        <v>583</v>
      </c>
      <c r="W43" s="106">
        <f>VLOOKUP($C43,Wunder!A:L,5,FALSE)</f>
        <v>29.89</v>
      </c>
      <c r="X43" s="106">
        <f>VLOOKUP($C43,Wunder!A:L,11, FALSE)</f>
        <v>3.9999999999999147E-2</v>
      </c>
      <c r="Y43" s="106">
        <f>VLOOKUP($C43,Wunder!A:L,12, FALSE)</f>
        <v>0</v>
      </c>
      <c r="Z43" s="99"/>
      <c r="AA43" s="80">
        <f>VLOOKUP($C43,Wunder!A:L,6, FALSE)</f>
        <v>15</v>
      </c>
      <c r="AB43" s="80">
        <f>VLOOKUP($C43, Wunder!A:L, 7, FALSE)</f>
        <v>5</v>
      </c>
      <c r="AC43" s="84">
        <f>VLOOKUP($C43, Wunder!A:L, 9, FALSE)</f>
        <v>2</v>
      </c>
      <c r="AD43" s="106" t="s">
        <v>79</v>
      </c>
      <c r="AE43" s="120" t="str">
        <f>VLOOKUP($C43, Wunder!A:L, 10, FALSE)</f>
        <v>Rain</v>
      </c>
      <c r="AF43" s="262" t="str">
        <f>VLOOKUP($C43+1,Wunder!A:L,10,FALSE)</f>
        <v>Rain</v>
      </c>
      <c r="AG43" s="82" t="str">
        <f t="shared" si="1"/>
        <v>Y</v>
      </c>
      <c r="AH43" s="106">
        <f>VLOOKUP($C43, Wunder!A:L, 8, FALSE)</f>
        <v>0.01</v>
      </c>
      <c r="AI43" s="89"/>
      <c r="AJ43" s="112">
        <f>VLOOKUP(C43+1,Moon!A:B,2,FALSE)</f>
        <v>7.0000000000000007E-2</v>
      </c>
      <c r="AK43" s="112">
        <f>AJ43*VLOOKUP(AD43,Moon!$R:$S,2,FALSE)</f>
        <v>7.0000000000000007E-2</v>
      </c>
      <c r="AL43" s="104">
        <f t="shared" si="7"/>
        <v>36652</v>
      </c>
      <c r="AM43" s="138">
        <v>0.84791666666666676</v>
      </c>
      <c r="AN43" s="100">
        <v>2</v>
      </c>
      <c r="AO43" s="144">
        <v>562</v>
      </c>
      <c r="AP43" s="99">
        <v>2.4</v>
      </c>
      <c r="AQ43" s="99">
        <v>9</v>
      </c>
      <c r="AR43" s="89" t="s">
        <v>10</v>
      </c>
      <c r="AS43" s="280"/>
      <c r="AT43" s="291"/>
      <c r="AU43" s="262">
        <v>565</v>
      </c>
      <c r="AV43" s="262">
        <v>573</v>
      </c>
      <c r="AW43" s="269">
        <v>568</v>
      </c>
      <c r="AX43" s="139">
        <v>2</v>
      </c>
      <c r="AY43" s="84">
        <v>4</v>
      </c>
      <c r="AZ43" s="84">
        <v>0</v>
      </c>
      <c r="BA43" s="86">
        <v>0</v>
      </c>
      <c r="BB43" s="103">
        <v>0</v>
      </c>
      <c r="BC43" s="82">
        <f t="shared" si="3"/>
        <v>126</v>
      </c>
      <c r="BD43" s="84">
        <f t="shared" si="4"/>
        <v>2000</v>
      </c>
      <c r="BE43" s="140">
        <f t="shared" si="5"/>
        <v>2.3333333333333335</v>
      </c>
    </row>
    <row r="44" spans="1:57">
      <c r="A44" s="86" t="s">
        <v>11</v>
      </c>
      <c r="B44" s="89" t="s">
        <v>11</v>
      </c>
      <c r="C44" s="302">
        <v>36659</v>
      </c>
      <c r="D44" s="92" t="s">
        <v>384</v>
      </c>
      <c r="E44" s="84" t="s">
        <v>12</v>
      </c>
      <c r="F44" s="156">
        <v>0.4201388888888889</v>
      </c>
      <c r="G44" s="88">
        <v>200</v>
      </c>
      <c r="H44" s="84">
        <v>153</v>
      </c>
      <c r="I44" s="84">
        <v>6</v>
      </c>
      <c r="J44" s="84"/>
      <c r="K44" s="106">
        <f t="shared" si="6"/>
        <v>4.5454545454545459</v>
      </c>
      <c r="L44" s="112">
        <f t="shared" si="0"/>
        <v>3.9215686274509802</v>
      </c>
      <c r="M44" s="95"/>
      <c r="N44" s="88">
        <v>84</v>
      </c>
      <c r="O44" s="94" t="s">
        <v>11</v>
      </c>
      <c r="P44" s="94"/>
      <c r="Q44" s="94"/>
      <c r="R44" s="84">
        <v>1</v>
      </c>
      <c r="S44" s="89">
        <v>2</v>
      </c>
      <c r="T44" s="280">
        <f>VLOOKUP($C44+$F44,Meso!A:C,2)</f>
        <v>61</v>
      </c>
      <c r="U44" s="284"/>
      <c r="V44" s="143">
        <v>481</v>
      </c>
      <c r="W44" s="106">
        <f>VLOOKUP($C44,Wunder!A:L,5,FALSE)</f>
        <v>29.95</v>
      </c>
      <c r="X44" s="106">
        <f>VLOOKUP($C44,Wunder!A:L,11, FALSE)</f>
        <v>-5.9999999999998721E-2</v>
      </c>
      <c r="Y44" s="106">
        <f>VLOOKUP($C44,Wunder!A:L,12, FALSE)</f>
        <v>-0.19000000000000128</v>
      </c>
      <c r="Z44" s="99"/>
      <c r="AA44" s="80">
        <f>VLOOKUP($C44,Wunder!A:L,6, FALSE)</f>
        <v>10</v>
      </c>
      <c r="AB44" s="80">
        <f>VLOOKUP($C44, Wunder!A:L, 7, FALSE)</f>
        <v>3</v>
      </c>
      <c r="AC44" s="84">
        <f>VLOOKUP($C44, Wunder!A:L, 9, FALSE)</f>
        <v>4</v>
      </c>
      <c r="AD44" s="106" t="s">
        <v>79</v>
      </c>
      <c r="AE44" s="120" t="str">
        <f>VLOOKUP($C44, Wunder!A:L, 10, FALSE)</f>
        <v>Rain</v>
      </c>
      <c r="AF44" s="262" t="str">
        <f>VLOOKUP($C44+1,Wunder!A:L,10,FALSE)</f>
        <v>Rain</v>
      </c>
      <c r="AG44" s="82" t="str">
        <f t="shared" si="1"/>
        <v>N</v>
      </c>
      <c r="AH44" s="106">
        <f>VLOOKUP($C44, Wunder!A:L, 8, FALSE)</f>
        <v>0</v>
      </c>
      <c r="AI44" s="89"/>
      <c r="AJ44" s="112">
        <f>VLOOKUP(C44+1,Moon!A:B,2,FALSE)</f>
        <v>0.84</v>
      </c>
      <c r="AK44" s="112">
        <f>AJ44*VLOOKUP(AD44,Moon!$R:$S,2,FALSE)</f>
        <v>0.84</v>
      </c>
      <c r="AL44" s="104">
        <f t="shared" si="7"/>
        <v>36660</v>
      </c>
      <c r="AM44" s="138">
        <v>0.24444444444444446</v>
      </c>
      <c r="AN44" s="100">
        <v>1.5</v>
      </c>
      <c r="AO44" s="144">
        <v>485</v>
      </c>
      <c r="AP44" s="99">
        <v>2.57</v>
      </c>
      <c r="AQ44" s="99">
        <v>10</v>
      </c>
      <c r="AR44" s="89" t="s">
        <v>10</v>
      </c>
      <c r="AS44" s="280"/>
      <c r="AT44" s="291"/>
      <c r="AU44" s="262">
        <v>511</v>
      </c>
      <c r="AV44" s="262">
        <v>482</v>
      </c>
      <c r="AW44" s="269">
        <v>480.5</v>
      </c>
      <c r="AX44" s="139">
        <v>3</v>
      </c>
      <c r="AY44" s="84">
        <v>0</v>
      </c>
      <c r="AZ44" s="84">
        <v>2</v>
      </c>
      <c r="BA44" s="86">
        <v>0</v>
      </c>
      <c r="BB44" s="103">
        <v>1</v>
      </c>
      <c r="BC44" s="82">
        <f t="shared" si="3"/>
        <v>134</v>
      </c>
      <c r="BD44" s="84">
        <f t="shared" si="4"/>
        <v>2000</v>
      </c>
      <c r="BE44" s="140">
        <f t="shared" si="5"/>
        <v>4.5454545454545459</v>
      </c>
    </row>
    <row r="45" spans="1:57">
      <c r="A45" s="86" t="s">
        <v>11</v>
      </c>
      <c r="B45" s="89" t="s">
        <v>11</v>
      </c>
      <c r="C45" s="302">
        <v>36659</v>
      </c>
      <c r="D45" s="92" t="s">
        <v>384</v>
      </c>
      <c r="E45" s="84" t="s">
        <v>11</v>
      </c>
      <c r="F45" s="156">
        <v>0.85277777777777775</v>
      </c>
      <c r="G45" s="88">
        <v>196</v>
      </c>
      <c r="H45" s="84">
        <v>145</v>
      </c>
      <c r="I45" s="84">
        <v>4</v>
      </c>
      <c r="J45" s="84"/>
      <c r="K45" s="106">
        <f t="shared" si="6"/>
        <v>3.4246575342465753</v>
      </c>
      <c r="L45" s="112">
        <f t="shared" si="0"/>
        <v>2.7586206896551726</v>
      </c>
      <c r="M45" s="95">
        <v>81</v>
      </c>
      <c r="N45" s="88">
        <v>86</v>
      </c>
      <c r="O45" s="94" t="s">
        <v>11</v>
      </c>
      <c r="P45" s="94"/>
      <c r="Q45" s="94"/>
      <c r="R45" s="84">
        <v>1</v>
      </c>
      <c r="S45" s="89">
        <v>2</v>
      </c>
      <c r="T45" s="280">
        <f>VLOOKUP($C45+$F45,Meso!A:C,2)</f>
        <v>64.900000000000006</v>
      </c>
      <c r="U45" s="284"/>
      <c r="V45" s="143">
        <v>490</v>
      </c>
      <c r="W45" s="106">
        <f>VLOOKUP($C45,Wunder!A:L,5,FALSE)</f>
        <v>29.95</v>
      </c>
      <c r="X45" s="106">
        <f>VLOOKUP($C45,Wunder!A:L,11, FALSE)</f>
        <v>-5.9999999999998721E-2</v>
      </c>
      <c r="Y45" s="106">
        <f>VLOOKUP($C45,Wunder!A:L,12, FALSE)</f>
        <v>-0.19000000000000128</v>
      </c>
      <c r="Z45" s="99"/>
      <c r="AA45" s="80">
        <f>VLOOKUP($C45,Wunder!A:L,6, FALSE)</f>
        <v>10</v>
      </c>
      <c r="AB45" s="80">
        <f>VLOOKUP($C45, Wunder!A:L, 7, FALSE)</f>
        <v>3</v>
      </c>
      <c r="AC45" s="84">
        <f>VLOOKUP($C45, Wunder!A:L, 9, FALSE)</f>
        <v>4</v>
      </c>
      <c r="AD45" s="106" t="s">
        <v>71</v>
      </c>
      <c r="AE45" s="120" t="str">
        <f>VLOOKUP($C45, Wunder!A:L, 10, FALSE)</f>
        <v>Rain</v>
      </c>
      <c r="AF45" s="262" t="str">
        <f>VLOOKUP($C45+1,Wunder!A:L,10,FALSE)</f>
        <v>Rain</v>
      </c>
      <c r="AG45" s="82" t="str">
        <f t="shared" si="1"/>
        <v>N</v>
      </c>
      <c r="AH45" s="106">
        <f>VLOOKUP($C45, Wunder!A:L, 8, FALSE)</f>
        <v>0</v>
      </c>
      <c r="AI45" s="89"/>
      <c r="AJ45" s="112">
        <f>VLOOKUP(C45+1,Moon!A:B,2,FALSE)</f>
        <v>0.84</v>
      </c>
      <c r="AK45" s="112">
        <f>AJ45*VLOOKUP(AD45,Moon!$R:$S,2,FALSE)</f>
        <v>0.42</v>
      </c>
      <c r="AL45" s="104">
        <f t="shared" si="7"/>
        <v>36660</v>
      </c>
      <c r="AM45" s="138">
        <v>0.28611111111111098</v>
      </c>
      <c r="AN45" s="100">
        <v>1.5</v>
      </c>
      <c r="AO45" s="144">
        <v>476</v>
      </c>
      <c r="AP45" s="99">
        <v>2.57</v>
      </c>
      <c r="AQ45" s="99">
        <v>10</v>
      </c>
      <c r="AR45" s="89" t="s">
        <v>10</v>
      </c>
      <c r="AS45" s="280"/>
      <c r="AT45" s="291"/>
      <c r="AU45" s="262">
        <v>511</v>
      </c>
      <c r="AV45" s="262">
        <v>482</v>
      </c>
      <c r="AW45" s="269">
        <v>480.5</v>
      </c>
      <c r="AX45" s="139">
        <v>4</v>
      </c>
      <c r="AY45" s="84">
        <v>0</v>
      </c>
      <c r="AZ45" s="84">
        <v>0</v>
      </c>
      <c r="BA45" s="86">
        <v>0</v>
      </c>
      <c r="BB45" s="103">
        <v>0</v>
      </c>
      <c r="BC45" s="82">
        <f t="shared" si="3"/>
        <v>134</v>
      </c>
      <c r="BD45" s="84">
        <f t="shared" si="4"/>
        <v>2000</v>
      </c>
      <c r="BE45" s="140">
        <f t="shared" si="5"/>
        <v>3.4246575342465753</v>
      </c>
    </row>
    <row r="46" spans="1:57">
      <c r="A46" s="86" t="s">
        <v>11</v>
      </c>
      <c r="B46" s="89" t="s">
        <v>11</v>
      </c>
      <c r="C46" s="302">
        <v>36666</v>
      </c>
      <c r="D46" s="92" t="s">
        <v>384</v>
      </c>
      <c r="E46" s="84" t="s">
        <v>12</v>
      </c>
      <c r="F46" s="156">
        <v>0.46180555555555558</v>
      </c>
      <c r="G46" s="88">
        <v>100</v>
      </c>
      <c r="H46" s="84">
        <v>78</v>
      </c>
      <c r="I46" s="84">
        <v>0</v>
      </c>
      <c r="J46" s="84"/>
      <c r="K46" s="106">
        <f t="shared" si="6"/>
        <v>1.2658227848101267</v>
      </c>
      <c r="L46" s="112">
        <f t="shared" si="0"/>
        <v>0</v>
      </c>
      <c r="M46" s="95">
        <v>86</v>
      </c>
      <c r="N46" s="88"/>
      <c r="O46" s="94" t="s">
        <v>11</v>
      </c>
      <c r="P46" s="94"/>
      <c r="Q46" s="94"/>
      <c r="R46" s="84">
        <v>1</v>
      </c>
      <c r="S46" s="89"/>
      <c r="T46" s="280">
        <f>VLOOKUP($C46+$F46,Meso!A:C,2)</f>
        <v>84.9</v>
      </c>
      <c r="U46" s="284"/>
      <c r="V46" s="143">
        <v>504</v>
      </c>
      <c r="W46" s="106">
        <f>VLOOKUP($C46,Wunder!A:L,5,FALSE)</f>
        <v>29.96</v>
      </c>
      <c r="X46" s="106">
        <f>VLOOKUP($C46,Wunder!A:L,11, FALSE)</f>
        <v>-3.9999999999999147E-2</v>
      </c>
      <c r="Y46" s="106">
        <f>VLOOKUP($C46,Wunder!A:L,12, FALSE)</f>
        <v>-5.9999999999998721E-2</v>
      </c>
      <c r="Z46" s="99"/>
      <c r="AA46" s="80">
        <f>VLOOKUP($C46,Wunder!A:L,6, FALSE)</f>
        <v>14</v>
      </c>
      <c r="AB46" s="80">
        <f>VLOOKUP($C46, Wunder!A:L, 7, FALSE)</f>
        <v>9</v>
      </c>
      <c r="AC46" s="84">
        <f>VLOOKUP($C46, Wunder!A:L, 9, FALSE)</f>
        <v>0</v>
      </c>
      <c r="AD46" s="106" t="s">
        <v>79</v>
      </c>
      <c r="AE46" s="120"/>
      <c r="AF46" s="262"/>
      <c r="AG46" s="82" t="str">
        <f t="shared" si="1"/>
        <v>N</v>
      </c>
      <c r="AH46" s="106">
        <f>VLOOKUP($C46, Wunder!A:L, 8, FALSE)</f>
        <v>0</v>
      </c>
      <c r="AI46" s="89"/>
      <c r="AJ46" s="112">
        <f>VLOOKUP(C46+1,Moon!A:B,2,FALSE)</f>
        <v>0.92</v>
      </c>
      <c r="AK46" s="112">
        <f>AJ46*VLOOKUP(AD46,Moon!$R:$S,2,FALSE)</f>
        <v>0.92</v>
      </c>
      <c r="AL46" s="104">
        <v>36668</v>
      </c>
      <c r="AM46" s="88"/>
      <c r="AN46" s="100">
        <v>1.7</v>
      </c>
      <c r="AO46" s="144"/>
      <c r="AP46" s="99">
        <v>2.5350000000000001</v>
      </c>
      <c r="AQ46" s="99">
        <v>9.6660000000000004</v>
      </c>
      <c r="AR46" s="89" t="s">
        <v>10</v>
      </c>
      <c r="AS46" s="280"/>
      <c r="AT46" s="291"/>
      <c r="AU46" s="262">
        <v>531</v>
      </c>
      <c r="AV46" s="262">
        <v>487</v>
      </c>
      <c r="AW46" s="269">
        <v>497</v>
      </c>
      <c r="AX46" s="139">
        <v>0</v>
      </c>
      <c r="AY46" s="84">
        <v>0</v>
      </c>
      <c r="AZ46" s="84">
        <v>0</v>
      </c>
      <c r="BA46" s="86">
        <v>0</v>
      </c>
      <c r="BB46" s="103">
        <v>0</v>
      </c>
      <c r="BC46" s="82">
        <f t="shared" si="3"/>
        <v>141</v>
      </c>
      <c r="BD46" s="84">
        <f t="shared" si="4"/>
        <v>2000</v>
      </c>
      <c r="BE46" s="140">
        <f t="shared" si="5"/>
        <v>1.2658227848101267</v>
      </c>
    </row>
    <row r="47" spans="1:57">
      <c r="A47" s="86" t="s">
        <v>11</v>
      </c>
      <c r="B47" s="89" t="s">
        <v>11</v>
      </c>
      <c r="C47" s="302">
        <v>36666</v>
      </c>
      <c r="D47" s="92" t="s">
        <v>384</v>
      </c>
      <c r="E47" s="84" t="s">
        <v>11</v>
      </c>
      <c r="F47" s="156">
        <v>0.86805555555555547</v>
      </c>
      <c r="G47" s="88">
        <v>100</v>
      </c>
      <c r="H47" s="84">
        <v>77</v>
      </c>
      <c r="I47" s="84">
        <v>1</v>
      </c>
      <c r="J47" s="84"/>
      <c r="K47" s="106">
        <f t="shared" si="6"/>
        <v>2.5641025641025639</v>
      </c>
      <c r="L47" s="112">
        <f t="shared" si="0"/>
        <v>1.2987012987012987</v>
      </c>
      <c r="M47" s="95"/>
      <c r="N47" s="88">
        <v>71</v>
      </c>
      <c r="O47" s="94" t="s">
        <v>11</v>
      </c>
      <c r="P47" s="94"/>
      <c r="Q47" s="94"/>
      <c r="R47" s="84">
        <v>1</v>
      </c>
      <c r="S47" s="89"/>
      <c r="T47" s="280">
        <f>VLOOKUP($C47+$F47,Meso!A:C,2)</f>
        <v>82.9</v>
      </c>
      <c r="U47" s="284"/>
      <c r="V47" s="143">
        <v>495</v>
      </c>
      <c r="W47" s="106">
        <f>VLOOKUP($C47,Wunder!A:L,5,FALSE)</f>
        <v>29.96</v>
      </c>
      <c r="X47" s="106">
        <f>VLOOKUP($C47,Wunder!A:L,11, FALSE)</f>
        <v>-3.9999999999999147E-2</v>
      </c>
      <c r="Y47" s="106">
        <f>VLOOKUP($C47,Wunder!A:L,12, FALSE)</f>
        <v>-5.9999999999998721E-2</v>
      </c>
      <c r="Z47" s="99"/>
      <c r="AA47" s="80">
        <f>VLOOKUP($C47,Wunder!A:L,6, FALSE)</f>
        <v>14</v>
      </c>
      <c r="AB47" s="80">
        <f>VLOOKUP($C47, Wunder!A:L, 7, FALSE)</f>
        <v>9</v>
      </c>
      <c r="AC47" s="84">
        <f>VLOOKUP($C47, Wunder!A:L, 9, FALSE)</f>
        <v>0</v>
      </c>
      <c r="AD47" s="106" t="s">
        <v>79</v>
      </c>
      <c r="AE47" s="120"/>
      <c r="AF47" s="262"/>
      <c r="AG47" s="82" t="str">
        <f t="shared" si="1"/>
        <v>N</v>
      </c>
      <c r="AH47" s="106">
        <f>VLOOKUP($C47, Wunder!A:L, 8, FALSE)</f>
        <v>0</v>
      </c>
      <c r="AI47" s="89"/>
      <c r="AJ47" s="112">
        <f>VLOOKUP(C47+1,Moon!A:B,2,FALSE)</f>
        <v>0.92</v>
      </c>
      <c r="AK47" s="112">
        <f>AJ47*VLOOKUP(AD47,Moon!$R:$S,2,FALSE)</f>
        <v>0.92</v>
      </c>
      <c r="AL47" s="104">
        <f t="shared" si="7"/>
        <v>36667</v>
      </c>
      <c r="AM47" s="138">
        <v>0.24652777777777779</v>
      </c>
      <c r="AN47" s="100">
        <v>1.7</v>
      </c>
      <c r="AO47" s="144">
        <v>476</v>
      </c>
      <c r="AP47" s="99">
        <v>2.5350000000000001</v>
      </c>
      <c r="AQ47" s="99">
        <v>9.6660000000000004</v>
      </c>
      <c r="AR47" s="89" t="s">
        <v>10</v>
      </c>
      <c r="AS47" s="280"/>
      <c r="AT47" s="291"/>
      <c r="AU47" s="262">
        <v>531</v>
      </c>
      <c r="AV47" s="262">
        <v>487</v>
      </c>
      <c r="AW47" s="269">
        <v>497</v>
      </c>
      <c r="AX47" s="139">
        <v>1</v>
      </c>
      <c r="AY47" s="84">
        <v>0</v>
      </c>
      <c r="AZ47" s="84">
        <v>0</v>
      </c>
      <c r="BA47" s="86">
        <v>0</v>
      </c>
      <c r="BB47" s="103">
        <v>0</v>
      </c>
      <c r="BC47" s="82">
        <f t="shared" si="3"/>
        <v>141</v>
      </c>
      <c r="BD47" s="84">
        <f t="shared" si="4"/>
        <v>2000</v>
      </c>
      <c r="BE47" s="140">
        <f t="shared" si="5"/>
        <v>2.5641025641025639</v>
      </c>
    </row>
    <row r="48" spans="1:57">
      <c r="A48" s="86" t="s">
        <v>11</v>
      </c>
      <c r="B48" s="89" t="s">
        <v>11</v>
      </c>
      <c r="C48" s="302">
        <v>36672</v>
      </c>
      <c r="D48" s="92" t="s">
        <v>384</v>
      </c>
      <c r="E48" s="84" t="s">
        <v>12</v>
      </c>
      <c r="F48" s="156">
        <v>0.39027777777777778</v>
      </c>
      <c r="G48" s="88">
        <v>91</v>
      </c>
      <c r="H48" s="84">
        <v>45</v>
      </c>
      <c r="I48" s="84">
        <v>0</v>
      </c>
      <c r="J48" s="84"/>
      <c r="K48" s="106">
        <f t="shared" si="6"/>
        <v>2.1739130434782608</v>
      </c>
      <c r="L48" s="112">
        <f t="shared" si="0"/>
        <v>0</v>
      </c>
      <c r="M48" s="95"/>
      <c r="N48" s="88"/>
      <c r="O48" s="94" t="s">
        <v>11</v>
      </c>
      <c r="P48" s="94"/>
      <c r="Q48" s="94"/>
      <c r="R48" s="84">
        <v>1</v>
      </c>
      <c r="S48" s="89"/>
      <c r="T48" s="280">
        <f>VLOOKUP($C48+$F48,Meso!A:C,2)</f>
        <v>69.8</v>
      </c>
      <c r="U48" s="284"/>
      <c r="V48" s="143">
        <v>578</v>
      </c>
      <c r="W48" s="106">
        <f>VLOOKUP($C48,Wunder!A:L,5,FALSE)</f>
        <v>29.86</v>
      </c>
      <c r="X48" s="106">
        <f>VLOOKUP($C48,Wunder!A:L,11, FALSE)</f>
        <v>6.0000000000002274E-2</v>
      </c>
      <c r="Y48" s="106">
        <f>VLOOKUP($C48,Wunder!A:L,12, FALSE)</f>
        <v>0.12000000000000099</v>
      </c>
      <c r="Z48" s="99"/>
      <c r="AA48" s="80">
        <f>VLOOKUP($C48,Wunder!A:L,6, FALSE)</f>
        <v>12</v>
      </c>
      <c r="AB48" s="80">
        <f>VLOOKUP($C48, Wunder!A:L, 7, FALSE)</f>
        <v>3</v>
      </c>
      <c r="AC48" s="84">
        <f>VLOOKUP($C48, Wunder!A:L, 9, FALSE)</f>
        <v>2</v>
      </c>
      <c r="AD48" s="106" t="s">
        <v>79</v>
      </c>
      <c r="AE48" s="120"/>
      <c r="AF48" s="262"/>
      <c r="AG48" s="82" t="str">
        <f t="shared" si="1"/>
        <v>N</v>
      </c>
      <c r="AH48" s="106">
        <f>VLOOKUP($C48, Wunder!A:L, 8, FALSE)</f>
        <v>0</v>
      </c>
      <c r="AI48" s="89"/>
      <c r="AJ48" s="112">
        <f>VLOOKUP(C48+1,Moon!A:B,2,FALSE)</f>
        <v>0.42</v>
      </c>
      <c r="AK48" s="112">
        <f>AJ48*VLOOKUP(AD48,Moon!$R:$S,2,FALSE)</f>
        <v>0.42</v>
      </c>
      <c r="AL48" s="104">
        <v>36674</v>
      </c>
      <c r="AM48" s="88"/>
      <c r="AN48" s="100">
        <v>1.1000000000000001</v>
      </c>
      <c r="AO48" s="144"/>
      <c r="AP48" s="99">
        <v>2.774</v>
      </c>
      <c r="AQ48" s="99">
        <v>8.3000000000000007</v>
      </c>
      <c r="AR48" s="89" t="s">
        <v>10</v>
      </c>
      <c r="AS48" s="280"/>
      <c r="AT48" s="291"/>
      <c r="AU48" s="262">
        <v>537</v>
      </c>
      <c r="AV48" s="262">
        <v>559</v>
      </c>
      <c r="AW48" s="269">
        <v>549.5</v>
      </c>
      <c r="AX48" s="139">
        <v>0</v>
      </c>
      <c r="AY48" s="84">
        <v>0</v>
      </c>
      <c r="AZ48" s="84">
        <v>0</v>
      </c>
      <c r="BA48" s="86">
        <v>0</v>
      </c>
      <c r="BB48" s="103">
        <v>0</v>
      </c>
      <c r="BC48" s="82">
        <f t="shared" si="3"/>
        <v>147</v>
      </c>
      <c r="BD48" s="84">
        <f t="shared" si="4"/>
        <v>2000</v>
      </c>
      <c r="BE48" s="140">
        <f t="shared" si="5"/>
        <v>2.1739130434782608</v>
      </c>
    </row>
    <row r="49" spans="1:57">
      <c r="A49" s="86" t="s">
        <v>11</v>
      </c>
      <c r="B49" s="89" t="s">
        <v>11</v>
      </c>
      <c r="C49" s="302">
        <v>36672</v>
      </c>
      <c r="D49" s="92" t="s">
        <v>384</v>
      </c>
      <c r="E49" s="84" t="s">
        <v>11</v>
      </c>
      <c r="F49" s="103"/>
      <c r="G49" s="88">
        <v>101</v>
      </c>
      <c r="H49" s="84">
        <v>31</v>
      </c>
      <c r="I49" s="84">
        <v>1</v>
      </c>
      <c r="J49" s="84"/>
      <c r="K49" s="106">
        <f t="shared" si="6"/>
        <v>6.25</v>
      </c>
      <c r="L49" s="112">
        <f t="shared" si="0"/>
        <v>3.225806451612903</v>
      </c>
      <c r="M49" s="95">
        <v>63</v>
      </c>
      <c r="N49" s="88">
        <v>55</v>
      </c>
      <c r="O49" s="94" t="s">
        <v>11</v>
      </c>
      <c r="P49" s="94"/>
      <c r="Q49" s="94"/>
      <c r="R49" s="84">
        <v>1</v>
      </c>
      <c r="S49" s="89"/>
      <c r="T49" s="280">
        <f>VLOOKUP($C49+$F49,Meso!A:C,2)</f>
        <v>71.099999999999994</v>
      </c>
      <c r="U49" s="284"/>
      <c r="V49" s="143">
        <v>545</v>
      </c>
      <c r="W49" s="106">
        <f>VLOOKUP($C49,Wunder!A:L,5,FALSE)</f>
        <v>29.86</v>
      </c>
      <c r="X49" s="106">
        <f>VLOOKUP($C49,Wunder!A:L,11, FALSE)</f>
        <v>6.0000000000002274E-2</v>
      </c>
      <c r="Y49" s="106">
        <f>VLOOKUP($C49,Wunder!A:L,12, FALSE)</f>
        <v>0.12000000000000099</v>
      </c>
      <c r="Z49" s="99"/>
      <c r="AA49" s="80">
        <f>VLOOKUP($C49,Wunder!A:L,6, FALSE)</f>
        <v>12</v>
      </c>
      <c r="AB49" s="80">
        <f>VLOOKUP($C49, Wunder!A:L, 7, FALSE)</f>
        <v>3</v>
      </c>
      <c r="AC49" s="84">
        <f>VLOOKUP($C49, Wunder!A:L, 9, FALSE)</f>
        <v>2</v>
      </c>
      <c r="AD49" s="106" t="s">
        <v>79</v>
      </c>
      <c r="AE49" s="120"/>
      <c r="AF49" s="262"/>
      <c r="AG49" s="82" t="str">
        <f t="shared" si="1"/>
        <v>N</v>
      </c>
      <c r="AH49" s="106">
        <f>VLOOKUP($C49, Wunder!A:L, 8, FALSE)</f>
        <v>0</v>
      </c>
      <c r="AI49" s="89"/>
      <c r="AJ49" s="112">
        <f>VLOOKUP(C49+1,Moon!A:B,2,FALSE)</f>
        <v>0.42</v>
      </c>
      <c r="AK49" s="112">
        <f>AJ49*VLOOKUP(AD49,Moon!$R:$S,2,FALSE)</f>
        <v>0.42</v>
      </c>
      <c r="AL49" s="104">
        <v>36674</v>
      </c>
      <c r="AM49" s="138">
        <v>0.21666666666666667</v>
      </c>
      <c r="AN49" s="100">
        <v>1.3</v>
      </c>
      <c r="AO49" s="144">
        <v>518</v>
      </c>
      <c r="AP49" s="99">
        <v>2.8969999999999998</v>
      </c>
      <c r="AQ49" s="99">
        <v>9.3000000000000007</v>
      </c>
      <c r="AR49" s="89" t="s">
        <v>10</v>
      </c>
      <c r="AS49" s="280"/>
      <c r="AT49" s="291"/>
      <c r="AU49" s="262">
        <v>537</v>
      </c>
      <c r="AV49" s="262">
        <v>559</v>
      </c>
      <c r="AW49" s="269">
        <v>549.5</v>
      </c>
      <c r="AX49" s="139">
        <v>0</v>
      </c>
      <c r="AY49" s="84">
        <v>0</v>
      </c>
      <c r="AZ49" s="84">
        <v>1</v>
      </c>
      <c r="BA49" s="86">
        <v>0</v>
      </c>
      <c r="BB49" s="103">
        <v>0</v>
      </c>
      <c r="BC49" s="82">
        <f t="shared" si="3"/>
        <v>147</v>
      </c>
      <c r="BD49" s="84">
        <f t="shared" si="4"/>
        <v>2000</v>
      </c>
      <c r="BE49" s="140">
        <f t="shared" si="5"/>
        <v>6.25</v>
      </c>
    </row>
    <row r="50" spans="1:57">
      <c r="A50" s="86" t="s">
        <v>11</v>
      </c>
      <c r="B50" s="89" t="s">
        <v>11</v>
      </c>
      <c r="C50" s="302">
        <v>36679</v>
      </c>
      <c r="D50" s="92" t="s">
        <v>384</v>
      </c>
      <c r="E50" s="84" t="s">
        <v>12</v>
      </c>
      <c r="F50" s="156">
        <v>0.46875</v>
      </c>
      <c r="G50" s="88">
        <v>68</v>
      </c>
      <c r="H50" s="84">
        <v>56</v>
      </c>
      <c r="I50" s="84">
        <v>0</v>
      </c>
      <c r="J50" s="84"/>
      <c r="K50" s="106">
        <f t="shared" si="6"/>
        <v>1.7543859649122806</v>
      </c>
      <c r="L50" s="112">
        <f t="shared" si="0"/>
        <v>0</v>
      </c>
      <c r="M50" s="95">
        <v>57</v>
      </c>
      <c r="N50" s="88"/>
      <c r="O50" s="84" t="s">
        <v>11</v>
      </c>
      <c r="P50" s="84"/>
      <c r="Q50" s="84"/>
      <c r="R50" s="84">
        <v>1</v>
      </c>
      <c r="S50" s="89"/>
      <c r="T50" s="280">
        <f>VLOOKUP($C50+$F50,Meso!A:C,2)</f>
        <v>79</v>
      </c>
      <c r="U50" s="284"/>
      <c r="V50" s="143">
        <v>454</v>
      </c>
      <c r="W50" s="106"/>
      <c r="X50" s="106"/>
      <c r="Y50" s="106"/>
      <c r="Z50" s="99"/>
      <c r="AA50" s="80">
        <f>VLOOKUP($C50,Wunder!A:L,6, FALSE)</f>
        <v>0</v>
      </c>
      <c r="AB50" s="80">
        <f>VLOOKUP($C50, Wunder!A:L, 7, FALSE)</f>
        <v>0</v>
      </c>
      <c r="AC50" s="84">
        <f>VLOOKUP($C50, Wunder!A:L, 9, FALSE)</f>
        <v>0</v>
      </c>
      <c r="AD50" s="106"/>
      <c r="AE50" s="120"/>
      <c r="AF50" s="262"/>
      <c r="AG50" s="82" t="str">
        <f t="shared" ref="AG50:AG56" si="8">IF(AH50&gt;0,"Y","N")</f>
        <v>N</v>
      </c>
      <c r="AH50" s="106">
        <f>VLOOKUP($C50, Wunder!A:L, 8, FALSE)</f>
        <v>0</v>
      </c>
      <c r="AI50" s="89"/>
      <c r="AJ50" s="112">
        <v>0</v>
      </c>
      <c r="AK50" s="112"/>
      <c r="AL50" s="104">
        <v>36681</v>
      </c>
      <c r="AM50" s="88"/>
      <c r="AN50" s="100">
        <v>2.4</v>
      </c>
      <c r="AO50" s="144"/>
      <c r="AP50" s="99">
        <v>2.625</v>
      </c>
      <c r="AQ50" s="99">
        <v>9</v>
      </c>
      <c r="AR50" s="89" t="s">
        <v>10</v>
      </c>
      <c r="AS50" s="280"/>
      <c r="AT50" s="291"/>
      <c r="AU50" s="262">
        <v>436</v>
      </c>
      <c r="AV50" s="262">
        <v>442</v>
      </c>
      <c r="AW50" s="269">
        <v>438</v>
      </c>
      <c r="AX50" s="139">
        <v>0</v>
      </c>
      <c r="AY50" s="84">
        <v>0</v>
      </c>
      <c r="AZ50" s="84">
        <v>0</v>
      </c>
      <c r="BA50" s="86">
        <v>0</v>
      </c>
      <c r="BB50" s="103">
        <v>0</v>
      </c>
      <c r="BC50" s="82">
        <f t="shared" si="3"/>
        <v>154</v>
      </c>
      <c r="BD50" s="84">
        <f t="shared" si="4"/>
        <v>2000</v>
      </c>
      <c r="BE50" s="140">
        <f t="shared" si="5"/>
        <v>1.7543859649122806</v>
      </c>
    </row>
    <row r="51" spans="1:57">
      <c r="A51" s="86" t="s">
        <v>11</v>
      </c>
      <c r="B51" s="89" t="s">
        <v>11</v>
      </c>
      <c r="C51" s="302">
        <v>36679</v>
      </c>
      <c r="D51" s="92" t="s">
        <v>384</v>
      </c>
      <c r="E51" s="84" t="s">
        <v>11</v>
      </c>
      <c r="F51" s="156">
        <v>0.90972222222222221</v>
      </c>
      <c r="G51" s="88">
        <v>72</v>
      </c>
      <c r="H51" s="84">
        <v>64</v>
      </c>
      <c r="I51" s="84">
        <v>2</v>
      </c>
      <c r="J51" s="84"/>
      <c r="K51" s="106">
        <f t="shared" si="6"/>
        <v>4.6153846153846159</v>
      </c>
      <c r="L51" s="112">
        <f t="shared" si="0"/>
        <v>3.125</v>
      </c>
      <c r="M51" s="95"/>
      <c r="N51" s="88">
        <v>71</v>
      </c>
      <c r="O51" s="84" t="s">
        <v>11</v>
      </c>
      <c r="P51" s="84"/>
      <c r="Q51" s="84"/>
      <c r="R51" s="84">
        <v>1</v>
      </c>
      <c r="S51" s="89"/>
      <c r="T51" s="280">
        <f>VLOOKUP($C51+$F51,Meso!A:C,2)</f>
        <v>75.900000000000006</v>
      </c>
      <c r="U51" s="284"/>
      <c r="V51" s="143">
        <v>322</v>
      </c>
      <c r="W51" s="106"/>
      <c r="X51" s="106"/>
      <c r="Y51" s="106"/>
      <c r="Z51" s="99"/>
      <c r="AA51" s="80">
        <f>VLOOKUP($C51,Wunder!A:L,6, FALSE)</f>
        <v>0</v>
      </c>
      <c r="AB51" s="80">
        <f>VLOOKUP($C51, Wunder!A:L, 7, FALSE)</f>
        <v>0</v>
      </c>
      <c r="AC51" s="84">
        <f>VLOOKUP($C51, Wunder!A:L, 9, FALSE)</f>
        <v>0</v>
      </c>
      <c r="AD51" s="106"/>
      <c r="AE51" s="120"/>
      <c r="AF51" s="262"/>
      <c r="AG51" s="82" t="str">
        <f t="shared" si="8"/>
        <v>N</v>
      </c>
      <c r="AH51" s="106">
        <f>VLOOKUP($C51, Wunder!A:L, 8, FALSE)</f>
        <v>0</v>
      </c>
      <c r="AI51" s="89"/>
      <c r="AJ51" s="112">
        <v>0</v>
      </c>
      <c r="AK51" s="112"/>
      <c r="AL51" s="104">
        <f t="shared" si="7"/>
        <v>36680</v>
      </c>
      <c r="AM51" s="138">
        <v>0.22500000000000001</v>
      </c>
      <c r="AN51" s="100">
        <v>2.4</v>
      </c>
      <c r="AO51" s="144">
        <v>441</v>
      </c>
      <c r="AP51" s="99">
        <v>2.625</v>
      </c>
      <c r="AQ51" s="99">
        <v>9</v>
      </c>
      <c r="AR51" s="89" t="s">
        <v>10</v>
      </c>
      <c r="AS51" s="280"/>
      <c r="AT51" s="291"/>
      <c r="AU51" s="262">
        <v>436</v>
      </c>
      <c r="AV51" s="262">
        <v>442</v>
      </c>
      <c r="AW51" s="269">
        <v>438</v>
      </c>
      <c r="AX51" s="139">
        <v>2</v>
      </c>
      <c r="AY51" s="84">
        <v>0</v>
      </c>
      <c r="AZ51" s="84">
        <v>0</v>
      </c>
      <c r="BA51" s="86">
        <v>0</v>
      </c>
      <c r="BB51" s="103">
        <v>0</v>
      </c>
      <c r="BC51" s="82">
        <f t="shared" si="3"/>
        <v>154</v>
      </c>
      <c r="BD51" s="84">
        <f t="shared" si="4"/>
        <v>2000</v>
      </c>
      <c r="BE51" s="140">
        <f t="shared" si="5"/>
        <v>4.6153846153846159</v>
      </c>
    </row>
    <row r="52" spans="1:57">
      <c r="A52" s="86" t="s">
        <v>11</v>
      </c>
      <c r="B52" s="89" t="s">
        <v>11</v>
      </c>
      <c r="C52" s="302">
        <v>36687</v>
      </c>
      <c r="D52" s="92" t="s">
        <v>384</v>
      </c>
      <c r="E52" s="84" t="s">
        <v>12</v>
      </c>
      <c r="F52" s="156">
        <v>0.39583333333333331</v>
      </c>
      <c r="G52" s="88">
        <v>67</v>
      </c>
      <c r="H52" s="84">
        <v>64</v>
      </c>
      <c r="I52" s="84">
        <v>0</v>
      </c>
      <c r="J52" s="84"/>
      <c r="K52" s="106">
        <f t="shared" si="6"/>
        <v>1.5384615384615385</v>
      </c>
      <c r="L52" s="112">
        <f t="shared" si="0"/>
        <v>0</v>
      </c>
      <c r="M52" s="95"/>
      <c r="N52" s="88"/>
      <c r="O52" s="84" t="s">
        <v>11</v>
      </c>
      <c r="P52" s="84"/>
      <c r="Q52" s="84"/>
      <c r="R52" s="84">
        <v>1</v>
      </c>
      <c r="S52" s="89"/>
      <c r="T52" s="280">
        <f>VLOOKUP($C52+$F52,Meso!A:C,2)</f>
        <v>61</v>
      </c>
      <c r="U52" s="284"/>
      <c r="V52" s="143">
        <v>452</v>
      </c>
      <c r="W52" s="106">
        <f>VLOOKUP($C52,Wunder!A:L,5,FALSE)</f>
        <v>29.94</v>
      </c>
      <c r="X52" s="106">
        <f>VLOOKUP($C52,Wunder!A:L,11, FALSE)</f>
        <v>2.9999999999997584E-2</v>
      </c>
      <c r="Y52" s="106">
        <f>VLOOKUP($C52,Wunder!A:L,12, FALSE)</f>
        <v>4.00000000000027E-2</v>
      </c>
      <c r="Z52" s="99"/>
      <c r="AA52" s="80">
        <f>VLOOKUP($C52,Wunder!A:L,6, FALSE)</f>
        <v>10</v>
      </c>
      <c r="AB52" s="80">
        <f>VLOOKUP($C52, Wunder!A:L, 7, FALSE)</f>
        <v>6</v>
      </c>
      <c r="AC52" s="84">
        <f>VLOOKUP($C52, Wunder!A:L, 9, FALSE)</f>
        <v>1</v>
      </c>
      <c r="AD52" s="106" t="s">
        <v>70</v>
      </c>
      <c r="AE52" s="120"/>
      <c r="AF52" s="262"/>
      <c r="AG52" s="82" t="str">
        <f t="shared" si="8"/>
        <v>N</v>
      </c>
      <c r="AH52" s="106">
        <f>VLOOKUP($C52, Wunder!A:L, 8, FALSE)</f>
        <v>0</v>
      </c>
      <c r="AI52" s="89"/>
      <c r="AJ52" s="112">
        <v>0.63</v>
      </c>
      <c r="AK52" s="112">
        <f>AJ52*VLOOKUP(AD52,Moon!$R:$S,2,FALSE)</f>
        <v>0.504</v>
      </c>
      <c r="AL52" s="104">
        <v>36689</v>
      </c>
      <c r="AM52" s="88"/>
      <c r="AN52" s="100">
        <v>1.7</v>
      </c>
      <c r="AO52" s="144"/>
      <c r="AP52" s="99">
        <v>2.4956</v>
      </c>
      <c r="AQ52" s="99">
        <v>9.66</v>
      </c>
      <c r="AR52" s="89" t="s">
        <v>10</v>
      </c>
      <c r="AS52" s="280"/>
      <c r="AT52" s="291"/>
      <c r="AU52" s="262">
        <v>427</v>
      </c>
      <c r="AV52" s="262">
        <v>448</v>
      </c>
      <c r="AW52" s="269">
        <v>435</v>
      </c>
      <c r="AX52" s="139">
        <v>0</v>
      </c>
      <c r="AY52" s="84">
        <v>0</v>
      </c>
      <c r="AZ52" s="84">
        <v>0</v>
      </c>
      <c r="BA52" s="86">
        <v>0</v>
      </c>
      <c r="BB52" s="103">
        <v>0</v>
      </c>
      <c r="BC52" s="82">
        <f t="shared" si="3"/>
        <v>162</v>
      </c>
      <c r="BD52" s="84">
        <f t="shared" si="4"/>
        <v>2000</v>
      </c>
      <c r="BE52" s="140">
        <f t="shared" si="5"/>
        <v>1.5384615384615385</v>
      </c>
    </row>
    <row r="53" spans="1:57">
      <c r="A53" s="145" t="s">
        <v>11</v>
      </c>
      <c r="B53" s="90" t="s">
        <v>11</v>
      </c>
      <c r="C53" s="303">
        <v>36687</v>
      </c>
      <c r="D53" s="91" t="s">
        <v>384</v>
      </c>
      <c r="E53" s="85" t="s">
        <v>12</v>
      </c>
      <c r="F53" s="158">
        <v>0.39583333333333331</v>
      </c>
      <c r="G53" s="98">
        <v>50</v>
      </c>
      <c r="H53" s="85">
        <v>44</v>
      </c>
      <c r="I53" s="85">
        <v>1</v>
      </c>
      <c r="J53" s="85"/>
      <c r="K53" s="107">
        <f t="shared" si="6"/>
        <v>4.4444444444444446</v>
      </c>
      <c r="L53" s="114">
        <f t="shared" si="0"/>
        <v>2.2727272727272729</v>
      </c>
      <c r="M53" s="147">
        <v>72</v>
      </c>
      <c r="N53" s="98">
        <v>60</v>
      </c>
      <c r="O53" s="85" t="s">
        <v>11</v>
      </c>
      <c r="P53" s="85"/>
      <c r="Q53" s="85"/>
      <c r="R53" s="85">
        <v>1</v>
      </c>
      <c r="S53" s="90"/>
      <c r="T53" s="281">
        <f>VLOOKUP($C53+$F53,Meso!A:C,2)</f>
        <v>61</v>
      </c>
      <c r="U53" s="285"/>
      <c r="V53" s="148">
        <v>452</v>
      </c>
      <c r="W53" s="107">
        <f>VLOOKUP($C53,Wunder!A:L,5,FALSE)</f>
        <v>29.94</v>
      </c>
      <c r="X53" s="107">
        <f>VLOOKUP($C53,Wunder!A:L,11, FALSE)</f>
        <v>2.9999999999997584E-2</v>
      </c>
      <c r="Y53" s="107">
        <f>VLOOKUP($C53,Wunder!A:L,12, FALSE)</f>
        <v>4.00000000000027E-2</v>
      </c>
      <c r="Z53" s="149"/>
      <c r="AA53" s="81">
        <f>VLOOKUP($C53,Wunder!A:L,6, FALSE)</f>
        <v>10</v>
      </c>
      <c r="AB53" s="81">
        <f>VLOOKUP($C53, Wunder!A:L, 7, FALSE)</f>
        <v>6</v>
      </c>
      <c r="AC53" s="85">
        <f>VLOOKUP($C53, Wunder!A:L, 9, FALSE)</f>
        <v>1</v>
      </c>
      <c r="AD53" s="107" t="s">
        <v>70</v>
      </c>
      <c r="AE53" s="121"/>
      <c r="AF53" s="263"/>
      <c r="AG53" s="122" t="str">
        <f t="shared" si="8"/>
        <v>N</v>
      </c>
      <c r="AH53" s="107">
        <f>VLOOKUP($C53, Wunder!A:L, 8, FALSE)</f>
        <v>0</v>
      </c>
      <c r="AI53" s="90"/>
      <c r="AJ53" s="114">
        <v>0.63</v>
      </c>
      <c r="AK53" s="114">
        <f>AJ53*VLOOKUP(AD53,Moon!$R:$S,2,FALSE)</f>
        <v>0.504</v>
      </c>
      <c r="AL53" s="105">
        <f t="shared" si="7"/>
        <v>36688</v>
      </c>
      <c r="AM53" s="159">
        <v>0.63263888888888886</v>
      </c>
      <c r="AN53" s="150">
        <v>1.6</v>
      </c>
      <c r="AO53" s="151">
        <v>415</v>
      </c>
      <c r="AP53" s="149">
        <v>2.6179999999999999</v>
      </c>
      <c r="AQ53" s="149">
        <v>9.66</v>
      </c>
      <c r="AR53" s="90" t="s">
        <v>10</v>
      </c>
      <c r="AS53" s="281"/>
      <c r="AT53" s="292"/>
      <c r="AU53" s="263">
        <v>427</v>
      </c>
      <c r="AV53" s="263">
        <v>448</v>
      </c>
      <c r="AW53" s="270">
        <v>435</v>
      </c>
      <c r="AX53" s="152">
        <v>1</v>
      </c>
      <c r="AY53" s="85">
        <v>0</v>
      </c>
      <c r="AZ53" s="85">
        <v>0</v>
      </c>
      <c r="BA53" s="145">
        <v>0</v>
      </c>
      <c r="BB53" s="146">
        <v>0</v>
      </c>
      <c r="BC53" s="122">
        <f t="shared" si="3"/>
        <v>162</v>
      </c>
      <c r="BD53" s="85">
        <f t="shared" si="4"/>
        <v>2000</v>
      </c>
      <c r="BE53" s="153">
        <f t="shared" si="5"/>
        <v>4.4444444444444446</v>
      </c>
    </row>
    <row r="54" spans="1:57">
      <c r="A54" s="86" t="s">
        <v>18</v>
      </c>
      <c r="B54" s="89" t="s">
        <v>18</v>
      </c>
      <c r="C54" s="301">
        <v>36893</v>
      </c>
      <c r="D54" s="92" t="s">
        <v>384</v>
      </c>
      <c r="E54" s="84" t="s">
        <v>11</v>
      </c>
      <c r="F54" s="156">
        <v>0.72777777777777775</v>
      </c>
      <c r="G54" s="88">
        <v>519</v>
      </c>
      <c r="H54" s="84">
        <v>516</v>
      </c>
      <c r="I54" s="84">
        <v>65</v>
      </c>
      <c r="J54" s="84"/>
      <c r="K54" s="106">
        <f t="shared" si="6"/>
        <v>12.76595744680851</v>
      </c>
      <c r="L54" s="112">
        <f t="shared" si="0"/>
        <v>12.596899224806201</v>
      </c>
      <c r="M54" s="95">
        <v>35</v>
      </c>
      <c r="N54" s="88">
        <v>35</v>
      </c>
      <c r="O54" s="84" t="s">
        <v>11</v>
      </c>
      <c r="P54" s="84"/>
      <c r="Q54" s="84"/>
      <c r="R54" s="84">
        <v>1</v>
      </c>
      <c r="S54" s="89">
        <v>3</v>
      </c>
      <c r="T54" s="280">
        <f>VLOOKUP($C54+$F54,Meso!A:C,2)</f>
        <v>59</v>
      </c>
      <c r="U54" s="284"/>
      <c r="V54" s="143">
        <v>345</v>
      </c>
      <c r="W54" s="106">
        <f>VLOOKUP($C54,Wunder!A:L,5,FALSE)</f>
        <v>30.31</v>
      </c>
      <c r="X54" s="106">
        <f>VLOOKUP($C54,Wunder!A:L,11, FALSE)</f>
        <v>8.9999999999999858E-2</v>
      </c>
      <c r="Y54" s="106">
        <f>VLOOKUP($C54,Wunder!A:L,12, FALSE)</f>
        <v>0.13999999999999702</v>
      </c>
      <c r="Z54" s="99"/>
      <c r="AA54" s="80">
        <f>VLOOKUP($C54,Wunder!A:L,6, FALSE)</f>
        <v>7</v>
      </c>
      <c r="AB54" s="80">
        <f>VLOOKUP($C54, Wunder!A:L, 7, FALSE)</f>
        <v>1</v>
      </c>
      <c r="AC54" s="84">
        <f>VLOOKUP($C54, Wunder!A:L, 9, FALSE)</f>
        <v>1</v>
      </c>
      <c r="AD54" s="106" t="s">
        <v>79</v>
      </c>
      <c r="AE54" s="120"/>
      <c r="AF54" s="262"/>
      <c r="AG54" s="82" t="str">
        <f t="shared" si="8"/>
        <v>N</v>
      </c>
      <c r="AH54" s="106">
        <f>VLOOKUP($C54, Wunder!A:L, 8, FALSE)</f>
        <v>0</v>
      </c>
      <c r="AI54" s="89"/>
      <c r="AJ54" s="112">
        <f>VLOOKUP(C54+1,Moon!A:B,2,FALSE)</f>
        <v>0.54</v>
      </c>
      <c r="AK54" s="112">
        <f>AJ54*VLOOKUP(AD54,Moon!$R:$S,2,FALSE)</f>
        <v>0.54</v>
      </c>
      <c r="AL54" s="104">
        <f t="shared" si="7"/>
        <v>36894</v>
      </c>
      <c r="AM54" s="138">
        <v>0.35138888888888892</v>
      </c>
      <c r="AN54" s="100">
        <v>1.3</v>
      </c>
      <c r="AO54" s="144">
        <v>337</v>
      </c>
      <c r="AP54" s="99">
        <v>1.7</v>
      </c>
      <c r="AQ54" s="99">
        <v>16</v>
      </c>
      <c r="AR54" s="89" t="s">
        <v>10</v>
      </c>
      <c r="AS54" s="280"/>
      <c r="AT54" s="291"/>
      <c r="AU54" s="262">
        <f>((VLOOKUP($C54+1,Flow!A:B,2)+VLOOKUP($C54+2,Flow!A:B,2)+VLOOKUP($C54+3,Flow!A:B,2)+VLOOKUP($C54+4,Flow!A:B,2)+VLOOKUP($C54+5,Flow!A:B,2))/5)</f>
        <v>339.4</v>
      </c>
      <c r="AV54" s="262">
        <f>VLOOKUP($AL54,Flow!A:B, 2)</f>
        <v>343</v>
      </c>
      <c r="AW54" s="269">
        <f>((VLOOKUP(C54+1, Flow!A:B,2))+(VLOOKUP($C54+2, Flow!A:B,2)))/2</f>
        <v>340.5</v>
      </c>
      <c r="AX54" s="139">
        <v>65</v>
      </c>
      <c r="AY54" s="84">
        <v>0</v>
      </c>
      <c r="AZ54" s="84">
        <v>0</v>
      </c>
      <c r="BA54" s="86">
        <v>0</v>
      </c>
      <c r="BB54" s="103">
        <v>0</v>
      </c>
      <c r="BC54" s="82">
        <f t="shared" si="3"/>
        <v>2</v>
      </c>
      <c r="BD54" s="84">
        <f t="shared" si="4"/>
        <v>2001</v>
      </c>
      <c r="BE54" s="140">
        <f t="shared" si="5"/>
        <v>12.76595744680851</v>
      </c>
    </row>
    <row r="55" spans="1:57">
      <c r="A55" s="86" t="s">
        <v>18</v>
      </c>
      <c r="B55" s="89" t="s">
        <v>18</v>
      </c>
      <c r="C55" s="301">
        <v>36902</v>
      </c>
      <c r="D55" s="92" t="s">
        <v>384</v>
      </c>
      <c r="E55" s="84" t="s">
        <v>11</v>
      </c>
      <c r="F55" s="156">
        <v>0.65972222222222221</v>
      </c>
      <c r="G55" s="88">
        <v>866</v>
      </c>
      <c r="H55" s="84">
        <v>859</v>
      </c>
      <c r="I55" s="84">
        <v>53</v>
      </c>
      <c r="J55" s="84"/>
      <c r="K55" s="106">
        <f t="shared" si="6"/>
        <v>6.279069767441861</v>
      </c>
      <c r="L55" s="112">
        <f t="shared" si="0"/>
        <v>6.1699650756693831</v>
      </c>
      <c r="M55" s="95">
        <v>35</v>
      </c>
      <c r="N55" s="88">
        <v>36</v>
      </c>
      <c r="O55" s="84" t="s">
        <v>11</v>
      </c>
      <c r="P55" s="84"/>
      <c r="Q55" s="84"/>
      <c r="R55" s="84">
        <v>2</v>
      </c>
      <c r="S55" s="89">
        <v>3</v>
      </c>
      <c r="T55" s="280">
        <f>VLOOKUP($C55+$F55,Meso!A:C,2)</f>
        <v>46.9</v>
      </c>
      <c r="U55" s="284"/>
      <c r="V55" s="143">
        <v>547</v>
      </c>
      <c r="W55" s="106">
        <f>VLOOKUP($C55,Wunder!A:L,5,FALSE)</f>
        <v>29.79</v>
      </c>
      <c r="X55" s="106">
        <f>VLOOKUP($C55,Wunder!A:L,11, FALSE)</f>
        <v>0.19000000000000128</v>
      </c>
      <c r="Y55" s="106">
        <f>VLOOKUP($C55,Wunder!A:L,12, FALSE)</f>
        <v>7.9999999999998295E-2</v>
      </c>
      <c r="Z55" s="99"/>
      <c r="AA55" s="80">
        <f>VLOOKUP($C55,Wunder!A:L,6, FALSE)</f>
        <v>18</v>
      </c>
      <c r="AB55" s="80">
        <f>VLOOKUP($C55, Wunder!A:L, 7, FALSE)</f>
        <v>14</v>
      </c>
      <c r="AC55" s="84">
        <f>VLOOKUP($C55, Wunder!A:L, 9, FALSE)</f>
        <v>8</v>
      </c>
      <c r="AD55" s="106" t="str">
        <f>VLOOKUP($C55+$F55,Meso!A:D,4)</f>
        <v>clear</v>
      </c>
      <c r="AE55" s="120" t="str">
        <f>VLOOKUP($C55, Wunder!A:L, 10, FALSE)</f>
        <v>Rain</v>
      </c>
      <c r="AF55" s="262"/>
      <c r="AG55" s="82" t="str">
        <f t="shared" si="8"/>
        <v>Y</v>
      </c>
      <c r="AH55" s="106">
        <f>VLOOKUP($C55, Wunder!A:L, 8, FALSE)</f>
        <v>0.01</v>
      </c>
      <c r="AI55" s="89"/>
      <c r="AJ55" s="112">
        <f>VLOOKUP(C55+1,Moon!A:B,2,FALSE)</f>
        <v>0.91</v>
      </c>
      <c r="AK55" s="112">
        <f>AJ55*VLOOKUP(AD55,Moon!$R:$S,2,FALSE)</f>
        <v>0.91</v>
      </c>
      <c r="AL55" s="104">
        <f t="shared" si="7"/>
        <v>36903</v>
      </c>
      <c r="AM55" s="138">
        <v>0.33819444444444446</v>
      </c>
      <c r="AN55" s="100">
        <v>5.6</v>
      </c>
      <c r="AO55" s="144">
        <v>407</v>
      </c>
      <c r="AP55" s="99">
        <v>2.2000000000000002</v>
      </c>
      <c r="AQ55" s="99">
        <v>9.66</v>
      </c>
      <c r="AR55" s="89" t="s">
        <v>10</v>
      </c>
      <c r="AS55" s="280"/>
      <c r="AT55" s="291"/>
      <c r="AU55" s="262">
        <f>((VLOOKUP($C55+1,Flow!A:B,2)+VLOOKUP($C55+2,Flow!A:B,2)+VLOOKUP($C55+3,Flow!A:B,2)+VLOOKUP($C55+4,Flow!A:B,2)+VLOOKUP($C55+5,Flow!A:B,2))/5)</f>
        <v>422.2</v>
      </c>
      <c r="AV55" s="262">
        <f>VLOOKUP($AL55,Flow!A:B, 2)</f>
        <v>648</v>
      </c>
      <c r="AW55" s="269">
        <f>((VLOOKUP(C55+1, Flow!A:B,2))+(VLOOKUP($C55+2, Flow!A:B,2)))/2</f>
        <v>524.5</v>
      </c>
      <c r="AX55" s="139">
        <v>51</v>
      </c>
      <c r="AY55" s="84">
        <v>2</v>
      </c>
      <c r="AZ55" s="160"/>
      <c r="BA55" s="160"/>
      <c r="BB55" s="103">
        <v>0</v>
      </c>
      <c r="BC55" s="82">
        <f t="shared" si="3"/>
        <v>11</v>
      </c>
      <c r="BD55" s="84">
        <f t="shared" si="4"/>
        <v>2001</v>
      </c>
      <c r="BE55" s="140">
        <f t="shared" si="5"/>
        <v>6.279069767441861</v>
      </c>
    </row>
    <row r="56" spans="1:57">
      <c r="A56" s="145" t="s">
        <v>18</v>
      </c>
      <c r="B56" s="90" t="s">
        <v>18</v>
      </c>
      <c r="C56" s="304">
        <v>36921</v>
      </c>
      <c r="D56" s="91" t="s">
        <v>384</v>
      </c>
      <c r="E56" s="85" t="s">
        <v>11</v>
      </c>
      <c r="F56" s="158">
        <v>0.73888888888888893</v>
      </c>
      <c r="G56" s="98">
        <v>633</v>
      </c>
      <c r="H56" s="85">
        <v>633</v>
      </c>
      <c r="I56" s="85">
        <v>10</v>
      </c>
      <c r="J56" s="85"/>
      <c r="K56" s="107">
        <f t="shared" si="6"/>
        <v>1.7350157728706623</v>
      </c>
      <c r="L56" s="114">
        <f t="shared" si="0"/>
        <v>1.5797788309636649</v>
      </c>
      <c r="M56" s="147">
        <v>37</v>
      </c>
      <c r="N56" s="98">
        <v>39</v>
      </c>
      <c r="O56" s="85" t="s">
        <v>11</v>
      </c>
      <c r="P56" s="85"/>
      <c r="Q56" s="85"/>
      <c r="R56" s="85">
        <v>0</v>
      </c>
      <c r="S56" s="90"/>
      <c r="T56" s="281">
        <f>VLOOKUP($C56+$F56,Meso!A:C,2)</f>
        <v>52</v>
      </c>
      <c r="U56" s="285"/>
      <c r="V56" s="148">
        <v>334</v>
      </c>
      <c r="W56" s="107">
        <f>VLOOKUP($C56,Wunder!A:L,5,FALSE)</f>
        <v>30.38</v>
      </c>
      <c r="X56" s="107">
        <f>VLOOKUP($C56,Wunder!A:L,11, FALSE)</f>
        <v>-5.0000000000000711E-2</v>
      </c>
      <c r="Y56" s="107">
        <f>VLOOKUP($C56,Wunder!A:L,12, FALSE)</f>
        <v>0.12999999999999901</v>
      </c>
      <c r="Z56" s="149"/>
      <c r="AA56" s="81">
        <f>VLOOKUP($C56,Wunder!A:L,6, FALSE)</f>
        <v>18</v>
      </c>
      <c r="AB56" s="81">
        <f>VLOOKUP($C56, Wunder!A:L, 7, FALSE)</f>
        <v>6</v>
      </c>
      <c r="AC56" s="85">
        <f>VLOOKUP($C56, Wunder!A:L, 9, FALSE)</f>
        <v>0</v>
      </c>
      <c r="AD56" s="107" t="str">
        <f>VLOOKUP($C56+$F56,Meso!A:D,4)</f>
        <v>clear</v>
      </c>
      <c r="AE56" s="121"/>
      <c r="AF56" s="263"/>
      <c r="AG56" s="122" t="str">
        <f t="shared" si="8"/>
        <v>N</v>
      </c>
      <c r="AH56" s="107">
        <f>VLOOKUP($C56, Wunder!A:L, 8, FALSE)</f>
        <v>0</v>
      </c>
      <c r="AI56" s="90"/>
      <c r="AJ56" s="114">
        <v>0.28000000000000003</v>
      </c>
      <c r="AK56" s="114">
        <f>AJ56*VLOOKUP(AD56,Moon!$R:$S,2,FALSE)</f>
        <v>0.28000000000000003</v>
      </c>
      <c r="AL56" s="105">
        <f t="shared" si="7"/>
        <v>36922</v>
      </c>
      <c r="AM56" s="159">
        <v>0.3263888888888889</v>
      </c>
      <c r="AN56" s="150">
        <v>2.1</v>
      </c>
      <c r="AO56" s="151">
        <v>334</v>
      </c>
      <c r="AP56" s="149">
        <v>2.2000000000000002</v>
      </c>
      <c r="AQ56" s="149">
        <v>14</v>
      </c>
      <c r="AR56" s="90" t="s">
        <v>10</v>
      </c>
      <c r="AS56" s="281"/>
      <c r="AT56" s="292"/>
      <c r="AU56" s="263">
        <f>((VLOOKUP($C56+1,Flow!A:B,2)+VLOOKUP($C56+2,Flow!A:B,2)+VLOOKUP($C56+3,Flow!A:B,2)+VLOOKUP($C56+4,Flow!A:B,2)+VLOOKUP($C56+5,Flow!A:B,2))/5)</f>
        <v>322.60000000000002</v>
      </c>
      <c r="AV56" s="263">
        <f>VLOOKUP($AL56,Flow!A:B, 2)</f>
        <v>344</v>
      </c>
      <c r="AW56" s="270">
        <f>((VLOOKUP(C56+1, Flow!A:B,2))+(VLOOKUP($C56+2, Flow!A:B,2)))/2</f>
        <v>336.5</v>
      </c>
      <c r="AX56" s="152">
        <v>10</v>
      </c>
      <c r="AY56" s="85">
        <v>0</v>
      </c>
      <c r="AZ56" s="85">
        <v>0</v>
      </c>
      <c r="BA56" s="161"/>
      <c r="BB56" s="162"/>
      <c r="BC56" s="122">
        <f t="shared" si="3"/>
        <v>30</v>
      </c>
      <c r="BD56" s="85">
        <f t="shared" si="4"/>
        <v>2001</v>
      </c>
      <c r="BE56" s="153">
        <f t="shared" si="5"/>
        <v>1.7350157728706623</v>
      </c>
    </row>
    <row r="57" spans="1:57">
      <c r="A57" s="163" t="s">
        <v>11</v>
      </c>
      <c r="B57" s="165" t="s">
        <v>11</v>
      </c>
      <c r="C57" s="305">
        <v>37213</v>
      </c>
      <c r="D57" s="164" t="s">
        <v>384</v>
      </c>
      <c r="E57" s="87" t="s">
        <v>11</v>
      </c>
      <c r="F57" s="166">
        <v>0.6875</v>
      </c>
      <c r="G57" s="97">
        <v>120</v>
      </c>
      <c r="H57" s="87">
        <v>115</v>
      </c>
      <c r="I57" s="87">
        <v>4</v>
      </c>
      <c r="J57" s="87"/>
      <c r="K57" s="108">
        <f t="shared" si="6"/>
        <v>4.3103448275862073</v>
      </c>
      <c r="L57" s="110">
        <f t="shared" si="0"/>
        <v>3.4782608695652173</v>
      </c>
      <c r="M57" s="167">
        <v>103</v>
      </c>
      <c r="N57" s="97">
        <v>97</v>
      </c>
      <c r="O57" s="168" t="s">
        <v>11</v>
      </c>
      <c r="P57" s="168"/>
      <c r="Q57" s="168"/>
      <c r="R57" s="168">
        <v>2</v>
      </c>
      <c r="S57" s="165">
        <v>0</v>
      </c>
      <c r="T57" s="282">
        <f>VLOOKUP($C57+$F57,Meso!A:C,2)</f>
        <v>62.6</v>
      </c>
      <c r="U57" s="286"/>
      <c r="V57" s="169">
        <v>254</v>
      </c>
      <c r="W57" s="108">
        <f>VLOOKUP($C57,Wunder!A:L,5,FALSE)</f>
        <v>30.19</v>
      </c>
      <c r="X57" s="108">
        <f>VLOOKUP($C57,Wunder!A:L,11, FALSE)</f>
        <v>-5.0000000000000711E-2</v>
      </c>
      <c r="Y57" s="108">
        <f>VLOOKUP($C57,Wunder!A:L,12, FALSE)</f>
        <v>8.0000000000001847E-2</v>
      </c>
      <c r="Z57" s="170"/>
      <c r="AA57" s="83">
        <f>VLOOKUP($C57,Wunder!A:L,6, FALSE)</f>
        <v>6</v>
      </c>
      <c r="AB57" s="83">
        <f>VLOOKUP($C57, Wunder!A:L, 7, FALSE)</f>
        <v>5</v>
      </c>
      <c r="AC57" s="87">
        <f>VLOOKUP($C57, Wunder!A:L, 9, FALSE)</f>
        <v>2</v>
      </c>
      <c r="AD57" s="108" t="str">
        <f>VLOOKUP($C57+$F57,Meso!A:D,4)</f>
        <v>overcast</v>
      </c>
      <c r="AE57" s="123"/>
      <c r="AF57" s="264" t="str">
        <f>VLOOKUP($C57+1,Wunder!A:L,10,FALSE)</f>
        <v>Rain</v>
      </c>
      <c r="AG57" s="124" t="str">
        <f>IF(AH57&gt;0,"Y","N")</f>
        <v>N</v>
      </c>
      <c r="AH57" s="108">
        <f>VLOOKUP($C57, Wunder!A:L, 8, FALSE)</f>
        <v>0</v>
      </c>
      <c r="AI57" s="165"/>
      <c r="AJ57" s="110">
        <v>0.11</v>
      </c>
      <c r="AK57" s="110">
        <f>AJ57*VLOOKUP(AD57,Moon!$R:$S,2,FALSE)</f>
        <v>2.2000000000000002E-2</v>
      </c>
      <c r="AL57" s="171">
        <f t="shared" si="7"/>
        <v>37214</v>
      </c>
      <c r="AM57" s="172">
        <v>0.3756944444444445</v>
      </c>
      <c r="AN57" s="173">
        <v>1.4</v>
      </c>
      <c r="AO57" s="174">
        <v>252</v>
      </c>
      <c r="AP57" s="170">
        <v>1.46</v>
      </c>
      <c r="AQ57" s="170">
        <v>20</v>
      </c>
      <c r="AR57" s="165" t="s">
        <v>10</v>
      </c>
      <c r="AS57" s="282"/>
      <c r="AT57" s="293"/>
      <c r="AU57" s="264">
        <f>((VLOOKUP($C57+1,Flow!A:B,2)+VLOOKUP($C57+2,Flow!A:B,2)+VLOOKUP($C57+3,Flow!A:B,2)+VLOOKUP($C57+4,Flow!A:B,2)+VLOOKUP($C57+5,Flow!A:B,2))/5)</f>
        <v>324.60000000000002</v>
      </c>
      <c r="AV57" s="264">
        <f>VLOOKUP($AL57,Flow!A:B, 2)</f>
        <v>257</v>
      </c>
      <c r="AW57" s="271">
        <f>((VLOOKUP(C57+1, Flow!A:B,2))+(VLOOKUP($C57+2, Flow!A:B,2)))/2</f>
        <v>254.5</v>
      </c>
      <c r="AX57" s="175">
        <v>4</v>
      </c>
      <c r="AY57" s="87">
        <v>0</v>
      </c>
      <c r="AZ57" s="87">
        <v>0</v>
      </c>
      <c r="BA57" s="87"/>
      <c r="BB57" s="176">
        <v>0</v>
      </c>
      <c r="BC57" s="124">
        <f t="shared" si="3"/>
        <v>-43</v>
      </c>
      <c r="BD57" s="87">
        <f t="shared" si="4"/>
        <v>2002</v>
      </c>
      <c r="BE57" s="177">
        <f t="shared" si="5"/>
        <v>4.3103448275862073</v>
      </c>
    </row>
    <row r="58" spans="1:57">
      <c r="A58" s="86" t="s">
        <v>11</v>
      </c>
      <c r="B58" s="89" t="s">
        <v>11</v>
      </c>
      <c r="C58" s="302">
        <v>37271</v>
      </c>
      <c r="D58" s="92" t="s">
        <v>384</v>
      </c>
      <c r="E58" s="84" t="s">
        <v>11</v>
      </c>
      <c r="F58" s="156">
        <v>0.71527777777777779</v>
      </c>
      <c r="G58" s="88">
        <v>300</v>
      </c>
      <c r="H58" s="84">
        <v>291</v>
      </c>
      <c r="I58" s="84">
        <v>5</v>
      </c>
      <c r="J58" s="84"/>
      <c r="K58" s="106">
        <f t="shared" si="6"/>
        <v>2.054794520547945</v>
      </c>
      <c r="L58" s="112">
        <f t="shared" si="0"/>
        <v>1.7182130584192441</v>
      </c>
      <c r="M58" s="95">
        <v>122</v>
      </c>
      <c r="N58" s="88">
        <v>106</v>
      </c>
      <c r="O58" s="94" t="s">
        <v>380</v>
      </c>
      <c r="P58" s="94" t="s">
        <v>378</v>
      </c>
      <c r="Q58" s="94"/>
      <c r="R58" s="94">
        <v>1</v>
      </c>
      <c r="S58" s="89">
        <v>2</v>
      </c>
      <c r="T58" s="280">
        <f>VLOOKUP($C58+$F58,Meso!A:C,2)</f>
        <v>53.6</v>
      </c>
      <c r="U58" s="284"/>
      <c r="V58" s="143">
        <v>449</v>
      </c>
      <c r="W58" s="106">
        <f>VLOOKUP($C58,Wunder!A:L,5,FALSE)</f>
        <v>30.16</v>
      </c>
      <c r="X58" s="106">
        <f>VLOOKUP($C58,Wunder!A:L,11, FALSE)</f>
        <v>5.0000000000000711E-2</v>
      </c>
      <c r="Y58" s="106">
        <f>VLOOKUP($C58,Wunder!A:L,12, FALSE)</f>
        <v>8.0000000000001847E-2</v>
      </c>
      <c r="Z58" s="99"/>
      <c r="AA58" s="80">
        <f>VLOOKUP($C58+F58, KRDD!A:D,4)</f>
        <v>30</v>
      </c>
      <c r="AB58" s="80">
        <f>VLOOKUP($C58+F58, KRDD!$A:$D,3)</f>
        <v>8</v>
      </c>
      <c r="AC58" s="84">
        <f>VLOOKUP($C58, Wunder!A:L, 9, FALSE)</f>
        <v>0</v>
      </c>
      <c r="AD58" s="106" t="str">
        <f>VLOOKUP($C58+$F58,Meso!A:D,4)</f>
        <v>clear</v>
      </c>
      <c r="AE58" s="120"/>
      <c r="AF58" s="262"/>
      <c r="AG58" s="82" t="str">
        <f>IF(AH58&gt;0,"Y","N")</f>
        <v>N</v>
      </c>
      <c r="AH58" s="106">
        <f>VLOOKUP($C58+$F58+(4/24),KRDD!A:D,2)-VLOOKUP($C58+$F58,KRDD!A:D,2)</f>
        <v>0</v>
      </c>
      <c r="AI58" s="89"/>
      <c r="AJ58" s="112">
        <f>VLOOKUP(C58+1,Moon!A:B,2,FALSE)</f>
        <v>7.0000000000000007E-2</v>
      </c>
      <c r="AK58" s="112">
        <f>AJ58*VLOOKUP(AD58,Moon!$R:$S,2,FALSE)</f>
        <v>7.0000000000000007E-2</v>
      </c>
      <c r="AL58" s="104">
        <f t="shared" si="7"/>
        <v>37272</v>
      </c>
      <c r="AM58" s="138">
        <v>0.51041666666666663</v>
      </c>
      <c r="AN58" s="100">
        <v>3.3</v>
      </c>
      <c r="AO58" s="144">
        <v>454</v>
      </c>
      <c r="AP58" s="99">
        <v>2.75</v>
      </c>
      <c r="AQ58" s="99">
        <v>8.5</v>
      </c>
      <c r="AR58" s="89" t="s">
        <v>10</v>
      </c>
      <c r="AS58" s="280"/>
      <c r="AT58" s="291"/>
      <c r="AU58" s="262">
        <f>((VLOOKUP($C58+1,Flow!A:B,2)+VLOOKUP($C58+2,Flow!A:B,2)+VLOOKUP($C58+3,Flow!A:B,2)+VLOOKUP($C58+4,Flow!A:B,2)+VLOOKUP($C58+5,Flow!A:B,2))/5)</f>
        <v>425.4</v>
      </c>
      <c r="AV58" s="262">
        <f>VLOOKUP($AL58,Flow!A:B, 2)</f>
        <v>457</v>
      </c>
      <c r="AW58" s="269">
        <f>((VLOOKUP(C58+1, Flow!A:B,2))+(VLOOKUP($C58+2, Flow!A:B,2)))/2</f>
        <v>449</v>
      </c>
      <c r="AX58" s="139">
        <v>5</v>
      </c>
      <c r="AY58" s="84">
        <v>0</v>
      </c>
      <c r="AZ58" s="84">
        <v>0</v>
      </c>
      <c r="BA58" s="86">
        <v>0</v>
      </c>
      <c r="BB58" s="103">
        <v>0</v>
      </c>
      <c r="BC58" s="82">
        <f t="shared" si="3"/>
        <v>15</v>
      </c>
      <c r="BD58" s="84">
        <f t="shared" si="4"/>
        <v>2002</v>
      </c>
      <c r="BE58" s="140">
        <f t="shared" si="5"/>
        <v>2.054794520547945</v>
      </c>
    </row>
    <row r="59" spans="1:57">
      <c r="A59" s="86" t="s">
        <v>18</v>
      </c>
      <c r="B59" s="89" t="s">
        <v>18</v>
      </c>
      <c r="C59" s="301">
        <v>37271</v>
      </c>
      <c r="D59" s="92" t="s">
        <v>384</v>
      </c>
      <c r="E59" s="84" t="s">
        <v>11</v>
      </c>
      <c r="F59" s="156">
        <v>0.71875</v>
      </c>
      <c r="G59" s="88">
        <v>285</v>
      </c>
      <c r="H59" s="84">
        <v>285</v>
      </c>
      <c r="I59" s="84">
        <v>23</v>
      </c>
      <c r="J59" s="84"/>
      <c r="K59" s="106">
        <f t="shared" si="6"/>
        <v>8.3916083916083917</v>
      </c>
      <c r="L59" s="112">
        <f t="shared" si="0"/>
        <v>8.0701754385964914</v>
      </c>
      <c r="M59" s="95">
        <v>35</v>
      </c>
      <c r="N59" s="88">
        <v>36</v>
      </c>
      <c r="O59" s="94" t="s">
        <v>11</v>
      </c>
      <c r="P59" s="94"/>
      <c r="Q59" s="94"/>
      <c r="R59" s="94">
        <v>1</v>
      </c>
      <c r="S59" s="89">
        <v>2</v>
      </c>
      <c r="T59" s="280">
        <f>VLOOKUP($C59+$F59,Meso!A:C,2)</f>
        <v>53.6</v>
      </c>
      <c r="U59" s="284"/>
      <c r="V59" s="143">
        <v>449</v>
      </c>
      <c r="W59" s="106">
        <f>VLOOKUP($C59,Wunder!A:L,5,FALSE)</f>
        <v>30.16</v>
      </c>
      <c r="X59" s="106">
        <f>VLOOKUP($C59,Wunder!A:L,11, FALSE)</f>
        <v>5.0000000000000711E-2</v>
      </c>
      <c r="Y59" s="106">
        <f>VLOOKUP($C59,Wunder!A:L,12, FALSE)</f>
        <v>8.0000000000001847E-2</v>
      </c>
      <c r="Z59" s="99"/>
      <c r="AA59" s="80">
        <f>VLOOKUP($C59+F59, KRDD!A:D,4)</f>
        <v>30</v>
      </c>
      <c r="AB59" s="80">
        <f>VLOOKUP($C59+F59, KRDD!$A:$D,3)</f>
        <v>8</v>
      </c>
      <c r="AC59" s="84">
        <f>VLOOKUP($C59, Wunder!A:L, 9, FALSE)</f>
        <v>0</v>
      </c>
      <c r="AD59" s="106" t="str">
        <f>VLOOKUP($C59+$F59,Meso!A:D,4)</f>
        <v>clear</v>
      </c>
      <c r="AE59" s="120"/>
      <c r="AF59" s="262"/>
      <c r="AG59" s="82" t="str">
        <f t="shared" ref="AG59:AG122" si="9">IF(AH59&gt;0,"Y","N")</f>
        <v>N</v>
      </c>
      <c r="AH59" s="106">
        <f>VLOOKUP($C59+$F59+(4/24),KRDD!A:D,2)-VLOOKUP($C59+$F59,KRDD!A:D,2)</f>
        <v>0</v>
      </c>
      <c r="AI59" s="89"/>
      <c r="AJ59" s="112">
        <f>VLOOKUP(C59+1,Moon!A:B,2,FALSE)</f>
        <v>7.0000000000000007E-2</v>
      </c>
      <c r="AK59" s="112">
        <f>AJ59*VLOOKUP(AD59,Moon!$R:$S,2,FALSE)</f>
        <v>7.0000000000000007E-2</v>
      </c>
      <c r="AL59" s="104">
        <f t="shared" si="7"/>
        <v>37272</v>
      </c>
      <c r="AM59" s="138">
        <v>0.55208333333333304</v>
      </c>
      <c r="AN59" s="100">
        <v>3.3</v>
      </c>
      <c r="AO59" s="144">
        <v>445</v>
      </c>
      <c r="AP59" s="99">
        <v>2.75</v>
      </c>
      <c r="AQ59" s="99">
        <v>8.5</v>
      </c>
      <c r="AR59" s="89" t="s">
        <v>10</v>
      </c>
      <c r="AS59" s="280"/>
      <c r="AT59" s="291"/>
      <c r="AU59" s="262">
        <f>((VLOOKUP($C59+1,Flow!A:B,2)+VLOOKUP($C59+2,Flow!A:B,2)+VLOOKUP($C59+3,Flow!A:B,2)+VLOOKUP($C59+4,Flow!A:B,2)+VLOOKUP($C59+5,Flow!A:B,2))/5)</f>
        <v>425.4</v>
      </c>
      <c r="AV59" s="262">
        <f>VLOOKUP($AL59,Flow!A:B, 2)</f>
        <v>457</v>
      </c>
      <c r="AW59" s="269">
        <f>((VLOOKUP(C59+1, Flow!A:B,2))+(VLOOKUP($C59+2, Flow!A:B,2)))/2</f>
        <v>449</v>
      </c>
      <c r="AX59" s="139">
        <v>22</v>
      </c>
      <c r="AY59" s="84">
        <v>1</v>
      </c>
      <c r="AZ59" s="84">
        <v>0</v>
      </c>
      <c r="BA59" s="86">
        <v>0</v>
      </c>
      <c r="BB59" s="103">
        <v>0</v>
      </c>
      <c r="BC59" s="82">
        <f t="shared" si="3"/>
        <v>15</v>
      </c>
      <c r="BD59" s="84">
        <f t="shared" si="4"/>
        <v>2002</v>
      </c>
      <c r="BE59" s="140">
        <f t="shared" si="5"/>
        <v>8.3916083916083917</v>
      </c>
    </row>
    <row r="60" spans="1:57">
      <c r="A60" s="86" t="s">
        <v>18</v>
      </c>
      <c r="B60" s="89" t="s">
        <v>18</v>
      </c>
      <c r="C60" s="301">
        <v>37278</v>
      </c>
      <c r="D60" s="92" t="s">
        <v>384</v>
      </c>
      <c r="E60" s="84" t="s">
        <v>11</v>
      </c>
      <c r="F60" s="156">
        <v>0.72430555555555554</v>
      </c>
      <c r="G60" s="88">
        <v>200</v>
      </c>
      <c r="H60" s="84">
        <v>200</v>
      </c>
      <c r="I60" s="84">
        <v>12</v>
      </c>
      <c r="J60" s="84"/>
      <c r="K60" s="106">
        <f t="shared" si="6"/>
        <v>6.467661691542288</v>
      </c>
      <c r="L60" s="112">
        <f t="shared" si="0"/>
        <v>6</v>
      </c>
      <c r="M60" s="95">
        <v>37</v>
      </c>
      <c r="N60" s="88">
        <v>36</v>
      </c>
      <c r="O60" s="94" t="s">
        <v>11</v>
      </c>
      <c r="P60" s="94"/>
      <c r="Q60" s="94"/>
      <c r="R60" s="94">
        <v>0</v>
      </c>
      <c r="S60" s="89">
        <v>0</v>
      </c>
      <c r="T60" s="280">
        <f>VLOOKUP($C60+$F60,Meso!A:C,2)</f>
        <v>46.4</v>
      </c>
      <c r="U60" s="284"/>
      <c r="V60" s="143">
        <v>315</v>
      </c>
      <c r="W60" s="106">
        <f>VLOOKUP($C60,Wunder!A:L,5,FALSE)</f>
        <v>30.2</v>
      </c>
      <c r="X60" s="106">
        <f>VLOOKUP($C60,Wunder!A:L,11, FALSE)</f>
        <v>0.16000000000000014</v>
      </c>
      <c r="Y60" s="106">
        <f>VLOOKUP($C60,Wunder!A:L,12, FALSE)</f>
        <v>0.14000000000000057</v>
      </c>
      <c r="Z60" s="99"/>
      <c r="AA60" s="80">
        <f>VLOOKUP($C60+F60, KRDD!A:D,4)</f>
        <v>5</v>
      </c>
      <c r="AB60" s="80">
        <f>VLOOKUP($C60+F60, KRDD!$A:$D,3)</f>
        <v>0</v>
      </c>
      <c r="AC60" s="84">
        <f>VLOOKUP($C60, Wunder!A:L, 9, FALSE)</f>
        <v>0</v>
      </c>
      <c r="AD60" s="106" t="str">
        <f>VLOOKUP($C60+$F60,Meso!A:D,4)</f>
        <v>partly cloudy</v>
      </c>
      <c r="AE60" s="120"/>
      <c r="AF60" s="262"/>
      <c r="AG60" s="82" t="str">
        <f t="shared" si="9"/>
        <v>N</v>
      </c>
      <c r="AH60" s="106">
        <f>VLOOKUP($C60+$F60+(4/24),KRDD!A:D,2)-VLOOKUP($C60+$F60,KRDD!A:D,2)</f>
        <v>0</v>
      </c>
      <c r="AI60" s="89"/>
      <c r="AJ60" s="112">
        <f>VLOOKUP(C60+1,Moon!A:B,2,FALSE)</f>
        <v>0.66</v>
      </c>
      <c r="AK60" s="112">
        <f>AJ60*VLOOKUP(AD60,Moon!$R:$S,2,FALSE)</f>
        <v>0.52800000000000002</v>
      </c>
      <c r="AL60" s="104">
        <f t="shared" si="7"/>
        <v>37279</v>
      </c>
      <c r="AM60" s="138">
        <v>0.54722222222222217</v>
      </c>
      <c r="AN60" s="100">
        <v>2.7</v>
      </c>
      <c r="AO60" s="144">
        <v>372</v>
      </c>
      <c r="AP60" s="99">
        <v>2.2799999999999998</v>
      </c>
      <c r="AQ60" s="99">
        <v>10.3</v>
      </c>
      <c r="AR60" s="89" t="s">
        <v>10</v>
      </c>
      <c r="AS60" s="280"/>
      <c r="AT60" s="291"/>
      <c r="AU60" s="262">
        <f>((VLOOKUP($C60+1,Flow!A:B,2)+VLOOKUP($C60+2,Flow!A:B,2)+VLOOKUP($C60+3,Flow!A:B,2)+VLOOKUP($C60+4,Flow!A:B,2)+VLOOKUP($C60+5,Flow!A:B,2))/5)</f>
        <v>395</v>
      </c>
      <c r="AV60" s="262">
        <f>VLOOKUP($AL60,Flow!A:B, 2)</f>
        <v>407</v>
      </c>
      <c r="AW60" s="269">
        <f>((VLOOKUP(C60+1, Flow!A:B,2))+(VLOOKUP($C60+2, Flow!A:B,2)))/2</f>
        <v>391.5</v>
      </c>
      <c r="AX60" s="139">
        <v>10</v>
      </c>
      <c r="AY60" s="84">
        <v>2</v>
      </c>
      <c r="AZ60" s="84">
        <v>0</v>
      </c>
      <c r="BA60" s="86">
        <v>0</v>
      </c>
      <c r="BB60" s="103">
        <v>0</v>
      </c>
      <c r="BC60" s="82">
        <f t="shared" si="3"/>
        <v>22</v>
      </c>
      <c r="BD60" s="84">
        <f t="shared" si="4"/>
        <v>2002</v>
      </c>
      <c r="BE60" s="140">
        <f t="shared" si="5"/>
        <v>6.467661691542288</v>
      </c>
    </row>
    <row r="61" spans="1:57">
      <c r="A61" s="86" t="s">
        <v>18</v>
      </c>
      <c r="B61" s="89" t="s">
        <v>18</v>
      </c>
      <c r="C61" s="301">
        <v>37281</v>
      </c>
      <c r="D61" s="92" t="s">
        <v>384</v>
      </c>
      <c r="E61" s="84" t="s">
        <v>11</v>
      </c>
      <c r="F61" s="156">
        <v>0.69305555555555554</v>
      </c>
      <c r="G61" s="88">
        <v>200</v>
      </c>
      <c r="H61" s="84">
        <v>200</v>
      </c>
      <c r="I61" s="84">
        <v>15</v>
      </c>
      <c r="J61" s="84"/>
      <c r="K61" s="106">
        <f t="shared" si="6"/>
        <v>7.9601990049751246</v>
      </c>
      <c r="L61" s="112">
        <f t="shared" si="0"/>
        <v>7.5</v>
      </c>
      <c r="M61" s="95">
        <v>37</v>
      </c>
      <c r="N61" s="88">
        <v>37</v>
      </c>
      <c r="O61" s="94" t="s">
        <v>11</v>
      </c>
      <c r="P61" s="94"/>
      <c r="Q61" s="94"/>
      <c r="R61" s="94">
        <v>0</v>
      </c>
      <c r="S61" s="89">
        <v>1</v>
      </c>
      <c r="T61" s="280">
        <f>VLOOKUP($C61+$F61,Meso!A:C,2)</f>
        <v>44.6</v>
      </c>
      <c r="U61" s="284"/>
      <c r="V61" s="143">
        <v>368</v>
      </c>
      <c r="W61" s="106">
        <f>VLOOKUP($C61,Wunder!A:L,5,FALSE)</f>
        <v>30.11</v>
      </c>
      <c r="X61" s="106">
        <f>VLOOKUP($C61,Wunder!A:L,11, FALSE)</f>
        <v>-0.16999999999999815</v>
      </c>
      <c r="Y61" s="106">
        <f>VLOOKUP($C61,Wunder!A:L,12, FALSE)</f>
        <v>-0.33999999999999986</v>
      </c>
      <c r="Z61" s="99"/>
      <c r="AA61" s="80">
        <f>VLOOKUP($C61+F61, KRDD!A:D,4)</f>
        <v>7</v>
      </c>
      <c r="AB61" s="80">
        <f>VLOOKUP($C61+F61, KRDD!$A:$D,3)</f>
        <v>1</v>
      </c>
      <c r="AC61" s="84">
        <f>VLOOKUP($C61, Wunder!A:L, 9, FALSE)</f>
        <v>3</v>
      </c>
      <c r="AD61" s="106" t="str">
        <f>VLOOKUP($C61+$F61,Meso!A:D,4)</f>
        <v>mostly cloudy</v>
      </c>
      <c r="AE61" s="120" t="str">
        <f>VLOOKUP($C61, Wunder!A:L, 10, FALSE)</f>
        <v>Rain</v>
      </c>
      <c r="AF61" s="262" t="str">
        <f>VLOOKUP($C61+1,Wunder!A:L,10,FALSE)</f>
        <v>Rain</v>
      </c>
      <c r="AG61" s="82" t="str">
        <f t="shared" si="9"/>
        <v>N</v>
      </c>
      <c r="AH61" s="106">
        <f>VLOOKUP($C61+$F61+(4/24),KRDD!A:D,2)-VLOOKUP($C61+$F61,KRDD!A:D,2)</f>
        <v>0</v>
      </c>
      <c r="AI61" s="89"/>
      <c r="AJ61" s="112">
        <f>VLOOKUP(C61+1,Moon!A:B,2,FALSE)</f>
        <v>0.91</v>
      </c>
      <c r="AK61" s="112">
        <f>AJ61*VLOOKUP(AD61,Moon!$R:$S,2,FALSE)</f>
        <v>0.45500000000000002</v>
      </c>
      <c r="AL61" s="104">
        <f t="shared" si="7"/>
        <v>37282</v>
      </c>
      <c r="AM61" s="138">
        <v>0.44861111111111113</v>
      </c>
      <c r="AN61" s="100">
        <v>2.2000000000000002</v>
      </c>
      <c r="AO61" s="144">
        <v>395</v>
      </c>
      <c r="AP61" s="99">
        <v>2.42</v>
      </c>
      <c r="AQ61" s="99">
        <v>9.66</v>
      </c>
      <c r="AR61" s="89" t="s">
        <v>10</v>
      </c>
      <c r="AS61" s="280"/>
      <c r="AT61" s="291"/>
      <c r="AU61" s="262">
        <f>((VLOOKUP($C61+1,Flow!A:B,2)+VLOOKUP($C61+2,Flow!A:B,2)+VLOOKUP($C61+3,Flow!A:B,2)+VLOOKUP($C61+4,Flow!A:B,2)+VLOOKUP($C61+5,Flow!A:B,2))/5)</f>
        <v>421.8</v>
      </c>
      <c r="AV61" s="262">
        <f>VLOOKUP($AL61,Flow!A:B, 2)</f>
        <v>366</v>
      </c>
      <c r="AW61" s="269">
        <f>((VLOOKUP(C61+1, Flow!A:B,2))+(VLOOKUP($C61+2, Flow!A:B,2)))/2</f>
        <v>412.5</v>
      </c>
      <c r="AX61" s="139">
        <v>10</v>
      </c>
      <c r="AY61" s="84">
        <v>5</v>
      </c>
      <c r="AZ61" s="84">
        <v>0</v>
      </c>
      <c r="BA61" s="86">
        <v>0</v>
      </c>
      <c r="BB61" s="103">
        <v>0</v>
      </c>
      <c r="BC61" s="82">
        <f t="shared" si="3"/>
        <v>25</v>
      </c>
      <c r="BD61" s="84">
        <f t="shared" si="4"/>
        <v>2002</v>
      </c>
      <c r="BE61" s="140">
        <f t="shared" si="5"/>
        <v>7.9601990049751246</v>
      </c>
    </row>
    <row r="62" spans="1:57">
      <c r="A62" s="86" t="s">
        <v>18</v>
      </c>
      <c r="B62" s="89" t="s">
        <v>18</v>
      </c>
      <c r="C62" s="301">
        <v>37284</v>
      </c>
      <c r="D62" s="92" t="s">
        <v>384</v>
      </c>
      <c r="E62" s="84" t="s">
        <v>11</v>
      </c>
      <c r="F62" s="156">
        <v>0.75694444444444453</v>
      </c>
      <c r="G62" s="88">
        <v>200</v>
      </c>
      <c r="H62" s="84">
        <v>200</v>
      </c>
      <c r="I62" s="84">
        <v>19</v>
      </c>
      <c r="J62" s="84"/>
      <c r="K62" s="106">
        <f t="shared" si="6"/>
        <v>9.9502487562189064</v>
      </c>
      <c r="L62" s="112">
        <f t="shared" si="0"/>
        <v>9.5</v>
      </c>
      <c r="M62" s="95">
        <v>37</v>
      </c>
      <c r="N62" s="88">
        <v>36</v>
      </c>
      <c r="O62" s="94" t="s">
        <v>11</v>
      </c>
      <c r="P62" s="94"/>
      <c r="Q62" s="94"/>
      <c r="R62" s="94">
        <v>0</v>
      </c>
      <c r="S62" s="89">
        <v>0</v>
      </c>
      <c r="T62" s="280">
        <f>VLOOKUP($C62+$F62,Meso!A:C,2)</f>
        <v>39.200000000000003</v>
      </c>
      <c r="U62" s="284"/>
      <c r="V62" s="143">
        <v>399</v>
      </c>
      <c r="W62" s="106">
        <f>VLOOKUP($C62,Wunder!A:L,5,FALSE)</f>
        <v>29.98</v>
      </c>
      <c r="X62" s="106">
        <f>VLOOKUP($C62,Wunder!A:L,11, FALSE)</f>
        <v>0.14000000000000057</v>
      </c>
      <c r="Y62" s="106">
        <f>VLOOKUP($C62,Wunder!A:L,12, FALSE)</f>
        <v>0</v>
      </c>
      <c r="Z62" s="99"/>
      <c r="AA62" s="80">
        <f>VLOOKUP($C62+F62, KRDD!A:D,4)</f>
        <v>11</v>
      </c>
      <c r="AB62" s="80">
        <f>VLOOKUP($C62+F62, KRDD!$A:$D,3)</f>
        <v>5</v>
      </c>
      <c r="AC62" s="84">
        <f>VLOOKUP($C62, Wunder!A:L, 9, FALSE)</f>
        <v>5</v>
      </c>
      <c r="AD62" s="106" t="str">
        <f>VLOOKUP($C62+$F62,Meso!A:D,4)</f>
        <v>mostly cloudy</v>
      </c>
      <c r="AE62" s="120" t="str">
        <f>VLOOKUP($C62, Wunder!A:L, 10, FALSE)</f>
        <v>Fog-Snow</v>
      </c>
      <c r="AF62" s="262" t="str">
        <f>VLOOKUP($C62+1,Wunder!A:L,10,FALSE)</f>
        <v>Fog</v>
      </c>
      <c r="AG62" s="82" t="str">
        <f t="shared" si="9"/>
        <v>N</v>
      </c>
      <c r="AH62" s="106">
        <f>VLOOKUP($C62+$F62+(4/24),KRDD!A:D,2)-VLOOKUP($C62+$F62,KRDD!A:D,2)</f>
        <v>0</v>
      </c>
      <c r="AI62" s="89"/>
      <c r="AJ62" s="112">
        <f>VLOOKUP(C62+1,Moon!A:B,2,FALSE)</f>
        <v>1</v>
      </c>
      <c r="AK62" s="112">
        <f>AJ62*VLOOKUP(AD62,Moon!$R:$S,2,FALSE)</f>
        <v>0.5</v>
      </c>
      <c r="AL62" s="104">
        <f t="shared" si="7"/>
        <v>37285</v>
      </c>
      <c r="AM62" s="138">
        <v>0.46458333333333335</v>
      </c>
      <c r="AN62" s="100">
        <v>3.8</v>
      </c>
      <c r="AO62" s="144">
        <v>399</v>
      </c>
      <c r="AP62" s="99">
        <v>2.34</v>
      </c>
      <c r="AQ62" s="99">
        <v>9.66</v>
      </c>
      <c r="AR62" s="89" t="s">
        <v>10</v>
      </c>
      <c r="AS62" s="280"/>
      <c r="AT62" s="291"/>
      <c r="AU62" s="262">
        <f>((VLOOKUP($C62+1,Flow!A:B,2)+VLOOKUP($C62+2,Flow!A:B,2)+VLOOKUP($C62+3,Flow!A:B,2)+VLOOKUP($C62+4,Flow!A:B,2)+VLOOKUP($C62+5,Flow!A:B,2))/5)</f>
        <v>382.6</v>
      </c>
      <c r="AV62" s="262">
        <f>VLOOKUP($AL62,Flow!A:B, 2)</f>
        <v>395</v>
      </c>
      <c r="AW62" s="269">
        <f>((VLOOKUP(C62+1, Flow!A:B,2))+(VLOOKUP($C62+2, Flow!A:B,2)))/2</f>
        <v>396.5</v>
      </c>
      <c r="AX62" s="139">
        <v>18</v>
      </c>
      <c r="AY62" s="84">
        <v>1</v>
      </c>
      <c r="AZ62" s="84">
        <v>0</v>
      </c>
      <c r="BA62" s="86">
        <v>0</v>
      </c>
      <c r="BB62" s="103">
        <v>0</v>
      </c>
      <c r="BC62" s="82">
        <f t="shared" si="3"/>
        <v>28</v>
      </c>
      <c r="BD62" s="84">
        <f t="shared" si="4"/>
        <v>2002</v>
      </c>
      <c r="BE62" s="140">
        <f t="shared" si="5"/>
        <v>9.9502487562189064</v>
      </c>
    </row>
    <row r="63" spans="1:57">
      <c r="A63" s="178" t="s">
        <v>18</v>
      </c>
      <c r="B63" s="89" t="s">
        <v>18</v>
      </c>
      <c r="C63" s="301">
        <v>37287</v>
      </c>
      <c r="D63" s="92" t="s">
        <v>384</v>
      </c>
      <c r="E63" s="84" t="s">
        <v>11</v>
      </c>
      <c r="F63" s="156">
        <v>0.70486111111111116</v>
      </c>
      <c r="G63" s="88">
        <v>200</v>
      </c>
      <c r="H63" s="84">
        <v>200</v>
      </c>
      <c r="I63" s="84">
        <v>13</v>
      </c>
      <c r="J63" s="84"/>
      <c r="K63" s="106">
        <f t="shared" si="6"/>
        <v>6.9651741293532341</v>
      </c>
      <c r="L63" s="112">
        <f t="shared" si="0"/>
        <v>6.5</v>
      </c>
      <c r="M63" s="95">
        <v>36</v>
      </c>
      <c r="N63" s="88">
        <v>37</v>
      </c>
      <c r="O63" s="94" t="s">
        <v>11</v>
      </c>
      <c r="P63" s="94"/>
      <c r="Q63" s="94"/>
      <c r="R63" s="94">
        <v>0</v>
      </c>
      <c r="S63" s="89">
        <v>1</v>
      </c>
      <c r="T63" s="280">
        <f>VLOOKUP($C63+$F63,Meso!A:C,2)</f>
        <v>44.6</v>
      </c>
      <c r="U63" s="284"/>
      <c r="V63" s="143">
        <v>380</v>
      </c>
      <c r="W63" s="106">
        <f>VLOOKUP($C63,Wunder!A:L,5,FALSE)</f>
        <v>30.39</v>
      </c>
      <c r="X63" s="106">
        <f>VLOOKUP($C63,Wunder!A:L,11, FALSE)</f>
        <v>-5.0000000000000711E-2</v>
      </c>
      <c r="Y63" s="106">
        <f>VLOOKUP($C63,Wunder!A:L,12, FALSE)</f>
        <v>0.10000000000000142</v>
      </c>
      <c r="Z63" s="99"/>
      <c r="AA63" s="80">
        <f>VLOOKUP($C63+F63, KRDD!A:D,4)</f>
        <v>12</v>
      </c>
      <c r="AB63" s="80">
        <f>VLOOKUP($C63+F63, KRDD!$A:$D,3)</f>
        <v>4</v>
      </c>
      <c r="AC63" s="84">
        <f>VLOOKUP($C63, Wunder!A:L, 9, FALSE)</f>
        <v>0</v>
      </c>
      <c r="AD63" s="106" t="str">
        <f>VLOOKUP($C63+$F63,Meso!A:D,4)</f>
        <v>clear</v>
      </c>
      <c r="AE63" s="120"/>
      <c r="AF63" s="262" t="str">
        <f>VLOOKUP($C63+1,Wunder!A:L,10,FALSE)</f>
        <v>Rain</v>
      </c>
      <c r="AG63" s="82" t="str">
        <f t="shared" si="9"/>
        <v>N</v>
      </c>
      <c r="AH63" s="106">
        <f>VLOOKUP($C63+$F63+(4/24),KRDD!A:D,2)-VLOOKUP($C63+$F63,KRDD!A:D,2)</f>
        <v>0</v>
      </c>
      <c r="AI63" s="89"/>
      <c r="AJ63" s="112">
        <f>VLOOKUP(C63+1,Moon!A:B,2,FALSE)</f>
        <v>0.84</v>
      </c>
      <c r="AK63" s="112">
        <f>AJ63*VLOOKUP(AD63,Moon!$R:$S,2,FALSE)</f>
        <v>0.84</v>
      </c>
      <c r="AL63" s="104">
        <f t="shared" si="7"/>
        <v>37288</v>
      </c>
      <c r="AM63" s="138">
        <v>0.44791666666666669</v>
      </c>
      <c r="AN63" s="100">
        <v>3</v>
      </c>
      <c r="AO63" s="144">
        <v>372</v>
      </c>
      <c r="AP63" s="99">
        <v>2.42</v>
      </c>
      <c r="AQ63" s="99">
        <v>10</v>
      </c>
      <c r="AR63" s="89" t="s">
        <v>10</v>
      </c>
      <c r="AS63" s="280"/>
      <c r="AT63" s="291"/>
      <c r="AU63" s="262">
        <f>((VLOOKUP($C63+1,Flow!A:B,2)+VLOOKUP($C63+2,Flow!A:B,2)+VLOOKUP($C63+3,Flow!A:B,2)+VLOOKUP($C63+4,Flow!A:B,2)+VLOOKUP($C63+5,Flow!A:B,2))/5)</f>
        <v>361</v>
      </c>
      <c r="AV63" s="262">
        <f>VLOOKUP($AL63,Flow!A:B, 2)</f>
        <v>370</v>
      </c>
      <c r="AW63" s="269">
        <f>((VLOOKUP(C63+1, Flow!A:B,2))+(VLOOKUP($C63+2, Flow!A:B,2)))/2</f>
        <v>369</v>
      </c>
      <c r="AX63" s="139">
        <v>11</v>
      </c>
      <c r="AY63" s="84">
        <v>1</v>
      </c>
      <c r="AZ63" s="84">
        <v>1</v>
      </c>
      <c r="BA63" s="86">
        <v>0</v>
      </c>
      <c r="BB63" s="103">
        <v>0</v>
      </c>
      <c r="BC63" s="82">
        <f t="shared" si="3"/>
        <v>31</v>
      </c>
      <c r="BD63" s="84">
        <f t="shared" si="4"/>
        <v>2002</v>
      </c>
      <c r="BE63" s="140">
        <f t="shared" si="5"/>
        <v>6.9651741293532341</v>
      </c>
    </row>
    <row r="64" spans="1:57">
      <c r="A64" s="178" t="s">
        <v>18</v>
      </c>
      <c r="B64" s="89" t="s">
        <v>18</v>
      </c>
      <c r="C64" s="301">
        <v>37291</v>
      </c>
      <c r="D64" s="92" t="s">
        <v>384</v>
      </c>
      <c r="E64" s="84" t="s">
        <v>11</v>
      </c>
      <c r="F64" s="156">
        <v>0.71180555555555547</v>
      </c>
      <c r="G64" s="88">
        <v>200</v>
      </c>
      <c r="H64" s="84">
        <v>200</v>
      </c>
      <c r="I64" s="84">
        <v>7</v>
      </c>
      <c r="J64" s="84"/>
      <c r="K64" s="106">
        <f t="shared" si="6"/>
        <v>3.9800995024875623</v>
      </c>
      <c r="L64" s="112">
        <f t="shared" si="0"/>
        <v>3.5000000000000004</v>
      </c>
      <c r="M64" s="95">
        <v>37</v>
      </c>
      <c r="N64" s="88">
        <v>36</v>
      </c>
      <c r="O64" s="94" t="s">
        <v>11</v>
      </c>
      <c r="P64" s="94"/>
      <c r="Q64" s="94"/>
      <c r="R64" s="94">
        <v>1</v>
      </c>
      <c r="S64" s="89">
        <v>2</v>
      </c>
      <c r="T64" s="280">
        <f>VLOOKUP($C64+$F64,Meso!A:C,2)</f>
        <v>64.400000000000006</v>
      </c>
      <c r="U64" s="284"/>
      <c r="V64" s="143">
        <v>345</v>
      </c>
      <c r="W64" s="106">
        <f>VLOOKUP($C64,Wunder!A:L,5,FALSE)</f>
        <v>30.28</v>
      </c>
      <c r="X64" s="106">
        <f>VLOOKUP($C64,Wunder!A:L,11, FALSE)</f>
        <v>0</v>
      </c>
      <c r="Y64" s="106">
        <f>VLOOKUP($C64,Wunder!A:L,12, FALSE)</f>
        <v>-7.0000000000000284E-2</v>
      </c>
      <c r="Z64" s="99"/>
      <c r="AA64" s="80">
        <f>VLOOKUP($C64+F64, KRDD!A:D,4)</f>
        <v>10</v>
      </c>
      <c r="AB64" s="80">
        <f>VLOOKUP($C64+F64, KRDD!$A:$D,3)</f>
        <v>7</v>
      </c>
      <c r="AC64" s="84">
        <f>VLOOKUP($C64, Wunder!A:L, 9, FALSE)</f>
        <v>0</v>
      </c>
      <c r="AD64" s="106" t="str">
        <f>VLOOKUP($C64+$F64,Meso!A:D,4)</f>
        <v>haze</v>
      </c>
      <c r="AE64" s="120"/>
      <c r="AF64" s="262"/>
      <c r="AG64" s="82" t="str">
        <f t="shared" si="9"/>
        <v>N</v>
      </c>
      <c r="AH64" s="106">
        <f>VLOOKUP($C64+$F64+(4/24),KRDD!A:D,2)-VLOOKUP($C64+$F64,KRDD!A:D,2)</f>
        <v>0</v>
      </c>
      <c r="AI64" s="89"/>
      <c r="AJ64" s="112">
        <f>VLOOKUP(C64+1,Moon!A:B,2,FALSE)</f>
        <v>0.42</v>
      </c>
      <c r="AK64" s="112">
        <f>AJ64*VLOOKUP(AD64,Moon!$R:$S,2,FALSE)</f>
        <v>0.42</v>
      </c>
      <c r="AL64" s="104">
        <f t="shared" si="7"/>
        <v>37292</v>
      </c>
      <c r="AM64" s="138">
        <v>0.53333333333333333</v>
      </c>
      <c r="AN64" s="100">
        <v>2</v>
      </c>
      <c r="AO64" s="144">
        <v>345</v>
      </c>
      <c r="AP64" s="99">
        <v>2.15</v>
      </c>
      <c r="AQ64" s="99">
        <v>11</v>
      </c>
      <c r="AR64" s="89" t="s">
        <v>10</v>
      </c>
      <c r="AS64" s="280"/>
      <c r="AT64" s="291"/>
      <c r="AU64" s="262">
        <f>((VLOOKUP($C64+1,Flow!A:B,2)+VLOOKUP($C64+2,Flow!A:B,2)+VLOOKUP($C64+3,Flow!A:B,2)+VLOOKUP($C64+4,Flow!A:B,2)+VLOOKUP($C64+5,Flow!A:B,2))/5)</f>
        <v>364.2</v>
      </c>
      <c r="AV64" s="262">
        <f>VLOOKUP($AL64,Flow!A:B, 2)</f>
        <v>349</v>
      </c>
      <c r="AW64" s="269">
        <f>((VLOOKUP(C64+1, Flow!A:B,2))+(VLOOKUP($C64+2, Flow!A:B,2)))/2</f>
        <v>347</v>
      </c>
      <c r="AX64" s="139">
        <v>6</v>
      </c>
      <c r="AY64" s="84">
        <v>1</v>
      </c>
      <c r="AZ64" s="84">
        <v>0</v>
      </c>
      <c r="BA64" s="86">
        <v>0</v>
      </c>
      <c r="BB64" s="103">
        <v>0</v>
      </c>
      <c r="BC64" s="82">
        <f t="shared" si="3"/>
        <v>35</v>
      </c>
      <c r="BD64" s="84">
        <f t="shared" si="4"/>
        <v>2002</v>
      </c>
      <c r="BE64" s="140">
        <f t="shared" si="5"/>
        <v>3.9800995024875623</v>
      </c>
    </row>
    <row r="65" spans="1:57">
      <c r="A65" s="178" t="s">
        <v>18</v>
      </c>
      <c r="B65" s="89" t="s">
        <v>18</v>
      </c>
      <c r="C65" s="301">
        <v>37294</v>
      </c>
      <c r="D65" s="92" t="s">
        <v>384</v>
      </c>
      <c r="E65" s="84" t="s">
        <v>11</v>
      </c>
      <c r="F65" s="156">
        <v>0.75</v>
      </c>
      <c r="G65" s="88">
        <v>200</v>
      </c>
      <c r="H65" s="84">
        <v>199</v>
      </c>
      <c r="I65" s="84">
        <v>12</v>
      </c>
      <c r="J65" s="84"/>
      <c r="K65" s="106">
        <f t="shared" si="6"/>
        <v>6.5</v>
      </c>
      <c r="L65" s="112">
        <f t="shared" si="0"/>
        <v>6.0301507537688437</v>
      </c>
      <c r="M65" s="95">
        <v>37</v>
      </c>
      <c r="N65" s="88">
        <v>38</v>
      </c>
      <c r="O65" s="94" t="s">
        <v>11</v>
      </c>
      <c r="P65" s="94"/>
      <c r="Q65" s="94"/>
      <c r="R65" s="94">
        <v>0</v>
      </c>
      <c r="S65" s="89">
        <v>0</v>
      </c>
      <c r="T65" s="280">
        <f>VLOOKUP($C65+$F65,Meso!A:C,2)</f>
        <v>53.6</v>
      </c>
      <c r="U65" s="284"/>
      <c r="V65" s="143">
        <v>364</v>
      </c>
      <c r="W65" s="106">
        <f>VLOOKUP($C65,Wunder!A:L,5,FALSE)</f>
        <v>30.05</v>
      </c>
      <c r="X65" s="106">
        <f>VLOOKUP($C65,Wunder!A:L,11, FALSE)</f>
        <v>0.34999999999999787</v>
      </c>
      <c r="Y65" s="106">
        <f>VLOOKUP($C65,Wunder!A:L,12, FALSE)</f>
        <v>-0.17999999999999972</v>
      </c>
      <c r="Z65" s="99"/>
      <c r="AA65" s="80">
        <f>VLOOKUP($C65+F65, KRDD!A:D,4)</f>
        <v>36</v>
      </c>
      <c r="AB65" s="80">
        <f>VLOOKUP($C65+F65, KRDD!$A:$D,3)</f>
        <v>18</v>
      </c>
      <c r="AC65" s="84">
        <f>VLOOKUP($C65, Wunder!A:L, 9, FALSE)</f>
        <v>8</v>
      </c>
      <c r="AD65" s="106" t="str">
        <f>VLOOKUP($C65+$F65,Meso!A:D,4)</f>
        <v>lt rain</v>
      </c>
      <c r="AE65" s="120" t="str">
        <f>VLOOKUP($C65, Wunder!A:L, 10, FALSE)</f>
        <v>Rain</v>
      </c>
      <c r="AF65" s="262"/>
      <c r="AG65" s="82" t="str">
        <f t="shared" si="9"/>
        <v>N</v>
      </c>
      <c r="AH65" s="106">
        <f>VLOOKUP($C65+$F65+(4/24),KRDD!A:D,2)-VLOOKUP($C65+$F65,KRDD!A:D,2)</f>
        <v>0</v>
      </c>
      <c r="AI65" s="89"/>
      <c r="AJ65" s="112">
        <f>VLOOKUP(C65+1,Moon!A:B,2,FALSE)</f>
        <v>0.15</v>
      </c>
      <c r="AK65" s="112">
        <f>AJ65*VLOOKUP(AD65,Moon!$R:$S,2,FALSE)</f>
        <v>0.03</v>
      </c>
      <c r="AL65" s="104">
        <f t="shared" si="7"/>
        <v>37295</v>
      </c>
      <c r="AM65" s="138">
        <v>0.64861111111111114</v>
      </c>
      <c r="AN65" s="100">
        <v>6.2</v>
      </c>
      <c r="AO65" s="144">
        <v>454</v>
      </c>
      <c r="AP65" s="99">
        <v>2.64</v>
      </c>
      <c r="AQ65" s="99">
        <v>9.33</v>
      </c>
      <c r="AR65" s="89" t="s">
        <v>10</v>
      </c>
      <c r="AS65" s="280"/>
      <c r="AT65" s="291"/>
      <c r="AU65" s="262">
        <f>((VLOOKUP($C65+1,Flow!A:B,2)+VLOOKUP($C65+2,Flow!A:B,2)+VLOOKUP($C65+3,Flow!A:B,2)+VLOOKUP($C65+4,Flow!A:B,2)+VLOOKUP($C65+5,Flow!A:B,2))/5)</f>
        <v>379.4</v>
      </c>
      <c r="AV65" s="262">
        <f>VLOOKUP($AL65,Flow!A:B, 2)</f>
        <v>358</v>
      </c>
      <c r="AW65" s="269">
        <f>((VLOOKUP(C65+1, Flow!A:B,2))+(VLOOKUP($C65+2, Flow!A:B,2)))/2</f>
        <v>393</v>
      </c>
      <c r="AX65" s="139">
        <v>10</v>
      </c>
      <c r="AY65" s="84">
        <v>1</v>
      </c>
      <c r="AZ65" s="84">
        <v>1</v>
      </c>
      <c r="BA65" s="86">
        <v>0</v>
      </c>
      <c r="BB65" s="103">
        <v>0</v>
      </c>
      <c r="BC65" s="82">
        <f t="shared" si="3"/>
        <v>38</v>
      </c>
      <c r="BD65" s="84">
        <f t="shared" si="4"/>
        <v>2002</v>
      </c>
      <c r="BE65" s="140">
        <f t="shared" si="5"/>
        <v>6.5</v>
      </c>
    </row>
    <row r="66" spans="1:57">
      <c r="A66" s="178" t="s">
        <v>18</v>
      </c>
      <c r="B66" s="89" t="s">
        <v>18</v>
      </c>
      <c r="C66" s="301">
        <v>37297</v>
      </c>
      <c r="D66" s="92" t="s">
        <v>384</v>
      </c>
      <c r="E66" s="84" t="s">
        <v>11</v>
      </c>
      <c r="F66" s="156">
        <v>0.73263888888888884</v>
      </c>
      <c r="G66" s="88">
        <v>201</v>
      </c>
      <c r="H66" s="84">
        <v>201</v>
      </c>
      <c r="I66" s="84">
        <v>8</v>
      </c>
      <c r="J66" s="84"/>
      <c r="K66" s="106">
        <f t="shared" si="6"/>
        <v>4.455445544554455</v>
      </c>
      <c r="L66" s="112">
        <f t="shared" si="0"/>
        <v>3.9800995024875623</v>
      </c>
      <c r="M66" s="95">
        <v>37</v>
      </c>
      <c r="N66" s="88">
        <v>37</v>
      </c>
      <c r="O66" s="94" t="s">
        <v>11</v>
      </c>
      <c r="P66" s="94"/>
      <c r="Q66" s="94"/>
      <c r="R66" s="94">
        <v>0</v>
      </c>
      <c r="S66" s="89">
        <v>0</v>
      </c>
      <c r="T66" s="280">
        <f>VLOOKUP($C66+$F66,Meso!A:C,2)</f>
        <v>62.6</v>
      </c>
      <c r="U66" s="284"/>
      <c r="V66" s="143">
        <v>364</v>
      </c>
      <c r="W66" s="106">
        <f>VLOOKUP($C66,Wunder!A:L,5,FALSE)</f>
        <v>30.47</v>
      </c>
      <c r="X66" s="106">
        <f>VLOOKUP($C66,Wunder!A:L,11, FALSE)</f>
        <v>-0.14999999999999858</v>
      </c>
      <c r="Y66" s="106">
        <f>VLOOKUP($C66,Wunder!A:L,12, FALSE)</f>
        <v>3.9999999999999147E-2</v>
      </c>
      <c r="Z66" s="99"/>
      <c r="AA66" s="80">
        <f>VLOOKUP($C66+F66, KRDD!A:D,4)</f>
        <v>5</v>
      </c>
      <c r="AB66" s="80">
        <f>VLOOKUP($C66+F66, KRDD!$A:$D,3)</f>
        <v>1</v>
      </c>
      <c r="AC66" s="84">
        <f>VLOOKUP($C66, Wunder!A:L, 9, FALSE)</f>
        <v>0</v>
      </c>
      <c r="AD66" s="106" t="str">
        <f>VLOOKUP($C66+$F66,Meso!A:D,4)</f>
        <v>mostly clear</v>
      </c>
      <c r="AE66" s="120"/>
      <c r="AF66" s="262"/>
      <c r="AG66" s="82" t="str">
        <f t="shared" si="9"/>
        <v>N</v>
      </c>
      <c r="AH66" s="106">
        <f>VLOOKUP($C66+$F66+(4/24),KRDD!A:D,2)-VLOOKUP($C66+$F66,KRDD!A:D,2)</f>
        <v>0</v>
      </c>
      <c r="AI66" s="89"/>
      <c r="AJ66" s="112">
        <f>VLOOKUP(C66+1,Moon!A:B,2,FALSE)</f>
        <v>0.01</v>
      </c>
      <c r="AK66" s="112">
        <f>AJ66*VLOOKUP(AD66,Moon!$R:$S,2,FALSE)</f>
        <v>9.0000000000000011E-3</v>
      </c>
      <c r="AL66" s="104">
        <f t="shared" si="7"/>
        <v>37298</v>
      </c>
      <c r="AM66" s="138">
        <v>0.375</v>
      </c>
      <c r="AN66" s="100">
        <v>1.8</v>
      </c>
      <c r="AO66" s="144">
        <v>353</v>
      </c>
      <c r="AP66" s="99">
        <v>2.11</v>
      </c>
      <c r="AQ66" s="99">
        <v>11</v>
      </c>
      <c r="AR66" s="89" t="s">
        <v>10</v>
      </c>
      <c r="AS66" s="280"/>
      <c r="AT66" s="291"/>
      <c r="AU66" s="262">
        <f>((VLOOKUP($C66+1,Flow!A:B,2)+VLOOKUP($C66+2,Flow!A:B,2)+VLOOKUP($C66+3,Flow!A:B,2)+VLOOKUP($C66+4,Flow!A:B,2)+VLOOKUP($C66+5,Flow!A:B,2))/5)</f>
        <v>355.2</v>
      </c>
      <c r="AV66" s="262">
        <f>VLOOKUP($AL66,Flow!A:B, 2)</f>
        <v>366</v>
      </c>
      <c r="AW66" s="269">
        <f>((VLOOKUP(C66+1, Flow!A:B,2))+(VLOOKUP($C66+2, Flow!A:B,2)))/2</f>
        <v>361.5</v>
      </c>
      <c r="AX66" s="139">
        <v>7</v>
      </c>
      <c r="AY66" s="84">
        <v>1</v>
      </c>
      <c r="AZ66" s="84">
        <v>0</v>
      </c>
      <c r="BA66" s="86">
        <v>0</v>
      </c>
      <c r="BB66" s="103">
        <v>0</v>
      </c>
      <c r="BC66" s="82">
        <f t="shared" si="3"/>
        <v>41</v>
      </c>
      <c r="BD66" s="84">
        <f t="shared" si="4"/>
        <v>2002</v>
      </c>
      <c r="BE66" s="140">
        <f t="shared" si="5"/>
        <v>4.455445544554455</v>
      </c>
    </row>
    <row r="67" spans="1:57">
      <c r="A67" s="178" t="s">
        <v>11</v>
      </c>
      <c r="B67" s="89" t="s">
        <v>11</v>
      </c>
      <c r="C67" s="302">
        <v>37302</v>
      </c>
      <c r="D67" s="92" t="s">
        <v>384</v>
      </c>
      <c r="E67" s="84" t="s">
        <v>11</v>
      </c>
      <c r="F67" s="156">
        <v>0.72916666666666663</v>
      </c>
      <c r="G67" s="88">
        <v>200</v>
      </c>
      <c r="H67" s="84">
        <v>192</v>
      </c>
      <c r="I67" s="84">
        <v>6</v>
      </c>
      <c r="J67" s="84"/>
      <c r="K67" s="106">
        <f t="shared" si="6"/>
        <v>3.6269430051813467</v>
      </c>
      <c r="L67" s="112">
        <f t="shared" si="0"/>
        <v>3.125</v>
      </c>
      <c r="M67" s="95">
        <v>37</v>
      </c>
      <c r="N67" s="88">
        <v>36</v>
      </c>
      <c r="O67" s="94" t="s">
        <v>11</v>
      </c>
      <c r="P67" s="94"/>
      <c r="Q67" s="94"/>
      <c r="R67" s="94">
        <v>3</v>
      </c>
      <c r="S67" s="89">
        <v>0</v>
      </c>
      <c r="T67" s="280">
        <f>VLOOKUP($C67+$F67,Meso!A:C,2)</f>
        <v>55.4</v>
      </c>
      <c r="U67" s="284"/>
      <c r="V67" s="143">
        <v>345</v>
      </c>
      <c r="W67" s="106">
        <f>VLOOKUP($C67,Wunder!A:L,5,FALSE)</f>
        <v>30.09</v>
      </c>
      <c r="X67" s="106">
        <f>VLOOKUP($C67,Wunder!A:L,11, FALSE)</f>
        <v>-0.10999999999999943</v>
      </c>
      <c r="Y67" s="106">
        <f>VLOOKUP($C67,Wunder!A:L,12, FALSE)</f>
        <v>3.0000000000001137E-2</v>
      </c>
      <c r="Z67" s="99"/>
      <c r="AA67" s="80">
        <f>VLOOKUP($C67+F67, KRDD!A:D,4)</f>
        <v>11</v>
      </c>
      <c r="AB67" s="80">
        <f>VLOOKUP($C67+F67, KRDD!$A:$D,3)</f>
        <v>8</v>
      </c>
      <c r="AC67" s="84">
        <f>VLOOKUP($C67, Wunder!A:L, 9, FALSE)</f>
        <v>6</v>
      </c>
      <c r="AD67" s="106" t="str">
        <f>VLOOKUP($C67+$F67,Meso!A:D,4)</f>
        <v>haze</v>
      </c>
      <c r="AE67" s="120"/>
      <c r="AF67" s="262" t="str">
        <f>VLOOKUP($C67+1,Wunder!A:L,10,FALSE)</f>
        <v>Rain</v>
      </c>
      <c r="AG67" s="82" t="str">
        <f t="shared" si="9"/>
        <v>N</v>
      </c>
      <c r="AH67" s="106">
        <f>VLOOKUP($C67+$F67+(4/24),KRDD!A:D,2)-VLOOKUP($C67+$F67,KRDD!A:D,2)</f>
        <v>0</v>
      </c>
      <c r="AI67" s="89"/>
      <c r="AJ67" s="112">
        <f>VLOOKUP(C67+1,Moon!A:B,2,FALSE)</f>
        <v>0.14000000000000001</v>
      </c>
      <c r="AK67" s="112">
        <f>AJ67*VLOOKUP(AD67,Moon!$R:$S,2,FALSE)</f>
        <v>0.14000000000000001</v>
      </c>
      <c r="AL67" s="104">
        <f t="shared" si="7"/>
        <v>37303</v>
      </c>
      <c r="AM67" s="138">
        <v>0.59027777777777779</v>
      </c>
      <c r="AN67" s="100">
        <v>2.6</v>
      </c>
      <c r="AO67" s="144">
        <v>345</v>
      </c>
      <c r="AP67" s="99">
        <v>2.09</v>
      </c>
      <c r="AQ67" s="99">
        <v>12</v>
      </c>
      <c r="AR67" s="89" t="s">
        <v>10</v>
      </c>
      <c r="AS67" s="280"/>
      <c r="AT67" s="291"/>
      <c r="AU67" s="262">
        <f>((VLOOKUP($C67+1,Flow!A:B,2)+VLOOKUP($C67+2,Flow!A:B,2)+VLOOKUP($C67+3,Flow!A:B,2)+VLOOKUP($C67+4,Flow!A:B,2)+VLOOKUP($C67+5,Flow!A:B,2))/5)</f>
        <v>398.2</v>
      </c>
      <c r="AV67" s="262">
        <f>VLOOKUP($AL67,Flow!A:B, 2)</f>
        <v>347</v>
      </c>
      <c r="AW67" s="269">
        <f>((VLOOKUP(C67+1, Flow!A:B,2))+(VLOOKUP($C67+2, Flow!A:B,2)))/2</f>
        <v>350.5</v>
      </c>
      <c r="AX67" s="139">
        <v>6</v>
      </c>
      <c r="AY67" s="84">
        <v>0</v>
      </c>
      <c r="AZ67" s="84">
        <v>0</v>
      </c>
      <c r="BA67" s="86">
        <v>0</v>
      </c>
      <c r="BB67" s="103">
        <v>0</v>
      </c>
      <c r="BC67" s="82">
        <f t="shared" si="3"/>
        <v>46</v>
      </c>
      <c r="BD67" s="84">
        <f t="shared" si="4"/>
        <v>2002</v>
      </c>
      <c r="BE67" s="140">
        <f t="shared" si="5"/>
        <v>3.6269430051813467</v>
      </c>
    </row>
    <row r="68" spans="1:57">
      <c r="A68" s="178" t="s">
        <v>11</v>
      </c>
      <c r="B68" s="89" t="s">
        <v>11</v>
      </c>
      <c r="C68" s="302">
        <v>37305</v>
      </c>
      <c r="D68" s="92" t="s">
        <v>384</v>
      </c>
      <c r="E68" s="84" t="s">
        <v>11</v>
      </c>
      <c r="F68" s="156">
        <v>0.71875</v>
      </c>
      <c r="G68" s="88">
        <v>200</v>
      </c>
      <c r="H68" s="84">
        <v>191</v>
      </c>
      <c r="I68" s="84">
        <v>8</v>
      </c>
      <c r="J68" s="84"/>
      <c r="K68" s="106">
        <f t="shared" si="6"/>
        <v>4.6875</v>
      </c>
      <c r="L68" s="112">
        <f t="shared" si="0"/>
        <v>4.1884816753926701</v>
      </c>
      <c r="M68" s="95">
        <v>36</v>
      </c>
      <c r="N68" s="88">
        <v>37</v>
      </c>
      <c r="O68" s="94" t="s">
        <v>11</v>
      </c>
      <c r="P68" s="94"/>
      <c r="Q68" s="94"/>
      <c r="R68" s="94">
        <v>0</v>
      </c>
      <c r="S68" s="89">
        <v>0</v>
      </c>
      <c r="T68" s="280">
        <f>VLOOKUP($C68+$F68,Meso!A:C,2)</f>
        <v>51.8</v>
      </c>
      <c r="U68" s="284"/>
      <c r="V68" s="143">
        <v>356</v>
      </c>
      <c r="W68" s="106">
        <f>VLOOKUP($C68,Wunder!A:L,5,FALSE)</f>
        <v>30.01</v>
      </c>
      <c r="X68" s="106">
        <f>VLOOKUP($C68,Wunder!A:L,11, FALSE)</f>
        <v>9.9999999999997868E-2</v>
      </c>
      <c r="Y68" s="106">
        <f>VLOOKUP($C68,Wunder!A:L,12, FALSE)</f>
        <v>0.14000000000000057</v>
      </c>
      <c r="Z68" s="99"/>
      <c r="AA68" s="80">
        <f>VLOOKUP($C68+F68, KRDD!A:D,4)</f>
        <v>7</v>
      </c>
      <c r="AB68" s="80">
        <f>VLOOKUP($C68+F68, KRDD!$A:$D,3)</f>
        <v>1</v>
      </c>
      <c r="AC68" s="84">
        <f>VLOOKUP($C68, Wunder!A:L, 9, FALSE)</f>
        <v>8</v>
      </c>
      <c r="AD68" s="106" t="str">
        <f>VLOOKUP($C68+$F68,Meso!A:D,4)</f>
        <v>overcast</v>
      </c>
      <c r="AE68" s="120" t="str">
        <f>VLOOKUP($C68, Wunder!A:L, 10, FALSE)</f>
        <v>Rain</v>
      </c>
      <c r="AF68" s="262" t="str">
        <f>VLOOKUP($C68+1,Wunder!A:L,10,FALSE)</f>
        <v>Rain</v>
      </c>
      <c r="AG68" s="82" t="str">
        <f t="shared" si="9"/>
        <v>N</v>
      </c>
      <c r="AH68" s="106">
        <f>VLOOKUP($C68+$F68+(4/24),KRDD!A:D,2)-VLOOKUP($C68+$F68,KRDD!A:D,2)</f>
        <v>0</v>
      </c>
      <c r="AI68" s="89"/>
      <c r="AJ68" s="112">
        <f>VLOOKUP(C68+1,Moon!A:B,2,FALSE)</f>
        <v>0.39</v>
      </c>
      <c r="AK68" s="112">
        <f>AJ68*VLOOKUP(AD68,Moon!$R:$S,2,FALSE)</f>
        <v>7.8000000000000014E-2</v>
      </c>
      <c r="AL68" s="104">
        <f t="shared" si="7"/>
        <v>37306</v>
      </c>
      <c r="AM68" s="138">
        <v>0.50486111111111109</v>
      </c>
      <c r="AN68" s="100">
        <v>2.7</v>
      </c>
      <c r="AO68" s="144">
        <v>380</v>
      </c>
      <c r="AP68" s="99">
        <v>2.25</v>
      </c>
      <c r="AQ68" s="99">
        <v>10.66</v>
      </c>
      <c r="AR68" s="89" t="s">
        <v>10</v>
      </c>
      <c r="AS68" s="280"/>
      <c r="AT68" s="291"/>
      <c r="AU68" s="262">
        <f>((VLOOKUP($C68+1,Flow!A:B,2)+VLOOKUP($C68+2,Flow!A:B,2)+VLOOKUP($C68+3,Flow!A:B,2)+VLOOKUP($C68+4,Flow!A:B,2)+VLOOKUP($C68+5,Flow!A:B,2))/5)</f>
        <v>835</v>
      </c>
      <c r="AV68" s="262">
        <f>VLOOKUP($AL68,Flow!A:B, 2)</f>
        <v>356</v>
      </c>
      <c r="AW68" s="269">
        <f>((VLOOKUP(C68+1, Flow!A:B,2))+(VLOOKUP($C68+2, Flow!A:B,2)))/2</f>
        <v>463</v>
      </c>
      <c r="AX68" s="139">
        <v>8</v>
      </c>
      <c r="AY68" s="143" t="s">
        <v>254</v>
      </c>
      <c r="AZ68" s="84">
        <v>0</v>
      </c>
      <c r="BA68" s="86">
        <v>0</v>
      </c>
      <c r="BB68" s="103">
        <v>0</v>
      </c>
      <c r="BC68" s="82">
        <f t="shared" ref="BC68:BC131" si="10">IF(MONTH(C68)&lt;10,C68-(DATE(YEAR(C68)-1,12,31)),C68-(DATE(YEAR(C68),12,31)))</f>
        <v>49</v>
      </c>
      <c r="BD68" s="84">
        <f t="shared" ref="BD68:BD131" si="11">IF(MONTH(C68)&lt;10,YEAR(C68),YEAR(C68)+1)</f>
        <v>2002</v>
      </c>
      <c r="BE68" s="140">
        <f t="shared" ref="BE68:BE131" si="12">IF(AR68="F", K68,2*K68)</f>
        <v>4.6875</v>
      </c>
    </row>
    <row r="69" spans="1:57">
      <c r="A69" s="178" t="s">
        <v>18</v>
      </c>
      <c r="B69" s="89" t="s">
        <v>18</v>
      </c>
      <c r="C69" s="301">
        <v>37308</v>
      </c>
      <c r="D69" s="92" t="s">
        <v>384</v>
      </c>
      <c r="E69" s="84" t="s">
        <v>11</v>
      </c>
      <c r="F69" s="156">
        <v>0.84722222222222221</v>
      </c>
      <c r="G69" s="88">
        <v>200</v>
      </c>
      <c r="H69" s="84">
        <v>200</v>
      </c>
      <c r="I69" s="84">
        <v>15</v>
      </c>
      <c r="J69" s="84"/>
      <c r="K69" s="106">
        <f t="shared" ref="K69:K132" si="13">((I69+1)/(H69+1))*100</f>
        <v>7.9601990049751246</v>
      </c>
      <c r="L69" s="112">
        <f t="shared" si="0"/>
        <v>7.5</v>
      </c>
      <c r="M69" s="95">
        <v>38</v>
      </c>
      <c r="N69" s="88">
        <v>37</v>
      </c>
      <c r="O69" s="94" t="s">
        <v>11</v>
      </c>
      <c r="P69" s="94"/>
      <c r="Q69" s="94"/>
      <c r="R69" s="94">
        <v>0</v>
      </c>
      <c r="S69" s="89">
        <v>0</v>
      </c>
      <c r="T69" s="280">
        <f>VLOOKUP($C69+$F69,Meso!A:C,2)</f>
        <v>48.2</v>
      </c>
      <c r="U69" s="284"/>
      <c r="V69" s="143">
        <v>728</v>
      </c>
      <c r="W69" s="106">
        <f>VLOOKUP($C69,Wunder!A:L,5,FALSE)</f>
        <v>30.33</v>
      </c>
      <c r="X69" s="106">
        <f>VLOOKUP($C69,Wunder!A:L,11, FALSE)</f>
        <v>-0.18999999999999773</v>
      </c>
      <c r="Y69" s="106">
        <f>VLOOKUP($C69,Wunder!A:L,12, FALSE)</f>
        <v>0.11999999999999744</v>
      </c>
      <c r="Z69" s="99"/>
      <c r="AA69" s="80">
        <f>VLOOKUP($C69+F69, KRDD!A:D,4)</f>
        <v>5</v>
      </c>
      <c r="AB69" s="80">
        <f>VLOOKUP($C69+F69, KRDD!$A:$D,3)</f>
        <v>4</v>
      </c>
      <c r="AC69" s="84">
        <f>VLOOKUP($C69, Wunder!A:L, 9, FALSE)</f>
        <v>0</v>
      </c>
      <c r="AD69" s="106" t="str">
        <f>VLOOKUP($C69+$F69,Meso!A:D,4)</f>
        <v>lt rain</v>
      </c>
      <c r="AE69" s="120"/>
      <c r="AF69" s="262"/>
      <c r="AG69" s="82" t="str">
        <f t="shared" si="9"/>
        <v>N</v>
      </c>
      <c r="AH69" s="106">
        <f>VLOOKUP($C69+$F69+(4/24),KRDD!A:D,2)-VLOOKUP($C69+$F69,KRDD!A:D,2)</f>
        <v>0</v>
      </c>
      <c r="AI69" s="89"/>
      <c r="AJ69" s="112">
        <f>VLOOKUP(C69+1,Moon!A:B,2,FALSE)</f>
        <v>0.69</v>
      </c>
      <c r="AK69" s="112">
        <f>AJ69*VLOOKUP(AD69,Moon!$R:$S,2,FALSE)</f>
        <v>0.13799999999999998</v>
      </c>
      <c r="AL69" s="104">
        <f t="shared" si="7"/>
        <v>37309</v>
      </c>
      <c r="AM69" s="138">
        <v>0.50694444444444442</v>
      </c>
      <c r="AN69" s="100">
        <v>3.6</v>
      </c>
      <c r="AO69" s="144">
        <v>641</v>
      </c>
      <c r="AP69" s="99">
        <v>2.5</v>
      </c>
      <c r="AQ69" s="99">
        <v>10</v>
      </c>
      <c r="AR69" s="89" t="s">
        <v>10</v>
      </c>
      <c r="AS69" s="280"/>
      <c r="AT69" s="291"/>
      <c r="AU69" s="262">
        <f>((VLOOKUP($C69+1,Flow!A:B,2)+VLOOKUP($C69+2,Flow!A:B,2)+VLOOKUP($C69+3,Flow!A:B,2)+VLOOKUP($C69+4,Flow!A:B,2)+VLOOKUP($C69+5,Flow!A:B,2))/5)</f>
        <v>627.20000000000005</v>
      </c>
      <c r="AV69" s="262">
        <f>VLOOKUP($AL69,Flow!A:B, 2)</f>
        <v>833</v>
      </c>
      <c r="AW69" s="269">
        <f>((VLOOKUP(C69+1, Flow!A:B,2))+(VLOOKUP($C69+2, Flow!A:B,2)))/2</f>
        <v>738.5</v>
      </c>
      <c r="AX69" s="139">
        <v>14</v>
      </c>
      <c r="AY69" s="84">
        <v>1</v>
      </c>
      <c r="AZ69" s="84">
        <v>0</v>
      </c>
      <c r="BA69" s="86">
        <v>0</v>
      </c>
      <c r="BB69" s="103">
        <v>0</v>
      </c>
      <c r="BC69" s="82">
        <f t="shared" si="10"/>
        <v>52</v>
      </c>
      <c r="BD69" s="84">
        <f t="shared" si="11"/>
        <v>2002</v>
      </c>
      <c r="BE69" s="140">
        <f t="shared" si="12"/>
        <v>7.9601990049751246</v>
      </c>
    </row>
    <row r="70" spans="1:57">
      <c r="A70" s="86" t="s">
        <v>18</v>
      </c>
      <c r="B70" s="89" t="s">
        <v>18</v>
      </c>
      <c r="C70" s="301">
        <v>37312</v>
      </c>
      <c r="D70" s="92" t="s">
        <v>384</v>
      </c>
      <c r="E70" s="84" t="s">
        <v>11</v>
      </c>
      <c r="F70" s="156">
        <v>0.73472222222222217</v>
      </c>
      <c r="G70" s="88">
        <v>150</v>
      </c>
      <c r="H70" s="84">
        <v>150</v>
      </c>
      <c r="I70" s="84">
        <v>10</v>
      </c>
      <c r="J70" s="84"/>
      <c r="K70" s="106">
        <f t="shared" si="13"/>
        <v>7.2847682119205297</v>
      </c>
      <c r="L70" s="112">
        <f t="shared" si="0"/>
        <v>6.666666666666667</v>
      </c>
      <c r="M70" s="95">
        <v>38</v>
      </c>
      <c r="N70" s="88">
        <v>38</v>
      </c>
      <c r="O70" s="94" t="s">
        <v>11</v>
      </c>
      <c r="P70" s="94"/>
      <c r="Q70" s="94"/>
      <c r="R70" s="94">
        <v>0</v>
      </c>
      <c r="S70" s="89">
        <v>1</v>
      </c>
      <c r="T70" s="280">
        <f>VLOOKUP($C70+$F70,Meso!A:C,2)</f>
        <v>48.2</v>
      </c>
      <c r="U70" s="284"/>
      <c r="V70" s="143">
        <v>509</v>
      </c>
      <c r="W70" s="106">
        <f>VLOOKUP($C70,Wunder!A:L,5,FALSE)</f>
        <v>30.26</v>
      </c>
      <c r="X70" s="106">
        <f>VLOOKUP($C70,Wunder!A:L,11, FALSE)</f>
        <v>-6.0000000000002274E-2</v>
      </c>
      <c r="Y70" s="106">
        <f>VLOOKUP($C70,Wunder!A:L,12, FALSE)</f>
        <v>5.0000000000000711E-2</v>
      </c>
      <c r="Z70" s="99"/>
      <c r="AA70" s="80">
        <f>VLOOKUP($C70+F70, KRDD!A:D,4)</f>
        <v>25</v>
      </c>
      <c r="AB70" s="80">
        <f>VLOOKUP($C70+F70, KRDD!$A:$D,3)</f>
        <v>12</v>
      </c>
      <c r="AC70" s="84">
        <f>VLOOKUP($C70, Wunder!A:L, 9, FALSE)</f>
        <v>0</v>
      </c>
      <c r="AD70" s="106" t="str">
        <f>VLOOKUP($C70+$F70,Meso!A:D,4)</f>
        <v>lt rain</v>
      </c>
      <c r="AE70" s="120"/>
      <c r="AF70" s="262"/>
      <c r="AG70" s="82" t="str">
        <f t="shared" si="9"/>
        <v>N</v>
      </c>
      <c r="AH70" s="106">
        <f>VLOOKUP($C70+$F70+(4/24),KRDD!A:D,2)-VLOOKUP($C70+$F70,KRDD!A:D,2)</f>
        <v>0</v>
      </c>
      <c r="AI70" s="89"/>
      <c r="AJ70" s="112">
        <f>VLOOKUP(C70+1,Moon!A:B,2,FALSE)</f>
        <v>0.98</v>
      </c>
      <c r="AK70" s="112">
        <f>AJ70*VLOOKUP(AD70,Moon!$R:$S,2,FALSE)</f>
        <v>0.19600000000000001</v>
      </c>
      <c r="AL70" s="104">
        <f t="shared" si="7"/>
        <v>37313</v>
      </c>
      <c r="AM70" s="138">
        <v>0.44930555555555557</v>
      </c>
      <c r="AN70" s="100">
        <v>3.2</v>
      </c>
      <c r="AO70" s="144">
        <v>485</v>
      </c>
      <c r="AP70" s="99">
        <v>2.68</v>
      </c>
      <c r="AQ70" s="99">
        <v>9.33</v>
      </c>
      <c r="AR70" s="89" t="s">
        <v>10</v>
      </c>
      <c r="AS70" s="280"/>
      <c r="AT70" s="291"/>
      <c r="AU70" s="262">
        <f>((VLOOKUP($C70+1,Flow!A:B,2)+VLOOKUP($C70+2,Flow!A:B,2)+VLOOKUP($C70+3,Flow!A:B,2)+VLOOKUP($C70+4,Flow!A:B,2)+VLOOKUP($C70+5,Flow!A:B,2))/5)</f>
        <v>489.6</v>
      </c>
      <c r="AV70" s="262">
        <f>VLOOKUP($AL70,Flow!A:B, 2)</f>
        <v>514</v>
      </c>
      <c r="AW70" s="269">
        <f>((VLOOKUP(C70+1, Flow!A:B,2))+(VLOOKUP($C70+2, Flow!A:B,2)))/2</f>
        <v>501</v>
      </c>
      <c r="AX70" s="139">
        <v>7</v>
      </c>
      <c r="AY70" s="84">
        <v>3</v>
      </c>
      <c r="AZ70" s="84">
        <v>0</v>
      </c>
      <c r="BA70" s="86">
        <v>0</v>
      </c>
      <c r="BB70" s="103">
        <v>0</v>
      </c>
      <c r="BC70" s="82">
        <f t="shared" si="10"/>
        <v>56</v>
      </c>
      <c r="BD70" s="84">
        <f t="shared" si="11"/>
        <v>2002</v>
      </c>
      <c r="BE70" s="140">
        <f t="shared" si="12"/>
        <v>7.2847682119205297</v>
      </c>
    </row>
    <row r="71" spans="1:57">
      <c r="A71" s="86" t="s">
        <v>11</v>
      </c>
      <c r="B71" s="89" t="s">
        <v>11</v>
      </c>
      <c r="C71" s="302">
        <v>37340</v>
      </c>
      <c r="D71" s="92" t="s">
        <v>384</v>
      </c>
      <c r="E71" s="84" t="s">
        <v>11</v>
      </c>
      <c r="F71" s="156">
        <v>0.80763888888888891</v>
      </c>
      <c r="G71" s="88">
        <v>89</v>
      </c>
      <c r="H71" s="84">
        <v>87</v>
      </c>
      <c r="I71" s="84">
        <v>1</v>
      </c>
      <c r="J71" s="84"/>
      <c r="K71" s="106">
        <f t="shared" si="13"/>
        <v>2.2727272727272729</v>
      </c>
      <c r="L71" s="112">
        <f t="shared" si="0"/>
        <v>1.1494252873563218</v>
      </c>
      <c r="M71" s="95">
        <v>40</v>
      </c>
      <c r="N71" s="88">
        <v>45</v>
      </c>
      <c r="O71" s="94" t="s">
        <v>11</v>
      </c>
      <c r="P71" s="94"/>
      <c r="Q71" s="94"/>
      <c r="R71" s="94">
        <v>0</v>
      </c>
      <c r="S71" s="89">
        <v>6</v>
      </c>
      <c r="T71" s="280">
        <f>VLOOKUP($C71+$F71,Meso!A:C,2)</f>
        <v>57.2</v>
      </c>
      <c r="U71" s="284"/>
      <c r="V71" s="143">
        <v>449</v>
      </c>
      <c r="W71" s="106">
        <f>VLOOKUP($C71,Wunder!A:L,5,FALSE)</f>
        <v>30.07</v>
      </c>
      <c r="X71" s="106">
        <f>VLOOKUP($C71,Wunder!A:L,11, FALSE)</f>
        <v>-3.0000000000001137E-2</v>
      </c>
      <c r="Y71" s="106">
        <f>VLOOKUP($C71,Wunder!A:L,12, FALSE)</f>
        <v>0.10000000000000142</v>
      </c>
      <c r="Z71" s="99"/>
      <c r="AA71" s="80">
        <f>VLOOKUP($C71+F71, KRDD!A:D,4)</f>
        <v>7</v>
      </c>
      <c r="AB71" s="80">
        <f>VLOOKUP($C71+F71, KRDD!$A:$D,3)</f>
        <v>4</v>
      </c>
      <c r="AC71" s="84">
        <f>VLOOKUP($C71, Wunder!A:L, 9, FALSE)</f>
        <v>5</v>
      </c>
      <c r="AD71" s="106" t="str">
        <f>VLOOKUP($C71+$F71,Meso!A:D,4)</f>
        <v>partly cloudy</v>
      </c>
      <c r="AE71" s="120"/>
      <c r="AF71" s="262"/>
      <c r="AG71" s="82" t="str">
        <f t="shared" si="9"/>
        <v>N</v>
      </c>
      <c r="AH71" s="106">
        <f>VLOOKUP($C71+$F71+(4/24),KRDD!A:D,2)-VLOOKUP($C71+$F71,KRDD!A:D,2)</f>
        <v>0</v>
      </c>
      <c r="AI71" s="89"/>
      <c r="AJ71" s="112">
        <f>VLOOKUP(C71+1,Moon!A:B,2,FALSE)</f>
        <v>0.91</v>
      </c>
      <c r="AK71" s="112">
        <f>AJ71*VLOOKUP(AD71,Moon!$R:$S,2,FALSE)</f>
        <v>0.72800000000000009</v>
      </c>
      <c r="AL71" s="104">
        <f t="shared" si="7"/>
        <v>37341</v>
      </c>
      <c r="AM71" s="138">
        <v>0.57986111111111105</v>
      </c>
      <c r="AN71" s="100">
        <v>2.2999999999999998</v>
      </c>
      <c r="AO71" s="144">
        <v>437</v>
      </c>
      <c r="AP71" s="99">
        <v>2.2599999999999998</v>
      </c>
      <c r="AQ71" s="99">
        <v>8.33</v>
      </c>
      <c r="AR71" s="89" t="s">
        <v>10</v>
      </c>
      <c r="AS71" s="280"/>
      <c r="AT71" s="291"/>
      <c r="AU71" s="262">
        <f>((VLOOKUP($C71+1,Flow!A:B,2)+VLOOKUP($C71+2,Flow!A:B,2)+VLOOKUP($C71+3,Flow!A:B,2)+VLOOKUP($C71+4,Flow!A:B,2)+VLOOKUP($C71+5,Flow!A:B,2))/5)</f>
        <v>436.8</v>
      </c>
      <c r="AV71" s="262">
        <f>VLOOKUP($AL71,Flow!A:B, 2)</f>
        <v>457</v>
      </c>
      <c r="AW71" s="269">
        <f>((VLOOKUP(C71+1, Flow!A:B,2))+(VLOOKUP($C71+2, Flow!A:B,2)))/2</f>
        <v>444.5</v>
      </c>
      <c r="AX71" s="139">
        <v>1</v>
      </c>
      <c r="AY71" s="84">
        <v>0</v>
      </c>
      <c r="AZ71" s="84">
        <v>0</v>
      </c>
      <c r="BA71" s="86">
        <v>0</v>
      </c>
      <c r="BB71" s="103">
        <v>0</v>
      </c>
      <c r="BC71" s="82">
        <f t="shared" si="10"/>
        <v>84</v>
      </c>
      <c r="BD71" s="84">
        <f t="shared" si="11"/>
        <v>2002</v>
      </c>
      <c r="BE71" s="140">
        <f t="shared" si="12"/>
        <v>2.2727272727272729</v>
      </c>
    </row>
    <row r="72" spans="1:57">
      <c r="A72" s="86" t="s">
        <v>18</v>
      </c>
      <c r="B72" s="89" t="s">
        <v>18</v>
      </c>
      <c r="C72" s="301">
        <v>37347</v>
      </c>
      <c r="D72" s="92" t="s">
        <v>384</v>
      </c>
      <c r="E72" s="84" t="s">
        <v>11</v>
      </c>
      <c r="F72" s="156">
        <v>0.78472222222222221</v>
      </c>
      <c r="G72" s="88">
        <v>117</v>
      </c>
      <c r="H72" s="84">
        <v>117</v>
      </c>
      <c r="I72" s="84">
        <v>12</v>
      </c>
      <c r="J72" s="84"/>
      <c r="K72" s="106">
        <f t="shared" si="13"/>
        <v>11.016949152542372</v>
      </c>
      <c r="L72" s="112">
        <f t="shared" si="0"/>
        <v>10.256410256410255</v>
      </c>
      <c r="M72" s="95">
        <v>38</v>
      </c>
      <c r="N72" s="88">
        <v>37</v>
      </c>
      <c r="O72" s="84" t="s">
        <v>11</v>
      </c>
      <c r="P72" s="84"/>
      <c r="Q72" s="84"/>
      <c r="R72" s="84">
        <v>0</v>
      </c>
      <c r="S72" s="89">
        <v>2</v>
      </c>
      <c r="T72" s="280">
        <f>VLOOKUP($C72+$F72,Meso!A:C,2)</f>
        <v>80.599999999999994</v>
      </c>
      <c r="U72" s="284"/>
      <c r="V72" s="143">
        <v>467</v>
      </c>
      <c r="W72" s="106">
        <f>VLOOKUP($C72,Wunder!A:L,5,FALSE)</f>
        <v>29.85</v>
      </c>
      <c r="X72" s="106">
        <f>VLOOKUP($C72,Wunder!A:L,11, FALSE)</f>
        <v>-3.0000000000001137E-2</v>
      </c>
      <c r="Y72" s="106">
        <f>VLOOKUP($C72,Wunder!A:L,12, FALSE)</f>
        <v>-7.9999999999998295E-2</v>
      </c>
      <c r="Z72" s="99"/>
      <c r="AA72" s="80">
        <f>VLOOKUP($C72+F72, KRDD!A:D,4)</f>
        <v>15</v>
      </c>
      <c r="AB72" s="80">
        <f>VLOOKUP($C72+F72, KRDD!$A:$D,3)</f>
        <v>7</v>
      </c>
      <c r="AC72" s="84">
        <f>VLOOKUP($C72, Wunder!A:L, 9, FALSE)</f>
        <v>0</v>
      </c>
      <c r="AD72" s="106" t="str">
        <f>VLOOKUP($C72+$F72,Meso!A:D,4)</f>
        <v>clear</v>
      </c>
      <c r="AE72" s="120"/>
      <c r="AF72" s="262"/>
      <c r="AG72" s="82" t="str">
        <f t="shared" si="9"/>
        <v>N</v>
      </c>
      <c r="AH72" s="106">
        <f>VLOOKUP($C72+$F72+(4/24),KRDD!A:D,2)-VLOOKUP($C72+$F72,KRDD!A:D,2)</f>
        <v>0</v>
      </c>
      <c r="AI72" s="89"/>
      <c r="AJ72" s="112">
        <f>VLOOKUP(C72+1,Moon!A:B,2,FALSE)</f>
        <v>0.73</v>
      </c>
      <c r="AK72" s="112">
        <f>AJ72*VLOOKUP(AD72,Moon!$R:$S,2,FALSE)</f>
        <v>0.73</v>
      </c>
      <c r="AL72" s="104">
        <f t="shared" si="7"/>
        <v>37348</v>
      </c>
      <c r="AM72" s="138">
        <v>0.44444444444444442</v>
      </c>
      <c r="AN72" s="100">
        <v>3.2</v>
      </c>
      <c r="AO72" s="144">
        <v>449</v>
      </c>
      <c r="AP72" s="99">
        <v>2.2799999999999998</v>
      </c>
      <c r="AQ72" s="99">
        <v>9</v>
      </c>
      <c r="AR72" s="89" t="s">
        <v>10</v>
      </c>
      <c r="AS72" s="280"/>
      <c r="AT72" s="291"/>
      <c r="AU72" s="262">
        <f>((VLOOKUP($C72+1,Flow!A:B,2)+VLOOKUP($C72+2,Flow!A:B,2)+VLOOKUP($C72+3,Flow!A:B,2)+VLOOKUP($C72+4,Flow!A:B,2)+VLOOKUP($C72+5,Flow!A:B,2))/5)</f>
        <v>484.4</v>
      </c>
      <c r="AV72" s="262">
        <f>VLOOKUP($AL72,Flow!A:B, 2)</f>
        <v>461</v>
      </c>
      <c r="AW72" s="269">
        <f>((VLOOKUP(C72+1, Flow!A:B,2))+(VLOOKUP($C72+2, Flow!A:B,2)))/2</f>
        <v>460.5</v>
      </c>
      <c r="AX72" s="139">
        <v>11</v>
      </c>
      <c r="AY72" s="84">
        <v>1</v>
      </c>
      <c r="AZ72" s="84">
        <v>0</v>
      </c>
      <c r="BA72" s="86">
        <v>0</v>
      </c>
      <c r="BB72" s="103"/>
      <c r="BC72" s="82">
        <f t="shared" si="10"/>
        <v>91</v>
      </c>
      <c r="BD72" s="84">
        <f t="shared" si="11"/>
        <v>2002</v>
      </c>
      <c r="BE72" s="140">
        <f t="shared" si="12"/>
        <v>11.016949152542372</v>
      </c>
    </row>
    <row r="73" spans="1:57">
      <c r="A73" s="86" t="s">
        <v>18</v>
      </c>
      <c r="B73" s="89" t="s">
        <v>18</v>
      </c>
      <c r="C73" s="301">
        <v>37363</v>
      </c>
      <c r="D73" s="92" t="s">
        <v>384</v>
      </c>
      <c r="E73" s="84" t="s">
        <v>11</v>
      </c>
      <c r="F73" s="156">
        <v>0.87986111111111109</v>
      </c>
      <c r="G73" s="88">
        <v>262</v>
      </c>
      <c r="H73" s="84">
        <v>132</v>
      </c>
      <c r="I73" s="84">
        <v>8</v>
      </c>
      <c r="J73" s="84">
        <v>135</v>
      </c>
      <c r="K73" s="106">
        <f t="shared" si="13"/>
        <v>6.7669172932330826</v>
      </c>
      <c r="L73" s="112">
        <f t="shared" si="0"/>
        <v>6.0606060606060606</v>
      </c>
      <c r="M73" s="95">
        <v>73</v>
      </c>
      <c r="N73" s="88">
        <v>74</v>
      </c>
      <c r="O73" s="84" t="s">
        <v>11</v>
      </c>
      <c r="P73" s="84"/>
      <c r="Q73" s="84"/>
      <c r="R73" s="84">
        <v>0</v>
      </c>
      <c r="S73" s="89">
        <v>0</v>
      </c>
      <c r="T73" s="280">
        <f>VLOOKUP($C73+$F73,Meso!A:C,2)</f>
        <v>46.4</v>
      </c>
      <c r="U73" s="284"/>
      <c r="V73" s="143">
        <v>504</v>
      </c>
      <c r="W73" s="106">
        <f>VLOOKUP($C73,Wunder!A:L,5,FALSE)</f>
        <v>29.97</v>
      </c>
      <c r="X73" s="106">
        <f>VLOOKUP($C73,Wunder!A:L,11, FALSE)</f>
        <v>0.24000000000000199</v>
      </c>
      <c r="Y73" s="106">
        <f>VLOOKUP($C73,Wunder!A:L,12, FALSE)</f>
        <v>7.0000000000000284E-2</v>
      </c>
      <c r="Z73" s="99"/>
      <c r="AA73" s="80">
        <f>VLOOKUP($C73+F73, KRDD!A:D,4)</f>
        <v>12</v>
      </c>
      <c r="AB73" s="80">
        <f>VLOOKUP($C73+F73, KRDD!$A:$D,3)</f>
        <v>4</v>
      </c>
      <c r="AC73" s="84">
        <f>VLOOKUP($C73, Wunder!A:L, 9, FALSE)</f>
        <v>5</v>
      </c>
      <c r="AD73" s="106" t="str">
        <f>VLOOKUP($C73+$F73,Meso!A:D,4)</f>
        <v>overcast</v>
      </c>
      <c r="AE73" s="120" t="str">
        <f>VLOOKUP($C73, Wunder!A:L, 10, FALSE)</f>
        <v>Rain-Thunderstorm</v>
      </c>
      <c r="AF73" s="262"/>
      <c r="AG73" s="82" t="str">
        <f t="shared" si="9"/>
        <v>N</v>
      </c>
      <c r="AH73" s="106">
        <f>VLOOKUP($C73+$F73+(4/24),KRDD!A:D,2)-VLOOKUP($C73+$F73,KRDD!A:D,2)</f>
        <v>0</v>
      </c>
      <c r="AI73" s="89"/>
      <c r="AJ73" s="112">
        <f>VLOOKUP(C73+1,Moon!A:B,2,FALSE)</f>
        <v>0.27</v>
      </c>
      <c r="AK73" s="112">
        <f>AJ73*VLOOKUP(AD73,Moon!$R:$S,2,FALSE)</f>
        <v>5.4000000000000006E-2</v>
      </c>
      <c r="AL73" s="104">
        <f t="shared" si="7"/>
        <v>37364</v>
      </c>
      <c r="AM73" s="138">
        <v>0.46527777777777773</v>
      </c>
      <c r="AN73" s="100">
        <v>3.5</v>
      </c>
      <c r="AO73" s="144">
        <v>504</v>
      </c>
      <c r="AP73" s="99">
        <v>2.74</v>
      </c>
      <c r="AQ73" s="99">
        <v>8.66</v>
      </c>
      <c r="AR73" s="89" t="s">
        <v>10</v>
      </c>
      <c r="AS73" s="280"/>
      <c r="AT73" s="291"/>
      <c r="AU73" s="262">
        <f>((VLOOKUP($C73+1,Flow!A:B,2)+VLOOKUP($C73+2,Flow!A:B,2)+VLOOKUP($C73+3,Flow!A:B,2)+VLOOKUP($C73+4,Flow!A:B,2)+VLOOKUP($C73+5,Flow!A:B,2))/5)</f>
        <v>464.4</v>
      </c>
      <c r="AV73" s="262">
        <f>VLOOKUP($AL73,Flow!A:B, 2)</f>
        <v>524</v>
      </c>
      <c r="AW73" s="269">
        <f>((VLOOKUP(C73+1, Flow!A:B,2))+(VLOOKUP($C73+2, Flow!A:B,2)))/2</f>
        <v>505.5</v>
      </c>
      <c r="AX73" s="139">
        <v>8</v>
      </c>
      <c r="AY73" s="89">
        <v>0</v>
      </c>
      <c r="AZ73" s="179"/>
      <c r="BA73" s="160"/>
      <c r="BB73" s="180"/>
      <c r="BC73" s="82">
        <f t="shared" si="10"/>
        <v>107</v>
      </c>
      <c r="BD73" s="84">
        <f t="shared" si="11"/>
        <v>2002</v>
      </c>
      <c r="BE73" s="140">
        <f t="shared" si="12"/>
        <v>6.7669172932330826</v>
      </c>
    </row>
    <row r="74" spans="1:57">
      <c r="A74" s="86" t="s">
        <v>18</v>
      </c>
      <c r="B74" s="89" t="s">
        <v>18</v>
      </c>
      <c r="C74" s="301">
        <v>37377</v>
      </c>
      <c r="D74" s="92" t="s">
        <v>384</v>
      </c>
      <c r="E74" s="84" t="s">
        <v>11</v>
      </c>
      <c r="F74" s="156">
        <v>0.875</v>
      </c>
      <c r="G74" s="88">
        <v>200</v>
      </c>
      <c r="H74" s="84">
        <v>196</v>
      </c>
      <c r="I74" s="84">
        <v>7</v>
      </c>
      <c r="J74" s="84"/>
      <c r="K74" s="106">
        <f t="shared" si="13"/>
        <v>4.0609137055837561</v>
      </c>
      <c r="L74" s="112">
        <f t="shared" si="0"/>
        <v>3.5714285714285712</v>
      </c>
      <c r="M74" s="95">
        <v>71</v>
      </c>
      <c r="N74" s="88">
        <v>73</v>
      </c>
      <c r="O74" s="84" t="s">
        <v>11</v>
      </c>
      <c r="P74" s="84"/>
      <c r="Q74" s="84"/>
      <c r="R74" s="84">
        <v>0</v>
      </c>
      <c r="S74" s="89">
        <v>0</v>
      </c>
      <c r="T74" s="280">
        <f>VLOOKUP($C74+$F74,Meso!A:C,2)</f>
        <v>60.8</v>
      </c>
      <c r="U74" s="284"/>
      <c r="V74" s="143">
        <v>445</v>
      </c>
      <c r="W74" s="106">
        <f>VLOOKUP($C74,Wunder!A:L,5,FALSE)</f>
        <v>30.03</v>
      </c>
      <c r="X74" s="106">
        <f>VLOOKUP($C74,Wunder!A:L,11, FALSE)</f>
        <v>-7.0000000000000284E-2</v>
      </c>
      <c r="Y74" s="106">
        <f>VLOOKUP($C74,Wunder!A:L,12, FALSE)</f>
        <v>-9.9999999999980105E-3</v>
      </c>
      <c r="Z74" s="99"/>
      <c r="AA74" s="80">
        <f>VLOOKUP($C74+F74, KRDD!A:D,4)</f>
        <v>7</v>
      </c>
      <c r="AB74" s="80">
        <f>VLOOKUP($C74+F74, KRDD!$A:$D,3)</f>
        <v>1</v>
      </c>
      <c r="AC74" s="84">
        <f>VLOOKUP($C74, Wunder!A:L, 9, FALSE)</f>
        <v>8</v>
      </c>
      <c r="AD74" s="106" t="str">
        <f>VLOOKUP($C74+$F74,Meso!A:D,4)</f>
        <v>clear</v>
      </c>
      <c r="AE74" s="120" t="str">
        <f>VLOOKUP($C74, Wunder!A:L, 10, FALSE)</f>
        <v>Rain</v>
      </c>
      <c r="AF74" s="262"/>
      <c r="AG74" s="82" t="str">
        <f t="shared" si="9"/>
        <v>N</v>
      </c>
      <c r="AH74" s="106">
        <f>VLOOKUP($C74+$F74+(4/24),KRDD!A:D,2)-VLOOKUP($C74+$F74,KRDD!A:D,2)</f>
        <v>0</v>
      </c>
      <c r="AI74" s="89"/>
      <c r="AJ74" s="112">
        <f>VLOOKUP(C74+1,Moon!A:B,2,FALSE)</f>
        <v>0.69</v>
      </c>
      <c r="AK74" s="112">
        <f>AJ74*VLOOKUP(AD74,Moon!$R:$S,2,FALSE)</f>
        <v>0.69</v>
      </c>
      <c r="AL74" s="104">
        <f t="shared" si="7"/>
        <v>37378</v>
      </c>
      <c r="AM74" s="138">
        <v>0.37638888888888888</v>
      </c>
      <c r="AN74" s="100">
        <v>1.7</v>
      </c>
      <c r="AO74" s="144">
        <v>432</v>
      </c>
      <c r="AP74" s="99">
        <v>2.5</v>
      </c>
      <c r="AQ74" s="99">
        <v>9.33</v>
      </c>
      <c r="AR74" s="89" t="s">
        <v>10</v>
      </c>
      <c r="AS74" s="280"/>
      <c r="AT74" s="291"/>
      <c r="AU74" s="262">
        <f>((VLOOKUP($C74+1,Flow!A:B,2)+VLOOKUP($C74+2,Flow!A:B,2)+VLOOKUP($C74+3,Flow!A:B,2)+VLOOKUP($C74+4,Flow!A:B,2)+VLOOKUP($C74+5,Flow!A:B,2))/5)</f>
        <v>440</v>
      </c>
      <c r="AV74" s="262">
        <f>VLOOKUP($AL74,Flow!A:B, 2)</f>
        <v>465</v>
      </c>
      <c r="AW74" s="269">
        <f>((VLOOKUP(C74+1, Flow!A:B,2))+(VLOOKUP($C74+2, Flow!A:B,2)))/2</f>
        <v>452</v>
      </c>
      <c r="AX74" s="139">
        <v>7</v>
      </c>
      <c r="AY74" s="89">
        <v>0</v>
      </c>
      <c r="AZ74" s="179"/>
      <c r="BA74" s="160"/>
      <c r="BB74" s="180"/>
      <c r="BC74" s="82">
        <f t="shared" si="10"/>
        <v>121</v>
      </c>
      <c r="BD74" s="84">
        <f t="shared" si="11"/>
        <v>2002</v>
      </c>
      <c r="BE74" s="140">
        <f t="shared" si="12"/>
        <v>4.0609137055837561</v>
      </c>
    </row>
    <row r="75" spans="1:57">
      <c r="A75" s="86" t="s">
        <v>11</v>
      </c>
      <c r="B75" s="89" t="s">
        <v>11</v>
      </c>
      <c r="C75" s="302">
        <v>37384</v>
      </c>
      <c r="D75" s="92" t="s">
        <v>384</v>
      </c>
      <c r="E75" s="84" t="s">
        <v>12</v>
      </c>
      <c r="F75" s="156">
        <v>0.57291666666666663</v>
      </c>
      <c r="G75" s="88">
        <v>204</v>
      </c>
      <c r="H75" s="84">
        <v>174</v>
      </c>
      <c r="I75" s="84">
        <v>3</v>
      </c>
      <c r="J75" s="84">
        <v>30</v>
      </c>
      <c r="K75" s="106">
        <f t="shared" si="13"/>
        <v>2.2857142857142856</v>
      </c>
      <c r="L75" s="112">
        <f t="shared" si="0"/>
        <v>1.7241379310344827</v>
      </c>
      <c r="M75" s="95">
        <v>51</v>
      </c>
      <c r="N75" s="88">
        <v>72</v>
      </c>
      <c r="O75" s="84" t="s">
        <v>11</v>
      </c>
      <c r="P75" s="84"/>
      <c r="Q75" s="84"/>
      <c r="R75" s="84">
        <v>1</v>
      </c>
      <c r="S75" s="89">
        <v>0</v>
      </c>
      <c r="T75" s="280">
        <f>VLOOKUP($C75+$F75,Meso!A:C,2)</f>
        <v>73.400000000000006</v>
      </c>
      <c r="U75" s="284"/>
      <c r="V75" s="143">
        <v>437</v>
      </c>
      <c r="W75" s="106">
        <f>VLOOKUP($C75,Wunder!A:L,5,FALSE)</f>
        <v>30</v>
      </c>
      <c r="X75" s="106">
        <f>VLOOKUP($C75,Wunder!A:L,11, FALSE)</f>
        <v>-7.0000000000000284E-2</v>
      </c>
      <c r="Y75" s="106">
        <f>VLOOKUP($C75,Wunder!A:L,12, FALSE)</f>
        <v>1.9999999999999574E-2</v>
      </c>
      <c r="Z75" s="99"/>
      <c r="AA75" s="80">
        <f>VLOOKUP($C75+F75, KRDD!A:D,4)</f>
        <v>22</v>
      </c>
      <c r="AB75" s="80">
        <f>VLOOKUP($C75+F75, KRDD!$A:$D,3)</f>
        <v>9</v>
      </c>
      <c r="AC75" s="84">
        <f>VLOOKUP($C75, Wunder!A:L, 9, FALSE)</f>
        <v>0</v>
      </c>
      <c r="AD75" s="106" t="str">
        <f>VLOOKUP($C75+$F75,Meso!A:D,4)</f>
        <v>clear</v>
      </c>
      <c r="AE75" s="120"/>
      <c r="AF75" s="262"/>
      <c r="AG75" s="82" t="str">
        <f t="shared" si="9"/>
        <v>N</v>
      </c>
      <c r="AH75" s="106">
        <f>VLOOKUP($C75+$F75+(4/24),KRDD!A:D,2)-VLOOKUP($C75+$F75,KRDD!A:D,2)</f>
        <v>0</v>
      </c>
      <c r="AI75" s="89"/>
      <c r="AJ75" s="112">
        <f>VLOOKUP(C75+1,Moon!A:B,2,FALSE)</f>
        <v>0.09</v>
      </c>
      <c r="AK75" s="112">
        <f>AJ75*VLOOKUP(AD75,Moon!$R:$S,2,FALSE)</f>
        <v>0.09</v>
      </c>
      <c r="AL75" s="104">
        <f t="shared" si="7"/>
        <v>37385</v>
      </c>
      <c r="AM75" s="138">
        <v>0.39305555555555555</v>
      </c>
      <c r="AN75" s="100">
        <v>1.8</v>
      </c>
      <c r="AO75" s="144">
        <v>411</v>
      </c>
      <c r="AP75" s="99">
        <v>2.6</v>
      </c>
      <c r="AQ75" s="99">
        <v>9.33</v>
      </c>
      <c r="AR75" s="89" t="s">
        <v>10</v>
      </c>
      <c r="AS75" s="280"/>
      <c r="AT75" s="291"/>
      <c r="AU75" s="262">
        <f>((VLOOKUP($C75+1,Flow!A:B,2)+VLOOKUP($C75+2,Flow!A:B,2)+VLOOKUP($C75+3,Flow!A:B,2)+VLOOKUP($C75+4,Flow!A:B,2)+VLOOKUP($C75+5,Flow!A:B,2))/5)</f>
        <v>421</v>
      </c>
      <c r="AV75" s="262">
        <f>VLOOKUP($AL75,Flow!A:B, 2)</f>
        <v>441</v>
      </c>
      <c r="AW75" s="269">
        <f>((VLOOKUP(C75+1, Flow!A:B,2))+(VLOOKUP($C75+2, Flow!A:B,2)))/2</f>
        <v>435</v>
      </c>
      <c r="AX75" s="139">
        <v>3</v>
      </c>
      <c r="AY75" s="89">
        <v>0</v>
      </c>
      <c r="AZ75" s="179"/>
      <c r="BA75" s="160"/>
      <c r="BB75" s="180"/>
      <c r="BC75" s="82">
        <f t="shared" si="10"/>
        <v>128</v>
      </c>
      <c r="BD75" s="84">
        <f t="shared" si="11"/>
        <v>2002</v>
      </c>
      <c r="BE75" s="140">
        <f t="shared" si="12"/>
        <v>2.2857142857142856</v>
      </c>
    </row>
    <row r="76" spans="1:57">
      <c r="A76" s="86" t="s">
        <v>11</v>
      </c>
      <c r="B76" s="89" t="s">
        <v>11</v>
      </c>
      <c r="C76" s="302">
        <v>37391</v>
      </c>
      <c r="D76" s="92" t="s">
        <v>384</v>
      </c>
      <c r="E76" s="84" t="s">
        <v>11</v>
      </c>
      <c r="F76" s="156">
        <v>0.91319444444444453</v>
      </c>
      <c r="G76" s="88">
        <v>150</v>
      </c>
      <c r="H76" s="84">
        <v>123</v>
      </c>
      <c r="I76" s="84">
        <v>3</v>
      </c>
      <c r="J76" s="84">
        <v>27</v>
      </c>
      <c r="K76" s="106">
        <f t="shared" si="13"/>
        <v>3.225806451612903</v>
      </c>
      <c r="L76" s="112">
        <f t="shared" si="0"/>
        <v>2.4390243902439024</v>
      </c>
      <c r="M76" s="95">
        <v>53</v>
      </c>
      <c r="N76" s="88">
        <v>51</v>
      </c>
      <c r="O76" s="84" t="s">
        <v>11</v>
      </c>
      <c r="P76" s="84"/>
      <c r="Q76" s="84"/>
      <c r="R76" s="84">
        <v>0</v>
      </c>
      <c r="S76" s="89">
        <v>0</v>
      </c>
      <c r="T76" s="280">
        <f>VLOOKUP($C76+$F76,Meso!A:C,2)</f>
        <v>71.599999999999994</v>
      </c>
      <c r="U76" s="284"/>
      <c r="V76" s="143">
        <v>420</v>
      </c>
      <c r="W76" s="106">
        <f>VLOOKUP($C76,Wunder!A:L,5,FALSE)</f>
        <v>29.83</v>
      </c>
      <c r="X76" s="106">
        <f>VLOOKUP($C76,Wunder!A:L,11, FALSE)</f>
        <v>8.0000000000001847E-2</v>
      </c>
      <c r="Y76" s="106">
        <f>VLOOKUP($C76,Wunder!A:L,12, FALSE)</f>
        <v>-7.0000000000000284E-2</v>
      </c>
      <c r="Z76" s="99"/>
      <c r="AA76" s="80">
        <f>VLOOKUP($C76+F76, KRDD!A:D,4)</f>
        <v>14</v>
      </c>
      <c r="AB76" s="80">
        <f>VLOOKUP($C76+F76, KRDD!$A:$D,3)</f>
        <v>6</v>
      </c>
      <c r="AC76" s="84">
        <f>VLOOKUP($C76, Wunder!A:L, 9, FALSE)</f>
        <v>0</v>
      </c>
      <c r="AD76" s="106" t="str">
        <f>VLOOKUP($C76+$F76,Meso!A:D,4)</f>
        <v>clear</v>
      </c>
      <c r="AE76" s="120"/>
      <c r="AF76" s="262"/>
      <c r="AG76" s="82" t="str">
        <f t="shared" si="9"/>
        <v>N</v>
      </c>
      <c r="AH76" s="106">
        <f>VLOOKUP($C76+$F76+(4/24),KRDD!A:D,2)-VLOOKUP($C76+$F76,KRDD!A:D,2)</f>
        <v>0</v>
      </c>
      <c r="AI76" s="89"/>
      <c r="AJ76" s="112">
        <f>VLOOKUP(C76+1,Moon!A:B,2,FALSE)</f>
        <v>0.15</v>
      </c>
      <c r="AK76" s="112">
        <f>AJ76*VLOOKUP(AD76,Moon!$R:$S,2,FALSE)</f>
        <v>0.15</v>
      </c>
      <c r="AL76" s="104">
        <f t="shared" si="7"/>
        <v>37392</v>
      </c>
      <c r="AM76" s="138">
        <v>0.39583333333333331</v>
      </c>
      <c r="AN76" s="100">
        <v>1.8</v>
      </c>
      <c r="AO76" s="144">
        <v>405</v>
      </c>
      <c r="AP76" s="99">
        <v>2.38</v>
      </c>
      <c r="AQ76" s="99">
        <v>9</v>
      </c>
      <c r="AR76" s="89" t="s">
        <v>10</v>
      </c>
      <c r="AS76" s="280"/>
      <c r="AT76" s="291"/>
      <c r="AU76" s="262">
        <f>((VLOOKUP($C76+1,Flow!A:B,2)+VLOOKUP($C76+2,Flow!A:B,2)+VLOOKUP($C76+3,Flow!A:B,2)+VLOOKUP($C76+4,Flow!A:B,2)+VLOOKUP($C76+5,Flow!A:B,2))/5)</f>
        <v>428.8</v>
      </c>
      <c r="AV76" s="262">
        <f>VLOOKUP($AL76,Flow!A:B, 2)</f>
        <v>415</v>
      </c>
      <c r="AW76" s="269">
        <f>((VLOOKUP(C76+1, Flow!A:B,2))+(VLOOKUP($C76+2, Flow!A:B,2)))/2</f>
        <v>416</v>
      </c>
      <c r="AX76" s="139">
        <v>2</v>
      </c>
      <c r="AY76" s="89">
        <v>1</v>
      </c>
      <c r="AZ76" s="179"/>
      <c r="BA76" s="160"/>
      <c r="BB76" s="180"/>
      <c r="BC76" s="82">
        <f t="shared" si="10"/>
        <v>135</v>
      </c>
      <c r="BD76" s="84">
        <f t="shared" si="11"/>
        <v>2002</v>
      </c>
      <c r="BE76" s="140">
        <f t="shared" si="12"/>
        <v>3.225806451612903</v>
      </c>
    </row>
    <row r="77" spans="1:57">
      <c r="A77" s="86" t="s">
        <v>11</v>
      </c>
      <c r="B77" s="89" t="s">
        <v>11</v>
      </c>
      <c r="C77" s="302">
        <v>37398</v>
      </c>
      <c r="D77" s="92" t="s">
        <v>384</v>
      </c>
      <c r="E77" s="84" t="s">
        <v>11</v>
      </c>
      <c r="F77" s="156">
        <v>0.81597222222222221</v>
      </c>
      <c r="G77" s="88">
        <v>75</v>
      </c>
      <c r="H77" s="84">
        <v>74</v>
      </c>
      <c r="I77" s="84">
        <v>3</v>
      </c>
      <c r="J77" s="84"/>
      <c r="K77" s="106">
        <f t="shared" si="13"/>
        <v>5.3333333333333339</v>
      </c>
      <c r="L77" s="112">
        <f t="shared" si="0"/>
        <v>4.0540540540540544</v>
      </c>
      <c r="M77" s="95">
        <v>56</v>
      </c>
      <c r="N77" s="88">
        <v>43</v>
      </c>
      <c r="O77" s="84" t="s">
        <v>11</v>
      </c>
      <c r="P77" s="84"/>
      <c r="Q77" s="84"/>
      <c r="R77" s="84">
        <v>0</v>
      </c>
      <c r="S77" s="89">
        <v>0</v>
      </c>
      <c r="T77" s="280">
        <f>VLOOKUP($C77+$F77,Meso!A:C,2)</f>
        <v>69.8</v>
      </c>
      <c r="U77" s="284"/>
      <c r="V77" s="143">
        <v>399</v>
      </c>
      <c r="W77" s="106">
        <f>VLOOKUP($C77,Wunder!A:L,5,FALSE)</f>
        <v>30.07</v>
      </c>
      <c r="X77" s="106">
        <f>VLOOKUP($C77,Wunder!A:L,11, FALSE)</f>
        <v>-0.10999999999999943</v>
      </c>
      <c r="Y77" s="106">
        <f>VLOOKUP($C77,Wunder!A:L,12, FALSE)</f>
        <v>1.9999999999999574E-2</v>
      </c>
      <c r="Z77" s="99"/>
      <c r="AA77" s="80">
        <f>VLOOKUP($C77+F77, KRDD!A:D,4)</f>
        <v>12</v>
      </c>
      <c r="AB77" s="80">
        <f>VLOOKUP($C77+F77, KRDD!$A:$D,3)</f>
        <v>6</v>
      </c>
      <c r="AC77" s="84">
        <f>VLOOKUP($C77, Wunder!A:L, 9, FALSE)</f>
        <v>5</v>
      </c>
      <c r="AD77" s="106" t="str">
        <f>VLOOKUP($C77+$F77,Meso!A:D,4)</f>
        <v>clear</v>
      </c>
      <c r="AE77" s="120" t="str">
        <f>VLOOKUP($C77, Wunder!A:L, 10, FALSE)</f>
        <v>Rain</v>
      </c>
      <c r="AF77" s="262"/>
      <c r="AG77" s="82" t="str">
        <f t="shared" si="9"/>
        <v>N</v>
      </c>
      <c r="AH77" s="106">
        <f>VLOOKUP($C77+$F77+(4/24),KRDD!A:D,2)-VLOOKUP($C77+$F77,KRDD!A:D,2)</f>
        <v>0</v>
      </c>
      <c r="AI77" s="89"/>
      <c r="AJ77" s="112">
        <f>VLOOKUP(C77+1,Moon!A:B,2,FALSE)</f>
        <v>0.87</v>
      </c>
      <c r="AK77" s="112">
        <f>AJ77*VLOOKUP(AD77,Moon!$R:$S,2,FALSE)</f>
        <v>0.87</v>
      </c>
      <c r="AL77" s="104">
        <f t="shared" si="7"/>
        <v>37399</v>
      </c>
      <c r="AM77" s="138">
        <v>0.3972222222222222</v>
      </c>
      <c r="AN77" s="100">
        <v>2.7</v>
      </c>
      <c r="AO77" s="144">
        <v>391</v>
      </c>
      <c r="AP77" s="99">
        <v>2.2999999999999998</v>
      </c>
      <c r="AQ77" s="99">
        <v>9.66</v>
      </c>
      <c r="AR77" s="89" t="s">
        <v>10</v>
      </c>
      <c r="AS77" s="280"/>
      <c r="AT77" s="291"/>
      <c r="AU77" s="262">
        <f>((VLOOKUP($C77+1,Flow!A:B,2)+VLOOKUP($C77+2,Flow!A:B,2)+VLOOKUP($C77+3,Flow!A:B,2)+VLOOKUP($C77+4,Flow!A:B,2)+VLOOKUP($C77+5,Flow!A:B,2))/5)</f>
        <v>385.8</v>
      </c>
      <c r="AV77" s="262">
        <f>VLOOKUP($AL77,Flow!A:B, 2)</f>
        <v>408</v>
      </c>
      <c r="AW77" s="269">
        <f>((VLOOKUP(C77+1, Flow!A:B,2))+(VLOOKUP($C77+2, Flow!A:B,2)))/2</f>
        <v>399</v>
      </c>
      <c r="AX77" s="139">
        <v>2</v>
      </c>
      <c r="AY77" s="89">
        <v>1</v>
      </c>
      <c r="AZ77" s="179"/>
      <c r="BA77" s="160"/>
      <c r="BB77" s="180"/>
      <c r="BC77" s="82">
        <f t="shared" si="10"/>
        <v>142</v>
      </c>
      <c r="BD77" s="84">
        <f t="shared" si="11"/>
        <v>2002</v>
      </c>
      <c r="BE77" s="140">
        <f t="shared" si="12"/>
        <v>5.3333333333333339</v>
      </c>
    </row>
    <row r="78" spans="1:57">
      <c r="A78" s="145" t="s">
        <v>11</v>
      </c>
      <c r="B78" s="90" t="s">
        <v>11</v>
      </c>
      <c r="C78" s="303">
        <v>37405</v>
      </c>
      <c r="D78" s="91" t="s">
        <v>384</v>
      </c>
      <c r="E78" s="85" t="s">
        <v>11</v>
      </c>
      <c r="F78" s="158">
        <v>0.84722222222222221</v>
      </c>
      <c r="G78" s="98">
        <v>95</v>
      </c>
      <c r="H78" s="85">
        <v>59</v>
      </c>
      <c r="I78" s="85">
        <v>1</v>
      </c>
      <c r="J78" s="85"/>
      <c r="K78" s="107">
        <f t="shared" si="13"/>
        <v>3.3333333333333335</v>
      </c>
      <c r="L78" s="114">
        <f t="shared" si="0"/>
        <v>1.6949152542372881</v>
      </c>
      <c r="M78" s="147">
        <v>43</v>
      </c>
      <c r="N78" s="98">
        <v>60</v>
      </c>
      <c r="O78" s="85" t="s">
        <v>11</v>
      </c>
      <c r="P78" s="85"/>
      <c r="Q78" s="85"/>
      <c r="R78" s="85">
        <v>0</v>
      </c>
      <c r="S78" s="90">
        <v>0</v>
      </c>
      <c r="T78" s="281">
        <f>VLOOKUP($C78+$F78,Meso!A:C,2)</f>
        <v>66.2</v>
      </c>
      <c r="U78" s="285"/>
      <c r="V78" s="148">
        <v>407</v>
      </c>
      <c r="W78" s="107">
        <f>VLOOKUP($C78,Wunder!A:L,5,FALSE)</f>
        <v>29.89</v>
      </c>
      <c r="X78" s="107">
        <f>VLOOKUP($C78,Wunder!A:L,11, FALSE)</f>
        <v>-8.0000000000001847E-2</v>
      </c>
      <c r="Y78" s="107">
        <f>VLOOKUP($C78,Wunder!A:L,12, FALSE)</f>
        <v>-5.9999999999998721E-2</v>
      </c>
      <c r="Z78" s="149"/>
      <c r="AA78" s="81">
        <f>VLOOKUP($C78+F78, KRDD!A:D,4)</f>
        <v>11</v>
      </c>
      <c r="AB78" s="81">
        <f>VLOOKUP($C78+F78, KRDD!$A:$D,3)</f>
        <v>9</v>
      </c>
      <c r="AC78" s="85">
        <f>VLOOKUP($C78, Wunder!A:L, 9, FALSE)</f>
        <v>1</v>
      </c>
      <c r="AD78" s="107" t="str">
        <f>VLOOKUP($C78+$F78,Meso!A:D,4)</f>
        <v>mostly cloudy</v>
      </c>
      <c r="AE78" s="121"/>
      <c r="AF78" s="263"/>
      <c r="AG78" s="122" t="str">
        <f t="shared" si="9"/>
        <v>N</v>
      </c>
      <c r="AH78" s="107">
        <f>VLOOKUP($C78+$F78+(4/24),KRDD!A:D,2)-VLOOKUP($C78+$F78,KRDD!A:D,2)</f>
        <v>0</v>
      </c>
      <c r="AI78" s="90"/>
      <c r="AJ78" s="114">
        <v>0.9</v>
      </c>
      <c r="AK78" s="114">
        <f>AJ78*VLOOKUP(AD78,Moon!$R:$S,2,FALSE)</f>
        <v>0.45</v>
      </c>
      <c r="AL78" s="105">
        <f t="shared" si="7"/>
        <v>37406</v>
      </c>
      <c r="AM78" s="159">
        <v>0.4236111111111111</v>
      </c>
      <c r="AN78" s="150">
        <v>2.4</v>
      </c>
      <c r="AO78" s="151">
        <v>437</v>
      </c>
      <c r="AP78" s="149">
        <v>2.4700000000000002</v>
      </c>
      <c r="AQ78" s="149">
        <v>9</v>
      </c>
      <c r="AR78" s="90" t="s">
        <v>10</v>
      </c>
      <c r="AS78" s="281"/>
      <c r="AT78" s="292"/>
      <c r="AU78" s="263">
        <f>((VLOOKUP($C78+1,Flow!A:B,2)+VLOOKUP($C78+2,Flow!A:B,2)+VLOOKUP($C78+3,Flow!A:B,2)+VLOOKUP($C78+4,Flow!A:B,2)+VLOOKUP($C78+5,Flow!A:B,2))/5)</f>
        <v>420.8</v>
      </c>
      <c r="AV78" s="263">
        <f>VLOOKUP($AL78,Flow!A:B, 2)</f>
        <v>396</v>
      </c>
      <c r="AW78" s="270">
        <f>((VLOOKUP(C78+1, Flow!A:B,2))+(VLOOKUP($C78+2, Flow!A:B,2)))/2</f>
        <v>410</v>
      </c>
      <c r="AX78" s="152">
        <v>1</v>
      </c>
      <c r="AY78" s="85">
        <v>0</v>
      </c>
      <c r="AZ78" s="85">
        <v>0</v>
      </c>
      <c r="BA78" s="145">
        <v>0</v>
      </c>
      <c r="BB78" s="146">
        <v>0</v>
      </c>
      <c r="BC78" s="122">
        <f t="shared" si="10"/>
        <v>149</v>
      </c>
      <c r="BD78" s="85">
        <f t="shared" si="11"/>
        <v>2002</v>
      </c>
      <c r="BE78" s="153">
        <f t="shared" si="12"/>
        <v>3.3333333333333335</v>
      </c>
    </row>
    <row r="79" spans="1:57">
      <c r="A79" s="86" t="s">
        <v>11</v>
      </c>
      <c r="B79" s="89" t="s">
        <v>11</v>
      </c>
      <c r="C79" s="302">
        <v>37643</v>
      </c>
      <c r="D79" s="92" t="s">
        <v>384</v>
      </c>
      <c r="E79" s="84" t="s">
        <v>11</v>
      </c>
      <c r="F79" s="156">
        <v>0.81597222222222221</v>
      </c>
      <c r="G79" s="88">
        <v>179</v>
      </c>
      <c r="H79" s="84">
        <v>168</v>
      </c>
      <c r="I79" s="84">
        <v>0</v>
      </c>
      <c r="J79" s="84"/>
      <c r="K79" s="106">
        <f t="shared" si="13"/>
        <v>0.59171597633136097</v>
      </c>
      <c r="L79" s="112">
        <f t="shared" si="0"/>
        <v>0</v>
      </c>
      <c r="M79" s="95">
        <v>36</v>
      </c>
      <c r="N79" s="88"/>
      <c r="O79" s="84" t="s">
        <v>11</v>
      </c>
      <c r="P79" s="84"/>
      <c r="Q79" s="84"/>
      <c r="R79" s="84">
        <v>0</v>
      </c>
      <c r="S79" s="89">
        <v>0</v>
      </c>
      <c r="T79" s="280">
        <f>VLOOKUP($C79+$F79,Meso!A:C,2)</f>
        <v>48.2</v>
      </c>
      <c r="U79" s="284">
        <f>VLOOKUP($C79+$F79, Temp30!A:C, 3, TRUE)</f>
        <v>49.9</v>
      </c>
      <c r="V79" s="143">
        <v>1710</v>
      </c>
      <c r="W79" s="106">
        <f>VLOOKUP($C79,Wunder!A:L,5,FALSE)</f>
        <v>30.22</v>
      </c>
      <c r="X79" s="106">
        <f>VLOOKUP($C79,Wunder!A:L,11, FALSE)</f>
        <v>7.0000000000000284E-2</v>
      </c>
      <c r="Y79" s="106">
        <f>VLOOKUP($C79,Wunder!A:L,12, FALSE)</f>
        <v>2.9999999999997584E-2</v>
      </c>
      <c r="Z79" s="99"/>
      <c r="AA79" s="80">
        <f>VLOOKUP($C79,Wunder!A:L,6, FALSE)</f>
        <v>7</v>
      </c>
      <c r="AB79" s="80">
        <f>VLOOKUP($C79, Wunder!A:L, 7, FALSE)</f>
        <v>0</v>
      </c>
      <c r="AC79" s="84">
        <f>VLOOKUP($C79, Wunder!A:L, 9, FALSE)</f>
        <v>8</v>
      </c>
      <c r="AD79" s="106" t="str">
        <f>VLOOKUP($C79+$F79,Meso!A:D,4)</f>
        <v>hvy rain, fog</v>
      </c>
      <c r="AE79" s="120" t="str">
        <f>VLOOKUP($C79, Wunder!A:L, 10, FALSE)</f>
        <v>Rain</v>
      </c>
      <c r="AF79" s="262" t="str">
        <f>VLOOKUP($C79+1,Wunder!A:L,10,FALSE)</f>
        <v>Fog</v>
      </c>
      <c r="AG79" s="82" t="str">
        <f t="shared" si="9"/>
        <v>Y</v>
      </c>
      <c r="AH79" s="106">
        <f>VLOOKUP($C79, Wunder!A:L, 8, FALSE)</f>
        <v>1.3</v>
      </c>
      <c r="AI79" s="89"/>
      <c r="AJ79" s="112">
        <f>VLOOKUP(C79+1,Moon!A:B,2,FALSE)</f>
        <v>0.72</v>
      </c>
      <c r="AK79" s="112">
        <f>AJ79*VLOOKUP(AD79,Moon!$R:$S,2,FALSE)</f>
        <v>7.1999999999999995E-2</v>
      </c>
      <c r="AL79" s="104">
        <v>37645</v>
      </c>
      <c r="AM79" s="88"/>
      <c r="AN79" s="100">
        <v>4</v>
      </c>
      <c r="AO79" s="144"/>
      <c r="AP79" s="99">
        <v>3.12</v>
      </c>
      <c r="AQ79" s="99">
        <v>6.33</v>
      </c>
      <c r="AR79" s="89" t="s">
        <v>10</v>
      </c>
      <c r="AS79" s="280">
        <f>VLOOKUP($C79, MDT!A:D, 4, FALSE)</f>
        <v>49</v>
      </c>
      <c r="AT79" s="291">
        <f>(VLOOKUP($C79, MDT!A:D,4, TRUE)+VLOOKUP($C79+1, MDT!A:D,4, TRUE))/2</f>
        <v>49.25</v>
      </c>
      <c r="AU79" s="262">
        <f>((VLOOKUP($C79+1,Flow!A:B,2)+VLOOKUP($C79+2,Flow!A:B,2)+VLOOKUP($C79+3,Flow!A:B,2)+VLOOKUP($C79+4,Flow!A:B,2)+VLOOKUP($C79+5,Flow!A:B,2))/5)</f>
        <v>1161.4000000000001</v>
      </c>
      <c r="AV79" s="262">
        <f>VLOOKUP($AL79,Flow!A:B, 2)</f>
        <v>1718</v>
      </c>
      <c r="AW79" s="269">
        <f>((VLOOKUP(C79+1, Flow!A:B,2))+(VLOOKUP($C79+2, Flow!A:B,2)))/2</f>
        <v>1476.5</v>
      </c>
      <c r="AX79" s="139"/>
      <c r="AY79" s="84">
        <v>0</v>
      </c>
      <c r="AZ79" s="84">
        <v>0</v>
      </c>
      <c r="BA79" s="86">
        <v>0</v>
      </c>
      <c r="BB79" s="103">
        <v>0</v>
      </c>
      <c r="BC79" s="82">
        <f t="shared" si="10"/>
        <v>22</v>
      </c>
      <c r="BD79" s="84">
        <f t="shared" si="11"/>
        <v>2003</v>
      </c>
      <c r="BE79" s="140">
        <f t="shared" si="12"/>
        <v>0.59171597633136097</v>
      </c>
    </row>
    <row r="80" spans="1:57">
      <c r="A80" s="86" t="s">
        <v>18</v>
      </c>
      <c r="B80" s="89" t="s">
        <v>18</v>
      </c>
      <c r="C80" s="301">
        <v>37649</v>
      </c>
      <c r="D80" s="92" t="s">
        <v>384</v>
      </c>
      <c r="E80" s="84" t="s">
        <v>11</v>
      </c>
      <c r="F80" s="156">
        <v>0.75624999999999998</v>
      </c>
      <c r="G80" s="88">
        <v>404</v>
      </c>
      <c r="H80" s="84">
        <v>400</v>
      </c>
      <c r="I80" s="84">
        <v>33</v>
      </c>
      <c r="J80" s="84"/>
      <c r="K80" s="106">
        <f t="shared" si="13"/>
        <v>8.4788029925187036</v>
      </c>
      <c r="L80" s="112">
        <f t="shared" si="0"/>
        <v>8.25</v>
      </c>
      <c r="M80" s="95">
        <v>36</v>
      </c>
      <c r="N80" s="88">
        <v>36</v>
      </c>
      <c r="O80" s="84" t="s">
        <v>11</v>
      </c>
      <c r="P80" s="84"/>
      <c r="Q80" s="84"/>
      <c r="R80" s="84">
        <v>2</v>
      </c>
      <c r="S80" s="89">
        <v>0</v>
      </c>
      <c r="T80" s="280">
        <f>VLOOKUP($C80+$F80,Meso!A:C,2)</f>
        <v>55.4</v>
      </c>
      <c r="U80" s="284">
        <f>VLOOKUP($C80+$F80, Temp30!A:C, 3, TRUE)</f>
        <v>49.6</v>
      </c>
      <c r="V80" s="143">
        <v>817</v>
      </c>
      <c r="W80" s="106">
        <f>VLOOKUP($C80,Wunder!A:L,5,FALSE)</f>
        <v>30.15</v>
      </c>
      <c r="X80" s="106">
        <f>VLOOKUP($C80,Wunder!A:L,11, FALSE)</f>
        <v>0.13000000000000256</v>
      </c>
      <c r="Y80" s="106">
        <f>VLOOKUP($C80,Wunder!A:L,12, FALSE)</f>
        <v>2.9999999999997584E-2</v>
      </c>
      <c r="Z80" s="99"/>
      <c r="AA80" s="80">
        <f>VLOOKUP($C80,Wunder!A:L,6, FALSE)</f>
        <v>9</v>
      </c>
      <c r="AB80" s="80">
        <f>VLOOKUP($C80, Wunder!A:L, 7, FALSE)</f>
        <v>5</v>
      </c>
      <c r="AC80" s="84">
        <f>VLOOKUP($C80, Wunder!A:L, 9, FALSE)</f>
        <v>0</v>
      </c>
      <c r="AD80" s="106" t="str">
        <f>VLOOKUP($C80+$F80,Meso!A:D,4)</f>
        <v>overcast</v>
      </c>
      <c r="AE80" s="120"/>
      <c r="AF80" s="262"/>
      <c r="AG80" s="82" t="str">
        <f t="shared" si="9"/>
        <v>N</v>
      </c>
      <c r="AH80" s="106">
        <f>VLOOKUP($C80, Wunder!A:L, 8, FALSE)</f>
        <v>0</v>
      </c>
      <c r="AI80" s="89"/>
      <c r="AJ80" s="112">
        <f>VLOOKUP(C80+1,Moon!A:B,2,FALSE)</f>
        <v>0.11</v>
      </c>
      <c r="AK80" s="112">
        <f>AJ80*VLOOKUP(AD80,Moon!$R:$S,2,FALSE)</f>
        <v>2.2000000000000002E-2</v>
      </c>
      <c r="AL80" s="104">
        <f t="shared" si="7"/>
        <v>37650</v>
      </c>
      <c r="AM80" s="138">
        <v>0.55555555555555558</v>
      </c>
      <c r="AN80" s="100">
        <v>2.8</v>
      </c>
      <c r="AO80" s="144">
        <v>717</v>
      </c>
      <c r="AP80" s="99">
        <v>3.37</v>
      </c>
      <c r="AQ80" s="99">
        <v>8</v>
      </c>
      <c r="AR80" s="89" t="s">
        <v>10</v>
      </c>
      <c r="AS80" s="280">
        <f>VLOOKUP($C80, MDT!A:D, 4, FALSE)</f>
        <v>49.1</v>
      </c>
      <c r="AT80" s="291">
        <f>(VLOOKUP($C80, MDT!A:D,4, TRUE)+VLOOKUP($C80+1, MDT!A:D,4, TRUE))/2</f>
        <v>48.95</v>
      </c>
      <c r="AU80" s="262">
        <f>((VLOOKUP($C80+1,Flow!A:B,2)+VLOOKUP($C80+2,Flow!A:B,2)+VLOOKUP($C80+3,Flow!A:B,2)+VLOOKUP($C80+4,Flow!A:B,2)+VLOOKUP($C80+5,Flow!A:B,2))/5)</f>
        <v>713.6</v>
      </c>
      <c r="AV80" s="262">
        <f>VLOOKUP($AL80,Flow!A:B, 2)</f>
        <v>846</v>
      </c>
      <c r="AW80" s="269">
        <f>((VLOOKUP(C80+1, Flow!A:B,2))+(VLOOKUP($C80+2, Flow!A:B,2)))/2</f>
        <v>786</v>
      </c>
      <c r="AX80" s="139">
        <v>33</v>
      </c>
      <c r="AY80" s="84">
        <v>0</v>
      </c>
      <c r="AZ80" s="84">
        <v>0</v>
      </c>
      <c r="BA80" s="86">
        <v>0</v>
      </c>
      <c r="BB80" s="103">
        <v>0</v>
      </c>
      <c r="BC80" s="82">
        <f t="shared" si="10"/>
        <v>28</v>
      </c>
      <c r="BD80" s="84">
        <f t="shared" si="11"/>
        <v>2003</v>
      </c>
      <c r="BE80" s="140">
        <f t="shared" si="12"/>
        <v>8.4788029925187036</v>
      </c>
    </row>
    <row r="81" spans="1:57">
      <c r="A81" s="86" t="s">
        <v>18</v>
      </c>
      <c r="B81" s="89" t="s">
        <v>18</v>
      </c>
      <c r="C81" s="301">
        <v>37652</v>
      </c>
      <c r="D81" s="92" t="s">
        <v>384</v>
      </c>
      <c r="E81" s="84" t="s">
        <v>11</v>
      </c>
      <c r="F81" s="156">
        <v>0.91666666666666663</v>
      </c>
      <c r="G81" s="88">
        <v>215</v>
      </c>
      <c r="H81" s="84">
        <v>212</v>
      </c>
      <c r="I81" s="84">
        <v>14</v>
      </c>
      <c r="J81" s="84"/>
      <c r="K81" s="106">
        <f t="shared" si="13"/>
        <v>7.042253521126761</v>
      </c>
      <c r="L81" s="112">
        <f t="shared" si="0"/>
        <v>6.6037735849056602</v>
      </c>
      <c r="M81" s="95">
        <v>36</v>
      </c>
      <c r="N81" s="88">
        <v>35</v>
      </c>
      <c r="O81" s="84" t="s">
        <v>11</v>
      </c>
      <c r="P81" s="84"/>
      <c r="Q81" s="84"/>
      <c r="R81" s="84">
        <v>1</v>
      </c>
      <c r="S81" s="89">
        <v>0</v>
      </c>
      <c r="T81" s="280">
        <f>VLOOKUP($C81+$F81,Meso!A:C,2)</f>
        <v>48.2</v>
      </c>
      <c r="U81" s="284">
        <f>VLOOKUP($C81+$F81, Temp30!A:C, 3, TRUE)</f>
        <v>51.3</v>
      </c>
      <c r="V81" s="143">
        <v>636</v>
      </c>
      <c r="W81" s="106">
        <f>VLOOKUP($C81,Wunder!A:L,5,FALSE)</f>
        <v>30.2</v>
      </c>
      <c r="X81" s="106">
        <f>VLOOKUP($C81,Wunder!A:L,11, FALSE)</f>
        <v>-0.16999999999999815</v>
      </c>
      <c r="Y81" s="106">
        <f>VLOOKUP($C81,Wunder!A:L,12, FALSE)</f>
        <v>-0.12999999999999901</v>
      </c>
      <c r="Z81" s="99"/>
      <c r="AA81" s="80">
        <f>VLOOKUP($C81,Wunder!A:L,6, FALSE)</f>
        <v>6</v>
      </c>
      <c r="AB81" s="80">
        <f>VLOOKUP($C81, Wunder!A:L, 7, FALSE)</f>
        <v>4</v>
      </c>
      <c r="AC81" s="84">
        <f>VLOOKUP($C81, Wunder!A:L, 9, FALSE)</f>
        <v>3</v>
      </c>
      <c r="AD81" s="106" t="str">
        <f>VLOOKUP($C81+$F81,Meso!A:D,4)</f>
        <v>fog</v>
      </c>
      <c r="AE81" s="120" t="str">
        <f>VLOOKUP($C81, Wunder!A:L, 10, FALSE)</f>
        <v>Fog</v>
      </c>
      <c r="AF81" s="262" t="str">
        <f>VLOOKUP($C81+1,Wunder!A:L,10,FALSE)</f>
        <v>Fog-Rain</v>
      </c>
      <c r="AG81" s="82" t="str">
        <f t="shared" si="9"/>
        <v>Y</v>
      </c>
      <c r="AH81" s="106">
        <f>VLOOKUP($C81, Wunder!A:L, 8, FALSE)</f>
        <v>0.01</v>
      </c>
      <c r="AI81" s="89"/>
      <c r="AJ81" s="112">
        <f>VLOOKUP(C81+1,Moon!A:B,2,FALSE)</f>
        <v>0</v>
      </c>
      <c r="AK81" s="112">
        <f>AJ81*VLOOKUP(AD81,Moon!$R:$S,2,FALSE)</f>
        <v>0</v>
      </c>
      <c r="AL81" s="104">
        <f t="shared" si="7"/>
        <v>37653</v>
      </c>
      <c r="AM81" s="138">
        <v>0.52986111111111112</v>
      </c>
      <c r="AN81" s="100">
        <v>2.2999999999999998</v>
      </c>
      <c r="AO81" s="144">
        <v>662</v>
      </c>
      <c r="AP81" s="99">
        <v>2.74</v>
      </c>
      <c r="AQ81" s="99">
        <v>9.33</v>
      </c>
      <c r="AR81" s="89" t="s">
        <v>10</v>
      </c>
      <c r="AS81" s="280">
        <f>VLOOKUP($C81, MDT!A:D, 4, FALSE)</f>
        <v>50.6</v>
      </c>
      <c r="AT81" s="291">
        <f>(VLOOKUP($C81, MDT!A:D,4, TRUE)+VLOOKUP($C81+1, MDT!A:D,4, TRUE))/2</f>
        <v>50.55</v>
      </c>
      <c r="AU81" s="262">
        <f>((VLOOKUP($C81+1,Flow!A:B,2)+VLOOKUP($C81+2,Flow!A:B,2)+VLOOKUP($C81+3,Flow!A:B,2)+VLOOKUP($C81+4,Flow!A:B,2)+VLOOKUP($C81+5,Flow!A:B,2))/5)</f>
        <v>650.20000000000005</v>
      </c>
      <c r="AV81" s="262">
        <f>VLOOKUP($AL81,Flow!A:B, 2)</f>
        <v>638</v>
      </c>
      <c r="AW81" s="269">
        <f>((VLOOKUP(C81+1, Flow!A:B,2))+(VLOOKUP($C81+2, Flow!A:B,2)))/2</f>
        <v>666.5</v>
      </c>
      <c r="AX81" s="139">
        <v>12</v>
      </c>
      <c r="AY81" s="84">
        <v>2</v>
      </c>
      <c r="AZ81" s="84">
        <v>0</v>
      </c>
      <c r="BA81" s="86">
        <v>0</v>
      </c>
      <c r="BB81" s="103">
        <v>0</v>
      </c>
      <c r="BC81" s="82">
        <f t="shared" si="10"/>
        <v>31</v>
      </c>
      <c r="BD81" s="84">
        <f t="shared" si="11"/>
        <v>2003</v>
      </c>
      <c r="BE81" s="140">
        <f t="shared" si="12"/>
        <v>7.042253521126761</v>
      </c>
    </row>
    <row r="82" spans="1:57">
      <c r="A82" s="86" t="s">
        <v>11</v>
      </c>
      <c r="B82" s="89" t="s">
        <v>11</v>
      </c>
      <c r="C82" s="302">
        <v>37655</v>
      </c>
      <c r="D82" s="92" t="s">
        <v>384</v>
      </c>
      <c r="E82" s="84" t="s">
        <v>11</v>
      </c>
      <c r="F82" s="156">
        <v>0.79166666666666663</v>
      </c>
      <c r="G82" s="88">
        <v>127</v>
      </c>
      <c r="H82" s="84">
        <v>125</v>
      </c>
      <c r="I82" s="84">
        <v>0</v>
      </c>
      <c r="J82" s="84"/>
      <c r="K82" s="106">
        <f t="shared" si="13"/>
        <v>0.79365079365079361</v>
      </c>
      <c r="L82" s="112">
        <f t="shared" si="0"/>
        <v>0</v>
      </c>
      <c r="M82" s="95">
        <v>35</v>
      </c>
      <c r="N82" s="88"/>
      <c r="O82" s="84" t="s">
        <v>11</v>
      </c>
      <c r="P82" s="84"/>
      <c r="Q82" s="84"/>
      <c r="R82" s="84">
        <v>1</v>
      </c>
      <c r="S82" s="89">
        <v>0</v>
      </c>
      <c r="T82" s="280">
        <f>VLOOKUP($C82+$F82,Meso!A:C,2)</f>
        <v>53.6</v>
      </c>
      <c r="U82" s="284">
        <f>VLOOKUP($C82+$F82, Temp30!A:C, 3, TRUE)</f>
        <v>47.4</v>
      </c>
      <c r="V82" s="143">
        <v>614</v>
      </c>
      <c r="W82" s="106">
        <f>VLOOKUP($C82,Wunder!A:L,5,FALSE)</f>
        <v>30.19</v>
      </c>
      <c r="X82" s="106">
        <f>VLOOKUP($C82,Wunder!A:L,11, FALSE)</f>
        <v>-1.0000000000001563E-2</v>
      </c>
      <c r="Y82" s="106">
        <f>VLOOKUP($C82,Wunder!A:L,12, FALSE)</f>
        <v>-4.9999999999997158E-2</v>
      </c>
      <c r="Z82" s="99"/>
      <c r="AA82" s="80">
        <f>VLOOKUP($C82,Wunder!A:L,6, FALSE)</f>
        <v>15</v>
      </c>
      <c r="AB82" s="80">
        <f>VLOOKUP($C82, Wunder!A:L, 7, FALSE)</f>
        <v>8</v>
      </c>
      <c r="AC82" s="84">
        <f>VLOOKUP($C82, Wunder!A:L, 9, FALSE)</f>
        <v>0</v>
      </c>
      <c r="AD82" s="106" t="str">
        <f>VLOOKUP($C82+$F82,Meso!A:D,4)</f>
        <v>clear</v>
      </c>
      <c r="AE82" s="120"/>
      <c r="AF82" s="262"/>
      <c r="AG82" s="82" t="str">
        <f t="shared" si="9"/>
        <v>N</v>
      </c>
      <c r="AH82" s="106">
        <f>VLOOKUP($C82, Wunder!A:L, 8, FALSE)</f>
        <v>0</v>
      </c>
      <c r="AI82" s="89"/>
      <c r="AJ82" s="112">
        <f>VLOOKUP(C82+1,Moon!A:B,2,FALSE)</f>
        <v>0.09</v>
      </c>
      <c r="AK82" s="112">
        <f>AJ82*VLOOKUP(AD82,Moon!$R:$S,2,FALSE)</f>
        <v>0.09</v>
      </c>
      <c r="AL82" s="104">
        <f t="shared" si="7"/>
        <v>37656</v>
      </c>
      <c r="AM82" s="88"/>
      <c r="AN82" s="100">
        <v>2.5</v>
      </c>
      <c r="AO82" s="144"/>
      <c r="AP82" s="99">
        <v>2.29</v>
      </c>
      <c r="AQ82" s="99">
        <v>7.33</v>
      </c>
      <c r="AR82" s="89" t="s">
        <v>10</v>
      </c>
      <c r="AS82" s="280">
        <f>VLOOKUP($C82, MDT!A:D, 4, FALSE)</f>
        <v>46.3</v>
      </c>
      <c r="AT82" s="291">
        <f>(VLOOKUP($C82, MDT!A:D,4, TRUE)+VLOOKUP($C82+1, MDT!A:D,4, TRUE))/2</f>
        <v>46.05</v>
      </c>
      <c r="AU82" s="262">
        <f>((VLOOKUP($C82+1,Flow!A:B,2)+VLOOKUP($C82+2,Flow!A:B,2)+VLOOKUP($C82+3,Flow!A:B,2)+VLOOKUP($C82+4,Flow!A:B,2)+VLOOKUP($C82+5,Flow!A:B,2))/5)</f>
        <v>563.4</v>
      </c>
      <c r="AV82" s="262">
        <f>VLOOKUP($AL82,Flow!A:B, 2)</f>
        <v>625</v>
      </c>
      <c r="AW82" s="269">
        <f>((VLOOKUP(C82+1, Flow!A:B,2))+(VLOOKUP($C82+2, Flow!A:B,2)))/2</f>
        <v>604.5</v>
      </c>
      <c r="AX82" s="139">
        <v>0</v>
      </c>
      <c r="AY82" s="94">
        <v>0</v>
      </c>
      <c r="AZ82" s="94">
        <v>0</v>
      </c>
      <c r="BA82" s="178">
        <v>0</v>
      </c>
      <c r="BB82" s="181">
        <v>0</v>
      </c>
      <c r="BC82" s="82">
        <f t="shared" si="10"/>
        <v>34</v>
      </c>
      <c r="BD82" s="84">
        <f t="shared" si="11"/>
        <v>2003</v>
      </c>
      <c r="BE82" s="140">
        <f t="shared" si="12"/>
        <v>0.79365079365079361</v>
      </c>
    </row>
    <row r="83" spans="1:57">
      <c r="A83" s="86" t="s">
        <v>18</v>
      </c>
      <c r="B83" s="89" t="s">
        <v>18</v>
      </c>
      <c r="C83" s="301">
        <v>37658</v>
      </c>
      <c r="D83" s="92" t="s">
        <v>384</v>
      </c>
      <c r="E83" s="84" t="s">
        <v>11</v>
      </c>
      <c r="F83" s="156">
        <v>0.80555555555555547</v>
      </c>
      <c r="G83" s="88">
        <v>300</v>
      </c>
      <c r="H83" s="84">
        <v>292</v>
      </c>
      <c r="I83" s="84">
        <v>23</v>
      </c>
      <c r="J83" s="84"/>
      <c r="K83" s="106">
        <f t="shared" si="13"/>
        <v>8.1911262798634805</v>
      </c>
      <c r="L83" s="112">
        <f t="shared" si="0"/>
        <v>7.8767123287671232</v>
      </c>
      <c r="M83" s="95">
        <v>36</v>
      </c>
      <c r="N83" s="88">
        <v>35</v>
      </c>
      <c r="O83" s="84" t="s">
        <v>11</v>
      </c>
      <c r="P83" s="84"/>
      <c r="Q83" s="84"/>
      <c r="R83" s="84">
        <v>1</v>
      </c>
      <c r="S83" s="89">
        <v>0</v>
      </c>
      <c r="T83" s="280">
        <f>VLOOKUP($C83+$F83,Meso!A:C,2)</f>
        <v>50</v>
      </c>
      <c r="U83" s="284">
        <f>VLOOKUP($C83+$F83, Temp30!A:C, 3, TRUE)</f>
        <v>46</v>
      </c>
      <c r="V83" s="143">
        <v>523</v>
      </c>
      <c r="W83" s="106">
        <f>VLOOKUP($C83,Wunder!A:L,5,FALSE)</f>
        <v>30.12</v>
      </c>
      <c r="X83" s="106">
        <f>VLOOKUP($C83,Wunder!A:L,11, FALSE)</f>
        <v>1.9999999999999574E-2</v>
      </c>
      <c r="Y83" s="106">
        <f>VLOOKUP($C83,Wunder!A:L,12, FALSE)</f>
        <v>1.0000000000001563E-2</v>
      </c>
      <c r="Z83" s="99"/>
      <c r="AA83" s="80">
        <f>VLOOKUP($C83,Wunder!A:L,6, FALSE)</f>
        <v>25</v>
      </c>
      <c r="AB83" s="80">
        <f>VLOOKUP($C83, Wunder!A:L, 7, FALSE)</f>
        <v>14</v>
      </c>
      <c r="AC83" s="84">
        <f>VLOOKUP($C83, Wunder!A:L, 9, FALSE)</f>
        <v>0</v>
      </c>
      <c r="AD83" s="106" t="str">
        <f>VLOOKUP($C83+$F83,Meso!A:D,4)</f>
        <v>clear</v>
      </c>
      <c r="AE83" s="120"/>
      <c r="AF83" s="262"/>
      <c r="AG83" s="82" t="str">
        <f t="shared" si="9"/>
        <v>N</v>
      </c>
      <c r="AH83" s="106">
        <f>VLOOKUP($C83, Wunder!A:L, 8, FALSE)</f>
        <v>0</v>
      </c>
      <c r="AI83" s="89"/>
      <c r="AJ83" s="112">
        <f>VLOOKUP(C83+1,Moon!A:B,2,FALSE)</f>
        <v>0.31</v>
      </c>
      <c r="AK83" s="112">
        <f>AJ83*VLOOKUP(AD83,Moon!$R:$S,2,FALSE)</f>
        <v>0.31</v>
      </c>
      <c r="AL83" s="104">
        <f t="shared" si="7"/>
        <v>37659</v>
      </c>
      <c r="AM83" s="138">
        <v>0.46458333333333335</v>
      </c>
      <c r="AN83" s="100">
        <v>4</v>
      </c>
      <c r="AO83" s="144">
        <v>513</v>
      </c>
      <c r="AP83" s="99">
        <v>2.56</v>
      </c>
      <c r="AQ83" s="99">
        <v>10.33</v>
      </c>
      <c r="AR83" s="89" t="s">
        <v>10</v>
      </c>
      <c r="AS83" s="280">
        <f>VLOOKUP($C83, MDT!A:D, 4, FALSE)</f>
        <v>44.8</v>
      </c>
      <c r="AT83" s="291">
        <f>(VLOOKUP($C83, MDT!A:D,4, TRUE)+VLOOKUP($C83+1, MDT!A:D,4, TRUE))/2</f>
        <v>44.65</v>
      </c>
      <c r="AU83" s="262">
        <f>((VLOOKUP($C83+1,Flow!A:B,2)+VLOOKUP($C83+2,Flow!A:B,2)+VLOOKUP($C83+3,Flow!A:B,2)+VLOOKUP($C83+4,Flow!A:B,2)+VLOOKUP($C83+5,Flow!A:B,2))/5)</f>
        <v>505.8</v>
      </c>
      <c r="AV83" s="262">
        <f>VLOOKUP($AL83,Flow!A:B, 2)</f>
        <v>541</v>
      </c>
      <c r="AW83" s="269">
        <f>((VLOOKUP(C83+1, Flow!A:B,2))+(VLOOKUP($C83+2, Flow!A:B,2)))/2</f>
        <v>526.5</v>
      </c>
      <c r="AX83" s="139">
        <v>23</v>
      </c>
      <c r="AY83" s="94">
        <v>0</v>
      </c>
      <c r="AZ83" s="94">
        <v>0</v>
      </c>
      <c r="BA83" s="178">
        <v>0</v>
      </c>
      <c r="BB83" s="181">
        <v>0</v>
      </c>
      <c r="BC83" s="82">
        <f t="shared" si="10"/>
        <v>37</v>
      </c>
      <c r="BD83" s="84">
        <f t="shared" si="11"/>
        <v>2003</v>
      </c>
      <c r="BE83" s="140">
        <f t="shared" si="12"/>
        <v>8.1911262798634805</v>
      </c>
    </row>
    <row r="84" spans="1:57">
      <c r="A84" s="86" t="s">
        <v>18</v>
      </c>
      <c r="B84" s="89" t="s">
        <v>18</v>
      </c>
      <c r="C84" s="301">
        <v>37662</v>
      </c>
      <c r="D84" s="92" t="s">
        <v>384</v>
      </c>
      <c r="E84" s="84" t="s">
        <v>11</v>
      </c>
      <c r="F84" s="156">
        <v>0.76249999999999996</v>
      </c>
      <c r="G84" s="88">
        <v>297</v>
      </c>
      <c r="H84" s="84">
        <v>289</v>
      </c>
      <c r="I84" s="84">
        <v>20</v>
      </c>
      <c r="J84" s="84"/>
      <c r="K84" s="106">
        <f t="shared" si="13"/>
        <v>7.2413793103448283</v>
      </c>
      <c r="L84" s="112">
        <f t="shared" si="0"/>
        <v>6.9204152249134951</v>
      </c>
      <c r="M84" s="95">
        <v>36</v>
      </c>
      <c r="N84" s="88">
        <v>36</v>
      </c>
      <c r="O84" s="84" t="s">
        <v>11</v>
      </c>
      <c r="P84" s="84"/>
      <c r="Q84" s="84"/>
      <c r="R84" s="84">
        <v>1</v>
      </c>
      <c r="S84" s="89">
        <v>0</v>
      </c>
      <c r="T84" s="280">
        <f>VLOOKUP($C84+$F84,Meso!A:C,2)</f>
        <v>55.4</v>
      </c>
      <c r="U84" s="284">
        <f>VLOOKUP($C84+$F84, Temp30!A:C, 3, TRUE)</f>
        <v>47.1</v>
      </c>
      <c r="V84" s="143">
        <v>481</v>
      </c>
      <c r="W84" s="106">
        <f>VLOOKUP($C84,Wunder!A:L,5,FALSE)</f>
        <v>30.09</v>
      </c>
      <c r="X84" s="106">
        <f>VLOOKUP($C84,Wunder!A:L,11, FALSE)</f>
        <v>-0.14000000000000057</v>
      </c>
      <c r="Y84" s="106">
        <f>VLOOKUP($C84,Wunder!A:L,12, FALSE)</f>
        <v>-0.10999999999999943</v>
      </c>
      <c r="Z84" s="99"/>
      <c r="AA84" s="80">
        <f>VLOOKUP($C84,Wunder!A:L,6, FALSE)</f>
        <v>9</v>
      </c>
      <c r="AB84" s="80">
        <f>VLOOKUP($C84, Wunder!A:L, 7, FALSE)</f>
        <v>3</v>
      </c>
      <c r="AC84" s="84">
        <f>VLOOKUP($C84, Wunder!A:L, 9, FALSE)</f>
        <v>0</v>
      </c>
      <c r="AD84" s="106" t="str">
        <f>VLOOKUP($C84+$F84,Meso!A:D,4)</f>
        <v>clear</v>
      </c>
      <c r="AE84" s="120"/>
      <c r="AF84" s="262"/>
      <c r="AG84" s="82" t="str">
        <f t="shared" si="9"/>
        <v>N</v>
      </c>
      <c r="AH84" s="106">
        <f>VLOOKUP($C84, Wunder!A:L, 8, FALSE)</f>
        <v>0</v>
      </c>
      <c r="AI84" s="89"/>
      <c r="AJ84" s="112">
        <f>VLOOKUP(C84+1,Moon!A:B,2,FALSE)</f>
        <v>0.68</v>
      </c>
      <c r="AK84" s="112">
        <f>AJ84*VLOOKUP(AD84,Moon!$R:$S,2,FALSE)</f>
        <v>0.68</v>
      </c>
      <c r="AL84" s="104">
        <f t="shared" si="7"/>
        <v>37663</v>
      </c>
      <c r="AM84" s="138">
        <v>0.51388888888888895</v>
      </c>
      <c r="AN84" s="100">
        <v>2.2999999999999998</v>
      </c>
      <c r="AO84" s="144">
        <v>485</v>
      </c>
      <c r="AP84" s="99">
        <v>2.36</v>
      </c>
      <c r="AQ84" s="99">
        <v>10.66</v>
      </c>
      <c r="AR84" s="89" t="s">
        <v>10</v>
      </c>
      <c r="AS84" s="280">
        <f>VLOOKUP($C84, MDT!A:D, 4, FALSE)</f>
        <v>45.5</v>
      </c>
      <c r="AT84" s="291">
        <f>(VLOOKUP($C84, MDT!A:D,4, TRUE)+VLOOKUP($C84+1, MDT!A:D,4, TRUE))/2</f>
        <v>46</v>
      </c>
      <c r="AU84" s="262">
        <f>((VLOOKUP($C84+1,Flow!A:B,2)+VLOOKUP($C84+2,Flow!A:B,2)+VLOOKUP($C84+3,Flow!A:B,2)+VLOOKUP($C84+4,Flow!A:B,2)+VLOOKUP($C84+5,Flow!A:B,2))/5)</f>
        <v>521.20000000000005</v>
      </c>
      <c r="AV84" s="262">
        <f>VLOOKUP($AL84,Flow!A:B, 2)</f>
        <v>483</v>
      </c>
      <c r="AW84" s="269">
        <f>((VLOOKUP(C84+1, Flow!A:B,2))+(VLOOKUP($C84+2, Flow!A:B,2)))/2</f>
        <v>479</v>
      </c>
      <c r="AX84" s="139">
        <v>20</v>
      </c>
      <c r="AY84" s="94">
        <v>0</v>
      </c>
      <c r="AZ84" s="94">
        <v>0</v>
      </c>
      <c r="BA84" s="178">
        <v>0</v>
      </c>
      <c r="BB84" s="181">
        <v>0</v>
      </c>
      <c r="BC84" s="82">
        <f t="shared" si="10"/>
        <v>41</v>
      </c>
      <c r="BD84" s="84">
        <f t="shared" si="11"/>
        <v>2003</v>
      </c>
      <c r="BE84" s="140">
        <f t="shared" si="12"/>
        <v>7.2413793103448283</v>
      </c>
    </row>
    <row r="85" spans="1:57">
      <c r="A85" s="86" t="s">
        <v>18</v>
      </c>
      <c r="B85" s="89" t="s">
        <v>18</v>
      </c>
      <c r="C85" s="301">
        <v>37665</v>
      </c>
      <c r="D85" s="92" t="s">
        <v>384</v>
      </c>
      <c r="E85" s="84" t="s">
        <v>11</v>
      </c>
      <c r="F85" s="156">
        <v>0.76597222222222217</v>
      </c>
      <c r="G85" s="88">
        <v>500</v>
      </c>
      <c r="H85" s="84">
        <v>491</v>
      </c>
      <c r="I85" s="84">
        <v>33</v>
      </c>
      <c r="J85" s="84"/>
      <c r="K85" s="106">
        <f t="shared" si="13"/>
        <v>6.9105691056910574</v>
      </c>
      <c r="L85" s="112">
        <f t="shared" si="0"/>
        <v>6.7209775967413439</v>
      </c>
      <c r="M85" s="95">
        <v>36</v>
      </c>
      <c r="N85" s="88">
        <v>37</v>
      </c>
      <c r="O85" s="84" t="s">
        <v>11</v>
      </c>
      <c r="P85" s="84"/>
      <c r="Q85" s="84"/>
      <c r="R85" s="84">
        <v>1</v>
      </c>
      <c r="S85" s="89">
        <v>0</v>
      </c>
      <c r="T85" s="280">
        <f>VLOOKUP($C85+$F85,Meso!A:C,2)</f>
        <v>53.6</v>
      </c>
      <c r="U85" s="284">
        <f>VLOOKUP($C85+$F85, Temp30!A:C, 3, TRUE)</f>
        <v>50.7</v>
      </c>
      <c r="V85" s="143">
        <v>711</v>
      </c>
      <c r="W85" s="106">
        <f>VLOOKUP($C85,Wunder!A:L,5,FALSE)</f>
        <v>29.77</v>
      </c>
      <c r="X85" s="106">
        <f>VLOOKUP($C85,Wunder!A:L,11, FALSE)</f>
        <v>0.17000000000000171</v>
      </c>
      <c r="Y85" s="106">
        <f>VLOOKUP($C85,Wunder!A:L,12, FALSE)</f>
        <v>-5.0000000000000711E-2</v>
      </c>
      <c r="Z85" s="99"/>
      <c r="AA85" s="80">
        <f>VLOOKUP($C85,Wunder!A:L,6, FALSE)</f>
        <v>6</v>
      </c>
      <c r="AB85" s="80">
        <f>VLOOKUP($C85, Wunder!A:L, 7, FALSE)</f>
        <v>2</v>
      </c>
      <c r="AC85" s="84">
        <f>VLOOKUP($C85, Wunder!A:L, 9, FALSE)</f>
        <v>8</v>
      </c>
      <c r="AD85" s="106" t="str">
        <f>VLOOKUP($C85+$F85,Meso!A:D,4)</f>
        <v>lt rain</v>
      </c>
      <c r="AE85" s="120" t="str">
        <f>VLOOKUP($C85, Wunder!A:L, 10, FALSE)</f>
        <v>Fog-Rain</v>
      </c>
      <c r="AF85" s="262" t="str">
        <f>VLOOKUP($C85+1,Wunder!A:L,10,FALSE)</f>
        <v>Fog</v>
      </c>
      <c r="AG85" s="82" t="str">
        <f t="shared" si="9"/>
        <v>Y</v>
      </c>
      <c r="AH85" s="106">
        <f>VLOOKUP($C85, Wunder!A:L, 8, FALSE)</f>
        <v>0.38</v>
      </c>
      <c r="AI85" s="89"/>
      <c r="AJ85" s="112">
        <f>VLOOKUP(C85+1,Moon!A:B,2,FALSE)</f>
        <v>0.91</v>
      </c>
      <c r="AK85" s="112">
        <f>AJ85*VLOOKUP(AD85,Moon!$R:$S,2,FALSE)</f>
        <v>0.18200000000000002</v>
      </c>
      <c r="AL85" s="104">
        <f t="shared" si="7"/>
        <v>37666</v>
      </c>
      <c r="AM85" s="138">
        <v>0.55347222222222225</v>
      </c>
      <c r="AN85" s="100">
        <v>3.3</v>
      </c>
      <c r="AO85" s="144">
        <v>598</v>
      </c>
      <c r="AP85" s="99"/>
      <c r="AQ85" s="99">
        <v>8.66</v>
      </c>
      <c r="AR85" s="89" t="s">
        <v>10</v>
      </c>
      <c r="AS85" s="280">
        <f>VLOOKUP($C85, MDT!A:D, 4, FALSE)</f>
        <v>49.9</v>
      </c>
      <c r="AT85" s="291">
        <f>(VLOOKUP($C85, MDT!A:D,4, TRUE)+VLOOKUP($C85+1, MDT!A:D,4, TRUE))/2</f>
        <v>50.7</v>
      </c>
      <c r="AU85" s="262">
        <f>((VLOOKUP($C85+1,Flow!A:B,2)+VLOOKUP($C85+2,Flow!A:B,2)+VLOOKUP($C85+3,Flow!A:B,2)+VLOOKUP($C85+4,Flow!A:B,2)+VLOOKUP($C85+5,Flow!A:B,2))/5)</f>
        <v>837.4</v>
      </c>
      <c r="AV85" s="262">
        <f>VLOOKUP($AL85,Flow!A:B, 2)</f>
        <v>586</v>
      </c>
      <c r="AW85" s="269">
        <f>((VLOOKUP(C85+1, Flow!A:B,2))+(VLOOKUP($C85+2, Flow!A:B,2)))/2</f>
        <v>590</v>
      </c>
      <c r="AX85" s="139">
        <v>32</v>
      </c>
      <c r="AY85" s="94">
        <v>1</v>
      </c>
      <c r="AZ85" s="182"/>
      <c r="BA85" s="178">
        <v>0</v>
      </c>
      <c r="BB85" s="181">
        <v>0</v>
      </c>
      <c r="BC85" s="82">
        <f t="shared" si="10"/>
        <v>44</v>
      </c>
      <c r="BD85" s="84">
        <f t="shared" si="11"/>
        <v>2003</v>
      </c>
      <c r="BE85" s="140">
        <f t="shared" si="12"/>
        <v>6.9105691056910574</v>
      </c>
    </row>
    <row r="86" spans="1:57">
      <c r="A86" s="86" t="s">
        <v>11</v>
      </c>
      <c r="B86" s="89" t="s">
        <v>11</v>
      </c>
      <c r="C86" s="302">
        <v>37669</v>
      </c>
      <c r="D86" s="92" t="s">
        <v>384</v>
      </c>
      <c r="E86" s="84" t="s">
        <v>11</v>
      </c>
      <c r="F86" s="156">
        <v>0.79166666666666663</v>
      </c>
      <c r="G86" s="88">
        <v>248</v>
      </c>
      <c r="H86" s="84">
        <v>238</v>
      </c>
      <c r="I86" s="84">
        <v>2</v>
      </c>
      <c r="J86" s="84"/>
      <c r="K86" s="106">
        <f t="shared" si="13"/>
        <v>1.2552301255230125</v>
      </c>
      <c r="L86" s="112">
        <f t="shared" si="0"/>
        <v>0.84033613445378152</v>
      </c>
      <c r="M86" s="95">
        <v>37</v>
      </c>
      <c r="N86" s="88">
        <v>37</v>
      </c>
      <c r="O86" s="84" t="s">
        <v>11</v>
      </c>
      <c r="P86" s="84"/>
      <c r="Q86" s="84"/>
      <c r="R86" s="84">
        <v>1</v>
      </c>
      <c r="S86" s="89">
        <v>1</v>
      </c>
      <c r="T86" s="280">
        <f>VLOOKUP($C86+$F86,Meso!A:C,2)</f>
        <v>51.8</v>
      </c>
      <c r="U86" s="284">
        <f>VLOOKUP($C86+$F86, Temp30!A:C, 3, TRUE)</f>
        <v>49.6</v>
      </c>
      <c r="V86" s="143">
        <v>668</v>
      </c>
      <c r="W86" s="106">
        <f>VLOOKUP($C86,Wunder!A:L,5,FALSE)</f>
        <v>30.22</v>
      </c>
      <c r="X86" s="106">
        <f>VLOOKUP($C86,Wunder!A:L,11, FALSE)</f>
        <v>0</v>
      </c>
      <c r="Y86" s="106">
        <f>VLOOKUP($C86,Wunder!A:L,12, FALSE)</f>
        <v>0.14999999999999858</v>
      </c>
      <c r="Z86" s="99"/>
      <c r="AA86" s="80">
        <f>VLOOKUP($C86,Wunder!A:L,6, FALSE)</f>
        <v>6</v>
      </c>
      <c r="AB86" s="80">
        <f>VLOOKUP($C86, Wunder!A:L, 7, FALSE)</f>
        <v>3</v>
      </c>
      <c r="AC86" s="84">
        <f>VLOOKUP($C86, Wunder!A:L, 9, FALSE)</f>
        <v>0</v>
      </c>
      <c r="AD86" s="106" t="str">
        <f>VLOOKUP($C86+$F86,Meso!A:D,4)</f>
        <v>mostly cloudy</v>
      </c>
      <c r="AE86" s="120"/>
      <c r="AF86" s="262"/>
      <c r="AG86" s="82" t="str">
        <f t="shared" si="9"/>
        <v>N</v>
      </c>
      <c r="AH86" s="106">
        <f>VLOOKUP($C86+$F86+(4/24),KRDD!A:D,2)-VLOOKUP($C86+$F86,KRDD!A:D,2)</f>
        <v>0</v>
      </c>
      <c r="AI86" s="89"/>
      <c r="AJ86" s="112">
        <f>VLOOKUP(C86+1,Moon!A:B,2,FALSE)</f>
        <v>0.97</v>
      </c>
      <c r="AK86" s="112">
        <f>AJ86*VLOOKUP(AD86,Moon!$R:$S,2,FALSE)</f>
        <v>0.48499999999999999</v>
      </c>
      <c r="AL86" s="104">
        <f t="shared" si="7"/>
        <v>37670</v>
      </c>
      <c r="AM86" s="138">
        <v>0.34861111111111115</v>
      </c>
      <c r="AN86" s="100">
        <v>3.1</v>
      </c>
      <c r="AO86" s="144">
        <v>620</v>
      </c>
      <c r="AP86" s="99">
        <v>2.75</v>
      </c>
      <c r="AQ86" s="99">
        <v>16.329999999999998</v>
      </c>
      <c r="AR86" s="89" t="s">
        <v>10</v>
      </c>
      <c r="AS86" s="280">
        <f>VLOOKUP($C86, MDT!A:D, 4, FALSE)</f>
        <v>48.6</v>
      </c>
      <c r="AT86" s="291">
        <f>(VLOOKUP($C86, MDT!A:D,4, TRUE)+VLOOKUP($C86+1, MDT!A:D,4, TRUE))/2</f>
        <v>48.650000000000006</v>
      </c>
      <c r="AU86" s="262">
        <f>((VLOOKUP($C86+1,Flow!A:B,2)+VLOOKUP($C86+2,Flow!A:B,2)+VLOOKUP($C86+3,Flow!A:B,2)+VLOOKUP($C86+4,Flow!A:B,2)+VLOOKUP($C86+5,Flow!A:B,2))/5)</f>
        <v>626.79999999999995</v>
      </c>
      <c r="AV86" s="262">
        <f>VLOOKUP($AL86,Flow!A:B, 2)</f>
        <v>728</v>
      </c>
      <c r="AW86" s="269">
        <f>((VLOOKUP(C86+1, Flow!A:B,2))+(VLOOKUP($C86+2, Flow!A:B,2)))/2</f>
        <v>665</v>
      </c>
      <c r="AX86" s="139">
        <v>2</v>
      </c>
      <c r="AY86" s="94">
        <v>0</v>
      </c>
      <c r="AZ86" s="94">
        <v>0</v>
      </c>
      <c r="BA86" s="178">
        <v>0</v>
      </c>
      <c r="BB86" s="181">
        <v>0</v>
      </c>
      <c r="BC86" s="82">
        <f t="shared" si="10"/>
        <v>48</v>
      </c>
      <c r="BD86" s="84">
        <f t="shared" si="11"/>
        <v>2003</v>
      </c>
      <c r="BE86" s="140">
        <f t="shared" si="12"/>
        <v>1.2552301255230125</v>
      </c>
    </row>
    <row r="87" spans="1:57">
      <c r="A87" s="86" t="s">
        <v>18</v>
      </c>
      <c r="B87" s="89" t="s">
        <v>18</v>
      </c>
      <c r="C87" s="301">
        <v>37672</v>
      </c>
      <c r="D87" s="92" t="s">
        <v>384</v>
      </c>
      <c r="E87" s="84" t="s">
        <v>11</v>
      </c>
      <c r="F87" s="156">
        <v>0.76388888888888884</v>
      </c>
      <c r="G87" s="88">
        <v>505</v>
      </c>
      <c r="H87" s="84">
        <v>498</v>
      </c>
      <c r="I87" s="84">
        <v>20</v>
      </c>
      <c r="J87" s="84"/>
      <c r="K87" s="106">
        <f t="shared" si="13"/>
        <v>4.2084168336673349</v>
      </c>
      <c r="L87" s="112">
        <f t="shared" si="0"/>
        <v>4.0160642570281126</v>
      </c>
      <c r="M87" s="95">
        <v>37</v>
      </c>
      <c r="N87" s="88">
        <v>36</v>
      </c>
      <c r="O87" s="84" t="s">
        <v>11</v>
      </c>
      <c r="P87" s="84"/>
      <c r="Q87" s="84"/>
      <c r="R87" s="84">
        <v>1</v>
      </c>
      <c r="S87" s="89">
        <v>0</v>
      </c>
      <c r="T87" s="280">
        <f>VLOOKUP($C87+$F87,Meso!A:C,2)</f>
        <v>60.8</v>
      </c>
      <c r="U87" s="284">
        <f>VLOOKUP($C87+$F87, Temp30!A:C, 3, TRUE)</f>
        <v>49.3</v>
      </c>
      <c r="V87" s="143">
        <v>604</v>
      </c>
      <c r="W87" s="106">
        <f>VLOOKUP($C87,Wunder!A:L,5,FALSE)</f>
        <v>30.14</v>
      </c>
      <c r="X87" s="106">
        <f>VLOOKUP($C87,Wunder!A:L,11, FALSE)</f>
        <v>1.9999999999999574E-2</v>
      </c>
      <c r="Y87" s="106">
        <f>VLOOKUP($C87,Wunder!A:L,12, FALSE)</f>
        <v>7.0000000000000284E-2</v>
      </c>
      <c r="Z87" s="99"/>
      <c r="AA87" s="80">
        <f>VLOOKUP($C87,Wunder!A:L,6, FALSE)</f>
        <v>14</v>
      </c>
      <c r="AB87" s="80">
        <f>VLOOKUP($C87, Wunder!A:L, 7, FALSE)</f>
        <v>6</v>
      </c>
      <c r="AC87" s="84">
        <f>VLOOKUP($C87, Wunder!A:L, 9, FALSE)</f>
        <v>0</v>
      </c>
      <c r="AD87" s="106" t="str">
        <f>VLOOKUP($C87+$F87,Meso!A:D,4)</f>
        <v>clear</v>
      </c>
      <c r="AE87" s="120"/>
      <c r="AF87" s="262"/>
      <c r="AG87" s="82" t="str">
        <f t="shared" si="9"/>
        <v>N</v>
      </c>
      <c r="AH87" s="106">
        <f>VLOOKUP($C87+$F87+(4/24),KRDD!A:D,2)-VLOOKUP($C87+$F87,KRDD!A:D,2)</f>
        <v>0</v>
      </c>
      <c r="AI87" s="89"/>
      <c r="AJ87" s="112">
        <f>VLOOKUP(C87+1,Moon!A:B,2,FALSE)</f>
        <v>0.76</v>
      </c>
      <c r="AK87" s="112">
        <f>AJ87*VLOOKUP(AD87,Moon!$R:$S,2,FALSE)</f>
        <v>0.76</v>
      </c>
      <c r="AL87" s="104">
        <f t="shared" si="7"/>
        <v>37673</v>
      </c>
      <c r="AM87" s="138">
        <v>0.4680555555555555</v>
      </c>
      <c r="AN87" s="100">
        <v>2.8</v>
      </c>
      <c r="AO87" s="144">
        <v>562</v>
      </c>
      <c r="AP87" s="99">
        <v>2.21</v>
      </c>
      <c r="AQ87" s="99">
        <v>13.33</v>
      </c>
      <c r="AR87" s="89" t="s">
        <v>10</v>
      </c>
      <c r="AS87" s="280">
        <f>VLOOKUP($C87, MDT!A:D, 4, FALSE)</f>
        <v>48</v>
      </c>
      <c r="AT87" s="291">
        <f>(VLOOKUP($C87, MDT!A:D,4, TRUE)+VLOOKUP($C87+1, MDT!A:D,4, TRUE))/2</f>
        <v>48.45</v>
      </c>
      <c r="AU87" s="262">
        <f>((VLOOKUP($C87+1,Flow!A:B,2)+VLOOKUP($C87+2,Flow!A:B,2)+VLOOKUP($C87+3,Flow!A:B,2)+VLOOKUP($C87+4,Flow!A:B,2)+VLOOKUP($C87+5,Flow!A:B,2))/5)</f>
        <v>535.20000000000005</v>
      </c>
      <c r="AV87" s="262">
        <f>VLOOKUP($AL87,Flow!A:B, 2)</f>
        <v>613</v>
      </c>
      <c r="AW87" s="269">
        <f>((VLOOKUP(C87+1, Flow!A:B,2))+(VLOOKUP($C87+2, Flow!A:B,2)))/2</f>
        <v>582.5</v>
      </c>
      <c r="AX87" s="139">
        <v>18</v>
      </c>
      <c r="AY87" s="94">
        <v>2</v>
      </c>
      <c r="AZ87" s="94"/>
      <c r="BA87" s="178">
        <v>0</v>
      </c>
      <c r="BB87" s="183">
        <v>0</v>
      </c>
      <c r="BC87" s="82">
        <f t="shared" si="10"/>
        <v>51</v>
      </c>
      <c r="BD87" s="84">
        <f t="shared" si="11"/>
        <v>2003</v>
      </c>
      <c r="BE87" s="140">
        <f t="shared" si="12"/>
        <v>4.2084168336673349</v>
      </c>
    </row>
    <row r="88" spans="1:57">
      <c r="A88" s="86" t="s">
        <v>18</v>
      </c>
      <c r="B88" s="89" t="s">
        <v>18</v>
      </c>
      <c r="C88" s="301">
        <v>37679</v>
      </c>
      <c r="D88" s="92" t="s">
        <v>384</v>
      </c>
      <c r="E88" s="84" t="s">
        <v>11</v>
      </c>
      <c r="F88" s="156">
        <v>0.79861111111111116</v>
      </c>
      <c r="G88" s="88">
        <v>500</v>
      </c>
      <c r="H88" s="84">
        <v>492</v>
      </c>
      <c r="I88" s="84">
        <v>37</v>
      </c>
      <c r="J88" s="84"/>
      <c r="K88" s="106">
        <f t="shared" si="13"/>
        <v>7.7079107505070992</v>
      </c>
      <c r="L88" s="112">
        <f t="shared" si="0"/>
        <v>7.5203252032520336</v>
      </c>
      <c r="M88" s="95">
        <v>36</v>
      </c>
      <c r="N88" s="88">
        <v>37</v>
      </c>
      <c r="O88" s="84" t="s">
        <v>11</v>
      </c>
      <c r="P88" s="84"/>
      <c r="Q88" s="84"/>
      <c r="R88" s="84">
        <v>1</v>
      </c>
      <c r="S88" s="89">
        <v>0</v>
      </c>
      <c r="T88" s="280">
        <f>VLOOKUP($C88+$F88,Meso!A:C,2)</f>
        <v>50</v>
      </c>
      <c r="U88" s="284">
        <f>VLOOKUP($C88+$F88, Temp30!A:C, 3, TRUE)</f>
        <v>50.4</v>
      </c>
      <c r="V88" s="143">
        <v>449</v>
      </c>
      <c r="W88" s="106">
        <f>VLOOKUP($C88,Wunder!A:L,5,FALSE)</f>
        <v>29.94</v>
      </c>
      <c r="X88" s="106">
        <f>VLOOKUP($C88,Wunder!A:L,11, FALSE)</f>
        <v>8.9999999999999858E-2</v>
      </c>
      <c r="Y88" s="106">
        <f>VLOOKUP($C88,Wunder!A:L,12, FALSE)</f>
        <v>8.9999999999999858E-2</v>
      </c>
      <c r="Z88" s="99"/>
      <c r="AA88" s="80">
        <f>VLOOKUP($C88,Wunder!A:L,6, FALSE)</f>
        <v>14</v>
      </c>
      <c r="AB88" s="80">
        <f>VLOOKUP($C88, Wunder!A:L, 7, FALSE)</f>
        <v>5</v>
      </c>
      <c r="AC88" s="84">
        <f>VLOOKUP($C88, Wunder!A:L, 9, FALSE)</f>
        <v>0</v>
      </c>
      <c r="AD88" s="106" t="str">
        <f>VLOOKUP($C88+$F88,Meso!A:D,4)</f>
        <v>partly cloudy</v>
      </c>
      <c r="AE88" s="120"/>
      <c r="AF88" s="262"/>
      <c r="AG88" s="82" t="str">
        <f t="shared" si="9"/>
        <v>N</v>
      </c>
      <c r="AH88" s="106">
        <f>VLOOKUP($C88+$F88+(4/24),KRDD!A:D,2)-VLOOKUP($C88+$F88,KRDD!A:D,2)</f>
        <v>0</v>
      </c>
      <c r="AI88" s="89"/>
      <c r="AJ88" s="112">
        <f>VLOOKUP(C88+1,Moon!A:B,2,FALSE)</f>
        <v>0.08</v>
      </c>
      <c r="AK88" s="112">
        <f>AJ88*VLOOKUP(AD88,Moon!$R:$S,2,FALSE)</f>
        <v>6.4000000000000001E-2</v>
      </c>
      <c r="AL88" s="104">
        <f t="shared" si="7"/>
        <v>37680</v>
      </c>
      <c r="AM88" s="138">
        <v>0.48749999999999999</v>
      </c>
      <c r="AN88" s="100">
        <v>2.4</v>
      </c>
      <c r="AO88" s="144">
        <v>445</v>
      </c>
      <c r="AP88" s="99">
        <v>2.5</v>
      </c>
      <c r="AQ88" s="99">
        <v>11.66</v>
      </c>
      <c r="AR88" s="89" t="s">
        <v>10</v>
      </c>
      <c r="AS88" s="280">
        <f>VLOOKUP($C88, MDT!A:D, 4, FALSE)</f>
        <v>48.9</v>
      </c>
      <c r="AT88" s="291">
        <f>(VLOOKUP($C88, MDT!A:D,4, TRUE)+VLOOKUP($C88+1, MDT!A:D,4, TRUE))/2</f>
        <v>48.3</v>
      </c>
      <c r="AU88" s="262">
        <f>((VLOOKUP($C88+1,Flow!A:B,2)+VLOOKUP($C88+2,Flow!A:B,2)+VLOOKUP($C88+3,Flow!A:B,2)+VLOOKUP($C88+4,Flow!A:B,2)+VLOOKUP($C88+5,Flow!A:B,2))/5)</f>
        <v>433</v>
      </c>
      <c r="AV88" s="262">
        <f>VLOOKUP($AL88,Flow!A:B, 2)</f>
        <v>459</v>
      </c>
      <c r="AW88" s="269">
        <f>((VLOOKUP(C88+1, Flow!A:B,2))+(VLOOKUP($C88+2, Flow!A:B,2)))/2</f>
        <v>450.5</v>
      </c>
      <c r="AX88" s="139">
        <v>36</v>
      </c>
      <c r="AY88" s="94">
        <v>1</v>
      </c>
      <c r="AZ88" s="94">
        <v>0</v>
      </c>
      <c r="BA88" s="178">
        <v>0</v>
      </c>
      <c r="BB88" s="181">
        <v>0</v>
      </c>
      <c r="BC88" s="82">
        <f t="shared" si="10"/>
        <v>58</v>
      </c>
      <c r="BD88" s="84">
        <f t="shared" si="11"/>
        <v>2003</v>
      </c>
      <c r="BE88" s="140">
        <f t="shared" si="12"/>
        <v>7.7079107505070992</v>
      </c>
    </row>
    <row r="89" spans="1:57">
      <c r="A89" s="86" t="s">
        <v>18</v>
      </c>
      <c r="B89" s="89" t="s">
        <v>18</v>
      </c>
      <c r="C89" s="301">
        <v>37683</v>
      </c>
      <c r="D89" s="92" t="s">
        <v>384</v>
      </c>
      <c r="E89" s="84" t="s">
        <v>11</v>
      </c>
      <c r="F89" s="156">
        <v>0.81944444444444453</v>
      </c>
      <c r="G89" s="88">
        <v>250</v>
      </c>
      <c r="H89" s="84">
        <v>240</v>
      </c>
      <c r="I89" s="84">
        <v>13</v>
      </c>
      <c r="J89" s="84"/>
      <c r="K89" s="106">
        <f t="shared" si="13"/>
        <v>5.809128630705394</v>
      </c>
      <c r="L89" s="112">
        <f t="shared" si="0"/>
        <v>5.416666666666667</v>
      </c>
      <c r="M89" s="95">
        <v>36</v>
      </c>
      <c r="N89" s="88">
        <v>36</v>
      </c>
      <c r="O89" s="84" t="s">
        <v>11</v>
      </c>
      <c r="P89" s="84"/>
      <c r="Q89" s="84"/>
      <c r="R89" s="84">
        <v>1</v>
      </c>
      <c r="S89" s="89">
        <v>0</v>
      </c>
      <c r="T89" s="280">
        <f>VLOOKUP($C89+$F89,Meso!A:C,2)</f>
        <v>48.2</v>
      </c>
      <c r="U89" s="284">
        <f>VLOOKUP($C89+$F89, Temp30!A:C, 3, TRUE)</f>
        <v>50.1</v>
      </c>
      <c r="V89" s="143">
        <v>415</v>
      </c>
      <c r="W89" s="106">
        <f>VLOOKUP($C89,Wunder!A:L,5,FALSE)</f>
        <v>29.93</v>
      </c>
      <c r="X89" s="106">
        <f>VLOOKUP($C89,Wunder!A:L,11, FALSE)</f>
        <v>-7.9999999999998295E-2</v>
      </c>
      <c r="Y89" s="106">
        <f>VLOOKUP($C89,Wunder!A:L,12, FALSE)</f>
        <v>-0.17000000000000171</v>
      </c>
      <c r="Z89" s="99"/>
      <c r="AA89" s="80">
        <f>VLOOKUP($C89,Wunder!A:L,6, FALSE)</f>
        <v>18</v>
      </c>
      <c r="AB89" s="80">
        <f>VLOOKUP($C89, Wunder!A:L, 7, FALSE)</f>
        <v>1</v>
      </c>
      <c r="AC89" s="84">
        <f>VLOOKUP($C89, Wunder!A:L, 9, FALSE)</f>
        <v>5</v>
      </c>
      <c r="AD89" s="106" t="str">
        <f>VLOOKUP($C89+$F89,Meso!A:D,4)</f>
        <v>partly cloudy</v>
      </c>
      <c r="AE89" s="120"/>
      <c r="AF89" s="262"/>
      <c r="AG89" s="82" t="str">
        <f t="shared" si="9"/>
        <v>N</v>
      </c>
      <c r="AH89" s="106">
        <f>VLOOKUP($C89+$F89+(4/24),KRDD!A:D,2)-VLOOKUP($C89+$F89,KRDD!A:D,2)</f>
        <v>0</v>
      </c>
      <c r="AI89" s="89"/>
      <c r="AJ89" s="112">
        <f>VLOOKUP(C89+1,Moon!A:B,2,FALSE)</f>
        <v>0.02</v>
      </c>
      <c r="AK89" s="112">
        <f>AJ89*VLOOKUP(AD89,Moon!$R:$S,2,FALSE)</f>
        <v>1.6E-2</v>
      </c>
      <c r="AL89" s="104">
        <f t="shared" si="7"/>
        <v>37684</v>
      </c>
      <c r="AM89" s="138">
        <v>0.6</v>
      </c>
      <c r="AN89" s="100">
        <v>2.1</v>
      </c>
      <c r="AO89" s="144">
        <v>415</v>
      </c>
      <c r="AP89" s="99">
        <v>2.36</v>
      </c>
      <c r="AQ89" s="99">
        <v>12.66</v>
      </c>
      <c r="AR89" s="89" t="s">
        <v>10</v>
      </c>
      <c r="AS89" s="280">
        <f>VLOOKUP($C89, MDT!A:D, 4, FALSE)</f>
        <v>49.5</v>
      </c>
      <c r="AT89" s="291">
        <f>(VLOOKUP($C89, MDT!A:D,4, TRUE)+VLOOKUP($C89+1, MDT!A:D,4, TRUE))/2</f>
        <v>48.85</v>
      </c>
      <c r="AU89" s="262">
        <f>((VLOOKUP($C89+1,Flow!A:B,2)+VLOOKUP($C89+2,Flow!A:B,2)+VLOOKUP($C89+3,Flow!A:B,2)+VLOOKUP($C89+4,Flow!A:B,2)+VLOOKUP($C89+5,Flow!A:B,2))/5)</f>
        <v>400.8</v>
      </c>
      <c r="AV89" s="262">
        <f>VLOOKUP($AL89,Flow!A:B, 2)</f>
        <v>416</v>
      </c>
      <c r="AW89" s="269">
        <f>((VLOOKUP(C89+1, Flow!A:B,2))+(VLOOKUP($C89+2, Flow!A:B,2)))/2</f>
        <v>415</v>
      </c>
      <c r="AX89" s="139">
        <v>13</v>
      </c>
      <c r="AY89" s="94">
        <v>0</v>
      </c>
      <c r="AZ89" s="94">
        <v>0</v>
      </c>
      <c r="BA89" s="178">
        <v>0</v>
      </c>
      <c r="BB89" s="181">
        <v>0</v>
      </c>
      <c r="BC89" s="82">
        <f t="shared" si="10"/>
        <v>62</v>
      </c>
      <c r="BD89" s="84">
        <f t="shared" si="11"/>
        <v>2003</v>
      </c>
      <c r="BE89" s="140">
        <f t="shared" si="12"/>
        <v>5.809128630705394</v>
      </c>
    </row>
    <row r="90" spans="1:57">
      <c r="A90" s="86" t="s">
        <v>18</v>
      </c>
      <c r="B90" s="89" t="s">
        <v>18</v>
      </c>
      <c r="C90" s="301">
        <v>37686</v>
      </c>
      <c r="D90" s="92" t="s">
        <v>384</v>
      </c>
      <c r="E90" s="84" t="s">
        <v>11</v>
      </c>
      <c r="F90" s="156">
        <v>0.77708333333333324</v>
      </c>
      <c r="G90" s="88">
        <v>479</v>
      </c>
      <c r="H90" s="84">
        <v>477</v>
      </c>
      <c r="I90" s="84">
        <v>28</v>
      </c>
      <c r="J90" s="84"/>
      <c r="K90" s="106">
        <f t="shared" si="13"/>
        <v>6.0669456066945608</v>
      </c>
      <c r="L90" s="112">
        <f t="shared" si="0"/>
        <v>5.8700209643605872</v>
      </c>
      <c r="M90" s="95">
        <v>36</v>
      </c>
      <c r="N90" s="88">
        <v>36</v>
      </c>
      <c r="O90" s="84" t="s">
        <v>11</v>
      </c>
      <c r="P90" s="84"/>
      <c r="Q90" s="84"/>
      <c r="R90" s="84">
        <v>1</v>
      </c>
      <c r="S90" s="89">
        <v>0</v>
      </c>
      <c r="T90" s="280">
        <f>VLOOKUP($C90+$F90,Meso!A:C,2)</f>
        <v>62.6</v>
      </c>
      <c r="U90" s="284">
        <f>VLOOKUP($C90+$F90, Temp30!A:C, 3, TRUE)</f>
        <v>52.4</v>
      </c>
      <c r="V90" s="143">
        <v>391</v>
      </c>
      <c r="W90" s="106">
        <f>VLOOKUP($C90,Wunder!A:L,5,FALSE)</f>
        <v>30.05</v>
      </c>
      <c r="X90" s="106">
        <f>VLOOKUP($C90,Wunder!A:L,11, FALSE)</f>
        <v>-5.0000000000000711E-2</v>
      </c>
      <c r="Y90" s="106">
        <f>VLOOKUP($C90,Wunder!A:L,12, FALSE)</f>
        <v>6.0000000000002274E-2</v>
      </c>
      <c r="Z90" s="99"/>
      <c r="AA90" s="80">
        <f>VLOOKUP($C90,Wunder!A:L,6, FALSE)</f>
        <v>8</v>
      </c>
      <c r="AB90" s="80">
        <f>VLOOKUP($C90, Wunder!A:L, 7, FALSE)</f>
        <v>2</v>
      </c>
      <c r="AC90" s="84">
        <f>VLOOKUP($C90, Wunder!A:L, 9, FALSE)</f>
        <v>0</v>
      </c>
      <c r="AD90" s="106" t="str">
        <f>VLOOKUP($C90+$F90,Meso!A:D,4)</f>
        <v>clear</v>
      </c>
      <c r="AE90" s="120"/>
      <c r="AF90" s="262"/>
      <c r="AG90" s="82" t="str">
        <f t="shared" si="9"/>
        <v>N</v>
      </c>
      <c r="AH90" s="106">
        <f>VLOOKUP($C90+$F90+(4/24),KRDD!A:D,2)-VLOOKUP($C90+$F90,KRDD!A:D,2)</f>
        <v>0</v>
      </c>
      <c r="AI90" s="89"/>
      <c r="AJ90" s="112">
        <f>VLOOKUP(C90+1,Moon!A:B,2,FALSE)</f>
        <v>0.16</v>
      </c>
      <c r="AK90" s="112">
        <f>AJ90*VLOOKUP(AD90,Moon!$R:$S,2,FALSE)</f>
        <v>0.16</v>
      </c>
      <c r="AL90" s="104">
        <f t="shared" si="7"/>
        <v>37687</v>
      </c>
      <c r="AM90" s="138">
        <v>0.48472222222222222</v>
      </c>
      <c r="AN90" s="100">
        <v>2.1</v>
      </c>
      <c r="AO90" s="144">
        <v>387</v>
      </c>
      <c r="AP90" s="99">
        <v>2.39</v>
      </c>
      <c r="AQ90" s="99">
        <v>12.33</v>
      </c>
      <c r="AR90" s="89" t="s">
        <v>10</v>
      </c>
      <c r="AS90" s="280">
        <f>VLOOKUP($C90, MDT!A:D, 4, FALSE)</f>
        <v>50.2</v>
      </c>
      <c r="AT90" s="291">
        <f>(VLOOKUP($C90, MDT!A:D,4, TRUE)+VLOOKUP($C90+1, MDT!A:D,4, TRUE))/2</f>
        <v>50.35</v>
      </c>
      <c r="AU90" s="262">
        <f>((VLOOKUP($C90+1,Flow!A:B,2)+VLOOKUP($C90+2,Flow!A:B,2)+VLOOKUP($C90+3,Flow!A:B,2)+VLOOKUP($C90+4,Flow!A:B,2)+VLOOKUP($C90+5,Flow!A:B,2))/5)</f>
        <v>381.6</v>
      </c>
      <c r="AV90" s="262">
        <f>VLOOKUP($AL90,Flow!A:B, 2)</f>
        <v>390</v>
      </c>
      <c r="AW90" s="269">
        <f>((VLOOKUP(C90+1, Flow!A:B,2))+(VLOOKUP($C90+2, Flow!A:B,2)))/2</f>
        <v>386.5</v>
      </c>
      <c r="AX90" s="139">
        <v>25</v>
      </c>
      <c r="AY90" s="94">
        <v>1</v>
      </c>
      <c r="AZ90" s="94">
        <v>1</v>
      </c>
      <c r="BA90" s="178">
        <v>1</v>
      </c>
      <c r="BB90" s="181">
        <v>0</v>
      </c>
      <c r="BC90" s="82">
        <f t="shared" si="10"/>
        <v>65</v>
      </c>
      <c r="BD90" s="84">
        <f t="shared" si="11"/>
        <v>2003</v>
      </c>
      <c r="BE90" s="140">
        <f t="shared" si="12"/>
        <v>6.0669456066945608</v>
      </c>
    </row>
    <row r="91" spans="1:57">
      <c r="A91" s="86" t="s">
        <v>18</v>
      </c>
      <c r="B91" s="89" t="s">
        <v>18</v>
      </c>
      <c r="C91" s="301">
        <v>37690</v>
      </c>
      <c r="D91" s="92" t="s">
        <v>384</v>
      </c>
      <c r="E91" s="84" t="s">
        <v>11</v>
      </c>
      <c r="F91" s="156">
        <v>0.82291666666666663</v>
      </c>
      <c r="G91" s="88">
        <v>339</v>
      </c>
      <c r="H91" s="84">
        <v>332</v>
      </c>
      <c r="I91" s="84">
        <v>14</v>
      </c>
      <c r="J91" s="84"/>
      <c r="K91" s="106">
        <f t="shared" si="13"/>
        <v>4.5045045045045047</v>
      </c>
      <c r="L91" s="112">
        <f t="shared" si="0"/>
        <v>4.2168674698795181</v>
      </c>
      <c r="M91" s="95">
        <v>36</v>
      </c>
      <c r="N91" s="88">
        <v>37</v>
      </c>
      <c r="O91" s="84" t="s">
        <v>11</v>
      </c>
      <c r="P91" s="84"/>
      <c r="Q91" s="84"/>
      <c r="R91" s="84">
        <v>1</v>
      </c>
      <c r="S91" s="89">
        <v>0</v>
      </c>
      <c r="T91" s="280">
        <f>VLOOKUP($C91+$F91,Meso!A:C,2)</f>
        <v>60.8</v>
      </c>
      <c r="U91" s="284">
        <f>VLOOKUP($C91+$F91, Temp30!A:C, 3, TRUE)</f>
        <v>54.6</v>
      </c>
      <c r="V91" s="143">
        <v>383</v>
      </c>
      <c r="W91" s="106">
        <f>VLOOKUP($C91,Wunder!A:L,5,FALSE)</f>
        <v>30.14</v>
      </c>
      <c r="X91" s="106">
        <f>VLOOKUP($C91,Wunder!A:L,11, FALSE)</f>
        <v>-0.12000000000000099</v>
      </c>
      <c r="Y91" s="106">
        <f>VLOOKUP($C91,Wunder!A:L,12, FALSE)</f>
        <v>-3.0000000000001137E-2</v>
      </c>
      <c r="Z91" s="99"/>
      <c r="AA91" s="80">
        <f>VLOOKUP($C91,Wunder!A:L,6, FALSE)</f>
        <v>6</v>
      </c>
      <c r="AB91" s="80">
        <f>VLOOKUP($C91, Wunder!A:L, 7, FALSE)</f>
        <v>3</v>
      </c>
      <c r="AC91" s="84">
        <f>VLOOKUP($C91, Wunder!A:L, 9, FALSE)</f>
        <v>6</v>
      </c>
      <c r="AD91" s="106" t="str">
        <f>VLOOKUP($C91+$F91,Meso!A:D,4)</f>
        <v>partly cloudy</v>
      </c>
      <c r="AE91" s="120" t="str">
        <f>VLOOKUP($C91, Wunder!A:L, 10, FALSE)</f>
        <v>Rain</v>
      </c>
      <c r="AF91" s="262"/>
      <c r="AG91" s="82" t="str">
        <f t="shared" si="9"/>
        <v>N</v>
      </c>
      <c r="AH91" s="106">
        <f>VLOOKUP($C91+$F91+(4/24),KRDD!A:D,2)-VLOOKUP($C91+$F91,KRDD!A:D,2)</f>
        <v>0</v>
      </c>
      <c r="AI91" s="89"/>
      <c r="AJ91" s="112">
        <f>VLOOKUP(C91+1,Moon!A:B,2,FALSE)</f>
        <v>0.5</v>
      </c>
      <c r="AK91" s="112">
        <f>AJ91*VLOOKUP(AD91,Moon!$R:$S,2,FALSE)</f>
        <v>0.4</v>
      </c>
      <c r="AL91" s="104">
        <f t="shared" si="7"/>
        <v>37691</v>
      </c>
      <c r="AM91" s="138">
        <v>0.37847222222222227</v>
      </c>
      <c r="AN91" s="100">
        <v>2.2000000000000002</v>
      </c>
      <c r="AO91" s="144">
        <v>399</v>
      </c>
      <c r="AP91" s="99">
        <v>2.48</v>
      </c>
      <c r="AQ91" s="99">
        <v>13</v>
      </c>
      <c r="AR91" s="89" t="s">
        <v>10</v>
      </c>
      <c r="AS91" s="280">
        <f>VLOOKUP($C91, MDT!A:D, 4, FALSE)</f>
        <v>52.4</v>
      </c>
      <c r="AT91" s="291">
        <f>(VLOOKUP($C91, MDT!A:D,4, TRUE)+VLOOKUP($C91+1, MDT!A:D,4, TRUE))/2</f>
        <v>52.75</v>
      </c>
      <c r="AU91" s="262">
        <f>((VLOOKUP($C91+1,Flow!A:B,2)+VLOOKUP($C91+2,Flow!A:B,2)+VLOOKUP($C91+3,Flow!A:B,2)+VLOOKUP($C91+4,Flow!A:B,2)+VLOOKUP($C91+5,Flow!A:B,2))/5)</f>
        <v>435.6</v>
      </c>
      <c r="AV91" s="262">
        <f>VLOOKUP($AL91,Flow!A:B, 2)</f>
        <v>378</v>
      </c>
      <c r="AW91" s="269">
        <f>((VLOOKUP(C91+1, Flow!A:B,2))+(VLOOKUP($C91+2, Flow!A:B,2)))/2</f>
        <v>388</v>
      </c>
      <c r="AX91" s="139">
        <v>13</v>
      </c>
      <c r="AY91" s="94">
        <v>1</v>
      </c>
      <c r="AZ91" s="94">
        <v>0</v>
      </c>
      <c r="BA91" s="178">
        <v>0</v>
      </c>
      <c r="BB91" s="181">
        <v>0</v>
      </c>
      <c r="BC91" s="82">
        <f t="shared" si="10"/>
        <v>69</v>
      </c>
      <c r="BD91" s="84">
        <f t="shared" si="11"/>
        <v>2003</v>
      </c>
      <c r="BE91" s="140">
        <f t="shared" si="12"/>
        <v>4.5045045045045047</v>
      </c>
    </row>
    <row r="92" spans="1:57">
      <c r="A92" s="178" t="s">
        <v>11</v>
      </c>
      <c r="B92" s="89" t="s">
        <v>11</v>
      </c>
      <c r="C92" s="302">
        <v>37693</v>
      </c>
      <c r="D92" s="92" t="s">
        <v>384</v>
      </c>
      <c r="E92" s="84" t="s">
        <v>11</v>
      </c>
      <c r="F92" s="156">
        <v>0.79166666666666663</v>
      </c>
      <c r="G92" s="88">
        <v>336</v>
      </c>
      <c r="H92" s="84">
        <v>327</v>
      </c>
      <c r="I92" s="84">
        <v>15</v>
      </c>
      <c r="J92" s="84"/>
      <c r="K92" s="106">
        <f t="shared" si="13"/>
        <v>4.8780487804878048</v>
      </c>
      <c r="L92" s="112">
        <f t="shared" si="0"/>
        <v>4.5871559633027523</v>
      </c>
      <c r="M92" s="95">
        <v>36</v>
      </c>
      <c r="N92" s="88">
        <v>37</v>
      </c>
      <c r="O92" s="84" t="s">
        <v>11</v>
      </c>
      <c r="P92" s="84"/>
      <c r="Q92" s="84"/>
      <c r="R92" s="84">
        <v>1</v>
      </c>
      <c r="S92" s="89">
        <v>1</v>
      </c>
      <c r="T92" s="280">
        <f>VLOOKUP($C92+$F92,Meso!A:C,2)</f>
        <v>57.2</v>
      </c>
      <c r="U92" s="284">
        <f>VLOOKUP($C92+$F92, Temp30!A:C, 3, TRUE)</f>
        <v>54</v>
      </c>
      <c r="V92" s="143">
        <v>391</v>
      </c>
      <c r="W92" s="106">
        <f>VLOOKUP($C92,Wunder!A:L,5,FALSE)</f>
        <v>29.77</v>
      </c>
      <c r="X92" s="106">
        <f>VLOOKUP($C92,Wunder!A:L,11, FALSE)</f>
        <v>-3.9999999999999147E-2</v>
      </c>
      <c r="Y92" s="106">
        <f>VLOOKUP($C92,Wunder!A:L,12, FALSE)</f>
        <v>-0.16000000000000014</v>
      </c>
      <c r="Z92" s="99"/>
      <c r="AA92" s="80">
        <f>VLOOKUP($C92+F92, KRDD!$A:$D,4)</f>
        <v>41</v>
      </c>
      <c r="AB92" s="80">
        <f>VLOOKUP($C92+F92, KRDD!$A:$D,3)</f>
        <v>21</v>
      </c>
      <c r="AC92" s="84">
        <f>VLOOKUP($C92, Wunder!A:L, 9, FALSE)</f>
        <v>4</v>
      </c>
      <c r="AD92" s="106" t="str">
        <f>VLOOKUP($C92+$F92,Meso!A:D,4)</f>
        <v>lt rain</v>
      </c>
      <c r="AE92" s="120" t="str">
        <f>VLOOKUP($C92, Wunder!A:L, 10, FALSE)</f>
        <v>Rain</v>
      </c>
      <c r="AF92" s="262" t="str">
        <f>VLOOKUP($C92+1,Wunder!A:L,10,FALSE)</f>
        <v>Rain</v>
      </c>
      <c r="AG92" s="82" t="str">
        <f t="shared" si="9"/>
        <v>Y</v>
      </c>
      <c r="AH92" s="106">
        <f>VLOOKUP($C92+$F92+(4/24),KRDD!A:D,2)-VLOOKUP($C92+$F92,KRDD!A:D,2)</f>
        <v>8.0000000000001847E-2</v>
      </c>
      <c r="AI92" s="89"/>
      <c r="AJ92" s="112">
        <f>VLOOKUP(C92+1,Moon!A:B,2,FALSE)</f>
        <v>0.79</v>
      </c>
      <c r="AK92" s="112">
        <f>AJ92*VLOOKUP(AD92,Moon!$R:$S,2,FALSE)</f>
        <v>0.15800000000000003</v>
      </c>
      <c r="AL92" s="104">
        <f t="shared" si="7"/>
        <v>37694</v>
      </c>
      <c r="AM92" s="138">
        <v>0.50416666666666665</v>
      </c>
      <c r="AN92" s="100">
        <v>5.2</v>
      </c>
      <c r="AO92" s="144">
        <v>756</v>
      </c>
      <c r="AP92" s="99">
        <v>2.64</v>
      </c>
      <c r="AQ92" s="99">
        <v>7.33</v>
      </c>
      <c r="AR92" s="89" t="s">
        <v>10</v>
      </c>
      <c r="AS92" s="280">
        <f>VLOOKUP($C92, MDT!A:D, 4, FALSE)</f>
        <v>54</v>
      </c>
      <c r="AT92" s="291">
        <f>(VLOOKUP($C92, MDT!A:D,4, TRUE)+VLOOKUP($C92+1, MDT!A:D,4, TRUE))/2</f>
        <v>53.1</v>
      </c>
      <c r="AU92" s="262">
        <f>((VLOOKUP($C92+1,Flow!A:B,2)+VLOOKUP($C92+2,Flow!A:B,2)+VLOOKUP($C92+3,Flow!A:B,2)+VLOOKUP($C92+4,Flow!A:B,2)+VLOOKUP($C92+5,Flow!A:B,2))/5)</f>
        <v>1137</v>
      </c>
      <c r="AV92" s="262">
        <f>VLOOKUP($AL92,Flow!A:B, 2)</f>
        <v>395</v>
      </c>
      <c r="AW92" s="269">
        <f>((VLOOKUP(C92+1, Flow!A:B,2))+(VLOOKUP($C92+2, Flow!A:B,2)))/2</f>
        <v>506</v>
      </c>
      <c r="AX92" s="139">
        <v>15</v>
      </c>
      <c r="AY92" s="102"/>
      <c r="AZ92" s="94">
        <v>0</v>
      </c>
      <c r="BA92" s="178">
        <v>0</v>
      </c>
      <c r="BB92" s="181">
        <v>0</v>
      </c>
      <c r="BC92" s="82">
        <f t="shared" si="10"/>
        <v>72</v>
      </c>
      <c r="BD92" s="84">
        <f t="shared" si="11"/>
        <v>2003</v>
      </c>
      <c r="BE92" s="140">
        <f t="shared" si="12"/>
        <v>4.8780487804878048</v>
      </c>
    </row>
    <row r="93" spans="1:57">
      <c r="A93" s="86" t="s">
        <v>18</v>
      </c>
      <c r="B93" s="89" t="s">
        <v>11</v>
      </c>
      <c r="C93" s="302">
        <v>37700</v>
      </c>
      <c r="D93" s="92" t="s">
        <v>384</v>
      </c>
      <c r="E93" s="84" t="s">
        <v>11</v>
      </c>
      <c r="F93" s="156">
        <v>0.80069444444444438</v>
      </c>
      <c r="G93" s="88">
        <v>133</v>
      </c>
      <c r="H93" s="84">
        <v>131</v>
      </c>
      <c r="I93" s="84">
        <v>6</v>
      </c>
      <c r="J93" s="84"/>
      <c r="K93" s="106">
        <f t="shared" si="13"/>
        <v>5.3030303030303028</v>
      </c>
      <c r="L93" s="112">
        <f t="shared" si="0"/>
        <v>4.5801526717557248</v>
      </c>
      <c r="M93" s="95">
        <v>52</v>
      </c>
      <c r="N93" s="88">
        <v>47</v>
      </c>
      <c r="O93" s="84" t="s">
        <v>11</v>
      </c>
      <c r="P93" s="84"/>
      <c r="Q93" s="84"/>
      <c r="R93" s="84">
        <v>0</v>
      </c>
      <c r="S93" s="89">
        <v>0</v>
      </c>
      <c r="T93" s="280">
        <f>VLOOKUP($C93+$F93,Meso!A:C,2)</f>
        <v>57.2</v>
      </c>
      <c r="U93" s="284">
        <f>VLOOKUP($C93+$F93, Temp30!A:C, 3, TRUE)</f>
        <v>54.3</v>
      </c>
      <c r="V93" s="143">
        <v>620</v>
      </c>
      <c r="W93" s="106">
        <f>VLOOKUP($C93,Wunder!A:L,5,FALSE)</f>
        <v>30.12</v>
      </c>
      <c r="X93" s="106">
        <f>VLOOKUP($C93,Wunder!A:L,11, FALSE)</f>
        <v>7.9999999999998295E-2</v>
      </c>
      <c r="Y93" s="106">
        <f>VLOOKUP($C93,Wunder!A:L,12, FALSE)</f>
        <v>4.00000000000027E-2</v>
      </c>
      <c r="Z93" s="99"/>
      <c r="AA93" s="80">
        <f>VLOOKUP($C93+F93, KRDD!A:D,4)</f>
        <v>6</v>
      </c>
      <c r="AB93" s="80">
        <f>VLOOKUP($C93+F93, KRDD!$A:$D,3)</f>
        <v>5</v>
      </c>
      <c r="AC93" s="84">
        <f>VLOOKUP($C93, Wunder!A:L, 9, FALSE)</f>
        <v>7</v>
      </c>
      <c r="AD93" s="106" t="str">
        <f>VLOOKUP($C93+$F93,Meso!A:D,4)</f>
        <v>clear</v>
      </c>
      <c r="AE93" s="120" t="str">
        <f>VLOOKUP($C93, Wunder!A:L, 10, FALSE)</f>
        <v>Rain</v>
      </c>
      <c r="AF93" s="262"/>
      <c r="AG93" s="82" t="str">
        <f t="shared" si="9"/>
        <v>N</v>
      </c>
      <c r="AH93" s="106">
        <f>VLOOKUP($C93+$F93+(4/24),KRDD!A:D,2)-VLOOKUP($C93+$F93,KRDD!A:D,2)</f>
        <v>0</v>
      </c>
      <c r="AI93" s="89"/>
      <c r="AJ93" s="112">
        <f>VLOOKUP(C93+1,Moon!A:B,2,FALSE)</f>
        <v>0.88</v>
      </c>
      <c r="AK93" s="112">
        <f>AJ93*VLOOKUP(AD93,Moon!$R:$S,2,FALSE)</f>
        <v>0.88</v>
      </c>
      <c r="AL93" s="104">
        <f t="shared" si="7"/>
        <v>37701</v>
      </c>
      <c r="AM93" s="138">
        <v>0.54791666666666672</v>
      </c>
      <c r="AN93" s="100">
        <v>2.9</v>
      </c>
      <c r="AO93" s="144">
        <v>562</v>
      </c>
      <c r="AP93" s="99">
        <v>2.79</v>
      </c>
      <c r="AQ93" s="99">
        <v>9</v>
      </c>
      <c r="AR93" s="89" t="s">
        <v>10</v>
      </c>
      <c r="AS93" s="280">
        <f>VLOOKUP($C93, MDT!A:D, 4, FALSE)</f>
        <v>52</v>
      </c>
      <c r="AT93" s="291">
        <f>(VLOOKUP($C93, MDT!A:D,4, TRUE)+VLOOKUP($C93+1, MDT!A:D,4, TRUE))/2</f>
        <v>51.95</v>
      </c>
      <c r="AU93" s="262">
        <f>((VLOOKUP($C93+1,Flow!A:B,2)+VLOOKUP($C93+2,Flow!A:B,2)+VLOOKUP($C93+3,Flow!A:B,2)+VLOOKUP($C93+4,Flow!A:B,2)+VLOOKUP($C93+5,Flow!A:B,2))/5)</f>
        <v>593.20000000000005</v>
      </c>
      <c r="AV93" s="262">
        <f>VLOOKUP($AL93,Flow!A:B, 2)</f>
        <v>616</v>
      </c>
      <c r="AW93" s="269">
        <f>((VLOOKUP(C93+1, Flow!A:B,2))+(VLOOKUP($C93+2, Flow!A:B,2)))/2</f>
        <v>587.5</v>
      </c>
      <c r="AX93" s="139">
        <v>6</v>
      </c>
      <c r="AY93" s="94">
        <v>0</v>
      </c>
      <c r="AZ93" s="94">
        <v>0</v>
      </c>
      <c r="BA93" s="178">
        <v>0</v>
      </c>
      <c r="BB93" s="181">
        <v>0</v>
      </c>
      <c r="BC93" s="82">
        <f t="shared" si="10"/>
        <v>79</v>
      </c>
      <c r="BD93" s="84">
        <f t="shared" si="11"/>
        <v>2003</v>
      </c>
      <c r="BE93" s="140">
        <f t="shared" si="12"/>
        <v>5.3030303030303028</v>
      </c>
    </row>
    <row r="94" spans="1:57">
      <c r="A94" s="86" t="s">
        <v>11</v>
      </c>
      <c r="B94" s="89" t="s">
        <v>11</v>
      </c>
      <c r="C94" s="302">
        <v>37706</v>
      </c>
      <c r="D94" s="92" t="s">
        <v>384</v>
      </c>
      <c r="E94" s="84" t="s">
        <v>11</v>
      </c>
      <c r="F94" s="156">
        <v>0.88680555555555562</v>
      </c>
      <c r="G94" s="88">
        <v>73</v>
      </c>
      <c r="H94" s="84">
        <v>70</v>
      </c>
      <c r="I94" s="84">
        <v>1</v>
      </c>
      <c r="J94" s="84"/>
      <c r="K94" s="106">
        <f t="shared" si="13"/>
        <v>2.8169014084507045</v>
      </c>
      <c r="L94" s="112">
        <f t="shared" si="0"/>
        <v>1.4285714285714286</v>
      </c>
      <c r="M94" s="95">
        <v>51</v>
      </c>
      <c r="N94" s="88">
        <v>62</v>
      </c>
      <c r="O94" s="84" t="s">
        <v>11</v>
      </c>
      <c r="P94" s="84"/>
      <c r="Q94" s="84"/>
      <c r="R94" s="84">
        <v>1</v>
      </c>
      <c r="S94" s="89">
        <v>0</v>
      </c>
      <c r="T94" s="280">
        <f>VLOOKUP($C94+$F94,Meso!A:C,2)</f>
        <v>53.6</v>
      </c>
      <c r="U94" s="284">
        <f>VLOOKUP($C94+$F94, Temp30!A:C, 3, TRUE)</f>
        <v>51.9</v>
      </c>
      <c r="V94" s="143">
        <v>1650</v>
      </c>
      <c r="W94" s="106">
        <f>VLOOKUP($C94,Wunder!A:L,5,FALSE)</f>
        <v>30.14</v>
      </c>
      <c r="X94" s="106">
        <f>VLOOKUP($C94,Wunder!A:L,11, FALSE)</f>
        <v>9.9999999999997868E-2</v>
      </c>
      <c r="Y94" s="106">
        <f>VLOOKUP($C94,Wunder!A:L,12, FALSE)</f>
        <v>-7.9999999999998295E-2</v>
      </c>
      <c r="Z94" s="99"/>
      <c r="AA94" s="80">
        <f>VLOOKUP($C94+F94, KRDD!A:D,4)</f>
        <v>15</v>
      </c>
      <c r="AB94" s="80">
        <f>VLOOKUP($C94+F94, KRDD!$A:$D,3)</f>
        <v>5</v>
      </c>
      <c r="AC94" s="84">
        <f>VLOOKUP($C94, Wunder!A:L, 9, FALSE)</f>
        <v>5</v>
      </c>
      <c r="AD94" s="106" t="str">
        <f>VLOOKUP($C94+$F94,Meso!A:D,4)</f>
        <v>clear</v>
      </c>
      <c r="AE94" s="120" t="str">
        <f>VLOOKUP($C94, Wunder!A:L, 10, FALSE)</f>
        <v>Rain</v>
      </c>
      <c r="AF94" s="262"/>
      <c r="AG94" s="82" t="str">
        <f t="shared" si="9"/>
        <v>N</v>
      </c>
      <c r="AH94" s="106">
        <f>VLOOKUP($C94+$F94+(4/24),KRDD!A:D,2)-VLOOKUP($C94+$F94,KRDD!A:D,2)</f>
        <v>0</v>
      </c>
      <c r="AI94" s="89"/>
      <c r="AJ94" s="112">
        <f>VLOOKUP(C94+1,Moon!A:B,2,FALSE)</f>
        <v>0.27</v>
      </c>
      <c r="AK94" s="112">
        <f>AJ94*VLOOKUP(AD94,Moon!$R:$S,2,FALSE)</f>
        <v>0.27</v>
      </c>
      <c r="AL94" s="104">
        <f t="shared" ref="AL94:AL157" si="14">C94+1</f>
        <v>37707</v>
      </c>
      <c r="AM94" s="138">
        <v>0.45555555555555555</v>
      </c>
      <c r="AN94" s="100">
        <v>5.0999999999999996</v>
      </c>
      <c r="AO94" s="144">
        <v>1170</v>
      </c>
      <c r="AP94" s="99">
        <v>3.9</v>
      </c>
      <c r="AQ94" s="99">
        <v>7</v>
      </c>
      <c r="AR94" s="89" t="s">
        <v>10</v>
      </c>
      <c r="AS94" s="280">
        <f>VLOOKUP($C94, MDT!A:D, 4, FALSE)</f>
        <v>52.5</v>
      </c>
      <c r="AT94" s="291">
        <f>(VLOOKUP($C94, MDT!A:D,4, TRUE)+VLOOKUP($C94+1, MDT!A:D,4, TRUE))/2</f>
        <v>52.5</v>
      </c>
      <c r="AU94" s="262">
        <f>((VLOOKUP($C94+1,Flow!A:B,2)+VLOOKUP($C94+2,Flow!A:B,2)+VLOOKUP($C94+3,Flow!A:B,2)+VLOOKUP($C94+4,Flow!A:B,2)+VLOOKUP($C94+5,Flow!A:B,2))/5)</f>
        <v>1137.5999999999999</v>
      </c>
      <c r="AV94" s="262">
        <f>VLOOKUP($AL94,Flow!A:B, 2)</f>
        <v>2257</v>
      </c>
      <c r="AW94" s="269">
        <f>((VLOOKUP(C94+1, Flow!A:B,2))+(VLOOKUP($C94+2, Flow!A:B,2)))/2</f>
        <v>1709</v>
      </c>
      <c r="AX94" s="139">
        <v>1</v>
      </c>
      <c r="AY94" s="94">
        <v>0</v>
      </c>
      <c r="AZ94" s="94">
        <v>0</v>
      </c>
      <c r="BA94" s="182"/>
      <c r="BB94" s="183"/>
      <c r="BC94" s="82">
        <f t="shared" si="10"/>
        <v>85</v>
      </c>
      <c r="BD94" s="84">
        <f t="shared" si="11"/>
        <v>2003</v>
      </c>
      <c r="BE94" s="140">
        <f t="shared" si="12"/>
        <v>2.8169014084507045</v>
      </c>
    </row>
    <row r="95" spans="1:57">
      <c r="A95" s="86" t="s">
        <v>11</v>
      </c>
      <c r="B95" s="89" t="s">
        <v>11</v>
      </c>
      <c r="C95" s="302">
        <v>37713</v>
      </c>
      <c r="D95" s="92" t="s">
        <v>384</v>
      </c>
      <c r="E95" s="84" t="s">
        <v>11</v>
      </c>
      <c r="F95" s="156">
        <v>0.78263888888888899</v>
      </c>
      <c r="G95" s="88">
        <v>103</v>
      </c>
      <c r="H95" s="84">
        <v>99</v>
      </c>
      <c r="I95" s="84">
        <v>4</v>
      </c>
      <c r="J95" s="84"/>
      <c r="K95" s="106">
        <f t="shared" si="13"/>
        <v>5</v>
      </c>
      <c r="L95" s="112">
        <f t="shared" si="0"/>
        <v>4.0404040404040407</v>
      </c>
      <c r="M95" s="95">
        <v>42</v>
      </c>
      <c r="N95" s="88">
        <v>54</v>
      </c>
      <c r="O95" s="84" t="s">
        <v>11</v>
      </c>
      <c r="P95" s="84"/>
      <c r="Q95" s="84"/>
      <c r="R95" s="84">
        <v>1</v>
      </c>
      <c r="S95" s="89">
        <v>0</v>
      </c>
      <c r="T95" s="280">
        <f>VLOOKUP($C95+$F95,Meso!A:C,2)</f>
        <v>48.2</v>
      </c>
      <c r="U95" s="284">
        <f>VLOOKUP($C95+$F95, Temp30!A:C, 3, TRUE)</f>
        <v>48.7</v>
      </c>
      <c r="V95" s="143">
        <v>846</v>
      </c>
      <c r="W95" s="106">
        <f>VLOOKUP($C95,Wunder!A:L,5,FALSE)</f>
        <v>29.81</v>
      </c>
      <c r="X95" s="106">
        <f>VLOOKUP($C95,Wunder!A:L,11, FALSE)</f>
        <v>0.24000000000000199</v>
      </c>
      <c r="Y95" s="106">
        <f>VLOOKUP($C95,Wunder!A:L,12, FALSE)</f>
        <v>7.9999999999998295E-2</v>
      </c>
      <c r="Z95" s="99"/>
      <c r="AA95" s="80">
        <f>VLOOKUP($C95+F95, KRDD!A:D,4)</f>
        <v>17</v>
      </c>
      <c r="AB95" s="80">
        <f>VLOOKUP($C95+F95, KRDD!$A:$D,3)</f>
        <v>3</v>
      </c>
      <c r="AC95" s="84">
        <f>VLOOKUP($C95, Wunder!A:L, 9, FALSE)</f>
        <v>5</v>
      </c>
      <c r="AD95" s="106" t="str">
        <f>VLOOKUP($C95+$F95,Meso!A:D,4)</f>
        <v>partly cloudy</v>
      </c>
      <c r="AE95" s="120" t="str">
        <f>VLOOKUP($C95, Wunder!A:L, 10, FALSE)</f>
        <v>Rain</v>
      </c>
      <c r="AF95" s="262" t="str">
        <f>VLOOKUP($C95+1,Wunder!A:L,10,FALSE)</f>
        <v>Rain</v>
      </c>
      <c r="AG95" s="82" t="str">
        <f t="shared" si="9"/>
        <v>N</v>
      </c>
      <c r="AH95" s="106">
        <f>VLOOKUP($C95+$F95+(4/24),KRDD!A:D,2)-VLOOKUP($C95+$F95,KRDD!A:D,2)</f>
        <v>0</v>
      </c>
      <c r="AI95" s="89"/>
      <c r="AJ95" s="112">
        <f>VLOOKUP(C95+1,Moon!A:B,2,FALSE)</f>
        <v>0.02</v>
      </c>
      <c r="AK95" s="112">
        <f>AJ95*VLOOKUP(AD95,Moon!$R:$S,2,FALSE)</f>
        <v>1.6E-2</v>
      </c>
      <c r="AL95" s="104">
        <f t="shared" si="14"/>
        <v>37714</v>
      </c>
      <c r="AM95" s="138">
        <v>0.43402777777777773</v>
      </c>
      <c r="AN95" s="100">
        <v>4.2</v>
      </c>
      <c r="AO95" s="144">
        <v>772</v>
      </c>
      <c r="AP95" s="99">
        <v>3.19</v>
      </c>
      <c r="AQ95" s="99">
        <v>8</v>
      </c>
      <c r="AR95" s="89" t="s">
        <v>10</v>
      </c>
      <c r="AS95" s="280">
        <f>VLOOKUP($C95, MDT!A:D, 4, FALSE)</f>
        <v>49.1</v>
      </c>
      <c r="AT95" s="291">
        <f>(VLOOKUP($C95, MDT!A:D,4, TRUE)+VLOOKUP($C95+1, MDT!A:D,4, TRUE))/2</f>
        <v>49.1</v>
      </c>
      <c r="AU95" s="262">
        <f>((VLOOKUP($C95+1,Flow!A:B,2)+VLOOKUP($C95+2,Flow!A:B,2)+VLOOKUP($C95+3,Flow!A:B,2)+VLOOKUP($C95+4,Flow!A:B,2)+VLOOKUP($C95+5,Flow!A:B,2))/5)</f>
        <v>736.6</v>
      </c>
      <c r="AV95" s="262">
        <f>VLOOKUP($AL95,Flow!A:B, 2)</f>
        <v>847</v>
      </c>
      <c r="AW95" s="269">
        <f>((VLOOKUP(C95+1, Flow!A:B,2))+(VLOOKUP($C95+2, Flow!A:B,2)))/2</f>
        <v>791</v>
      </c>
      <c r="AX95" s="139">
        <v>2</v>
      </c>
      <c r="AY95" s="94">
        <v>2</v>
      </c>
      <c r="AZ95" s="94">
        <v>0</v>
      </c>
      <c r="BA95" s="182"/>
      <c r="BB95" s="183"/>
      <c r="BC95" s="82">
        <f t="shared" si="10"/>
        <v>92</v>
      </c>
      <c r="BD95" s="84">
        <f t="shared" si="11"/>
        <v>2003</v>
      </c>
      <c r="BE95" s="140">
        <f t="shared" si="12"/>
        <v>5</v>
      </c>
    </row>
    <row r="96" spans="1:57">
      <c r="A96" s="86" t="s">
        <v>11</v>
      </c>
      <c r="B96" s="297" t="s">
        <v>11</v>
      </c>
      <c r="C96" s="302">
        <v>37720</v>
      </c>
      <c r="D96" s="92" t="s">
        <v>384</v>
      </c>
      <c r="E96" s="84" t="s">
        <v>12</v>
      </c>
      <c r="F96" s="156">
        <v>0.6743055555555556</v>
      </c>
      <c r="G96" s="88">
        <v>86</v>
      </c>
      <c r="H96" s="84">
        <v>84</v>
      </c>
      <c r="I96" s="84">
        <v>4</v>
      </c>
      <c r="J96" s="84"/>
      <c r="K96" s="106">
        <f t="shared" si="13"/>
        <v>5.8823529411764701</v>
      </c>
      <c r="L96" s="112">
        <f t="shared" si="0"/>
        <v>4.7619047619047619</v>
      </c>
      <c r="M96" s="95">
        <v>37</v>
      </c>
      <c r="N96" s="88">
        <v>37</v>
      </c>
      <c r="O96" s="84" t="s">
        <v>11</v>
      </c>
      <c r="P96" s="84"/>
      <c r="Q96" s="84"/>
      <c r="R96" s="84">
        <v>0</v>
      </c>
      <c r="S96" s="89">
        <v>0</v>
      </c>
      <c r="T96" s="280">
        <f>VLOOKUP($C96+$F96,Meso!A:C,2)</f>
        <v>73.400000000000006</v>
      </c>
      <c r="U96" s="284">
        <f>VLOOKUP($C96+$F96, Temp30!A:C, 3, TRUE)</f>
        <v>48.7</v>
      </c>
      <c r="V96" s="143">
        <v>652</v>
      </c>
      <c r="W96" s="106">
        <f>VLOOKUP($C96,Wunder!A:L,5,FALSE)</f>
        <v>29.95</v>
      </c>
      <c r="X96" s="106">
        <f>VLOOKUP($C96,Wunder!A:L,11, FALSE)</f>
        <v>-5.9999999999998721E-2</v>
      </c>
      <c r="Y96" s="106">
        <f>VLOOKUP($C96,Wunder!A:L,12, FALSE)</f>
        <v>-0.14000000000000057</v>
      </c>
      <c r="Z96" s="99"/>
      <c r="AA96" s="80">
        <f>VLOOKUP($C96+F96, KRDD!A:D,4)</f>
        <v>14</v>
      </c>
      <c r="AB96" s="80">
        <f>VLOOKUP($C96+F96, KRDD!$A:$D,3)</f>
        <v>8</v>
      </c>
      <c r="AC96" s="84">
        <f>VLOOKUP($C96, Wunder!A:L, 9, FALSE)</f>
        <v>0</v>
      </c>
      <c r="AD96" s="106" t="str">
        <f>VLOOKUP($C96+$F96,Meso!A:D,4)</f>
        <v>clear</v>
      </c>
      <c r="AE96" s="120"/>
      <c r="AF96" s="262"/>
      <c r="AG96" s="82" t="str">
        <f t="shared" si="9"/>
        <v>N</v>
      </c>
      <c r="AH96" s="106">
        <f>VLOOKUP($C96+$F96+(4/24),KRDD!A:D,2)-VLOOKUP($C96+$F96,KRDD!A:D,2)</f>
        <v>0</v>
      </c>
      <c r="AI96" s="89"/>
      <c r="AJ96" s="112">
        <f>VLOOKUP(C96+1,Moon!A:B,2,FALSE)</f>
        <v>0.54</v>
      </c>
      <c r="AK96" s="112">
        <f>AJ96*VLOOKUP(AD96,Moon!$R:$S,2,FALSE)</f>
        <v>0.54</v>
      </c>
      <c r="AL96" s="104">
        <f t="shared" si="14"/>
        <v>37721</v>
      </c>
      <c r="AM96" s="138">
        <v>0.34236111111111112</v>
      </c>
      <c r="AN96" s="100">
        <v>2.2999999999999998</v>
      </c>
      <c r="AO96" s="144">
        <v>673</v>
      </c>
      <c r="AP96" s="99">
        <v>2.99</v>
      </c>
      <c r="AQ96" s="99">
        <v>8</v>
      </c>
      <c r="AR96" s="89" t="s">
        <v>10</v>
      </c>
      <c r="AS96" s="280" t="e">
        <f>VLOOKUP($C96, MDT!A:D, 4, FALSE)</f>
        <v>#N/A</v>
      </c>
      <c r="AT96" s="291"/>
      <c r="AU96" s="262">
        <f>((VLOOKUP($C96+1,Flow!A:B,2)+VLOOKUP($C96+2,Flow!A:B,2)+VLOOKUP($C96+3,Flow!A:B,2)+VLOOKUP($C96+4,Flow!A:B,2)+VLOOKUP($C96+5,Flow!A:B,2))/5)</f>
        <v>754.6</v>
      </c>
      <c r="AV96" s="262">
        <f>VLOOKUP($AL96,Flow!A:B, 2)</f>
        <v>666</v>
      </c>
      <c r="AW96" s="269">
        <f>((VLOOKUP(C96+1, Flow!A:B,2))+(VLOOKUP($C96+2, Flow!A:B,2)))/2</f>
        <v>658</v>
      </c>
      <c r="AX96" s="139">
        <v>4</v>
      </c>
      <c r="AY96" s="94">
        <v>0</v>
      </c>
      <c r="AZ96" s="94">
        <v>0</v>
      </c>
      <c r="BA96" s="182"/>
      <c r="BB96" s="183"/>
      <c r="BC96" s="82">
        <f t="shared" si="10"/>
        <v>99</v>
      </c>
      <c r="BD96" s="84">
        <f t="shared" si="11"/>
        <v>2003</v>
      </c>
      <c r="BE96" s="140">
        <f t="shared" si="12"/>
        <v>5.8823529411764701</v>
      </c>
    </row>
    <row r="97" spans="1:57">
      <c r="A97" s="86" t="s">
        <v>18</v>
      </c>
      <c r="B97" s="297" t="s">
        <v>18</v>
      </c>
      <c r="C97" s="301">
        <v>37727</v>
      </c>
      <c r="D97" s="92" t="s">
        <v>384</v>
      </c>
      <c r="E97" s="84" t="s">
        <v>11</v>
      </c>
      <c r="F97" s="156">
        <v>0.83194444444444438</v>
      </c>
      <c r="G97" s="88">
        <v>287</v>
      </c>
      <c r="H97" s="84">
        <v>266</v>
      </c>
      <c r="I97" s="84">
        <v>10</v>
      </c>
      <c r="J97" s="84"/>
      <c r="K97" s="106">
        <f t="shared" si="13"/>
        <v>4.119850187265917</v>
      </c>
      <c r="L97" s="112">
        <f t="shared" si="0"/>
        <v>3.7593984962406015</v>
      </c>
      <c r="M97" s="95">
        <v>67</v>
      </c>
      <c r="N97" s="88">
        <v>68</v>
      </c>
      <c r="O97" s="84" t="s">
        <v>11</v>
      </c>
      <c r="P97" s="84"/>
      <c r="Q97" s="84"/>
      <c r="R97" s="84">
        <v>1</v>
      </c>
      <c r="S97" s="89">
        <v>0</v>
      </c>
      <c r="T97" s="280">
        <f>VLOOKUP($C97+$F97,Meso!A:C,2)</f>
        <v>54</v>
      </c>
      <c r="U97" s="284">
        <f>VLOOKUP($C97+$F97, Temp30!A:C, 3, TRUE)</f>
        <v>48.7</v>
      </c>
      <c r="V97" s="143">
        <v>657</v>
      </c>
      <c r="W97" s="106">
        <f>VLOOKUP($C97,Wunder!A:L,5,FALSE)</f>
        <v>30.09</v>
      </c>
      <c r="X97" s="106">
        <f>VLOOKUP($C97,Wunder!A:L,11, FALSE)</f>
        <v>-0.12999999999999901</v>
      </c>
      <c r="Y97" s="106">
        <f>VLOOKUP($C97,Wunder!A:L,12, FALSE)</f>
        <v>8.9999999999999858E-2</v>
      </c>
      <c r="Z97" s="99"/>
      <c r="AA97" s="80">
        <f>VLOOKUP($C97+F97, KRDD!A:D,4)</f>
        <v>7</v>
      </c>
      <c r="AB97" s="80">
        <f>VLOOKUP($C97+F97, KRDD!$A:$D,3)</f>
        <v>4</v>
      </c>
      <c r="AC97" s="84">
        <f>VLOOKUP($C97, Wunder!A:L, 9, FALSE)</f>
        <v>6</v>
      </c>
      <c r="AD97" s="106" t="str">
        <f>VLOOKUP($C97+$F97,Meso!A:D,4)</f>
        <v>overcast</v>
      </c>
      <c r="AE97" s="120" t="str">
        <f>VLOOKUP($C97, Wunder!A:L, 10, FALSE)</f>
        <v>Rain</v>
      </c>
      <c r="AF97" s="262"/>
      <c r="AG97" s="82" t="str">
        <f t="shared" si="9"/>
        <v>N</v>
      </c>
      <c r="AH97" s="106">
        <f>VLOOKUP($C97+$F97+(4/24),KRDD!A:D,2)-VLOOKUP($C97+$F97,KRDD!A:D,2)</f>
        <v>0</v>
      </c>
      <c r="AI97" s="89"/>
      <c r="AJ97" s="112">
        <f>VLOOKUP(C97+1,Moon!A:B,2,FALSE)</f>
        <v>1</v>
      </c>
      <c r="AK97" s="112">
        <f>AJ97*VLOOKUP(AD97,Moon!$R:$S,2,FALSE)</f>
        <v>0.2</v>
      </c>
      <c r="AL97" s="104">
        <f t="shared" si="14"/>
        <v>37728</v>
      </c>
      <c r="AM97" s="138">
        <v>0.3520833333333333</v>
      </c>
      <c r="AN97" s="100">
        <v>2.7</v>
      </c>
      <c r="AO97" s="144">
        <v>668</v>
      </c>
      <c r="AP97" s="99">
        <v>2.86</v>
      </c>
      <c r="AQ97" s="99">
        <v>8.33</v>
      </c>
      <c r="AR97" s="89" t="s">
        <v>10</v>
      </c>
      <c r="AS97" s="280" t="e">
        <f>VLOOKUP($C97, MDT!A:D, 4, FALSE)</f>
        <v>#N/A</v>
      </c>
      <c r="AT97" s="291"/>
      <c r="AU97" s="262">
        <f>((VLOOKUP($C97+1,Flow!A:B,2)+VLOOKUP($C97+2,Flow!A:B,2)+VLOOKUP($C97+3,Flow!A:B,2)+VLOOKUP($C97+4,Flow!A:B,2)+VLOOKUP($C97+5,Flow!A:B,2))/5)</f>
        <v>643.6</v>
      </c>
      <c r="AV97" s="262">
        <f>VLOOKUP($AL97,Flow!A:B, 2)</f>
        <v>678</v>
      </c>
      <c r="AW97" s="269">
        <f>((VLOOKUP(C97+1, Flow!A:B,2))+(VLOOKUP($C97+2, Flow!A:B,2)))/2</f>
        <v>673</v>
      </c>
      <c r="AX97" s="139">
        <v>9</v>
      </c>
      <c r="AY97" s="94">
        <v>1</v>
      </c>
      <c r="AZ97" s="94">
        <v>0</v>
      </c>
      <c r="BA97" s="184"/>
      <c r="BB97" s="183"/>
      <c r="BC97" s="82">
        <f t="shared" si="10"/>
        <v>106</v>
      </c>
      <c r="BD97" s="84">
        <f t="shared" si="11"/>
        <v>2003</v>
      </c>
      <c r="BE97" s="140">
        <f t="shared" si="12"/>
        <v>4.119850187265917</v>
      </c>
    </row>
    <row r="98" spans="1:57">
      <c r="A98" s="145" t="s">
        <v>11</v>
      </c>
      <c r="B98" s="298" t="s">
        <v>11</v>
      </c>
      <c r="C98" s="303">
        <v>37734</v>
      </c>
      <c r="D98" s="91" t="s">
        <v>384</v>
      </c>
      <c r="E98" s="85" t="s">
        <v>11</v>
      </c>
      <c r="F98" s="158">
        <v>0.84166666666666667</v>
      </c>
      <c r="G98" s="98">
        <v>282</v>
      </c>
      <c r="H98" s="85">
        <v>258</v>
      </c>
      <c r="I98" s="85">
        <v>8</v>
      </c>
      <c r="J98" s="85"/>
      <c r="K98" s="107">
        <f t="shared" si="13"/>
        <v>3.4749034749034751</v>
      </c>
      <c r="L98" s="114">
        <f t="shared" si="0"/>
        <v>3.1007751937984498</v>
      </c>
      <c r="M98" s="147">
        <v>67</v>
      </c>
      <c r="N98" s="98">
        <v>58</v>
      </c>
      <c r="O98" s="85" t="s">
        <v>11</v>
      </c>
      <c r="P98" s="85"/>
      <c r="Q98" s="85"/>
      <c r="R98" s="85">
        <v>1</v>
      </c>
      <c r="S98" s="90">
        <v>0</v>
      </c>
      <c r="T98" s="281">
        <f>VLOOKUP($C98+$F98,Meso!A:C,2)</f>
        <v>53.6</v>
      </c>
      <c r="U98" s="285">
        <f>VLOOKUP($C98+$F98, Temp30!A:C, 3, TRUE)</f>
        <v>48.7</v>
      </c>
      <c r="V98" s="148">
        <v>567</v>
      </c>
      <c r="W98" s="107">
        <f>VLOOKUP($C98,Wunder!A:L,5,FALSE)</f>
        <v>29.93</v>
      </c>
      <c r="X98" s="107">
        <f>VLOOKUP($C98,Wunder!A:L,11, FALSE)</f>
        <v>-0.14000000000000057</v>
      </c>
      <c r="Y98" s="107">
        <f>VLOOKUP($C98,Wunder!A:L,12, FALSE)</f>
        <v>1.9999999999999574E-2</v>
      </c>
      <c r="Z98" s="149"/>
      <c r="AA98" s="81">
        <f>VLOOKUP($C98+F98, KRDD!A:D,4)</f>
        <v>32</v>
      </c>
      <c r="AB98" s="81">
        <f>VLOOKUP($C98+F98, KRDD!$A:$D,3)</f>
        <v>20</v>
      </c>
      <c r="AC98" s="85">
        <f>VLOOKUP($C98, Wunder!A:L, 9, FALSE)</f>
        <v>8</v>
      </c>
      <c r="AD98" s="107" t="str">
        <f>VLOOKUP($C98+$F98,Meso!A:D,4)</f>
        <v>overcast</v>
      </c>
      <c r="AE98" s="121" t="str">
        <f>VLOOKUP($C98, Wunder!A:L, 10, FALSE)</f>
        <v>Rain</v>
      </c>
      <c r="AF98" s="263" t="str">
        <f>VLOOKUP($C98+1,Wunder!A:L,10,FALSE)</f>
        <v>Rain</v>
      </c>
      <c r="AG98" s="122" t="str">
        <f t="shared" si="9"/>
        <v>N</v>
      </c>
      <c r="AH98" s="107">
        <f>VLOOKUP($C98+$F98+(4/24),KRDD!A:D,2)-VLOOKUP($C98+$F98,KRDD!A:D,2)</f>
        <v>0</v>
      </c>
      <c r="AI98" s="90"/>
      <c r="AJ98" s="114">
        <v>0.52</v>
      </c>
      <c r="AK98" s="114">
        <f>AJ98*VLOOKUP(AD98,Moon!$R:$S,2,FALSE)</f>
        <v>0.10400000000000001</v>
      </c>
      <c r="AL98" s="105">
        <f t="shared" si="14"/>
        <v>37735</v>
      </c>
      <c r="AM98" s="159">
        <v>0.3520833333333333</v>
      </c>
      <c r="AN98" s="150">
        <v>3.1</v>
      </c>
      <c r="AO98" s="151">
        <v>652</v>
      </c>
      <c r="AP98" s="149">
        <v>2.9</v>
      </c>
      <c r="AQ98" s="149">
        <v>13</v>
      </c>
      <c r="AR98" s="90" t="s">
        <v>10</v>
      </c>
      <c r="AS98" s="281" t="e">
        <f>VLOOKUP($C98, MDT!A:D, 4, FALSE)</f>
        <v>#N/A</v>
      </c>
      <c r="AT98" s="292"/>
      <c r="AU98" s="263">
        <f>((VLOOKUP($C98+1,Flow!A:B,2)+VLOOKUP($C98+2,Flow!A:B,2)+VLOOKUP($C98+3,Flow!A:B,2)+VLOOKUP($C98+4,Flow!A:B,2)+VLOOKUP($C98+5,Flow!A:B,2))/5)</f>
        <v>1033.8</v>
      </c>
      <c r="AV98" s="263">
        <f>VLOOKUP($AL98,Flow!A:B, 2)</f>
        <v>575</v>
      </c>
      <c r="AW98" s="270">
        <f>((VLOOKUP(C98+1, Flow!A:B,2))+(VLOOKUP($C98+2, Flow!A:B,2)))/2</f>
        <v>982</v>
      </c>
      <c r="AX98" s="152">
        <v>6</v>
      </c>
      <c r="AY98" s="96">
        <v>2</v>
      </c>
      <c r="AZ98" s="96">
        <v>0</v>
      </c>
      <c r="BA98" s="185"/>
      <c r="BB98" s="186"/>
      <c r="BC98" s="122">
        <f t="shared" si="10"/>
        <v>113</v>
      </c>
      <c r="BD98" s="85">
        <f t="shared" si="11"/>
        <v>2003</v>
      </c>
      <c r="BE98" s="153">
        <f t="shared" si="12"/>
        <v>3.4749034749034751</v>
      </c>
    </row>
    <row r="99" spans="1:57">
      <c r="A99" s="86" t="s">
        <v>18</v>
      </c>
      <c r="B99" s="89" t="s">
        <v>18</v>
      </c>
      <c r="C99" s="301">
        <v>38000</v>
      </c>
      <c r="D99" s="92" t="s">
        <v>384</v>
      </c>
      <c r="E99" s="84" t="s">
        <v>11</v>
      </c>
      <c r="F99" s="156">
        <v>0.65694444444444444</v>
      </c>
      <c r="G99" s="88">
        <v>150</v>
      </c>
      <c r="H99" s="84">
        <v>147</v>
      </c>
      <c r="I99" s="84">
        <v>15</v>
      </c>
      <c r="J99" s="84"/>
      <c r="K99" s="106">
        <f t="shared" si="13"/>
        <v>10.810810810810811</v>
      </c>
      <c r="L99" s="112">
        <f t="shared" si="0"/>
        <v>10.204081632653061</v>
      </c>
      <c r="M99" s="95">
        <v>35</v>
      </c>
      <c r="N99" s="88">
        <v>36</v>
      </c>
      <c r="O99" s="84" t="s">
        <v>11</v>
      </c>
      <c r="P99" s="84"/>
      <c r="Q99" s="84"/>
      <c r="R99" s="84">
        <v>1</v>
      </c>
      <c r="S99" s="89">
        <v>0</v>
      </c>
      <c r="T99" s="280">
        <f>VLOOKUP($C99+$F99,Meso!A:C,2)</f>
        <v>44.6</v>
      </c>
      <c r="U99" s="284">
        <f>VLOOKUP($C99+$F99, Temp30!A:C, 3, TRUE)</f>
        <v>46.5</v>
      </c>
      <c r="V99" s="143">
        <v>445</v>
      </c>
      <c r="W99" s="106">
        <f>VLOOKUP($C99,Wunder!A:L,5,FALSE)</f>
        <v>30.21</v>
      </c>
      <c r="X99" s="106">
        <f>VLOOKUP($C99,Wunder!A:L,11, FALSE)</f>
        <v>-0.15000000000000213</v>
      </c>
      <c r="Y99" s="106">
        <f>VLOOKUP($C99,Wunder!A:L,12, FALSE)</f>
        <v>-5.9999999999998721E-2</v>
      </c>
      <c r="Z99" s="99"/>
      <c r="AA99" s="80">
        <f>VLOOKUP($C99+F99, KRDD!A:D,4)</f>
        <v>6</v>
      </c>
      <c r="AB99" s="80">
        <f>VLOOKUP($C99+F99, KRDD!$A:$D,3)</f>
        <v>3</v>
      </c>
      <c r="AC99" s="84">
        <f>VLOOKUP($C99, Wunder!A:L, 9, FALSE)</f>
        <v>8</v>
      </c>
      <c r="AD99" s="106" t="str">
        <f>VLOOKUP($C99+$F99,Meso!A:D,4)</f>
        <v>lt rain, fog</v>
      </c>
      <c r="AE99" s="120" t="str">
        <f>VLOOKUP($C99, Wunder!A:L, 10, FALSE)</f>
        <v>Fog-Rain</v>
      </c>
      <c r="AF99" s="262" t="str">
        <f>VLOOKUP($C99+1,Wunder!A:L,10,FALSE)</f>
        <v>Fog</v>
      </c>
      <c r="AG99" s="82" t="str">
        <f t="shared" si="9"/>
        <v>Y</v>
      </c>
      <c r="AH99" s="106">
        <f>VLOOKUP($C99+$F99+(4/24),KRDD!A:D,2)-VLOOKUP($C99+$F99,KRDD!A:D,2)</f>
        <v>9.9999999999980105E-3</v>
      </c>
      <c r="AI99" s="89"/>
      <c r="AJ99" s="112">
        <f>VLOOKUP(C99+1,Moon!A:B,2,FALSE)</f>
        <v>0.49</v>
      </c>
      <c r="AK99" s="112">
        <f>AJ99*VLOOKUP(AD99,Moon!$R:$S,2,FALSE)</f>
        <v>9.8000000000000004E-2</v>
      </c>
      <c r="AL99" s="104">
        <f t="shared" si="14"/>
        <v>38001</v>
      </c>
      <c r="AM99" s="138">
        <v>0.34583333333333338</v>
      </c>
      <c r="AN99" s="100">
        <v>2.2000000000000002</v>
      </c>
      <c r="AO99" s="144">
        <v>437</v>
      </c>
      <c r="AP99" s="99">
        <v>2.5</v>
      </c>
      <c r="AQ99" s="99">
        <v>9.66</v>
      </c>
      <c r="AR99" s="89" t="s">
        <v>10</v>
      </c>
      <c r="AS99" s="280">
        <f>VLOOKUP($C99, MDT!A:D, 4, FALSE)</f>
        <v>46.5</v>
      </c>
      <c r="AT99" s="291">
        <f>(VLOOKUP($C99, MDT!A:D,4, TRUE)+VLOOKUP($C99+1, MDT!A:D,4, TRUE))/2</f>
        <v>47.15</v>
      </c>
      <c r="AU99" s="262">
        <f>((VLOOKUP($C99+1,Flow!A:B,2)+VLOOKUP($C99+2,Flow!A:B,2)+VLOOKUP($C99+3,Flow!A:B,2)+VLOOKUP($C99+4,Flow!A:B,2)+VLOOKUP($C99+5,Flow!A:B,2))/5)</f>
        <v>422.2</v>
      </c>
      <c r="AV99" s="262">
        <f>VLOOKUP($AL99,Flow!A:B, 2)</f>
        <v>445</v>
      </c>
      <c r="AW99" s="269">
        <f>((VLOOKUP(C99+1, Flow!A:B,2))+(VLOOKUP($C99+2, Flow!A:B,2)))/2</f>
        <v>439.5</v>
      </c>
      <c r="AX99" s="139">
        <v>15</v>
      </c>
      <c r="AY99" s="94">
        <v>0</v>
      </c>
      <c r="AZ99" s="94">
        <v>0</v>
      </c>
      <c r="BA99" s="178">
        <v>0</v>
      </c>
      <c r="BB99" s="181">
        <v>0</v>
      </c>
      <c r="BC99" s="82">
        <f t="shared" si="10"/>
        <v>14</v>
      </c>
      <c r="BD99" s="84">
        <f t="shared" si="11"/>
        <v>2004</v>
      </c>
      <c r="BE99" s="140">
        <f t="shared" si="12"/>
        <v>10.810810810810811</v>
      </c>
    </row>
    <row r="100" spans="1:57">
      <c r="A100" s="86" t="s">
        <v>18</v>
      </c>
      <c r="B100" s="89" t="s">
        <v>18</v>
      </c>
      <c r="C100" s="301">
        <v>38013</v>
      </c>
      <c r="D100" s="92" t="s">
        <v>384</v>
      </c>
      <c r="E100" s="84" t="s">
        <v>11</v>
      </c>
      <c r="F100" s="156">
        <v>0.97430555555555554</v>
      </c>
      <c r="G100" s="88">
        <v>429</v>
      </c>
      <c r="H100" s="84">
        <v>428</v>
      </c>
      <c r="I100" s="84">
        <v>35</v>
      </c>
      <c r="J100" s="84"/>
      <c r="K100" s="106">
        <f t="shared" si="13"/>
        <v>8.3916083916083917</v>
      </c>
      <c r="L100" s="112">
        <f t="shared" si="0"/>
        <v>8.1775700934579429</v>
      </c>
      <c r="M100" s="95">
        <v>38</v>
      </c>
      <c r="N100" s="88">
        <v>36</v>
      </c>
      <c r="O100" s="84" t="s">
        <v>11</v>
      </c>
      <c r="P100" s="84"/>
      <c r="Q100" s="84"/>
      <c r="R100" s="84">
        <v>1</v>
      </c>
      <c r="S100" s="89">
        <v>0</v>
      </c>
      <c r="T100" s="280">
        <f>VLOOKUP($C100+$F100,Meso!A:C,2)</f>
        <v>33.799999999999997</v>
      </c>
      <c r="U100" s="284">
        <f>VLOOKUP($C100+$F100, Temp30!A:C, 3, TRUE)</f>
        <v>45.1</v>
      </c>
      <c r="V100" s="143">
        <v>750</v>
      </c>
      <c r="W100" s="106">
        <f>VLOOKUP($C100,Wunder!A:L,5,FALSE)</f>
        <v>30.19</v>
      </c>
      <c r="X100" s="106">
        <f>VLOOKUP($C100,Wunder!A:L,11, FALSE)</f>
        <v>7.0000000000000284E-2</v>
      </c>
      <c r="Y100" s="106">
        <f>VLOOKUP($C100,Wunder!A:L,12, FALSE)</f>
        <v>-1.9999999999999574E-2</v>
      </c>
      <c r="Z100" s="99"/>
      <c r="AA100" s="80">
        <f>VLOOKUP($C100+F100, KRDD!A:D,4)</f>
        <v>5</v>
      </c>
      <c r="AB100" s="80">
        <f>VLOOKUP($C100+F100, KRDD!$A:$D,3)</f>
        <v>3</v>
      </c>
      <c r="AC100" s="84">
        <f>VLOOKUP($C100, Wunder!A:L, 9, FALSE)</f>
        <v>8</v>
      </c>
      <c r="AD100" s="106" t="str">
        <f>VLOOKUP($C100+$F100,Meso!A:D,4)</f>
        <v>fog</v>
      </c>
      <c r="AE100" s="120" t="str">
        <f>VLOOKUP($C100, Wunder!A:L, 10, FALSE)</f>
        <v>Fog-Rain</v>
      </c>
      <c r="AF100" s="262" t="str">
        <f>VLOOKUP($C100+1,Wunder!A:L,10,FALSE)</f>
        <v>Fog</v>
      </c>
      <c r="AG100" s="82" t="str">
        <f t="shared" si="9"/>
        <v>N</v>
      </c>
      <c r="AH100" s="106">
        <f>VLOOKUP($C100+$F100+(4/24),KRDD!A:D,2)-VLOOKUP($C100+$F100,KRDD!A:D,2)</f>
        <v>0</v>
      </c>
      <c r="AI100" s="89"/>
      <c r="AJ100" s="112">
        <f>VLOOKUP(C100+1,Moon!A:B,2,FALSE)</f>
        <v>0.41</v>
      </c>
      <c r="AK100" s="112">
        <f>AJ100*VLOOKUP(AD100,Moon!$R:$S,2,FALSE)</f>
        <v>0.41</v>
      </c>
      <c r="AL100" s="104">
        <f t="shared" si="14"/>
        <v>38014</v>
      </c>
      <c r="AM100" s="138">
        <v>0.36041666666666666</v>
      </c>
      <c r="AN100" s="100">
        <v>6</v>
      </c>
      <c r="AO100" s="144">
        <v>552</v>
      </c>
      <c r="AP100" s="99">
        <v>2.86</v>
      </c>
      <c r="AQ100" s="99">
        <v>10.33</v>
      </c>
      <c r="AR100" s="89" t="s">
        <v>10</v>
      </c>
      <c r="AS100" s="280">
        <f>VLOOKUP($C100, MDT!A:D, 4, FALSE)</f>
        <v>45.6</v>
      </c>
      <c r="AT100" s="291">
        <f>(VLOOKUP($C100, MDT!A:D,4, TRUE)+VLOOKUP($C100+1, MDT!A:D,4, TRUE))/2</f>
        <v>45.45</v>
      </c>
      <c r="AU100" s="262">
        <f>((VLOOKUP($C100+1,Flow!A:B,2)+VLOOKUP($C100+2,Flow!A:B,2)+VLOOKUP($C100+3,Flow!A:B,2)+VLOOKUP($C100+4,Flow!A:B,2)+VLOOKUP($C100+5,Flow!A:B,2))/5)</f>
        <v>504.4</v>
      </c>
      <c r="AV100" s="262">
        <f>VLOOKUP($AL100,Flow!A:B, 2)</f>
        <v>687</v>
      </c>
      <c r="AW100" s="269">
        <f>((VLOOKUP(C100+1, Flow!A:B,2))+(VLOOKUP($C100+2, Flow!A:B,2)))/2</f>
        <v>609.5</v>
      </c>
      <c r="AX100" s="139">
        <v>35</v>
      </c>
      <c r="AY100" s="94">
        <v>0</v>
      </c>
      <c r="AZ100" s="94">
        <v>0</v>
      </c>
      <c r="BA100" s="178">
        <v>0</v>
      </c>
      <c r="BB100" s="181">
        <v>0</v>
      </c>
      <c r="BC100" s="82">
        <f t="shared" si="10"/>
        <v>27</v>
      </c>
      <c r="BD100" s="84">
        <f t="shared" si="11"/>
        <v>2004</v>
      </c>
      <c r="BE100" s="140">
        <f t="shared" si="12"/>
        <v>8.3916083916083917</v>
      </c>
    </row>
    <row r="101" spans="1:57">
      <c r="A101" s="86" t="s">
        <v>18</v>
      </c>
      <c r="B101" s="89" t="s">
        <v>18</v>
      </c>
      <c r="C101" s="301">
        <v>38016</v>
      </c>
      <c r="D101" s="92" t="s">
        <v>384</v>
      </c>
      <c r="E101" s="84" t="s">
        <v>11</v>
      </c>
      <c r="F101" s="156">
        <v>0.70972222222222225</v>
      </c>
      <c r="G101" s="88">
        <v>377</v>
      </c>
      <c r="H101" s="84">
        <v>387</v>
      </c>
      <c r="I101" s="84">
        <v>53</v>
      </c>
      <c r="J101" s="84"/>
      <c r="K101" s="106">
        <f t="shared" si="13"/>
        <v>13.917525773195877</v>
      </c>
      <c r="L101" s="112">
        <f t="shared" si="0"/>
        <v>13.695090439276486</v>
      </c>
      <c r="M101" s="95">
        <v>36</v>
      </c>
      <c r="N101" s="88">
        <v>38</v>
      </c>
      <c r="O101" s="84" t="s">
        <v>11</v>
      </c>
      <c r="P101" s="84"/>
      <c r="Q101" s="84"/>
      <c r="R101" s="84">
        <v>1</v>
      </c>
      <c r="S101" s="89">
        <v>0</v>
      </c>
      <c r="T101" s="280">
        <f>VLOOKUP($C101+$F101,Meso!A:C,2)</f>
        <v>48.2</v>
      </c>
      <c r="U101" s="284">
        <f>VLOOKUP($C101+$F101, Temp30!A:C, 3, TRUE)</f>
        <v>48.7</v>
      </c>
      <c r="V101" s="143">
        <v>490</v>
      </c>
      <c r="W101" s="106">
        <f>VLOOKUP($C101,Wunder!A:L,5,FALSE)</f>
        <v>30.07</v>
      </c>
      <c r="X101" s="106">
        <f>VLOOKUP($C101,Wunder!A:L,11, FALSE)</f>
        <v>3.0000000000001137E-2</v>
      </c>
      <c r="Y101" s="106">
        <f>VLOOKUP($C101,Wunder!A:L,12, FALSE)</f>
        <v>-0.16000000000000014</v>
      </c>
      <c r="Z101" s="99"/>
      <c r="AA101" s="80">
        <f>VLOOKUP($C101+F101, KRDD!A:D,4)</f>
        <v>15</v>
      </c>
      <c r="AB101" s="80">
        <f>VLOOKUP($C101+F101, KRDD!$A:$D,3)</f>
        <v>5</v>
      </c>
      <c r="AC101" s="84">
        <f>VLOOKUP($C101, Wunder!A:L, 9, FALSE)</f>
        <v>6</v>
      </c>
      <c r="AD101" s="106" t="str">
        <f>VLOOKUP($C101+$F101,Meso!A:D,4)</f>
        <v>partly cloudy</v>
      </c>
      <c r="AE101" s="120" t="str">
        <f>VLOOKUP($C101, Wunder!A:L, 10, FALSE)</f>
        <v>Rain</v>
      </c>
      <c r="AF101" s="262"/>
      <c r="AG101" s="82" t="str">
        <f t="shared" si="9"/>
        <v>N</v>
      </c>
      <c r="AH101" s="106">
        <f>VLOOKUP($C101+$F101+(4/24),KRDD!A:D,2)-VLOOKUP($C101+$F101,KRDD!A:D,2)</f>
        <v>0</v>
      </c>
      <c r="AI101" s="89"/>
      <c r="AJ101" s="112">
        <f>VLOOKUP(C101+1,Moon!A:B,2,FALSE)</f>
        <v>0.69</v>
      </c>
      <c r="AK101" s="112">
        <f>AJ101*VLOOKUP(AD101,Moon!$R:$S,2,FALSE)</f>
        <v>0.55199999999999994</v>
      </c>
      <c r="AL101" s="104">
        <f t="shared" si="14"/>
        <v>38017</v>
      </c>
      <c r="AM101" s="138">
        <v>0.3756944444444445</v>
      </c>
      <c r="AN101" s="100">
        <v>3.2</v>
      </c>
      <c r="AO101" s="144">
        <v>441</v>
      </c>
      <c r="AP101" s="99">
        <v>2.36</v>
      </c>
      <c r="AQ101" s="99">
        <v>9.33</v>
      </c>
      <c r="AR101" s="89" t="s">
        <v>10</v>
      </c>
      <c r="AS101" s="280">
        <f>VLOOKUP($C101, MDT!A:D, 4, FALSE)</f>
        <v>47.9</v>
      </c>
      <c r="AT101" s="291">
        <f>(VLOOKUP($C101, MDT!A:D,4, TRUE)+VLOOKUP($C101+1, MDT!A:D,4, TRUE))/2</f>
        <v>46.95</v>
      </c>
      <c r="AU101" s="262">
        <f>((VLOOKUP($C101+1,Flow!A:B,2)+VLOOKUP($C101+2,Flow!A:B,2)+VLOOKUP($C101+3,Flow!A:B,2)+VLOOKUP($C101+4,Flow!A:B,2)+VLOOKUP($C101+5,Flow!A:B,2))/5)</f>
        <v>872.2</v>
      </c>
      <c r="AV101" s="262">
        <f>VLOOKUP($AL101,Flow!A:B, 2)</f>
        <v>445</v>
      </c>
      <c r="AW101" s="269">
        <f>((VLOOKUP(C101+1, Flow!A:B,2))+(VLOOKUP($C101+2, Flow!A:B,2)))/2</f>
        <v>438</v>
      </c>
      <c r="AX101" s="139">
        <v>52</v>
      </c>
      <c r="AY101" s="94">
        <v>1</v>
      </c>
      <c r="AZ101" s="94">
        <v>0</v>
      </c>
      <c r="BA101" s="182"/>
      <c r="BB101" s="181">
        <v>0</v>
      </c>
      <c r="BC101" s="82">
        <f t="shared" si="10"/>
        <v>30</v>
      </c>
      <c r="BD101" s="84">
        <f t="shared" si="11"/>
        <v>2004</v>
      </c>
      <c r="BE101" s="140">
        <f t="shared" si="12"/>
        <v>13.917525773195877</v>
      </c>
    </row>
    <row r="102" spans="1:57">
      <c r="A102" s="86" t="s">
        <v>18</v>
      </c>
      <c r="B102" s="89" t="s">
        <v>18</v>
      </c>
      <c r="C102" s="301">
        <v>38023</v>
      </c>
      <c r="D102" s="92" t="s">
        <v>384</v>
      </c>
      <c r="E102" s="84" t="s">
        <v>11</v>
      </c>
      <c r="F102" s="156">
        <v>0.70833333333333337</v>
      </c>
      <c r="G102" s="88">
        <v>395</v>
      </c>
      <c r="H102" s="84">
        <v>390</v>
      </c>
      <c r="I102" s="84">
        <v>21</v>
      </c>
      <c r="J102" s="84"/>
      <c r="K102" s="106">
        <f t="shared" si="13"/>
        <v>5.6265984654731458</v>
      </c>
      <c r="L102" s="112">
        <f t="shared" si="0"/>
        <v>5.384615384615385</v>
      </c>
      <c r="M102" s="95">
        <v>37</v>
      </c>
      <c r="N102" s="88">
        <v>38</v>
      </c>
      <c r="O102" s="84" t="s">
        <v>11</v>
      </c>
      <c r="P102" s="84"/>
      <c r="Q102" s="84"/>
      <c r="R102" s="84">
        <v>1</v>
      </c>
      <c r="S102" s="89">
        <v>0</v>
      </c>
      <c r="T102" s="280">
        <f>VLOOKUP($C102+$F102,Meso!A:C,2)</f>
        <v>46.4</v>
      </c>
      <c r="U102" s="284">
        <f>VLOOKUP($C102+$F102, Temp30!A:C, 3, TRUE)</f>
        <v>47.1</v>
      </c>
      <c r="V102" s="143">
        <v>495</v>
      </c>
      <c r="W102" s="106">
        <f>VLOOKUP($C102,Wunder!A:L,5,FALSE)</f>
        <v>30.36</v>
      </c>
      <c r="X102" s="106">
        <f>VLOOKUP($C102,Wunder!A:L,11, FALSE)</f>
        <v>0</v>
      </c>
      <c r="Y102" s="106">
        <f>VLOOKUP($C102,Wunder!A:L,12, FALSE)</f>
        <v>8.9999999999999858E-2</v>
      </c>
      <c r="Z102" s="99"/>
      <c r="AA102" s="80">
        <f>VLOOKUP($C102+F102, KRDD!A:D,4)</f>
        <v>4</v>
      </c>
      <c r="AB102" s="80">
        <f>VLOOKUP($C102+F102, KRDD!$A:$D,3)</f>
        <v>6</v>
      </c>
      <c r="AC102" s="84">
        <f>VLOOKUP($C102, Wunder!A:L, 9, FALSE)</f>
        <v>6</v>
      </c>
      <c r="AD102" s="106" t="str">
        <f>VLOOKUP($C102+$F102,Meso!A:D,4)</f>
        <v>lt rain, fog</v>
      </c>
      <c r="AE102" s="120" t="str">
        <f>VLOOKUP($C102, Wunder!A:L, 10, FALSE)</f>
        <v>Fog-Rain</v>
      </c>
      <c r="AF102" s="262" t="str">
        <f>VLOOKUP($C102+1,Wunder!A:L,10,FALSE)</f>
        <v>Fog</v>
      </c>
      <c r="AG102" s="82" t="str">
        <f t="shared" si="9"/>
        <v>Y</v>
      </c>
      <c r="AH102" s="106">
        <f>VLOOKUP($C102+$F102+(4/24),KRDD!A:D,2)-VLOOKUP($C102+$F102,KRDD!A:D,2)</f>
        <v>3.9999999999999147E-2</v>
      </c>
      <c r="AI102" s="89"/>
      <c r="AJ102" s="112">
        <f>VLOOKUP(C102+1,Moon!A:B,2,FALSE)</f>
        <v>0.99</v>
      </c>
      <c r="AK102" s="112">
        <f>AJ102*VLOOKUP(AD102,Moon!$R:$S,2,FALSE)</f>
        <v>0.19800000000000001</v>
      </c>
      <c r="AL102" s="104">
        <f t="shared" si="14"/>
        <v>38024</v>
      </c>
      <c r="AM102" s="138">
        <v>0.37708333333333338</v>
      </c>
      <c r="AN102" s="100">
        <v>5.7</v>
      </c>
      <c r="AO102" s="144">
        <v>668</v>
      </c>
      <c r="AP102" s="99">
        <v>2.56</v>
      </c>
      <c r="AQ102" s="99">
        <v>6.66</v>
      </c>
      <c r="AR102" s="89" t="s">
        <v>10</v>
      </c>
      <c r="AS102" s="280">
        <f>VLOOKUP($C102, MDT!A:D, 4, FALSE)</f>
        <v>46.8</v>
      </c>
      <c r="AT102" s="291">
        <f>(VLOOKUP($C102, MDT!A:D,4, TRUE)+VLOOKUP($C102+1, MDT!A:D,4, TRUE))/2</f>
        <v>46.25</v>
      </c>
      <c r="AU102" s="262">
        <f>((VLOOKUP($C102+1,Flow!A:B,2)+VLOOKUP($C102+2,Flow!A:B,2)+VLOOKUP($C102+3,Flow!A:B,2)+VLOOKUP($C102+4,Flow!A:B,2)+VLOOKUP($C102+5,Flow!A:B,2))/5)</f>
        <v>509.6</v>
      </c>
      <c r="AV102" s="262">
        <f>VLOOKUP($AL102,Flow!A:B, 2)</f>
        <v>514</v>
      </c>
      <c r="AW102" s="269">
        <f>((VLOOKUP(C102+1, Flow!A:B,2))+(VLOOKUP($C102+2, Flow!A:B,2)))/2</f>
        <v>578</v>
      </c>
      <c r="AX102" s="139">
        <v>19</v>
      </c>
      <c r="AY102" s="94">
        <v>2</v>
      </c>
      <c r="AZ102" s="94">
        <v>0</v>
      </c>
      <c r="BA102" s="178">
        <v>0</v>
      </c>
      <c r="BB102" s="181">
        <v>0</v>
      </c>
      <c r="BC102" s="82">
        <f t="shared" si="10"/>
        <v>37</v>
      </c>
      <c r="BD102" s="84">
        <f t="shared" si="11"/>
        <v>2004</v>
      </c>
      <c r="BE102" s="140">
        <f t="shared" si="12"/>
        <v>5.6265984654731458</v>
      </c>
    </row>
    <row r="103" spans="1:57">
      <c r="A103" s="86" t="s">
        <v>18</v>
      </c>
      <c r="B103" s="89" t="s">
        <v>18</v>
      </c>
      <c r="C103" s="301">
        <v>38027</v>
      </c>
      <c r="D103" s="92" t="s">
        <v>384</v>
      </c>
      <c r="E103" s="84" t="s">
        <v>11</v>
      </c>
      <c r="F103" s="156">
        <v>0.8</v>
      </c>
      <c r="G103" s="88">
        <v>400</v>
      </c>
      <c r="H103" s="84">
        <v>399</v>
      </c>
      <c r="I103" s="84">
        <v>41</v>
      </c>
      <c r="J103" s="84"/>
      <c r="K103" s="106">
        <f t="shared" si="13"/>
        <v>10.5</v>
      </c>
      <c r="L103" s="112">
        <f t="shared" si="0"/>
        <v>10.275689223057643</v>
      </c>
      <c r="M103" s="95">
        <v>37</v>
      </c>
      <c r="N103" s="88">
        <v>38</v>
      </c>
      <c r="O103" s="84" t="s">
        <v>11</v>
      </c>
      <c r="P103" s="84"/>
      <c r="Q103" s="84"/>
      <c r="R103" s="84">
        <v>1</v>
      </c>
      <c r="S103" s="89">
        <v>0</v>
      </c>
      <c r="T103" s="280">
        <f>VLOOKUP($C103+$F103,Meso!A:C,2)</f>
        <v>60.8</v>
      </c>
      <c r="U103" s="284">
        <f>VLOOKUP($C103+$F103, Temp30!A:C, 3, TRUE)</f>
        <v>47.6</v>
      </c>
      <c r="V103" s="143">
        <v>432</v>
      </c>
      <c r="W103" s="106">
        <f>VLOOKUP($C103,Wunder!A:L,5,FALSE)</f>
        <v>30.25</v>
      </c>
      <c r="X103" s="106">
        <f>VLOOKUP($C103,Wunder!A:L,11, FALSE)</f>
        <v>-0.10000000000000142</v>
      </c>
      <c r="Y103" s="106">
        <f>VLOOKUP($C103,Wunder!A:L,12, FALSE)</f>
        <v>-3.9999999999999147E-2</v>
      </c>
      <c r="Z103" s="99"/>
      <c r="AA103" s="80">
        <f>VLOOKUP($C103+F103, KRDD!A:D,4)</f>
        <v>8</v>
      </c>
      <c r="AB103" s="80">
        <f>VLOOKUP($C103+F103, KRDD!$A:$D,3)</f>
        <v>5</v>
      </c>
      <c r="AC103" s="84">
        <f>VLOOKUP($C103, Wunder!A:L, 9, FALSE)</f>
        <v>0</v>
      </c>
      <c r="AD103" s="106" t="str">
        <f>VLOOKUP($C103+$F103,Meso!A:D,4)</f>
        <v>clear</v>
      </c>
      <c r="AE103" s="120"/>
      <c r="AF103" s="262"/>
      <c r="AG103" s="82" t="str">
        <f t="shared" si="9"/>
        <v>N</v>
      </c>
      <c r="AH103" s="106">
        <f>VLOOKUP($C103+$F103+(4/24),KRDD!A:D,2)-VLOOKUP($C103+$F103,KRDD!A:D,2)</f>
        <v>0</v>
      </c>
      <c r="AI103" s="89"/>
      <c r="AJ103" s="112">
        <f>VLOOKUP(C103+1,Moon!A:B,2,FALSE)</f>
        <v>0.74</v>
      </c>
      <c r="AK103" s="112">
        <f>AJ103*VLOOKUP(AD103,Moon!$R:$S,2,FALSE)</f>
        <v>0.74</v>
      </c>
      <c r="AL103" s="104">
        <f t="shared" si="14"/>
        <v>38028</v>
      </c>
      <c r="AM103" s="138">
        <v>0.35625000000000001</v>
      </c>
      <c r="AN103" s="100">
        <v>2.5</v>
      </c>
      <c r="AO103" s="144">
        <v>428</v>
      </c>
      <c r="AP103" s="99">
        <v>2.4</v>
      </c>
      <c r="AQ103" s="99">
        <v>9.66</v>
      </c>
      <c r="AR103" s="89" t="s">
        <v>10</v>
      </c>
      <c r="AS103" s="280">
        <f>VLOOKUP($C103, MDT!A:D, 4, FALSE)</f>
        <v>46.2</v>
      </c>
      <c r="AT103" s="291">
        <f>(VLOOKUP($C103, MDT!A:D,4, TRUE)+VLOOKUP($C103+1, MDT!A:D,4, TRUE))/2</f>
        <v>46.45</v>
      </c>
      <c r="AU103" s="262">
        <f>((VLOOKUP($C103+1,Flow!A:B,2)+VLOOKUP($C103+2,Flow!A:B,2)+VLOOKUP($C103+3,Flow!A:B,2)+VLOOKUP($C103+4,Flow!A:B,2)+VLOOKUP($C103+5,Flow!A:B,2))/5)</f>
        <v>416.6</v>
      </c>
      <c r="AV103" s="262">
        <f>VLOOKUP($AL103,Flow!A:B, 2)</f>
        <v>437</v>
      </c>
      <c r="AW103" s="269">
        <f>((VLOOKUP(C103+1, Flow!A:B,2))+(VLOOKUP($C103+2, Flow!A:B,2)))/2</f>
        <v>430.5</v>
      </c>
      <c r="AX103" s="139">
        <v>39</v>
      </c>
      <c r="AY103" s="94">
        <v>0</v>
      </c>
      <c r="AZ103" s="94">
        <v>2</v>
      </c>
      <c r="BA103" s="178">
        <v>0</v>
      </c>
      <c r="BB103" s="181">
        <v>0</v>
      </c>
      <c r="BC103" s="82">
        <f t="shared" si="10"/>
        <v>41</v>
      </c>
      <c r="BD103" s="84">
        <f t="shared" si="11"/>
        <v>2004</v>
      </c>
      <c r="BE103" s="140">
        <f t="shared" si="12"/>
        <v>10.5</v>
      </c>
    </row>
    <row r="104" spans="1:57">
      <c r="A104" s="86" t="s">
        <v>18</v>
      </c>
      <c r="B104" s="89" t="s">
        <v>18</v>
      </c>
      <c r="C104" s="301">
        <v>38030</v>
      </c>
      <c r="D104" s="92" t="s">
        <v>384</v>
      </c>
      <c r="E104" s="84" t="s">
        <v>11</v>
      </c>
      <c r="F104" s="156">
        <v>0.75347222222222221</v>
      </c>
      <c r="G104" s="88">
        <v>400</v>
      </c>
      <c r="H104" s="84">
        <v>400</v>
      </c>
      <c r="I104" s="84">
        <v>45</v>
      </c>
      <c r="J104" s="84"/>
      <c r="K104" s="106">
        <f t="shared" si="13"/>
        <v>11.471321695760599</v>
      </c>
      <c r="L104" s="112">
        <f t="shared" si="0"/>
        <v>11.25</v>
      </c>
      <c r="M104" s="95">
        <v>37</v>
      </c>
      <c r="N104" s="88">
        <v>37</v>
      </c>
      <c r="O104" s="84" t="s">
        <v>11</v>
      </c>
      <c r="P104" s="84"/>
      <c r="Q104" s="84"/>
      <c r="R104" s="84">
        <v>1</v>
      </c>
      <c r="S104" s="89">
        <v>0</v>
      </c>
      <c r="T104" s="280">
        <f>VLOOKUP($C104+$F104,Meso!A:C,2)</f>
        <v>46.4</v>
      </c>
      <c r="U104" s="284">
        <f>VLOOKUP($C104+$F104, Temp30!A:C, 3, TRUE)</f>
        <v>47.4</v>
      </c>
      <c r="V104" s="143">
        <v>407</v>
      </c>
      <c r="W104" s="106">
        <f>VLOOKUP($C104,Wunder!A:L,5,FALSE)</f>
        <v>30.12</v>
      </c>
      <c r="X104" s="106">
        <f>VLOOKUP($C104,Wunder!A:L,11, FALSE)</f>
        <v>7.9999999999998295E-2</v>
      </c>
      <c r="Y104" s="106">
        <f>VLOOKUP($C104,Wunder!A:L,12, FALSE)</f>
        <v>-1.9999999999999574E-2</v>
      </c>
      <c r="Z104" s="99"/>
      <c r="AA104" s="80">
        <f>VLOOKUP($C104+F104, KRDD!A:D,4)</f>
        <v>23</v>
      </c>
      <c r="AB104" s="80">
        <f>VLOOKUP($C104+F104, KRDD!$A:$D,3)</f>
        <v>3</v>
      </c>
      <c r="AC104" s="84">
        <f>VLOOKUP($C104, Wunder!A:L, 9, FALSE)</f>
        <v>1</v>
      </c>
      <c r="AD104" s="106" t="str">
        <f>VLOOKUP($C104+$F104,Meso!A:D,4)</f>
        <v>overcast</v>
      </c>
      <c r="AE104" s="120" t="str">
        <f>VLOOKUP($C104, Wunder!A:L, 10, FALSE)</f>
        <v>Rain</v>
      </c>
      <c r="AF104" s="262"/>
      <c r="AG104" s="82" t="str">
        <f t="shared" si="9"/>
        <v>N</v>
      </c>
      <c r="AH104" s="106">
        <f>VLOOKUP($C104+$F104+(4/24),KRDD!A:D,2)-VLOOKUP($C104+$F104,KRDD!A:D,2)</f>
        <v>0</v>
      </c>
      <c r="AI104" s="89"/>
      <c r="AJ104" s="112">
        <f>VLOOKUP(C104+1,Moon!A:B,2,FALSE)</f>
        <v>0.41</v>
      </c>
      <c r="AK104" s="112">
        <f>AJ104*VLOOKUP(AD104,Moon!$R:$S,2,FALSE)</f>
        <v>8.2000000000000003E-2</v>
      </c>
      <c r="AL104" s="104">
        <f t="shared" si="14"/>
        <v>38031</v>
      </c>
      <c r="AM104" s="138">
        <v>0.42291666666666666</v>
      </c>
      <c r="AN104" s="100">
        <v>2</v>
      </c>
      <c r="AO104" s="144">
        <v>407</v>
      </c>
      <c r="AP104" s="99">
        <v>2.34</v>
      </c>
      <c r="AQ104" s="99">
        <v>10</v>
      </c>
      <c r="AR104" s="89" t="s">
        <v>10</v>
      </c>
      <c r="AS104" s="280">
        <f>VLOOKUP($C104, MDT!A:D, 4, FALSE)</f>
        <v>46.8</v>
      </c>
      <c r="AT104" s="291">
        <f>(VLOOKUP($C104, MDT!A:D,4, TRUE)+VLOOKUP($C104+1, MDT!A:D,4, TRUE))/2</f>
        <v>47.8</v>
      </c>
      <c r="AU104" s="262">
        <f>((VLOOKUP($C104+1,Flow!A:B,2)+VLOOKUP($C104+2,Flow!A:B,2)+VLOOKUP($C104+3,Flow!A:B,2)+VLOOKUP($C104+4,Flow!A:B,2)+VLOOKUP($C104+5,Flow!A:B,2))/5)</f>
        <v>1395.2</v>
      </c>
      <c r="AV104" s="262">
        <f>VLOOKUP($AL104,Flow!A:B, 2)</f>
        <v>406</v>
      </c>
      <c r="AW104" s="269">
        <f>((VLOOKUP(C104+1, Flow!A:B,2))+(VLOOKUP($C104+2, Flow!A:B,2)))/2</f>
        <v>404.5</v>
      </c>
      <c r="AX104" s="139">
        <v>45</v>
      </c>
      <c r="AY104" s="94">
        <v>0</v>
      </c>
      <c r="AZ104" s="94">
        <v>0</v>
      </c>
      <c r="BA104" s="184"/>
      <c r="BB104" s="183"/>
      <c r="BC104" s="82">
        <f t="shared" si="10"/>
        <v>44</v>
      </c>
      <c r="BD104" s="84">
        <f t="shared" si="11"/>
        <v>2004</v>
      </c>
      <c r="BE104" s="140">
        <f t="shared" si="12"/>
        <v>11.471321695760599</v>
      </c>
    </row>
    <row r="105" spans="1:57">
      <c r="A105" s="86" t="s">
        <v>11</v>
      </c>
      <c r="B105" s="89" t="s">
        <v>11</v>
      </c>
      <c r="C105" s="302">
        <v>38041</v>
      </c>
      <c r="D105" s="92" t="s">
        <v>384</v>
      </c>
      <c r="E105" s="84" t="s">
        <v>12</v>
      </c>
      <c r="F105" s="156">
        <v>0.60277777777777775</v>
      </c>
      <c r="G105" s="88">
        <v>285</v>
      </c>
      <c r="H105" s="84">
        <v>282</v>
      </c>
      <c r="I105" s="84">
        <v>19</v>
      </c>
      <c r="J105" s="84"/>
      <c r="K105" s="106">
        <f t="shared" si="13"/>
        <v>7.0671378091872796</v>
      </c>
      <c r="L105" s="112">
        <f t="shared" si="0"/>
        <v>6.7375886524822697</v>
      </c>
      <c r="M105" s="95">
        <v>37</v>
      </c>
      <c r="N105" s="88">
        <v>38</v>
      </c>
      <c r="O105" s="84" t="s">
        <v>11</v>
      </c>
      <c r="P105" s="84"/>
      <c r="Q105" s="84"/>
      <c r="R105" s="84">
        <v>1</v>
      </c>
      <c r="S105" s="89">
        <v>0</v>
      </c>
      <c r="T105" s="280">
        <f>VLOOKUP($C105+$F105,Meso!A:C,2)</f>
        <v>57.2</v>
      </c>
      <c r="U105" s="284">
        <f>VLOOKUP($C105+$F105, Temp30!A:C, 3, TRUE)</f>
        <v>49.3</v>
      </c>
      <c r="V105" s="143">
        <v>892</v>
      </c>
      <c r="W105" s="106">
        <f>VLOOKUP($C105,Wunder!A:L,5,FALSE)</f>
        <v>29.9</v>
      </c>
      <c r="X105" s="106">
        <f>VLOOKUP($C105,Wunder!A:L,11, FALSE)</f>
        <v>-0.27999999999999758</v>
      </c>
      <c r="Y105" s="106">
        <f>VLOOKUP($C105,Wunder!A:L,12, FALSE)</f>
        <v>0.12999999999999901</v>
      </c>
      <c r="Z105" s="99"/>
      <c r="AA105" s="80">
        <f>VLOOKUP($C105+F105, KRDD!A:D,4)</f>
        <v>21</v>
      </c>
      <c r="AB105" s="80">
        <f>VLOOKUP($C105+F105, KRDD!$A:$D,3)</f>
        <v>12</v>
      </c>
      <c r="AC105" s="84">
        <f>VLOOKUP($C105, Wunder!A:L, 9, FALSE)</f>
        <v>8</v>
      </c>
      <c r="AD105" s="106" t="str">
        <f>VLOOKUP($C105+$F105,Meso!A:D,4)</f>
        <v>mostly clear</v>
      </c>
      <c r="AE105" s="120" t="str">
        <f>VLOOKUP($C105, Wunder!A:L, 10, FALSE)</f>
        <v>Rain</v>
      </c>
      <c r="AF105" s="262" t="str">
        <f>VLOOKUP($C105+1,Wunder!A:L,10,FALSE)</f>
        <v>Rain</v>
      </c>
      <c r="AG105" s="82" t="str">
        <f t="shared" si="9"/>
        <v>N</v>
      </c>
      <c r="AH105" s="106">
        <f>VLOOKUP($C105+$F105+(4/24),KRDD!A:D,2)-VLOOKUP($C105+$F105,KRDD!A:D,2)</f>
        <v>0</v>
      </c>
      <c r="AI105" s="89"/>
      <c r="AJ105" s="112">
        <f>VLOOKUP(C105+1,Moon!A:B,2,FALSE)</f>
        <v>0.25</v>
      </c>
      <c r="AK105" s="112">
        <f>AJ105*VLOOKUP(AD105,Moon!$R:$S,2,FALSE)</f>
        <v>0.22500000000000001</v>
      </c>
      <c r="AL105" s="104">
        <f t="shared" si="14"/>
        <v>38042</v>
      </c>
      <c r="AM105" s="138">
        <v>0.91736111111111107</v>
      </c>
      <c r="AN105" s="100">
        <v>7.6</v>
      </c>
      <c r="AO105" s="144">
        <v>2260</v>
      </c>
      <c r="AP105" s="99">
        <v>2.86</v>
      </c>
      <c r="AQ105" s="99">
        <v>8.66</v>
      </c>
      <c r="AR105" s="89" t="s">
        <v>10</v>
      </c>
      <c r="AS105" s="280">
        <f>VLOOKUP($C105, MDT!A:D, 4, FALSE)</f>
        <v>48.8</v>
      </c>
      <c r="AT105" s="291">
        <f>(VLOOKUP($C105, MDT!A:D,4, TRUE)+VLOOKUP($C105+1, MDT!A:D,4, TRUE))/2</f>
        <v>48.75</v>
      </c>
      <c r="AU105" s="262">
        <f>((VLOOKUP($C105+1,Flow!A:B,2)+VLOOKUP($C105+2,Flow!A:B,2)+VLOOKUP($C105+3,Flow!A:B,2)+VLOOKUP($C105+4,Flow!A:B,2)+VLOOKUP($C105+5,Flow!A:B,2))/5)</f>
        <v>1422.6</v>
      </c>
      <c r="AV105" s="262">
        <f>VLOOKUP($AL105,Flow!A:B, 2)</f>
        <v>843</v>
      </c>
      <c r="AW105" s="269">
        <f>((VLOOKUP(C105+1, Flow!A:B,2))+(VLOOKUP($C105+2, Flow!A:B,2)))/2</f>
        <v>1833</v>
      </c>
      <c r="AX105" s="139">
        <v>18</v>
      </c>
      <c r="AY105" s="182"/>
      <c r="AZ105" s="182"/>
      <c r="BA105" s="178">
        <v>0</v>
      </c>
      <c r="BB105" s="181">
        <v>1</v>
      </c>
      <c r="BC105" s="82">
        <f t="shared" si="10"/>
        <v>55</v>
      </c>
      <c r="BD105" s="84">
        <f t="shared" si="11"/>
        <v>2004</v>
      </c>
      <c r="BE105" s="140">
        <f t="shared" si="12"/>
        <v>7.0671378091872796</v>
      </c>
    </row>
    <row r="106" spans="1:57">
      <c r="A106" s="86" t="s">
        <v>18</v>
      </c>
      <c r="B106" s="89" t="s">
        <v>18</v>
      </c>
      <c r="C106" s="301">
        <v>38051</v>
      </c>
      <c r="D106" s="92" t="s">
        <v>384</v>
      </c>
      <c r="E106" s="84" t="s">
        <v>11</v>
      </c>
      <c r="F106" s="156">
        <v>0.78402777777777777</v>
      </c>
      <c r="G106" s="88">
        <v>300</v>
      </c>
      <c r="H106" s="84">
        <v>300</v>
      </c>
      <c r="I106" s="84">
        <v>27</v>
      </c>
      <c r="J106" s="84"/>
      <c r="K106" s="106">
        <f t="shared" si="13"/>
        <v>9.3023255813953494</v>
      </c>
      <c r="L106" s="112">
        <f t="shared" si="0"/>
        <v>9</v>
      </c>
      <c r="M106" s="95">
        <v>37</v>
      </c>
      <c r="N106" s="88">
        <v>37</v>
      </c>
      <c r="O106" s="84" t="s">
        <v>11</v>
      </c>
      <c r="P106" s="84"/>
      <c r="Q106" s="84"/>
      <c r="R106" s="84">
        <v>1</v>
      </c>
      <c r="S106" s="89">
        <v>0</v>
      </c>
      <c r="T106" s="280">
        <f>VLOOKUP($C106+$F106,Meso!A:C,2)</f>
        <v>55.4</v>
      </c>
      <c r="U106" s="284">
        <f>VLOOKUP($C106+$F106, Temp30!A:C, 3, TRUE)</f>
        <v>49.9</v>
      </c>
      <c r="V106" s="143">
        <v>690</v>
      </c>
      <c r="W106" s="106">
        <f>VLOOKUP($C106,Wunder!A:L,5,FALSE)</f>
        <v>30.16</v>
      </c>
      <c r="X106" s="106">
        <f>VLOOKUP($C106,Wunder!A:L,11, FALSE)</f>
        <v>0.17999999999999972</v>
      </c>
      <c r="Y106" s="106">
        <f>VLOOKUP($C106,Wunder!A:L,12, FALSE)</f>
        <v>0.14999999999999858</v>
      </c>
      <c r="Z106" s="99"/>
      <c r="AA106" s="80">
        <f>VLOOKUP($C106+F106, KRDD!A:D,4)</f>
        <v>8</v>
      </c>
      <c r="AB106" s="80">
        <f>VLOOKUP($C106+F106, KRDD!$A:$D,3)</f>
        <v>2</v>
      </c>
      <c r="AC106" s="84">
        <f>VLOOKUP($C106, Wunder!A:L, 9, FALSE)</f>
        <v>2</v>
      </c>
      <c r="AD106" s="106" t="str">
        <f>VLOOKUP($C106+$F106,Meso!A:D,4)</f>
        <v>overcast</v>
      </c>
      <c r="AE106" s="120" t="str">
        <f>VLOOKUP($C106, Wunder!A:L, 10, FALSE)</f>
        <v>Rain</v>
      </c>
      <c r="AF106" s="262"/>
      <c r="AG106" s="82" t="str">
        <f t="shared" si="9"/>
        <v>N</v>
      </c>
      <c r="AH106" s="106">
        <f>VLOOKUP($C106+$F106+(4/24),KRDD!A:D,2)-VLOOKUP($C106+$F106,KRDD!A:D,2)</f>
        <v>0</v>
      </c>
      <c r="AI106" s="89"/>
      <c r="AJ106" s="112">
        <f>VLOOKUP(C106+1,Moon!A:B,2,FALSE)</f>
        <v>0.99</v>
      </c>
      <c r="AK106" s="112">
        <f>AJ106*VLOOKUP(AD106,Moon!$R:$S,2,FALSE)</f>
        <v>0.19800000000000001</v>
      </c>
      <c r="AL106" s="104">
        <f t="shared" si="14"/>
        <v>38052</v>
      </c>
      <c r="AM106" s="138">
        <v>0.34861111111111115</v>
      </c>
      <c r="AN106" s="100">
        <v>3.3</v>
      </c>
      <c r="AO106" s="144">
        <v>700</v>
      </c>
      <c r="AP106" s="99">
        <v>3.09</v>
      </c>
      <c r="AQ106" s="99">
        <v>6.66</v>
      </c>
      <c r="AR106" s="89" t="s">
        <v>10</v>
      </c>
      <c r="AS106" s="280">
        <f>VLOOKUP($C106, MDT!A:D, 4, FALSE)</f>
        <v>49</v>
      </c>
      <c r="AT106" s="291">
        <f>(VLOOKUP($C106, MDT!A:D,4, TRUE)+VLOOKUP($C106+1, MDT!A:D,4, TRUE))/2</f>
        <v>50</v>
      </c>
      <c r="AU106" s="262">
        <f>((VLOOKUP($C106+1,Flow!A:B,2)+VLOOKUP($C106+2,Flow!A:B,2)+VLOOKUP($C106+3,Flow!A:B,2)+VLOOKUP($C106+4,Flow!A:B,2)+VLOOKUP($C106+5,Flow!A:B,2))/5)</f>
        <v>674.2</v>
      </c>
      <c r="AV106" s="262">
        <f>VLOOKUP($AL106,Flow!A:B, 2)</f>
        <v>699</v>
      </c>
      <c r="AW106" s="269">
        <f>((VLOOKUP(C106+1, Flow!A:B,2))+(VLOOKUP($C106+2, Flow!A:B,2)))/2</f>
        <v>688.5</v>
      </c>
      <c r="AX106" s="139">
        <v>25</v>
      </c>
      <c r="AY106" s="94">
        <v>2</v>
      </c>
      <c r="AZ106" s="94">
        <v>0</v>
      </c>
      <c r="BA106" s="178">
        <v>0</v>
      </c>
      <c r="BB106" s="181">
        <v>0</v>
      </c>
      <c r="BC106" s="82">
        <f t="shared" si="10"/>
        <v>65</v>
      </c>
      <c r="BD106" s="84">
        <f t="shared" si="11"/>
        <v>2004</v>
      </c>
      <c r="BE106" s="140">
        <f t="shared" si="12"/>
        <v>9.3023255813953494</v>
      </c>
    </row>
    <row r="107" spans="1:57">
      <c r="A107" s="86" t="s">
        <v>18</v>
      </c>
      <c r="B107" s="89" t="s">
        <v>18</v>
      </c>
      <c r="C107" s="301">
        <v>38055</v>
      </c>
      <c r="D107" s="92" t="s">
        <v>384</v>
      </c>
      <c r="E107" s="84" t="s">
        <v>11</v>
      </c>
      <c r="F107" s="156">
        <v>0.71736111111111101</v>
      </c>
      <c r="G107" s="88">
        <v>434</v>
      </c>
      <c r="H107" s="84">
        <v>425</v>
      </c>
      <c r="I107" s="84">
        <v>27</v>
      </c>
      <c r="J107" s="84"/>
      <c r="K107" s="106">
        <f t="shared" si="13"/>
        <v>6.5727699530516439</v>
      </c>
      <c r="L107" s="112">
        <f t="shared" si="0"/>
        <v>6.3529411764705879</v>
      </c>
      <c r="M107" s="95">
        <v>37</v>
      </c>
      <c r="N107" s="88">
        <v>36</v>
      </c>
      <c r="O107" s="84" t="s">
        <v>11</v>
      </c>
      <c r="P107" s="84"/>
      <c r="Q107" s="84"/>
      <c r="R107" s="84">
        <v>1</v>
      </c>
      <c r="S107" s="89">
        <v>0</v>
      </c>
      <c r="T107" s="280">
        <f>VLOOKUP($C107+$F107,Meso!A:C,2)</f>
        <v>82.4</v>
      </c>
      <c r="U107" s="284">
        <f>VLOOKUP($C107+$F107, Temp30!A:C, 3, TRUE)</f>
        <v>56</v>
      </c>
      <c r="V107" s="143">
        <v>657</v>
      </c>
      <c r="W107" s="106">
        <f>VLOOKUP($C107,Wunder!A:L,5,FALSE)</f>
        <v>30.14</v>
      </c>
      <c r="X107" s="106">
        <f>VLOOKUP($C107,Wunder!A:L,11, FALSE)</f>
        <v>-1.0000000000001563E-2</v>
      </c>
      <c r="Y107" s="106">
        <f>VLOOKUP($C107,Wunder!A:L,12, FALSE)</f>
        <v>-7.0000000000000284E-2</v>
      </c>
      <c r="Z107" s="99"/>
      <c r="AA107" s="80">
        <f>VLOOKUP($C107+F107, KRDD!A:D,4)</f>
        <v>18</v>
      </c>
      <c r="AB107" s="80">
        <f>VLOOKUP($C107+F107, KRDD!$A:$D,3)</f>
        <v>10</v>
      </c>
      <c r="AC107" s="84">
        <f>VLOOKUP($C107, Wunder!A:L, 9, FALSE)</f>
        <v>0</v>
      </c>
      <c r="AD107" s="106" t="str">
        <f>VLOOKUP($C107+$F107,Meso!A:D,4)</f>
        <v>clear</v>
      </c>
      <c r="AE107" s="120"/>
      <c r="AF107" s="262"/>
      <c r="AG107" s="82" t="str">
        <f t="shared" si="9"/>
        <v>N</v>
      </c>
      <c r="AH107" s="106">
        <f>VLOOKUP($C107+$F107+(4/24),KRDD!A:D,2)-VLOOKUP($C107+$F107,KRDD!A:D,2)</f>
        <v>0</v>
      </c>
      <c r="AI107" s="89"/>
      <c r="AJ107" s="112">
        <f>VLOOKUP(C107+1,Moon!A:B,2,FALSE)</f>
        <v>0.86</v>
      </c>
      <c r="AK107" s="112">
        <f>AJ107*VLOOKUP(AD107,Moon!$R:$S,2,FALSE)</f>
        <v>0.86</v>
      </c>
      <c r="AL107" s="104">
        <f t="shared" si="14"/>
        <v>38056</v>
      </c>
      <c r="AM107" s="138">
        <v>0.34513888888888888</v>
      </c>
      <c r="AN107" s="100">
        <v>2.5</v>
      </c>
      <c r="AO107" s="144">
        <v>679</v>
      </c>
      <c r="AP107" s="99">
        <v>2.35</v>
      </c>
      <c r="AQ107" s="99">
        <v>7.66</v>
      </c>
      <c r="AR107" s="89" t="s">
        <v>10</v>
      </c>
      <c r="AS107" s="280">
        <f>VLOOKUP($C107, MDT!A:D, 4, FALSE)</f>
        <v>54</v>
      </c>
      <c r="AT107" s="291">
        <f>(VLOOKUP($C107, MDT!A:D,4, TRUE)+VLOOKUP($C107+1, MDT!A:D,4, TRUE))/2</f>
        <v>53.75</v>
      </c>
      <c r="AU107" s="262">
        <f>((VLOOKUP($C107+1,Flow!A:B,2)+VLOOKUP($C107+2,Flow!A:B,2)+VLOOKUP($C107+3,Flow!A:B,2)+VLOOKUP($C107+4,Flow!A:B,2)+VLOOKUP($C107+5,Flow!A:B,2))/5)</f>
        <v>684.8</v>
      </c>
      <c r="AV107" s="262">
        <f>VLOOKUP($AL107,Flow!A:B, 2)</f>
        <v>682</v>
      </c>
      <c r="AW107" s="269">
        <f>((VLOOKUP(C107+1, Flow!A:B,2))+(VLOOKUP($C107+2, Flow!A:B,2)))/2</f>
        <v>679</v>
      </c>
      <c r="AX107" s="139">
        <v>27</v>
      </c>
      <c r="AY107" s="94">
        <v>0</v>
      </c>
      <c r="AZ107" s="94">
        <v>0</v>
      </c>
      <c r="BA107" s="178">
        <v>0</v>
      </c>
      <c r="BB107" s="181">
        <v>0</v>
      </c>
      <c r="BC107" s="82">
        <f t="shared" si="10"/>
        <v>69</v>
      </c>
      <c r="BD107" s="84">
        <f t="shared" si="11"/>
        <v>2004</v>
      </c>
      <c r="BE107" s="140">
        <f t="shared" si="12"/>
        <v>6.5727699530516439</v>
      </c>
    </row>
    <row r="108" spans="1:57">
      <c r="A108" s="86" t="s">
        <v>18</v>
      </c>
      <c r="B108" s="89" t="s">
        <v>18</v>
      </c>
      <c r="C108" s="301">
        <v>38058</v>
      </c>
      <c r="D108" s="92" t="s">
        <v>384</v>
      </c>
      <c r="E108" s="84" t="s">
        <v>11</v>
      </c>
      <c r="F108" s="156">
        <v>0.73611111111111116</v>
      </c>
      <c r="G108" s="88">
        <v>463</v>
      </c>
      <c r="H108" s="84">
        <v>450</v>
      </c>
      <c r="I108" s="84">
        <v>45</v>
      </c>
      <c r="J108" s="84"/>
      <c r="K108" s="106">
        <f t="shared" si="13"/>
        <v>10.199556541019955</v>
      </c>
      <c r="L108" s="112">
        <f t="shared" si="0"/>
        <v>10</v>
      </c>
      <c r="M108" s="95">
        <v>36</v>
      </c>
      <c r="N108" s="88">
        <v>37</v>
      </c>
      <c r="O108" s="84" t="s">
        <v>11</v>
      </c>
      <c r="P108" s="84"/>
      <c r="Q108" s="84"/>
      <c r="R108" s="84">
        <v>1</v>
      </c>
      <c r="S108" s="89">
        <v>0</v>
      </c>
      <c r="T108" s="280">
        <f>VLOOKUP($C108+$F108,Meso!A:C,2)</f>
        <v>82.4</v>
      </c>
      <c r="U108" s="284">
        <f>VLOOKUP($C108+$F108, Temp30!A:C, 3, TRUE)</f>
        <v>54.9</v>
      </c>
      <c r="V108" s="143">
        <v>668</v>
      </c>
      <c r="W108" s="106">
        <f>VLOOKUP($C108,Wunder!A:L,5,FALSE)</f>
        <v>29.95</v>
      </c>
      <c r="X108" s="106">
        <f>VLOOKUP($C108,Wunder!A:L,11, FALSE)</f>
        <v>6.0000000000002274E-2</v>
      </c>
      <c r="Y108" s="106">
        <f>VLOOKUP($C108,Wunder!A:L,12, FALSE)</f>
        <v>-3.9999999999999147E-2</v>
      </c>
      <c r="Z108" s="99"/>
      <c r="AA108" s="80">
        <f>VLOOKUP($C108+F108, KRDD!A:D,4)</f>
        <v>12</v>
      </c>
      <c r="AB108" s="80">
        <f>VLOOKUP($C108+F108, KRDD!$A:$D,3)</f>
        <v>7</v>
      </c>
      <c r="AC108" s="84">
        <f>VLOOKUP($C108, Wunder!A:L, 9, FALSE)</f>
        <v>0</v>
      </c>
      <c r="AD108" s="106" t="str">
        <f>VLOOKUP($C108+$F108,Meso!A:D,4)</f>
        <v>clear</v>
      </c>
      <c r="AE108" s="120"/>
      <c r="AF108" s="262"/>
      <c r="AG108" s="82" t="str">
        <f t="shared" si="9"/>
        <v>N</v>
      </c>
      <c r="AH108" s="106">
        <f>VLOOKUP($C108+$F108+(4/24),KRDD!A:D,2)-VLOOKUP($C108+$F108,KRDD!A:D,2)</f>
        <v>0</v>
      </c>
      <c r="AI108" s="89"/>
      <c r="AJ108" s="112">
        <f>VLOOKUP(C108+1,Moon!A:B,2,FALSE)</f>
        <v>0.56000000000000005</v>
      </c>
      <c r="AK108" s="112">
        <f>AJ108*VLOOKUP(AD108,Moon!$R:$S,2,FALSE)</f>
        <v>0.56000000000000005</v>
      </c>
      <c r="AL108" s="104">
        <f t="shared" si="14"/>
        <v>38059</v>
      </c>
      <c r="AM108" s="138">
        <v>0.36388888888888887</v>
      </c>
      <c r="AN108" s="100">
        <v>2.7</v>
      </c>
      <c r="AO108" s="144">
        <v>706</v>
      </c>
      <c r="AP108" s="99">
        <v>3.61</v>
      </c>
      <c r="AQ108" s="99">
        <v>6.66</v>
      </c>
      <c r="AR108" s="89" t="s">
        <v>10</v>
      </c>
      <c r="AS108" s="280">
        <f>VLOOKUP($C108, MDT!A:D, 4, FALSE)</f>
        <v>52.6</v>
      </c>
      <c r="AT108" s="291">
        <f>(VLOOKUP($C108, MDT!A:D,4, TRUE)+VLOOKUP($C108+1, MDT!A:D,4, TRUE))/2</f>
        <v>52.8</v>
      </c>
      <c r="AU108" s="262">
        <f>((VLOOKUP($C108+1,Flow!A:B,2)+VLOOKUP($C108+2,Flow!A:B,2)+VLOOKUP($C108+3,Flow!A:B,2)+VLOOKUP($C108+4,Flow!A:B,2)+VLOOKUP($C108+5,Flow!A:B,2))/5)</f>
        <v>695.8</v>
      </c>
      <c r="AV108" s="262">
        <f>VLOOKUP($AL108,Flow!A:B, 2)</f>
        <v>690</v>
      </c>
      <c r="AW108" s="269">
        <f>((VLOOKUP(C108+1, Flow!A:B,2))+(VLOOKUP($C108+2, Flow!A:B,2)))/2</f>
        <v>691</v>
      </c>
      <c r="AX108" s="139">
        <v>45</v>
      </c>
      <c r="AY108" s="84">
        <v>0</v>
      </c>
      <c r="AZ108" s="84">
        <v>0</v>
      </c>
      <c r="BA108" s="86">
        <v>0</v>
      </c>
      <c r="BB108" s="103">
        <v>0</v>
      </c>
      <c r="BC108" s="82">
        <f t="shared" si="10"/>
        <v>72</v>
      </c>
      <c r="BD108" s="84">
        <f t="shared" si="11"/>
        <v>2004</v>
      </c>
      <c r="BE108" s="140">
        <f t="shared" si="12"/>
        <v>10.199556541019955</v>
      </c>
    </row>
    <row r="109" spans="1:57">
      <c r="A109" s="86" t="s">
        <v>18</v>
      </c>
      <c r="B109" s="89" t="s">
        <v>18</v>
      </c>
      <c r="C109" s="301">
        <v>38072</v>
      </c>
      <c r="D109" s="92" t="s">
        <v>384</v>
      </c>
      <c r="E109" s="84" t="s">
        <v>11</v>
      </c>
      <c r="F109" s="156">
        <v>0.75347222222222221</v>
      </c>
      <c r="G109" s="88">
        <v>321</v>
      </c>
      <c r="H109" s="84">
        <v>269</v>
      </c>
      <c r="I109" s="84">
        <v>26</v>
      </c>
      <c r="J109" s="84"/>
      <c r="K109" s="106">
        <f t="shared" si="13"/>
        <v>10</v>
      </c>
      <c r="L109" s="112">
        <f t="shared" si="0"/>
        <v>9.6654275092936803</v>
      </c>
      <c r="M109" s="95">
        <v>37</v>
      </c>
      <c r="N109" s="88">
        <v>37</v>
      </c>
      <c r="O109" s="84" t="s">
        <v>11</v>
      </c>
      <c r="P109" s="84"/>
      <c r="Q109" s="84"/>
      <c r="R109" s="84">
        <v>1</v>
      </c>
      <c r="S109" s="89">
        <v>0</v>
      </c>
      <c r="T109" s="280">
        <f>VLOOKUP($C109+$F109,Meso!A:C,2)</f>
        <v>53.6</v>
      </c>
      <c r="U109" s="284">
        <f>VLOOKUP($C109+$F109, Temp30!A:C, 3, TRUE)</f>
        <v>49.3</v>
      </c>
      <c r="V109" s="143">
        <v>722</v>
      </c>
      <c r="W109" s="106">
        <f>VLOOKUP($C109,Wunder!A:L,5,FALSE)</f>
        <v>30.15</v>
      </c>
      <c r="X109" s="106">
        <f>VLOOKUP($C109,Wunder!A:L,11, FALSE)</f>
        <v>0.13000000000000256</v>
      </c>
      <c r="Y109" s="106">
        <f>VLOOKUP($C109,Wunder!A:L,12, FALSE)</f>
        <v>0.17999999999999972</v>
      </c>
      <c r="Z109" s="99"/>
      <c r="AA109" s="80">
        <f>VLOOKUP($C109+F109, KRDD!A:D,4)</f>
        <v>11</v>
      </c>
      <c r="AB109" s="80">
        <f>VLOOKUP($C109+F109, KRDD!$A:$D,3)</f>
        <v>11</v>
      </c>
      <c r="AC109" s="84">
        <f>VLOOKUP($C109, Wunder!A:L, 9, FALSE)</f>
        <v>4</v>
      </c>
      <c r="AD109" s="106" t="str">
        <f>VLOOKUP($C109+$F109,Meso!A:D,4)</f>
        <v>overcast</v>
      </c>
      <c r="AE109" s="120" t="str">
        <f>VLOOKUP($C109, Wunder!A:L, 10, FALSE)</f>
        <v>Rain</v>
      </c>
      <c r="AF109" s="262" t="str">
        <f>VLOOKUP($C109+1,Wunder!A:L,10,FALSE)</f>
        <v>Rain</v>
      </c>
      <c r="AG109" s="82" t="str">
        <f t="shared" si="9"/>
        <v>N</v>
      </c>
      <c r="AH109" s="106">
        <f>VLOOKUP($C109+$F109+(4/24),KRDD!A:D,2)-VLOOKUP($C109+$F109,KRDD!A:D,2)</f>
        <v>0</v>
      </c>
      <c r="AI109" s="89"/>
      <c r="AJ109" s="112">
        <f>VLOOKUP(C109+1,Moon!A:B,2,FALSE)</f>
        <v>0.35</v>
      </c>
      <c r="AK109" s="112">
        <f>AJ109*VLOOKUP(AD109,Moon!$R:$S,2,FALSE)</f>
        <v>6.9999999999999993E-2</v>
      </c>
      <c r="AL109" s="104">
        <f t="shared" si="14"/>
        <v>38073</v>
      </c>
      <c r="AM109" s="138">
        <v>0.37083333333333335</v>
      </c>
      <c r="AN109" s="100">
        <v>2</v>
      </c>
      <c r="AO109" s="144">
        <v>695</v>
      </c>
      <c r="AP109" s="99">
        <v>2.59</v>
      </c>
      <c r="AQ109" s="99">
        <v>8</v>
      </c>
      <c r="AR109" s="89" t="s">
        <v>10</v>
      </c>
      <c r="AS109" s="280">
        <f>VLOOKUP($C109, MDT!A:D, 4, FALSE)</f>
        <v>48.3</v>
      </c>
      <c r="AT109" s="291">
        <f>(VLOOKUP($C109, MDT!A:D,4, TRUE)+VLOOKUP($C109+1, MDT!A:D,4, TRUE))/2</f>
        <v>49.349999999999994</v>
      </c>
      <c r="AU109" s="262">
        <f>((VLOOKUP($C109+1,Flow!A:B,2)+VLOOKUP($C109+2,Flow!A:B,2)+VLOOKUP($C109+3,Flow!A:B,2)+VLOOKUP($C109+4,Flow!A:B,2)+VLOOKUP($C109+5,Flow!A:B,2))/5)</f>
        <v>684.2</v>
      </c>
      <c r="AV109" s="262">
        <f>VLOOKUP($AL109,Flow!A:B, 2)</f>
        <v>744</v>
      </c>
      <c r="AW109" s="269">
        <f>((VLOOKUP(C109+1, Flow!A:B,2))+(VLOOKUP($C109+2, Flow!A:B,2)))/2</f>
        <v>716</v>
      </c>
      <c r="AX109" s="139">
        <v>24</v>
      </c>
      <c r="AY109" s="84">
        <v>2</v>
      </c>
      <c r="AZ109" s="84">
        <v>0</v>
      </c>
      <c r="BA109" s="86">
        <v>0</v>
      </c>
      <c r="BB109" s="103">
        <v>0</v>
      </c>
      <c r="BC109" s="82">
        <f t="shared" si="10"/>
        <v>86</v>
      </c>
      <c r="BD109" s="84">
        <f t="shared" si="11"/>
        <v>2004</v>
      </c>
      <c r="BE109" s="140">
        <f t="shared" si="12"/>
        <v>10</v>
      </c>
    </row>
    <row r="110" spans="1:57">
      <c r="A110" s="86" t="s">
        <v>11</v>
      </c>
      <c r="B110" s="89" t="s">
        <v>11</v>
      </c>
      <c r="C110" s="302">
        <v>38079</v>
      </c>
      <c r="D110" s="92" t="s">
        <v>384</v>
      </c>
      <c r="E110" s="84" t="s">
        <v>11</v>
      </c>
      <c r="F110" s="156">
        <v>0.75694444444444453</v>
      </c>
      <c r="G110" s="88">
        <v>292</v>
      </c>
      <c r="H110" s="84">
        <v>272</v>
      </c>
      <c r="I110" s="84">
        <v>6</v>
      </c>
      <c r="J110" s="84">
        <v>20</v>
      </c>
      <c r="K110" s="106">
        <f t="shared" si="13"/>
        <v>2.5641025641025639</v>
      </c>
      <c r="L110" s="112">
        <f t="shared" si="0"/>
        <v>2.2058823529411766</v>
      </c>
      <c r="M110" s="95">
        <v>65</v>
      </c>
      <c r="N110" s="88">
        <v>52</v>
      </c>
      <c r="O110" s="84" t="s">
        <v>11</v>
      </c>
      <c r="P110" s="84"/>
      <c r="Q110" s="84"/>
      <c r="R110" s="84">
        <v>1</v>
      </c>
      <c r="S110" s="187">
        <v>5</v>
      </c>
      <c r="T110" s="280">
        <f>VLOOKUP($C110+$F110,Meso!A:C,2)</f>
        <v>75.2</v>
      </c>
      <c r="U110" s="284">
        <f>VLOOKUP($C110+$F110, Temp30!A:C, 3, TRUE)</f>
        <v>54</v>
      </c>
      <c r="V110" s="143">
        <v>578</v>
      </c>
      <c r="W110" s="106">
        <f>VLOOKUP($C110,Wunder!A:L,5,FALSE)</f>
        <v>29.88</v>
      </c>
      <c r="X110" s="106">
        <f>VLOOKUP($C110,Wunder!A:L,11, FALSE)</f>
        <v>0</v>
      </c>
      <c r="Y110" s="106">
        <f>VLOOKUP($C110,Wunder!A:L,12, FALSE)</f>
        <v>-0.16000000000000014</v>
      </c>
      <c r="Z110" s="99"/>
      <c r="AA110" s="80">
        <f>VLOOKUP($C110+F110, KRDD!A:D,4)</f>
        <v>24</v>
      </c>
      <c r="AB110" s="80">
        <f>VLOOKUP($C110+F110, KRDD!$A:$D,3)</f>
        <v>6</v>
      </c>
      <c r="AC110" s="84">
        <f>VLOOKUP($C110, Wunder!A:L, 9, FALSE)</f>
        <v>0</v>
      </c>
      <c r="AD110" s="106" t="str">
        <f>VLOOKUP($C110+$F110,Meso!A:D,4)</f>
        <v>clear</v>
      </c>
      <c r="AE110" s="120"/>
      <c r="AF110" s="262"/>
      <c r="AG110" s="82" t="str">
        <f t="shared" si="9"/>
        <v>N</v>
      </c>
      <c r="AH110" s="106">
        <f>VLOOKUP($C110+$F110+(4/24),KRDD!A:D,2)-VLOOKUP($C110+$F110,KRDD!A:D,2)</f>
        <v>0</v>
      </c>
      <c r="AI110" s="89"/>
      <c r="AJ110" s="112">
        <f>VLOOKUP(C110+1,Moon!A:B,2,FALSE)</f>
        <v>0.94</v>
      </c>
      <c r="AK110" s="112">
        <f>AJ110*VLOOKUP(AD110,Moon!$R:$S,2,FALSE)</f>
        <v>0.94</v>
      </c>
      <c r="AL110" s="104">
        <f t="shared" si="14"/>
        <v>38080</v>
      </c>
      <c r="AM110" s="138">
        <v>0.38958333333333334</v>
      </c>
      <c r="AN110" s="100">
        <v>2.2000000000000002</v>
      </c>
      <c r="AO110" s="144">
        <v>593</v>
      </c>
      <c r="AP110" s="99">
        <v>2.67</v>
      </c>
      <c r="AQ110" s="99">
        <v>9</v>
      </c>
      <c r="AR110" s="89" t="s">
        <v>10</v>
      </c>
      <c r="AS110" s="280">
        <f>VLOOKUP($C110, MDT!A:D, 4, FALSE)</f>
        <v>51.5</v>
      </c>
      <c r="AT110" s="291">
        <f>(VLOOKUP($C110, MDT!A:D,4, TRUE)+VLOOKUP($C110+1, MDT!A:D,4, TRUE))/2</f>
        <v>52.55</v>
      </c>
      <c r="AU110" s="262">
        <f>((VLOOKUP($C110+1,Flow!A:B,2)+VLOOKUP($C110+2,Flow!A:B,2)+VLOOKUP($C110+3,Flow!A:B,2)+VLOOKUP($C110+4,Flow!A:B,2)+VLOOKUP($C110+5,Flow!A:B,2))/5)</f>
        <v>599.6</v>
      </c>
      <c r="AV110" s="262">
        <f>VLOOKUP($AL110,Flow!A:B, 2)</f>
        <v>596</v>
      </c>
      <c r="AW110" s="269">
        <f>((VLOOKUP(C110+1, Flow!A:B,2))+(VLOOKUP($C110+2, Flow!A:B,2)))/2</f>
        <v>592.5</v>
      </c>
      <c r="AX110" s="139">
        <v>6</v>
      </c>
      <c r="AY110" s="84">
        <v>0</v>
      </c>
      <c r="AZ110" s="84">
        <v>0</v>
      </c>
      <c r="BA110" s="86">
        <v>0</v>
      </c>
      <c r="BB110" s="103">
        <v>0</v>
      </c>
      <c r="BC110" s="82">
        <f t="shared" si="10"/>
        <v>93</v>
      </c>
      <c r="BD110" s="84">
        <f t="shared" si="11"/>
        <v>2004</v>
      </c>
      <c r="BE110" s="140">
        <f t="shared" si="12"/>
        <v>2.5641025641025639</v>
      </c>
    </row>
    <row r="111" spans="1:57">
      <c r="A111" s="86" t="s">
        <v>11</v>
      </c>
      <c r="B111" s="89" t="s">
        <v>11</v>
      </c>
      <c r="C111" s="302">
        <v>38086</v>
      </c>
      <c r="D111" s="92" t="s">
        <v>384</v>
      </c>
      <c r="E111" s="84" t="s">
        <v>12</v>
      </c>
      <c r="F111" s="156">
        <v>0.64930555555555558</v>
      </c>
      <c r="G111" s="88">
        <v>169</v>
      </c>
      <c r="H111" s="84">
        <v>157</v>
      </c>
      <c r="I111" s="84">
        <v>2</v>
      </c>
      <c r="J111" s="84">
        <v>12</v>
      </c>
      <c r="K111" s="106">
        <f t="shared" si="13"/>
        <v>1.89873417721519</v>
      </c>
      <c r="L111" s="112">
        <f t="shared" si="0"/>
        <v>1.2738853503184715</v>
      </c>
      <c r="M111" s="95">
        <v>70</v>
      </c>
      <c r="N111" s="88">
        <v>68</v>
      </c>
      <c r="O111" s="84" t="s">
        <v>11</v>
      </c>
      <c r="P111" s="84"/>
      <c r="Q111" s="84"/>
      <c r="R111" s="84">
        <v>1</v>
      </c>
      <c r="S111" s="89">
        <v>0</v>
      </c>
      <c r="T111" s="280">
        <f>VLOOKUP($C111+$F111,Meso!A:C,2)</f>
        <v>86</v>
      </c>
      <c r="U111" s="284">
        <f>VLOOKUP($C111+$F111, Temp30!A:C, 3, TRUE)</f>
        <v>57.7</v>
      </c>
      <c r="V111" s="143">
        <v>593</v>
      </c>
      <c r="W111" s="106">
        <f>VLOOKUP($C111,Wunder!A:L,5,FALSE)</f>
        <v>29.99</v>
      </c>
      <c r="X111" s="106">
        <f>VLOOKUP($C111,Wunder!A:L,11, FALSE)</f>
        <v>-2.9999999999997584E-2</v>
      </c>
      <c r="Y111" s="106">
        <f>VLOOKUP($C111,Wunder!A:L,12, FALSE)</f>
        <v>6.9999999999996732E-2</v>
      </c>
      <c r="Z111" s="99"/>
      <c r="AA111" s="80">
        <f>VLOOKUP($C111+F111, KRDD!A:D,4)</f>
        <v>23</v>
      </c>
      <c r="AB111" s="80">
        <f>VLOOKUP($C111+F111, KRDD!$A:$D,3)</f>
        <v>13</v>
      </c>
      <c r="AC111" s="84">
        <f>VLOOKUP($C111, Wunder!A:L, 9, FALSE)</f>
        <v>0</v>
      </c>
      <c r="AD111" s="106" t="str">
        <f>VLOOKUP($C111+$F111,Meso!A:D,4)</f>
        <v>clear</v>
      </c>
      <c r="AE111" s="120"/>
      <c r="AF111" s="262"/>
      <c r="AG111" s="82" t="str">
        <f t="shared" si="9"/>
        <v>N</v>
      </c>
      <c r="AH111" s="106">
        <f>VLOOKUP($C111+$F111+(4/24),KRDD!A:D,2)-VLOOKUP($C111+$F111,KRDD!A:D,2)</f>
        <v>0</v>
      </c>
      <c r="AI111" s="89"/>
      <c r="AJ111" s="112">
        <f>VLOOKUP(C111+1,Moon!A:B,2,FALSE)</f>
        <v>0.7</v>
      </c>
      <c r="AK111" s="112">
        <f>AJ111*VLOOKUP(AD111,Moon!$R:$S,2,FALSE)</f>
        <v>0.7</v>
      </c>
      <c r="AL111" s="104">
        <f t="shared" si="14"/>
        <v>38087</v>
      </c>
      <c r="AM111" s="138">
        <v>0.39097222222222222</v>
      </c>
      <c r="AN111" s="100">
        <v>2</v>
      </c>
      <c r="AO111" s="144">
        <v>604</v>
      </c>
      <c r="AP111" s="99">
        <v>2.72</v>
      </c>
      <c r="AQ111" s="99">
        <v>9.33</v>
      </c>
      <c r="AR111" s="89" t="s">
        <v>10</v>
      </c>
      <c r="AS111" s="280">
        <f>VLOOKUP($C111, MDT!A:D, 4, FALSE)</f>
        <v>56</v>
      </c>
      <c r="AT111" s="291">
        <f>(VLOOKUP($C111, MDT!A:D,4, TRUE)+VLOOKUP($C111+1, MDT!A:D,4, TRUE))/2</f>
        <v>55.85</v>
      </c>
      <c r="AU111" s="262">
        <f>((VLOOKUP($C111+1,Flow!A:B,2)+VLOOKUP($C111+2,Flow!A:B,2)+VLOOKUP($C111+3,Flow!A:B,2)+VLOOKUP($C111+4,Flow!A:B,2)+VLOOKUP($C111+5,Flow!A:B,2))/5)</f>
        <v>590.4</v>
      </c>
      <c r="AV111" s="262">
        <f>VLOOKUP($AL111,Flow!A:B, 2)</f>
        <v>593</v>
      </c>
      <c r="AW111" s="269">
        <f>((VLOOKUP(C111+1, Flow!A:B,2))+(VLOOKUP($C111+2, Flow!A:B,2)))/2</f>
        <v>591.5</v>
      </c>
      <c r="AX111" s="139">
        <v>2</v>
      </c>
      <c r="AY111" s="84">
        <v>0</v>
      </c>
      <c r="AZ111" s="84">
        <v>0</v>
      </c>
      <c r="BA111" s="86">
        <v>0</v>
      </c>
      <c r="BB111" s="103">
        <v>0</v>
      </c>
      <c r="BC111" s="82">
        <f t="shared" si="10"/>
        <v>100</v>
      </c>
      <c r="BD111" s="84">
        <f t="shared" si="11"/>
        <v>2004</v>
      </c>
      <c r="BE111" s="140">
        <f t="shared" si="12"/>
        <v>1.89873417721519</v>
      </c>
    </row>
    <row r="112" spans="1:57">
      <c r="A112" s="145" t="s">
        <v>11</v>
      </c>
      <c r="B112" s="90" t="s">
        <v>18</v>
      </c>
      <c r="C112" s="306">
        <v>38093</v>
      </c>
      <c r="D112" s="91" t="s">
        <v>384</v>
      </c>
      <c r="E112" s="85" t="s">
        <v>12</v>
      </c>
      <c r="F112" s="158">
        <v>0.58750000000000002</v>
      </c>
      <c r="G112" s="98">
        <v>658</v>
      </c>
      <c r="H112" s="85">
        <v>597</v>
      </c>
      <c r="I112" s="85">
        <v>12</v>
      </c>
      <c r="J112" s="85">
        <v>61</v>
      </c>
      <c r="K112" s="107">
        <f t="shared" si="13"/>
        <v>2.1739130434782608</v>
      </c>
      <c r="L112" s="114">
        <f t="shared" si="0"/>
        <v>2.0100502512562812</v>
      </c>
      <c r="M112" s="147">
        <v>56</v>
      </c>
      <c r="N112" s="98">
        <v>66</v>
      </c>
      <c r="O112" s="85" t="s">
        <v>11</v>
      </c>
      <c r="P112" s="85"/>
      <c r="Q112" s="85"/>
      <c r="R112" s="85">
        <v>1</v>
      </c>
      <c r="S112" s="90">
        <v>0</v>
      </c>
      <c r="T112" s="281">
        <f>VLOOKUP($C112+$F112,Meso!A:C,2)</f>
        <v>53.6</v>
      </c>
      <c r="U112" s="285">
        <f>VLOOKUP($C112+$F112, Temp30!A:C, 3, TRUE)</f>
        <v>51.8</v>
      </c>
      <c r="V112" s="148">
        <v>542</v>
      </c>
      <c r="W112" s="107">
        <f>VLOOKUP($C112,Wunder!A:L,5,FALSE)</f>
        <v>29.98</v>
      </c>
      <c r="X112" s="107">
        <f>VLOOKUP($C112,Wunder!A:L,11, FALSE)</f>
        <v>-3.9999999999999147E-2</v>
      </c>
      <c r="Y112" s="107">
        <f>VLOOKUP($C112,Wunder!A:L,12, FALSE)</f>
        <v>-3.9999999999999147E-2</v>
      </c>
      <c r="Z112" s="149"/>
      <c r="AA112" s="81">
        <f>VLOOKUP($C112+F112, KRDD!A:D,4)</f>
        <v>27</v>
      </c>
      <c r="AB112" s="81">
        <f>VLOOKUP($C112+F112, KRDD!$A:$D,3)</f>
        <v>6</v>
      </c>
      <c r="AC112" s="85">
        <f>VLOOKUP($C112, Wunder!A:L, 9, FALSE)</f>
        <v>4</v>
      </c>
      <c r="AD112" s="107" t="str">
        <f>VLOOKUP($C112+$F112,Meso!A:D,4)</f>
        <v>partly cloudy</v>
      </c>
      <c r="AE112" s="121"/>
      <c r="AF112" s="263" t="str">
        <f>VLOOKUP($C112+1,Wunder!A:L,10,FALSE)</f>
        <v>Rain-Thunderstorm</v>
      </c>
      <c r="AG112" s="122" t="str">
        <f t="shared" si="9"/>
        <v>N</v>
      </c>
      <c r="AH112" s="107">
        <f>VLOOKUP($C112+$F112+(4/24),KRDD!A:D,2)-VLOOKUP($C112+$F112,KRDD!A:D,2)</f>
        <v>0</v>
      </c>
      <c r="AI112" s="90"/>
      <c r="AJ112" s="114">
        <v>0.11</v>
      </c>
      <c r="AK112" s="114">
        <f>AJ112*VLOOKUP(AD112,Moon!$R:$S,2,FALSE)</f>
        <v>8.8000000000000009E-2</v>
      </c>
      <c r="AL112" s="105">
        <f t="shared" si="14"/>
        <v>38094</v>
      </c>
      <c r="AM112" s="159">
        <v>0.47986111111111113</v>
      </c>
      <c r="AN112" s="150">
        <v>2.2000000000000002</v>
      </c>
      <c r="AO112" s="151">
        <v>509</v>
      </c>
      <c r="AP112" s="149">
        <v>3.14</v>
      </c>
      <c r="AQ112" s="149">
        <v>8.66</v>
      </c>
      <c r="AR112" s="90" t="s">
        <v>10</v>
      </c>
      <c r="AS112" s="281">
        <f>VLOOKUP($C112, MDT!A:D, 4, FALSE)</f>
        <v>51.3</v>
      </c>
      <c r="AT112" s="292">
        <f>(VLOOKUP($C112, MDT!A:D,4, TRUE)+VLOOKUP($C112+1, MDT!A:D,4, TRUE))/2</f>
        <v>51.3</v>
      </c>
      <c r="AU112" s="263">
        <f>((VLOOKUP($C112+1,Flow!A:B,2)+VLOOKUP($C112+2,Flow!A:B,2)+VLOOKUP($C112+3,Flow!A:B,2)+VLOOKUP($C112+4,Flow!A:B,2)+VLOOKUP($C112+5,Flow!A:B,2))/5)</f>
        <v>541</v>
      </c>
      <c r="AV112" s="263">
        <f>VLOOKUP($AL112,Flow!A:B, 2)</f>
        <v>543</v>
      </c>
      <c r="AW112" s="270">
        <f>((VLOOKUP(C112+1, Flow!A:B,2))+(VLOOKUP($C112+2, Flow!A:B,2)))/2</f>
        <v>535</v>
      </c>
      <c r="AX112" s="152">
        <v>11</v>
      </c>
      <c r="AY112" s="85">
        <v>1</v>
      </c>
      <c r="AZ112" s="85">
        <v>0</v>
      </c>
      <c r="BA112" s="145">
        <v>0</v>
      </c>
      <c r="BB112" s="146">
        <v>0</v>
      </c>
      <c r="BC112" s="122">
        <f t="shared" si="10"/>
        <v>107</v>
      </c>
      <c r="BD112" s="85">
        <f t="shared" si="11"/>
        <v>2004</v>
      </c>
      <c r="BE112" s="153">
        <f t="shared" si="12"/>
        <v>2.1739130434782608</v>
      </c>
    </row>
    <row r="113" spans="1:57">
      <c r="A113" s="86" t="s">
        <v>11</v>
      </c>
      <c r="B113" s="89" t="s">
        <v>11</v>
      </c>
      <c r="C113" s="302">
        <v>38356</v>
      </c>
      <c r="D113" s="92" t="s">
        <v>384</v>
      </c>
      <c r="E113" s="84" t="s">
        <v>11</v>
      </c>
      <c r="F113" s="156">
        <v>0.875</v>
      </c>
      <c r="G113" s="88">
        <v>105</v>
      </c>
      <c r="H113" s="84">
        <v>105</v>
      </c>
      <c r="I113" s="84">
        <v>4</v>
      </c>
      <c r="J113" s="84"/>
      <c r="K113" s="106">
        <f t="shared" si="13"/>
        <v>4.716981132075472</v>
      </c>
      <c r="L113" s="112">
        <f t="shared" si="0"/>
        <v>3.8095238095238098</v>
      </c>
      <c r="M113" s="95">
        <v>36</v>
      </c>
      <c r="N113" s="88">
        <v>37</v>
      </c>
      <c r="O113" s="84" t="s">
        <v>11</v>
      </c>
      <c r="P113" s="84"/>
      <c r="Q113" s="84"/>
      <c r="R113" s="84">
        <v>1</v>
      </c>
      <c r="S113" s="89">
        <v>2</v>
      </c>
      <c r="T113" s="280">
        <f>VLOOKUP($C113+$F113,Meso!A:C,2)</f>
        <v>41</v>
      </c>
      <c r="U113" s="284">
        <f>VLOOKUP($C113+$F113, Temp30!A:C, 3, TRUE)</f>
        <v>45.4</v>
      </c>
      <c r="V113" s="143">
        <v>391</v>
      </c>
      <c r="W113" s="106">
        <f>VLOOKUP($C113,Wunder!A:L,5,FALSE)</f>
        <v>29.87</v>
      </c>
      <c r="X113" s="106">
        <f>VLOOKUP($C113,Wunder!A:L,11, FALSE)</f>
        <v>0.32999999999999829</v>
      </c>
      <c r="Y113" s="106">
        <f>VLOOKUP($C113,Wunder!A:L,12, FALSE)</f>
        <v>0</v>
      </c>
      <c r="Z113" s="99"/>
      <c r="AA113" s="80">
        <f>VLOOKUP($C113+F113, KRDD!A:D,4)</f>
        <v>12</v>
      </c>
      <c r="AB113" s="80">
        <f>VLOOKUP($C113+F113, KRDD!$A:$D,3)</f>
        <v>3</v>
      </c>
      <c r="AC113" s="84">
        <f>VLOOKUP($C113, Wunder!A:L, 9, FALSE)</f>
        <v>0</v>
      </c>
      <c r="AD113" s="106" t="str">
        <f>VLOOKUP($C113+$F113,Meso!A:D,4)</f>
        <v>clear</v>
      </c>
      <c r="AE113" s="120"/>
      <c r="AF113" s="262" t="str">
        <f>VLOOKUP($C113+1,Wunder!A:L,10,FALSE)</f>
        <v>Rain</v>
      </c>
      <c r="AG113" s="82" t="str">
        <f t="shared" si="9"/>
        <v>N</v>
      </c>
      <c r="AH113" s="106">
        <f>VLOOKUP($C113+$F113+(4/24),KRDD!A:D,2)-VLOOKUP($C113+$F113,KRDD!A:D,2)</f>
        <v>0</v>
      </c>
      <c r="AI113" s="89"/>
      <c r="AJ113" s="112">
        <f>VLOOKUP(C113+1,Moon!A:B,2,FALSE)</f>
        <v>0.33</v>
      </c>
      <c r="AK113" s="112">
        <f>AJ113*VLOOKUP(AD113,Moon!$R:$S,2,FALSE)</f>
        <v>0.33</v>
      </c>
      <c r="AL113" s="104">
        <f t="shared" si="14"/>
        <v>38357</v>
      </c>
      <c r="AM113" s="138">
        <v>0.56597222222222221</v>
      </c>
      <c r="AN113" s="100">
        <v>1.7</v>
      </c>
      <c r="AO113" s="144">
        <v>383</v>
      </c>
      <c r="AP113" s="99">
        <v>2.14</v>
      </c>
      <c r="AQ113" s="99">
        <v>11.33</v>
      </c>
      <c r="AR113" s="89" t="s">
        <v>13</v>
      </c>
      <c r="AS113" s="280">
        <f>VLOOKUP($C113, MDT!A:D, 4, FALSE)</f>
        <v>45.3</v>
      </c>
      <c r="AT113" s="291">
        <f>(VLOOKUP($C113, MDT!A:D,4, TRUE)+VLOOKUP($C113+1, MDT!A:D,4, TRUE))/2</f>
        <v>45.8</v>
      </c>
      <c r="AU113" s="262">
        <f>((VLOOKUP($C113+1,Flow!A:B,2)+VLOOKUP($C113+2,Flow!A:B,2)+VLOOKUP($C113+3,Flow!A:B,2)+VLOOKUP($C113+4,Flow!A:B,2)+VLOOKUP($C113+5,Flow!A:B,2))/5)</f>
        <v>534</v>
      </c>
      <c r="AV113" s="262">
        <f>VLOOKUP($AL113,Flow!A:B, 2)</f>
        <v>412</v>
      </c>
      <c r="AW113" s="269">
        <f>((VLOOKUP(C113+1, Flow!A:B,2))+(VLOOKUP($C113+2, Flow!A:B,2)))/2</f>
        <v>394</v>
      </c>
      <c r="AX113" s="139">
        <v>2</v>
      </c>
      <c r="AY113" s="84">
        <v>2</v>
      </c>
      <c r="AZ113" s="84">
        <v>0</v>
      </c>
      <c r="BA113" s="86">
        <v>0</v>
      </c>
      <c r="BB113" s="103">
        <v>0</v>
      </c>
      <c r="BC113" s="82">
        <f t="shared" si="10"/>
        <v>4</v>
      </c>
      <c r="BD113" s="84">
        <f t="shared" si="11"/>
        <v>2005</v>
      </c>
      <c r="BE113" s="140">
        <f t="shared" si="12"/>
        <v>9.433962264150944</v>
      </c>
    </row>
    <row r="114" spans="1:57">
      <c r="A114" s="86" t="s">
        <v>11</v>
      </c>
      <c r="B114" s="89" t="s">
        <v>11</v>
      </c>
      <c r="C114" s="302">
        <v>38363</v>
      </c>
      <c r="D114" s="92" t="s">
        <v>384</v>
      </c>
      <c r="E114" s="84" t="s">
        <v>12</v>
      </c>
      <c r="F114" s="156">
        <v>0.5625</v>
      </c>
      <c r="G114" s="88">
        <v>91</v>
      </c>
      <c r="H114" s="84">
        <v>91</v>
      </c>
      <c r="I114" s="84">
        <v>1</v>
      </c>
      <c r="J114" s="84"/>
      <c r="K114" s="106">
        <f t="shared" si="13"/>
        <v>2.1739130434782608</v>
      </c>
      <c r="L114" s="112">
        <f t="shared" si="0"/>
        <v>1.098901098901099</v>
      </c>
      <c r="M114" s="95">
        <v>37</v>
      </c>
      <c r="N114" s="88">
        <v>37</v>
      </c>
      <c r="O114" s="84" t="s">
        <v>11</v>
      </c>
      <c r="P114" s="84"/>
      <c r="Q114" s="84"/>
      <c r="R114" s="84">
        <v>1</v>
      </c>
      <c r="S114" s="89">
        <v>0</v>
      </c>
      <c r="T114" s="280">
        <f>VLOOKUP($C114+$F114,Meso!A:C,2)</f>
        <v>50</v>
      </c>
      <c r="U114" s="284">
        <f>VLOOKUP($C114+$F114, Temp30!A:C, 3, TRUE)</f>
        <v>46.5</v>
      </c>
      <c r="V114" s="143">
        <v>601</v>
      </c>
      <c r="W114" s="106">
        <f>VLOOKUP($C114,Wunder!A:L,5,FALSE)</f>
        <v>29.85</v>
      </c>
      <c r="X114" s="106">
        <f>VLOOKUP($C114,Wunder!A:L,11, FALSE)</f>
        <v>0.35999999999999943</v>
      </c>
      <c r="Y114" s="106">
        <f>VLOOKUP($C114,Wunder!A:L,12, FALSE)</f>
        <v>0</v>
      </c>
      <c r="Z114" s="99"/>
      <c r="AA114" s="80">
        <f>VLOOKUP($C114+F114, KRDD!A:D,4)</f>
        <v>6</v>
      </c>
      <c r="AB114" s="80">
        <f>VLOOKUP($C114+F114, KRDD!$A:$D,3)</f>
        <v>2</v>
      </c>
      <c r="AC114" s="84">
        <f>VLOOKUP($C114, Wunder!A:L, 9, FALSE)</f>
        <v>7</v>
      </c>
      <c r="AD114" s="106" t="str">
        <f>VLOOKUP($C114+$F114,Meso!A:D,4)</f>
        <v>clear</v>
      </c>
      <c r="AE114" s="120" t="str">
        <f>VLOOKUP($C114, Wunder!A:L, 10, FALSE)</f>
        <v>Rain</v>
      </c>
      <c r="AF114" s="262"/>
      <c r="AG114" s="82" t="str">
        <f t="shared" si="9"/>
        <v>N</v>
      </c>
      <c r="AH114" s="106">
        <f>VLOOKUP($C114+$F114+(4/24),KRDD!A:D,2)-VLOOKUP($C114+$F114,KRDD!A:D,2)</f>
        <v>0</v>
      </c>
      <c r="AI114" s="89"/>
      <c r="AJ114" s="112">
        <f>VLOOKUP(C114+1,Moon!A:B,2,FALSE)</f>
        <v>0.05</v>
      </c>
      <c r="AK114" s="112">
        <f>AJ114*VLOOKUP(AD114,Moon!$R:$S,2,FALSE)</f>
        <v>0.05</v>
      </c>
      <c r="AL114" s="104">
        <f t="shared" si="14"/>
        <v>38364</v>
      </c>
      <c r="AM114" s="138">
        <v>0.5</v>
      </c>
      <c r="AN114" s="100">
        <v>2.2000000000000002</v>
      </c>
      <c r="AO114" s="144">
        <v>420</v>
      </c>
      <c r="AP114" s="99">
        <v>2.5499999999999998</v>
      </c>
      <c r="AQ114" s="99">
        <v>10.33</v>
      </c>
      <c r="AR114" s="89" t="s">
        <v>13</v>
      </c>
      <c r="AS114" s="280">
        <f>VLOOKUP($C114, MDT!A:D, 4, FALSE)</f>
        <v>46.7</v>
      </c>
      <c r="AT114" s="291">
        <f>(VLOOKUP($C114, MDT!A:D,4, TRUE)+VLOOKUP($C114+1, MDT!A:D,4, TRUE))/2</f>
        <v>45.8</v>
      </c>
      <c r="AU114" s="262">
        <f>((VLOOKUP($C114+1,Flow!A:B,2)+VLOOKUP($C114+2,Flow!A:B,2)+VLOOKUP($C114+3,Flow!A:B,2)+VLOOKUP($C114+4,Flow!A:B,2)+VLOOKUP($C114+5,Flow!A:B,2))/5)</f>
        <v>403.4</v>
      </c>
      <c r="AV114" s="262">
        <f>VLOOKUP($AL114,Flow!A:B, 2)</f>
        <v>555</v>
      </c>
      <c r="AW114" s="269">
        <f>((VLOOKUP(C114+1, Flow!A:B,2))+(VLOOKUP($C114+2, Flow!A:B,2)))/2</f>
        <v>484.5</v>
      </c>
      <c r="AX114" s="139">
        <v>1</v>
      </c>
      <c r="AY114" s="84">
        <v>0</v>
      </c>
      <c r="AZ114" s="84">
        <v>0</v>
      </c>
      <c r="BA114" s="86">
        <v>0</v>
      </c>
      <c r="BB114" s="103">
        <v>0</v>
      </c>
      <c r="BC114" s="82">
        <f t="shared" si="10"/>
        <v>11</v>
      </c>
      <c r="BD114" s="84">
        <f t="shared" si="11"/>
        <v>2005</v>
      </c>
      <c r="BE114" s="140">
        <f t="shared" si="12"/>
        <v>4.3478260869565215</v>
      </c>
    </row>
    <row r="115" spans="1:57">
      <c r="A115" s="86" t="s">
        <v>11</v>
      </c>
      <c r="B115" s="89" t="s">
        <v>11</v>
      </c>
      <c r="C115" s="302">
        <v>38366</v>
      </c>
      <c r="D115" s="92" t="s">
        <v>384</v>
      </c>
      <c r="E115" s="84" t="s">
        <v>12</v>
      </c>
      <c r="F115" s="156">
        <v>0.6020833333333333</v>
      </c>
      <c r="G115" s="88">
        <v>130</v>
      </c>
      <c r="H115" s="84">
        <v>130</v>
      </c>
      <c r="I115" s="84">
        <v>5</v>
      </c>
      <c r="J115" s="84"/>
      <c r="K115" s="106">
        <f t="shared" si="13"/>
        <v>4.5801526717557248</v>
      </c>
      <c r="L115" s="112">
        <f t="shared" si="0"/>
        <v>3.8461538461538463</v>
      </c>
      <c r="M115" s="95">
        <v>37</v>
      </c>
      <c r="N115" s="88">
        <v>34</v>
      </c>
      <c r="O115" s="84" t="s">
        <v>11</v>
      </c>
      <c r="P115" s="84"/>
      <c r="Q115" s="84"/>
      <c r="R115" s="84">
        <v>1</v>
      </c>
      <c r="S115" s="89">
        <v>1</v>
      </c>
      <c r="T115" s="280">
        <f>VLOOKUP($C115+$F115,Meso!A:C,2)</f>
        <v>48.2</v>
      </c>
      <c r="U115" s="284">
        <f>VLOOKUP($C115+$F115, Temp30!A:C, 3, TRUE)</f>
        <v>45.4</v>
      </c>
      <c r="V115" s="143">
        <v>345</v>
      </c>
      <c r="W115" s="106">
        <f>VLOOKUP($C115,Wunder!A:L,5,FALSE)</f>
        <v>30.29</v>
      </c>
      <c r="X115" s="106">
        <f>VLOOKUP($C115,Wunder!A:L,11, FALSE)</f>
        <v>5.0000000000000711E-2</v>
      </c>
      <c r="Y115" s="106">
        <f>VLOOKUP($C115,Wunder!A:L,12, FALSE)</f>
        <v>-3.9999999999999147E-2</v>
      </c>
      <c r="Z115" s="99"/>
      <c r="AA115" s="80">
        <f>VLOOKUP($C115+F115, KRDD!A:D,4)</f>
        <v>8</v>
      </c>
      <c r="AB115" s="80">
        <f>VLOOKUP($C115+F115, KRDD!$A:$D,3)</f>
        <v>5</v>
      </c>
      <c r="AC115" s="84">
        <f>VLOOKUP($C115, Wunder!A:L, 9, FALSE)</f>
        <v>2</v>
      </c>
      <c r="AD115" s="106" t="str">
        <f>VLOOKUP($C115+$F115,Meso!A:D,4)</f>
        <v>overcast</v>
      </c>
      <c r="AE115" s="120"/>
      <c r="AF115" s="262" t="str">
        <f>VLOOKUP($C115+1,Wunder!A:L,10,FALSE)</f>
        <v>Rain</v>
      </c>
      <c r="AG115" s="82" t="str">
        <f t="shared" si="9"/>
        <v>N</v>
      </c>
      <c r="AH115" s="106">
        <f>VLOOKUP($C115+$F115+(4/24),KRDD!A:D,2)-VLOOKUP($C115+$F115,KRDD!A:D,2)</f>
        <v>0</v>
      </c>
      <c r="AI115" s="89"/>
      <c r="AJ115" s="112">
        <f>VLOOKUP(C115+1,Moon!A:B,2,FALSE)</f>
        <v>0.3</v>
      </c>
      <c r="AK115" s="112">
        <f>AJ115*VLOOKUP(AD115,Moon!$R:$S,2,FALSE)</f>
        <v>0.06</v>
      </c>
      <c r="AL115" s="104">
        <f t="shared" si="14"/>
        <v>38367</v>
      </c>
      <c r="AM115" s="138">
        <v>0.52986111111111112</v>
      </c>
      <c r="AN115" s="100">
        <v>1.6</v>
      </c>
      <c r="AO115" s="144">
        <v>322</v>
      </c>
      <c r="AP115" s="99">
        <v>2</v>
      </c>
      <c r="AQ115" s="99">
        <v>13.33</v>
      </c>
      <c r="AR115" s="89" t="s">
        <v>13</v>
      </c>
      <c r="AS115" s="280">
        <f>VLOOKUP($C115, MDT!A:D, 4, FALSE)</f>
        <v>44.9</v>
      </c>
      <c r="AT115" s="291">
        <f>(VLOOKUP($C115, MDT!A:D,4, TRUE)+VLOOKUP($C115+1, MDT!A:D,4, TRUE))/2</f>
        <v>45.9</v>
      </c>
      <c r="AU115" s="262">
        <f>((VLOOKUP($C115+1,Flow!A:B,2)+VLOOKUP($C115+2,Flow!A:B,2)+VLOOKUP($C115+3,Flow!A:B,2)+VLOOKUP($C115+4,Flow!A:B,2)+VLOOKUP($C115+5,Flow!A:B,2))/5)</f>
        <v>334</v>
      </c>
      <c r="AV115" s="262">
        <f>VLOOKUP($AL115,Flow!A:B, 2)</f>
        <v>346</v>
      </c>
      <c r="AW115" s="269">
        <f>((VLOOKUP(C115+1, Flow!A:B,2))+(VLOOKUP($C115+2, Flow!A:B,2)))/2</f>
        <v>338</v>
      </c>
      <c r="AX115" s="139">
        <v>5</v>
      </c>
      <c r="AY115" s="84">
        <v>0</v>
      </c>
      <c r="AZ115" s="84">
        <v>0</v>
      </c>
      <c r="BA115" s="86">
        <v>0</v>
      </c>
      <c r="BB115" s="103">
        <v>0</v>
      </c>
      <c r="BC115" s="82">
        <f t="shared" si="10"/>
        <v>14</v>
      </c>
      <c r="BD115" s="84">
        <f t="shared" si="11"/>
        <v>2005</v>
      </c>
      <c r="BE115" s="140">
        <f t="shared" si="12"/>
        <v>9.1603053435114496</v>
      </c>
    </row>
    <row r="116" spans="1:57">
      <c r="A116" s="86" t="s">
        <v>18</v>
      </c>
      <c r="B116" s="89" t="s">
        <v>18</v>
      </c>
      <c r="C116" s="301">
        <v>38373</v>
      </c>
      <c r="D116" s="92" t="s">
        <v>384</v>
      </c>
      <c r="E116" s="84" t="s">
        <v>11</v>
      </c>
      <c r="F116" s="156">
        <v>0.82638888888888884</v>
      </c>
      <c r="G116" s="88">
        <v>382</v>
      </c>
      <c r="H116" s="84">
        <v>380</v>
      </c>
      <c r="I116" s="84">
        <v>16</v>
      </c>
      <c r="J116" s="84"/>
      <c r="K116" s="106">
        <f t="shared" si="13"/>
        <v>4.4619422572178475</v>
      </c>
      <c r="L116" s="112">
        <f t="shared" si="0"/>
        <v>4.2105263157894735</v>
      </c>
      <c r="M116" s="95">
        <v>36</v>
      </c>
      <c r="N116" s="88">
        <v>36</v>
      </c>
      <c r="O116" s="84" t="s">
        <v>11</v>
      </c>
      <c r="P116" s="84"/>
      <c r="Q116" s="84"/>
      <c r="R116" s="84">
        <v>1</v>
      </c>
      <c r="S116" s="89">
        <v>0</v>
      </c>
      <c r="T116" s="280">
        <f>VLOOKUP($C116+$F116,Meso!A:C,2)</f>
        <v>43</v>
      </c>
      <c r="U116" s="284">
        <f>VLOOKUP($C116+$F116, Temp30!A:C, 3, TRUE)</f>
        <v>49.3</v>
      </c>
      <c r="V116" s="143">
        <v>310</v>
      </c>
      <c r="W116" s="106">
        <f>VLOOKUP($C116,Wunder!A:L,5,FALSE)</f>
        <v>30.08</v>
      </c>
      <c r="X116" s="106">
        <f>VLOOKUP($C116,Wunder!A:L,11, FALSE)</f>
        <v>5.0000000000000711E-2</v>
      </c>
      <c r="Y116" s="106">
        <f>VLOOKUP($C116,Wunder!A:L,12, FALSE)</f>
        <v>-9.0000000000003411E-2</v>
      </c>
      <c r="Z116" s="99"/>
      <c r="AA116" s="80">
        <f>VLOOKUP($C116+F116, KRDD!A:D,4)</f>
        <v>9</v>
      </c>
      <c r="AB116" s="80">
        <f>VLOOKUP($C116+F116, KRDD!$A:$D,3)</f>
        <v>3</v>
      </c>
      <c r="AC116" s="84">
        <f>VLOOKUP($C116, Wunder!A:L, 9, FALSE)</f>
        <v>5</v>
      </c>
      <c r="AD116" s="106" t="str">
        <f>VLOOKUP($C116+$F116,Meso!A:D,4)</f>
        <v>fog</v>
      </c>
      <c r="AE116" s="120" t="str">
        <f>VLOOKUP($C116, Wunder!A:L, 10, FALSE)</f>
        <v>Fog</v>
      </c>
      <c r="AF116" s="262" t="str">
        <f>VLOOKUP($C116+1,Wunder!A:L,10,FALSE)</f>
        <v>Fog</v>
      </c>
      <c r="AG116" s="82" t="str">
        <f t="shared" si="9"/>
        <v>N</v>
      </c>
      <c r="AH116" s="106">
        <f>VLOOKUP($C116+$F116+(4/24),KRDD!A:D,2)-VLOOKUP($C116+$F116,KRDD!A:D,2)</f>
        <v>0</v>
      </c>
      <c r="AI116" s="89"/>
      <c r="AJ116" s="112">
        <f>VLOOKUP(C116+1,Moon!A:B,2,FALSE)</f>
        <v>0.92</v>
      </c>
      <c r="AK116" s="112">
        <f>AJ116*VLOOKUP(AD116,Moon!$R:$S,2,FALSE)</f>
        <v>0.92</v>
      </c>
      <c r="AL116" s="104">
        <f t="shared" si="14"/>
        <v>38374</v>
      </c>
      <c r="AM116" s="138">
        <v>0.54583333333333328</v>
      </c>
      <c r="AN116" s="100">
        <v>1.5</v>
      </c>
      <c r="AO116" s="144">
        <v>296</v>
      </c>
      <c r="AP116" s="99">
        <v>1.83</v>
      </c>
      <c r="AQ116" s="99">
        <v>14</v>
      </c>
      <c r="AR116" s="89" t="s">
        <v>13</v>
      </c>
      <c r="AS116" s="280">
        <f>VLOOKUP($C116, MDT!A:D, 4, FALSE)</f>
        <v>48.5</v>
      </c>
      <c r="AT116" s="291">
        <f>(VLOOKUP($C116, MDT!A:D,4, TRUE)+VLOOKUP($C116+1, MDT!A:D,4, TRUE))/2</f>
        <v>48.3</v>
      </c>
      <c r="AU116" s="262">
        <f>((VLOOKUP($C116+1,Flow!A:B,2)+VLOOKUP($C116+2,Flow!A:B,2)+VLOOKUP($C116+3,Flow!A:B,2)+VLOOKUP($C116+4,Flow!A:B,2)+VLOOKUP($C116+5,Flow!A:B,2))/5)</f>
        <v>309</v>
      </c>
      <c r="AV116" s="262">
        <f>VLOOKUP($AL116,Flow!A:B, 2)</f>
        <v>312</v>
      </c>
      <c r="AW116" s="269">
        <f>((VLOOKUP(C116+1, Flow!A:B,2))+(VLOOKUP($C116+2, Flow!A:B,2)))/2</f>
        <v>309</v>
      </c>
      <c r="AX116" s="139">
        <v>14</v>
      </c>
      <c r="AY116" s="84">
        <v>2</v>
      </c>
      <c r="AZ116" s="84">
        <v>0</v>
      </c>
      <c r="BA116" s="86">
        <v>0</v>
      </c>
      <c r="BB116" s="103">
        <v>0</v>
      </c>
      <c r="BC116" s="82">
        <f t="shared" si="10"/>
        <v>21</v>
      </c>
      <c r="BD116" s="84">
        <f t="shared" si="11"/>
        <v>2005</v>
      </c>
      <c r="BE116" s="140">
        <f t="shared" si="12"/>
        <v>8.9238845144356951</v>
      </c>
    </row>
    <row r="117" spans="1:57">
      <c r="A117" s="86" t="s">
        <v>18</v>
      </c>
      <c r="B117" s="89" t="s">
        <v>11</v>
      </c>
      <c r="C117" s="302">
        <v>38377</v>
      </c>
      <c r="D117" s="92" t="s">
        <v>384</v>
      </c>
      <c r="E117" s="84" t="s">
        <v>11</v>
      </c>
      <c r="F117" s="156">
        <v>0.81180555555555556</v>
      </c>
      <c r="G117" s="88">
        <v>388</v>
      </c>
      <c r="H117" s="84">
        <v>388</v>
      </c>
      <c r="I117" s="84">
        <v>6</v>
      </c>
      <c r="J117" s="84"/>
      <c r="K117" s="106">
        <f t="shared" si="13"/>
        <v>1.7994858611825193</v>
      </c>
      <c r="L117" s="112">
        <f t="shared" si="0"/>
        <v>1.5463917525773196</v>
      </c>
      <c r="M117" s="95">
        <v>37</v>
      </c>
      <c r="N117" s="88">
        <v>36</v>
      </c>
      <c r="O117" s="84" t="s">
        <v>11</v>
      </c>
      <c r="P117" s="84"/>
      <c r="Q117" s="84"/>
      <c r="R117" s="84">
        <v>1</v>
      </c>
      <c r="S117" s="89">
        <v>0</v>
      </c>
      <c r="T117" s="280">
        <f>VLOOKUP($C117+$F117,Meso!A:C,2)</f>
        <v>53.1</v>
      </c>
      <c r="U117" s="284">
        <f>VLOOKUP($C117+$F117, Temp30!A:C, 3, TRUE)</f>
        <v>51.3</v>
      </c>
      <c r="V117" s="143">
        <v>321</v>
      </c>
      <c r="W117" s="106">
        <f>VLOOKUP($C117,Wunder!A:L,5,FALSE)</f>
        <v>30.05</v>
      </c>
      <c r="X117" s="106">
        <f>VLOOKUP($C117,Wunder!A:L,11, FALSE)</f>
        <v>-0.19000000000000128</v>
      </c>
      <c r="Y117" s="106">
        <f>VLOOKUP($C117,Wunder!A:L,12, FALSE)</f>
        <v>-2.9999999999997584E-2</v>
      </c>
      <c r="Z117" s="99"/>
      <c r="AA117" s="80">
        <f>VLOOKUP($C117+F117, KRDD!A:D,4)</f>
        <v>7</v>
      </c>
      <c r="AB117" s="80">
        <f>VLOOKUP($C117+F117, KRDD!$A:$D,3)</f>
        <v>5</v>
      </c>
      <c r="AC117" s="84">
        <f>VLOOKUP($C117, Wunder!A:L, 9, FALSE)</f>
        <v>8</v>
      </c>
      <c r="AD117" s="106" t="str">
        <f>VLOOKUP($C117+$F117,Meso!A:D,4)</f>
        <v>lt rain</v>
      </c>
      <c r="AE117" s="120" t="str">
        <f>VLOOKUP($C117, Wunder!A:L, 10, FALSE)</f>
        <v>Rain</v>
      </c>
      <c r="AF117" s="262" t="str">
        <f>VLOOKUP($C117+1,Wunder!A:L,10,FALSE)</f>
        <v>Rain</v>
      </c>
      <c r="AG117" s="82" t="str">
        <f t="shared" si="9"/>
        <v>Y</v>
      </c>
      <c r="AH117" s="106">
        <f>VLOOKUP($C117+$F117+(4/24),KRDD!A:D,2)-VLOOKUP($C117+$F117,KRDD!A:D,2)</f>
        <v>5.9999999999998721E-2</v>
      </c>
      <c r="AI117" s="89"/>
      <c r="AJ117" s="112">
        <f>VLOOKUP(C117+1,Moon!A:B,2,FALSE)</f>
        <v>0.99</v>
      </c>
      <c r="AK117" s="112">
        <f>AJ117*VLOOKUP(AD117,Moon!$R:$S,2,FALSE)</f>
        <v>0.19800000000000001</v>
      </c>
      <c r="AL117" s="104">
        <f t="shared" si="14"/>
        <v>38378</v>
      </c>
      <c r="AM117" s="138">
        <v>0.54513888888888895</v>
      </c>
      <c r="AN117" s="100">
        <v>2.4</v>
      </c>
      <c r="AO117" s="144">
        <v>402</v>
      </c>
      <c r="AP117" s="99">
        <v>2.38</v>
      </c>
      <c r="AQ117" s="99">
        <v>10.33</v>
      </c>
      <c r="AR117" s="89" t="s">
        <v>13</v>
      </c>
      <c r="AS117" s="280">
        <f>VLOOKUP($C117, MDT!A:D, 4, FALSE)</f>
        <v>50.3</v>
      </c>
      <c r="AT117" s="291">
        <f>(VLOOKUP($C117, MDT!A:D,4, TRUE)+VLOOKUP($C117+1, MDT!A:D,4, TRUE))/2</f>
        <v>50.599999999999994</v>
      </c>
      <c r="AU117" s="262">
        <f>((VLOOKUP($C117+1,Flow!A:B,2)+VLOOKUP($C117+2,Flow!A:B,2)+VLOOKUP($C117+3,Flow!A:B,2)+VLOOKUP($C117+4,Flow!A:B,2)+VLOOKUP($C117+5,Flow!A:B,2))/5)</f>
        <v>649.4</v>
      </c>
      <c r="AV117" s="262">
        <f>VLOOKUP($AL117,Flow!A:B, 2)</f>
        <v>315</v>
      </c>
      <c r="AW117" s="269">
        <f>((VLOOKUP(C117+1, Flow!A:B,2))+(VLOOKUP($C117+2, Flow!A:B,2)))/2</f>
        <v>661.5</v>
      </c>
      <c r="AX117" s="139">
        <v>6</v>
      </c>
      <c r="AY117" s="160"/>
      <c r="AZ117" s="84">
        <v>0</v>
      </c>
      <c r="BA117" s="86">
        <v>0</v>
      </c>
      <c r="BB117" s="103">
        <v>0</v>
      </c>
      <c r="BC117" s="82">
        <f t="shared" si="10"/>
        <v>25</v>
      </c>
      <c r="BD117" s="84">
        <f t="shared" si="11"/>
        <v>2005</v>
      </c>
      <c r="BE117" s="140">
        <f t="shared" si="12"/>
        <v>3.5989717223650386</v>
      </c>
    </row>
    <row r="118" spans="1:57">
      <c r="A118" s="86" t="s">
        <v>18</v>
      </c>
      <c r="B118" s="89" t="s">
        <v>18</v>
      </c>
      <c r="C118" s="301">
        <v>38380</v>
      </c>
      <c r="D118" s="92" t="s">
        <v>384</v>
      </c>
      <c r="E118" s="84" t="s">
        <v>11</v>
      </c>
      <c r="F118" s="156">
        <v>0.77430555555555547</v>
      </c>
      <c r="G118" s="88">
        <v>404</v>
      </c>
      <c r="H118" s="84">
        <v>403</v>
      </c>
      <c r="I118" s="84">
        <v>11</v>
      </c>
      <c r="J118" s="84"/>
      <c r="K118" s="106">
        <f t="shared" si="13"/>
        <v>2.9702970297029703</v>
      </c>
      <c r="L118" s="112">
        <f t="shared" si="0"/>
        <v>2.7295285359801489</v>
      </c>
      <c r="M118" s="95">
        <v>38</v>
      </c>
      <c r="N118" s="88">
        <v>36</v>
      </c>
      <c r="O118" s="84" t="s">
        <v>11</v>
      </c>
      <c r="P118" s="84"/>
      <c r="Q118" s="84"/>
      <c r="R118" s="84">
        <v>0</v>
      </c>
      <c r="S118" s="89">
        <v>0</v>
      </c>
      <c r="T118" s="280">
        <f>VLOOKUP($C118+$F118,Meso!A:C,2)</f>
        <v>51.1</v>
      </c>
      <c r="U118" s="284">
        <f>VLOOKUP($C118+$F118, Temp30!A:C, 3, TRUE)</f>
        <v>49.6</v>
      </c>
      <c r="V118" s="143">
        <v>605</v>
      </c>
      <c r="W118" s="106">
        <f>VLOOKUP($C118,Wunder!A:L,5,FALSE)</f>
        <v>30.02</v>
      </c>
      <c r="X118" s="106">
        <f>VLOOKUP($C118,Wunder!A:L,11, FALSE)</f>
        <v>0.21000000000000085</v>
      </c>
      <c r="Y118" s="106">
        <f>VLOOKUP($C118,Wunder!A:L,12, FALSE)</f>
        <v>5.9999999999998721E-2</v>
      </c>
      <c r="Z118" s="99"/>
      <c r="AA118" s="80">
        <f>VLOOKUP($C118+F118, KRDD!A:D,4)</f>
        <v>8</v>
      </c>
      <c r="AB118" s="80">
        <f>VLOOKUP($C118+F118, KRDD!$A:$D,3)</f>
        <v>4</v>
      </c>
      <c r="AC118" s="84">
        <f>VLOOKUP($C118, Wunder!A:L, 9, FALSE)</f>
        <v>8</v>
      </c>
      <c r="AD118" s="106" t="str">
        <f>VLOOKUP($C118+$F118,Meso!A:D,4)</f>
        <v>mostly cloudy</v>
      </c>
      <c r="AE118" s="120" t="str">
        <f>VLOOKUP($C118, Wunder!A:L, 10, FALSE)</f>
        <v>Rain</v>
      </c>
      <c r="AF118" s="262" t="str">
        <f>VLOOKUP($C118+1,Wunder!A:L,10,FALSE)</f>
        <v>Fog</v>
      </c>
      <c r="AG118" s="82" t="str">
        <f t="shared" si="9"/>
        <v>N</v>
      </c>
      <c r="AH118" s="106">
        <f>VLOOKUP($C118+$F118+(4/24),KRDD!A:D,2)-VLOOKUP($C118+$F118,KRDD!A:D,2)</f>
        <v>0</v>
      </c>
      <c r="AI118" s="89"/>
      <c r="AJ118" s="112">
        <f>VLOOKUP(C118+1,Moon!A:B,2,FALSE)</f>
        <v>0.86</v>
      </c>
      <c r="AK118" s="112">
        <f>AJ118*VLOOKUP(AD118,Moon!$R:$S,2,FALSE)</f>
        <v>0.43</v>
      </c>
      <c r="AL118" s="104">
        <f t="shared" si="14"/>
        <v>38381</v>
      </c>
      <c r="AM118" s="138">
        <v>0.59722222222222221</v>
      </c>
      <c r="AN118" s="100">
        <v>2.6</v>
      </c>
      <c r="AO118" s="144">
        <v>466</v>
      </c>
      <c r="AP118" s="99">
        <v>2.74</v>
      </c>
      <c r="AQ118" s="99">
        <v>9.33</v>
      </c>
      <c r="AR118" s="89" t="s">
        <v>13</v>
      </c>
      <c r="AS118" s="280">
        <f>VLOOKUP($C118, MDT!A:D, 4, FALSE)</f>
        <v>49.2</v>
      </c>
      <c r="AT118" s="291">
        <f>(VLOOKUP($C118, MDT!A:D,4, TRUE)+VLOOKUP($C118+1, MDT!A:D,4, TRUE))/2</f>
        <v>48.7</v>
      </c>
      <c r="AU118" s="262">
        <f>((VLOOKUP($C118+1,Flow!A:B,2)+VLOOKUP($C118+2,Flow!A:B,2)+VLOOKUP($C118+3,Flow!A:B,2)+VLOOKUP($C118+4,Flow!A:B,2)+VLOOKUP($C118+5,Flow!A:B,2))/5)</f>
        <v>453.6</v>
      </c>
      <c r="AV118" s="262">
        <f>VLOOKUP($AL118,Flow!A:B, 2)</f>
        <v>632</v>
      </c>
      <c r="AW118" s="269">
        <f>((VLOOKUP(C118+1, Flow!A:B,2))+(VLOOKUP($C118+2, Flow!A:B,2)))/2</f>
        <v>556</v>
      </c>
      <c r="AX118" s="139">
        <v>11</v>
      </c>
      <c r="AY118" s="84">
        <v>0</v>
      </c>
      <c r="AZ118" s="84">
        <v>0</v>
      </c>
      <c r="BA118" s="86">
        <v>0</v>
      </c>
      <c r="BB118" s="103">
        <v>0</v>
      </c>
      <c r="BC118" s="82">
        <f t="shared" si="10"/>
        <v>28</v>
      </c>
      <c r="BD118" s="84">
        <f t="shared" si="11"/>
        <v>2005</v>
      </c>
      <c r="BE118" s="140">
        <f t="shared" si="12"/>
        <v>5.9405940594059405</v>
      </c>
    </row>
    <row r="119" spans="1:57">
      <c r="A119" s="86" t="s">
        <v>18</v>
      </c>
      <c r="B119" s="89" t="s">
        <v>18</v>
      </c>
      <c r="C119" s="301">
        <v>38384</v>
      </c>
      <c r="D119" s="92" t="s">
        <v>384</v>
      </c>
      <c r="E119" s="84" t="s">
        <v>11</v>
      </c>
      <c r="F119" s="156">
        <v>0.79513888888888884</v>
      </c>
      <c r="G119" s="88">
        <v>413</v>
      </c>
      <c r="H119" s="84">
        <v>413</v>
      </c>
      <c r="I119" s="84">
        <v>11</v>
      </c>
      <c r="J119" s="84"/>
      <c r="K119" s="106">
        <f t="shared" si="13"/>
        <v>2.8985507246376812</v>
      </c>
      <c r="L119" s="112">
        <f t="shared" si="0"/>
        <v>2.6634382566585959</v>
      </c>
      <c r="M119" s="95">
        <v>37</v>
      </c>
      <c r="N119" s="88">
        <v>37</v>
      </c>
      <c r="O119" s="84" t="s">
        <v>11</v>
      </c>
      <c r="P119" s="84"/>
      <c r="Q119" s="84"/>
      <c r="R119" s="84">
        <v>1</v>
      </c>
      <c r="S119" s="89">
        <v>0</v>
      </c>
      <c r="T119" s="280">
        <f>VLOOKUP($C119+$F119,Meso!A:C,2)</f>
        <v>57</v>
      </c>
      <c r="U119" s="284">
        <f>VLOOKUP($C119+$F119, Temp30!A:C, 3, TRUE)</f>
        <v>48.5</v>
      </c>
      <c r="V119" s="143">
        <v>363</v>
      </c>
      <c r="W119" s="106">
        <f>VLOOKUP($C119,Wunder!A:L,5,FALSE)</f>
        <v>30.32</v>
      </c>
      <c r="X119" s="106">
        <f>VLOOKUP($C119,Wunder!A:L,11, FALSE)</f>
        <v>-1.9999999999999574E-2</v>
      </c>
      <c r="Y119" s="106">
        <f>VLOOKUP($C119,Wunder!A:L,12, FALSE)</f>
        <v>5.9999999999998721E-2</v>
      </c>
      <c r="Z119" s="99"/>
      <c r="AA119" s="80">
        <f>VLOOKUP($C119+F119, KRDD!A:D,4)</f>
        <v>11</v>
      </c>
      <c r="AB119" s="80">
        <f>VLOOKUP($C119+F119, KRDD!$A:$D,3)</f>
        <v>9</v>
      </c>
      <c r="AC119" s="84">
        <f>VLOOKUP($C119, Wunder!A:L, 9, FALSE)</f>
        <v>0</v>
      </c>
      <c r="AD119" s="106" t="str">
        <f>VLOOKUP($C119+$F119,Meso!A:D,4)</f>
        <v>clear</v>
      </c>
      <c r="AE119" s="120"/>
      <c r="AF119" s="262"/>
      <c r="AG119" s="82" t="str">
        <f t="shared" si="9"/>
        <v>N</v>
      </c>
      <c r="AH119" s="106">
        <f>VLOOKUP($C119+$F119+(4/24),KRDD!A:D,2)-VLOOKUP($C119+$F119,KRDD!A:D,2)</f>
        <v>0</v>
      </c>
      <c r="AI119" s="89"/>
      <c r="AJ119" s="112">
        <f>VLOOKUP(C119+1,Moon!A:B,2,FALSE)</f>
        <v>0.5</v>
      </c>
      <c r="AK119" s="112">
        <f>AJ119*VLOOKUP(AD119,Moon!$R:$S,2,FALSE)</f>
        <v>0.5</v>
      </c>
      <c r="AL119" s="104">
        <f t="shared" si="14"/>
        <v>38385</v>
      </c>
      <c r="AM119" s="138">
        <v>0.36388888888888887</v>
      </c>
      <c r="AN119" s="100">
        <v>1.7</v>
      </c>
      <c r="AO119" s="144">
        <v>340</v>
      </c>
      <c r="AP119" s="99">
        <v>2.12</v>
      </c>
      <c r="AQ119" s="99">
        <v>11.66</v>
      </c>
      <c r="AR119" s="89" t="s">
        <v>13</v>
      </c>
      <c r="AS119" s="280">
        <f>VLOOKUP($C119, MDT!A:D, 4, FALSE)</f>
        <v>47.7</v>
      </c>
      <c r="AT119" s="291">
        <f>(VLOOKUP($C119, MDT!A:D,4, TRUE)+VLOOKUP($C119+1, MDT!A:D,4, TRUE))/2</f>
        <v>47.55</v>
      </c>
      <c r="AU119" s="262">
        <f>((VLOOKUP($C119+1,Flow!A:B,2)+VLOOKUP($C119+2,Flow!A:B,2)+VLOOKUP($C119+3,Flow!A:B,2)+VLOOKUP($C119+4,Flow!A:B,2)+VLOOKUP($C119+5,Flow!A:B,2))/5)</f>
        <v>340.4</v>
      </c>
      <c r="AV119" s="262">
        <f>VLOOKUP($AL119,Flow!A:B, 2)</f>
        <v>362</v>
      </c>
      <c r="AW119" s="269">
        <f>((VLOOKUP(C119+1, Flow!A:B,2))+(VLOOKUP($C119+2, Flow!A:B,2)))/2</f>
        <v>351.5</v>
      </c>
      <c r="AX119" s="139">
        <v>10</v>
      </c>
      <c r="AY119" s="84">
        <v>0</v>
      </c>
      <c r="AZ119" s="84">
        <v>1</v>
      </c>
      <c r="BA119" s="86">
        <v>0</v>
      </c>
      <c r="BB119" s="103">
        <v>0</v>
      </c>
      <c r="BC119" s="82">
        <f t="shared" si="10"/>
        <v>32</v>
      </c>
      <c r="BD119" s="84">
        <f t="shared" si="11"/>
        <v>2005</v>
      </c>
      <c r="BE119" s="140">
        <f t="shared" si="12"/>
        <v>5.7971014492753623</v>
      </c>
    </row>
    <row r="120" spans="1:57" ht="13.5" customHeight="1">
      <c r="A120" s="86" t="s">
        <v>18</v>
      </c>
      <c r="B120" s="89" t="s">
        <v>18</v>
      </c>
      <c r="C120" s="301">
        <v>38387</v>
      </c>
      <c r="D120" s="92" t="s">
        <v>384</v>
      </c>
      <c r="E120" s="84" t="s">
        <v>11</v>
      </c>
      <c r="F120" s="156">
        <v>0.81805555555555554</v>
      </c>
      <c r="G120" s="88">
        <v>456</v>
      </c>
      <c r="H120" s="84">
        <v>448</v>
      </c>
      <c r="I120" s="84">
        <v>14</v>
      </c>
      <c r="J120" s="84"/>
      <c r="K120" s="106">
        <f t="shared" si="13"/>
        <v>3.3407572383073498</v>
      </c>
      <c r="L120" s="112">
        <f t="shared" si="0"/>
        <v>3.125</v>
      </c>
      <c r="M120" s="95">
        <v>37</v>
      </c>
      <c r="N120" s="88">
        <v>37</v>
      </c>
      <c r="O120" s="84" t="s">
        <v>11</v>
      </c>
      <c r="P120" s="84"/>
      <c r="Q120" s="84"/>
      <c r="R120" s="84">
        <v>1</v>
      </c>
      <c r="S120" s="89">
        <v>1</v>
      </c>
      <c r="T120" s="280">
        <f>VLOOKUP($C120+$F120,Meso!A:C,2)</f>
        <v>52</v>
      </c>
      <c r="U120" s="284">
        <f>VLOOKUP($C120+$F120, Temp30!A:C, 3, TRUE)</f>
        <v>49.6</v>
      </c>
      <c r="V120" s="143">
        <v>340</v>
      </c>
      <c r="W120" s="106">
        <f>VLOOKUP($C120,Wunder!A:L,5,FALSE)</f>
        <v>30.22</v>
      </c>
      <c r="X120" s="106">
        <f>VLOOKUP($C120,Wunder!A:L,11, FALSE)</f>
        <v>-0.23999999999999844</v>
      </c>
      <c r="Y120" s="106">
        <f>VLOOKUP($C120,Wunder!A:L,12, FALSE)</f>
        <v>4.9999999999997158E-2</v>
      </c>
      <c r="Z120" s="99"/>
      <c r="AA120" s="80">
        <f>VLOOKUP($C120+F120, KRDD!A:D,4)</f>
        <v>7</v>
      </c>
      <c r="AB120" s="80">
        <f>VLOOKUP($C120+F120, KRDD!$A:$D,3)</f>
        <v>3</v>
      </c>
      <c r="AC120" s="84">
        <f>VLOOKUP($C120, Wunder!A:L, 9, FALSE)</f>
        <v>0</v>
      </c>
      <c r="AD120" s="106" t="str">
        <f>VLOOKUP($C120+$F120,Meso!A:D,4)</f>
        <v>clear</v>
      </c>
      <c r="AE120" s="120" t="str">
        <f>VLOOKUP($C120, Wunder!A:L, 10, FALSE)</f>
        <v>Fog</v>
      </c>
      <c r="AF120" s="262"/>
      <c r="AG120" s="82" t="str">
        <f t="shared" si="9"/>
        <v>N</v>
      </c>
      <c r="AH120" s="106">
        <f>VLOOKUP($C120+$F120+(4/24),KRDD!A:D,2)-VLOOKUP($C120+$F120,KRDD!A:D,2)</f>
        <v>0</v>
      </c>
      <c r="AI120" s="89"/>
      <c r="AJ120" s="112">
        <f>VLOOKUP(C120+1,Moon!A:B,2,FALSE)</f>
        <v>0.18</v>
      </c>
      <c r="AK120" s="112">
        <f>AJ120*VLOOKUP(AD120,Moon!$R:$S,2,FALSE)</f>
        <v>0.18</v>
      </c>
      <c r="AL120" s="104">
        <f t="shared" si="14"/>
        <v>38388</v>
      </c>
      <c r="AM120" s="138">
        <v>0.3756944444444445</v>
      </c>
      <c r="AN120" s="100">
        <v>1.8</v>
      </c>
      <c r="AO120" s="144">
        <v>321</v>
      </c>
      <c r="AP120" s="99">
        <v>2.08</v>
      </c>
      <c r="AQ120" s="99">
        <v>13</v>
      </c>
      <c r="AR120" s="89" t="s">
        <v>13</v>
      </c>
      <c r="AS120" s="280">
        <f>VLOOKUP($C120, MDT!A:D, 4, FALSE)</f>
        <v>48.8</v>
      </c>
      <c r="AT120" s="291">
        <f>(VLOOKUP($C120, MDT!A:D,4, TRUE)+VLOOKUP($C120+1, MDT!A:D,4, TRUE))/2</f>
        <v>48.65</v>
      </c>
      <c r="AU120" s="262">
        <f>((VLOOKUP($C120+1,Flow!A:B,2)+VLOOKUP($C120+2,Flow!A:B,2)+VLOOKUP($C120+3,Flow!A:B,2)+VLOOKUP($C120+4,Flow!A:B,2)+VLOOKUP($C120+5,Flow!A:B,2))/5)</f>
        <v>326</v>
      </c>
      <c r="AV120" s="262">
        <f>VLOOKUP($AL120,Flow!A:B, 2)</f>
        <v>331</v>
      </c>
      <c r="AW120" s="269">
        <f>((VLOOKUP(C120+1, Flow!A:B,2))+(VLOOKUP($C120+2, Flow!A:B,2)))/2</f>
        <v>330.5</v>
      </c>
      <c r="AX120" s="139">
        <v>6</v>
      </c>
      <c r="AY120" s="84">
        <v>7</v>
      </c>
      <c r="AZ120" s="84">
        <v>1</v>
      </c>
      <c r="BA120" s="86">
        <v>0</v>
      </c>
      <c r="BB120" s="103">
        <v>0</v>
      </c>
      <c r="BC120" s="82">
        <f t="shared" si="10"/>
        <v>35</v>
      </c>
      <c r="BD120" s="84">
        <f t="shared" si="11"/>
        <v>2005</v>
      </c>
      <c r="BE120" s="140">
        <f t="shared" si="12"/>
        <v>6.6815144766146997</v>
      </c>
    </row>
    <row r="121" spans="1:57">
      <c r="A121" s="86" t="s">
        <v>18</v>
      </c>
      <c r="B121" s="89" t="s">
        <v>18</v>
      </c>
      <c r="C121" s="301">
        <v>38391</v>
      </c>
      <c r="D121" s="92" t="s">
        <v>384</v>
      </c>
      <c r="E121" s="84" t="s">
        <v>11</v>
      </c>
      <c r="F121" s="156">
        <v>0.73541666666666661</v>
      </c>
      <c r="G121" s="88">
        <v>403</v>
      </c>
      <c r="H121" s="84">
        <v>399</v>
      </c>
      <c r="I121" s="84">
        <v>14</v>
      </c>
      <c r="J121" s="84"/>
      <c r="K121" s="106">
        <f t="shared" si="13"/>
        <v>3.75</v>
      </c>
      <c r="L121" s="112">
        <f t="shared" si="0"/>
        <v>3.5087719298245612</v>
      </c>
      <c r="M121" s="95">
        <v>37</v>
      </c>
      <c r="N121" s="88">
        <v>37</v>
      </c>
      <c r="O121" s="84" t="s">
        <v>11</v>
      </c>
      <c r="P121" s="84"/>
      <c r="Q121" s="84"/>
      <c r="R121" s="84">
        <v>1</v>
      </c>
      <c r="S121" s="89">
        <v>0</v>
      </c>
      <c r="T121" s="280">
        <f>VLOOKUP($C121+$F121,Meso!A:C,2)</f>
        <v>60.1</v>
      </c>
      <c r="U121" s="284">
        <f>VLOOKUP($C121+$F121, Temp30!A:C, 3, TRUE)</f>
        <v>49.3</v>
      </c>
      <c r="V121" s="143">
        <v>321</v>
      </c>
      <c r="W121" s="106">
        <f>VLOOKUP($C121,Wunder!A:L,5,FALSE)</f>
        <v>30.11</v>
      </c>
      <c r="X121" s="106">
        <f>VLOOKUP($C121,Wunder!A:L,11, FALSE)</f>
        <v>1.9999999999999574E-2</v>
      </c>
      <c r="Y121" s="106">
        <f>VLOOKUP($C121,Wunder!A:L,12, FALSE)</f>
        <v>0.12999999999999901</v>
      </c>
      <c r="Z121" s="99"/>
      <c r="AA121" s="80">
        <f>VLOOKUP($C121+F121, KRDD!A:D,4)</f>
        <v>8</v>
      </c>
      <c r="AB121" s="80">
        <f>VLOOKUP($C121+F121, KRDD!$A:$D,3)</f>
        <v>3</v>
      </c>
      <c r="AC121" s="84">
        <f>VLOOKUP($C121, Wunder!A:L, 9, FALSE)</f>
        <v>4</v>
      </c>
      <c r="AD121" s="106" t="str">
        <f>VLOOKUP($C121+$F121,Meso!A:D,4)</f>
        <v>clear</v>
      </c>
      <c r="AE121" s="120"/>
      <c r="AF121" s="262"/>
      <c r="AG121" s="82" t="str">
        <f t="shared" si="9"/>
        <v>N</v>
      </c>
      <c r="AH121" s="106">
        <f>VLOOKUP($C121+$F121+(4/24),KRDD!A:D,2)-VLOOKUP($C121+$F121,KRDD!A:D,2)</f>
        <v>0</v>
      </c>
      <c r="AI121" s="89"/>
      <c r="AJ121" s="112">
        <f>VLOOKUP(C121+1,Moon!A:B,2,FALSE)</f>
        <v>0</v>
      </c>
      <c r="AK121" s="112">
        <f>AJ121*VLOOKUP(AD121,Moon!$R:$S,2,FALSE)</f>
        <v>0</v>
      </c>
      <c r="AL121" s="104">
        <f t="shared" si="14"/>
        <v>38392</v>
      </c>
      <c r="AM121" s="138">
        <v>0.3979166666666667</v>
      </c>
      <c r="AN121" s="100">
        <v>1.4</v>
      </c>
      <c r="AO121" s="144">
        <v>314</v>
      </c>
      <c r="AP121" s="99">
        <v>1.98</v>
      </c>
      <c r="AQ121" s="99">
        <v>13</v>
      </c>
      <c r="AR121" s="89" t="s">
        <v>13</v>
      </c>
      <c r="AS121" s="280">
        <f>VLOOKUP($C121, MDT!A:D, 4, FALSE)</f>
        <v>48.9</v>
      </c>
      <c r="AT121" s="291">
        <f>(VLOOKUP($C121, MDT!A:D,4, TRUE)+VLOOKUP($C121+1, MDT!A:D,4, TRUE))/2</f>
        <v>48.65</v>
      </c>
      <c r="AU121" s="262">
        <f>((VLOOKUP($C121+1,Flow!A:B,2)+VLOOKUP($C121+2,Flow!A:B,2)+VLOOKUP($C121+3,Flow!A:B,2)+VLOOKUP($C121+4,Flow!A:B,2)+VLOOKUP($C121+5,Flow!A:B,2))/5)</f>
        <v>311</v>
      </c>
      <c r="AV121" s="262">
        <f>VLOOKUP($AL121,Flow!A:B, 2)</f>
        <v>318</v>
      </c>
      <c r="AW121" s="269">
        <f>((VLOOKUP(C121+1, Flow!A:B,2))+(VLOOKUP($C121+2, Flow!A:B,2)))/2</f>
        <v>315</v>
      </c>
      <c r="AX121" s="139">
        <v>14</v>
      </c>
      <c r="AY121" s="84">
        <v>0</v>
      </c>
      <c r="AZ121" s="84">
        <v>0</v>
      </c>
      <c r="BA121" s="86">
        <v>0</v>
      </c>
      <c r="BB121" s="103">
        <v>0</v>
      </c>
      <c r="BC121" s="82">
        <f t="shared" si="10"/>
        <v>39</v>
      </c>
      <c r="BD121" s="84">
        <f t="shared" si="11"/>
        <v>2005</v>
      </c>
      <c r="BE121" s="140">
        <f t="shared" si="12"/>
        <v>7.5</v>
      </c>
    </row>
    <row r="122" spans="1:57">
      <c r="A122" s="86" t="s">
        <v>18</v>
      </c>
      <c r="B122" s="89" t="s">
        <v>18</v>
      </c>
      <c r="C122" s="301">
        <v>38394</v>
      </c>
      <c r="D122" s="92" t="s">
        <v>384</v>
      </c>
      <c r="E122" s="84" t="s">
        <v>11</v>
      </c>
      <c r="F122" s="156">
        <v>0.83194444444444438</v>
      </c>
      <c r="G122" s="88">
        <v>420</v>
      </c>
      <c r="H122" s="84">
        <v>415</v>
      </c>
      <c r="I122" s="84">
        <v>21</v>
      </c>
      <c r="J122" s="84"/>
      <c r="K122" s="106">
        <f t="shared" si="13"/>
        <v>5.2884615384615383</v>
      </c>
      <c r="L122" s="112">
        <f t="shared" si="0"/>
        <v>5.0602409638554215</v>
      </c>
      <c r="M122" s="95">
        <v>37</v>
      </c>
      <c r="N122" s="88">
        <v>37</v>
      </c>
      <c r="O122" s="84" t="s">
        <v>11</v>
      </c>
      <c r="P122" s="84"/>
      <c r="Q122" s="84"/>
      <c r="R122" s="84">
        <v>1</v>
      </c>
      <c r="S122" s="89">
        <v>0</v>
      </c>
      <c r="T122" s="280">
        <f>VLOOKUP($C122+$F122,Meso!A:C,2)</f>
        <v>48.9</v>
      </c>
      <c r="U122" s="284">
        <f>VLOOKUP($C122+$F122, Temp30!A:C, 3, TRUE)</f>
        <v>49.3</v>
      </c>
      <c r="V122" s="143">
        <v>307</v>
      </c>
      <c r="W122" s="106">
        <f>VLOOKUP($C122,Wunder!A:L,5,FALSE)</f>
        <v>29.83</v>
      </c>
      <c r="X122" s="106">
        <f>VLOOKUP($C122,Wunder!A:L,11, FALSE)</f>
        <v>0.15000000000000213</v>
      </c>
      <c r="Y122" s="106">
        <f>VLOOKUP($C122,Wunder!A:L,12, FALSE)</f>
        <v>-0.20000000000000284</v>
      </c>
      <c r="Z122" s="99"/>
      <c r="AA122" s="80">
        <f>VLOOKUP($C122+F122, KRDD!A:D,4)</f>
        <v>7</v>
      </c>
      <c r="AB122" s="80">
        <f>VLOOKUP($C122+F122, KRDD!$A:$D,3)</f>
        <v>2</v>
      </c>
      <c r="AC122" s="84">
        <f>VLOOKUP($C122, Wunder!A:L, 9, FALSE)</f>
        <v>0</v>
      </c>
      <c r="AD122" s="106" t="str">
        <f>VLOOKUP($C122+$F122,Meso!A:D,4)</f>
        <v>clear</v>
      </c>
      <c r="AE122" s="120"/>
      <c r="AF122" s="262" t="str">
        <f>VLOOKUP($C122+1,Wunder!A:L,10,FALSE)</f>
        <v>Rain</v>
      </c>
      <c r="AG122" s="82" t="str">
        <f t="shared" si="9"/>
        <v>N</v>
      </c>
      <c r="AH122" s="106">
        <f>VLOOKUP($C122+$F122+(4/24),KRDD!A:D,2)-VLOOKUP($C122+$F122,KRDD!A:D,2)</f>
        <v>0</v>
      </c>
      <c r="AI122" s="89"/>
      <c r="AJ122" s="112">
        <f>VLOOKUP(C122+1,Moon!A:B,2,FALSE)</f>
        <v>0.15</v>
      </c>
      <c r="AK122" s="112">
        <f>AJ122*VLOOKUP(AD122,Moon!$R:$S,2,FALSE)</f>
        <v>0.15</v>
      </c>
      <c r="AL122" s="104">
        <f t="shared" si="14"/>
        <v>38395</v>
      </c>
      <c r="AM122" s="138">
        <v>0.36805555555555558</v>
      </c>
      <c r="AN122" s="100">
        <v>1.7</v>
      </c>
      <c r="AO122" s="144">
        <v>303</v>
      </c>
      <c r="AP122" s="99">
        <v>1.76</v>
      </c>
      <c r="AQ122" s="99">
        <v>15</v>
      </c>
      <c r="AR122" s="89" t="s">
        <v>13</v>
      </c>
      <c r="AS122" s="280">
        <f>VLOOKUP($C122, MDT!A:D, 4, FALSE)</f>
        <v>48.1</v>
      </c>
      <c r="AT122" s="291">
        <f>(VLOOKUP($C122, MDT!A:D,4, TRUE)+VLOOKUP($C122+1, MDT!A:D,4, TRUE))/2</f>
        <v>48.400000000000006</v>
      </c>
      <c r="AU122" s="262">
        <f>((VLOOKUP($C122+1,Flow!A:B,2)+VLOOKUP($C122+2,Flow!A:B,2)+VLOOKUP($C122+3,Flow!A:B,2)+VLOOKUP($C122+4,Flow!A:B,2)+VLOOKUP($C122+5,Flow!A:B,2))/5)</f>
        <v>370.8</v>
      </c>
      <c r="AV122" s="262">
        <f>VLOOKUP($AL122,Flow!A:B, 2)</f>
        <v>309</v>
      </c>
      <c r="AW122" s="269">
        <f>((VLOOKUP(C122+1, Flow!A:B,2))+(VLOOKUP($C122+2, Flow!A:B,2)))/2</f>
        <v>308</v>
      </c>
      <c r="AX122" s="139">
        <v>19</v>
      </c>
      <c r="AY122" s="84">
        <v>2</v>
      </c>
      <c r="AZ122" s="84">
        <v>0</v>
      </c>
      <c r="BA122" s="86">
        <v>0</v>
      </c>
      <c r="BB122" s="103">
        <v>0</v>
      </c>
      <c r="BC122" s="82">
        <f t="shared" si="10"/>
        <v>42</v>
      </c>
      <c r="BD122" s="84">
        <f t="shared" si="11"/>
        <v>2005</v>
      </c>
      <c r="BE122" s="140">
        <f t="shared" si="12"/>
        <v>10.576923076923077</v>
      </c>
    </row>
    <row r="123" spans="1:57">
      <c r="A123" s="86" t="s">
        <v>18</v>
      </c>
      <c r="B123" s="89" t="s">
        <v>18</v>
      </c>
      <c r="C123" s="301">
        <v>38398</v>
      </c>
      <c r="D123" s="92" t="s">
        <v>384</v>
      </c>
      <c r="E123" s="84" t="s">
        <v>11</v>
      </c>
      <c r="F123" s="156">
        <v>0.81805555555555554</v>
      </c>
      <c r="G123" s="88">
        <v>441</v>
      </c>
      <c r="H123" s="84">
        <v>440</v>
      </c>
      <c r="I123" s="84">
        <v>34</v>
      </c>
      <c r="J123" s="84"/>
      <c r="K123" s="106">
        <f t="shared" si="13"/>
        <v>7.9365079365079358</v>
      </c>
      <c r="L123" s="112">
        <f t="shared" si="0"/>
        <v>7.7272727272727266</v>
      </c>
      <c r="M123" s="95">
        <v>36</v>
      </c>
      <c r="N123" s="88">
        <v>37</v>
      </c>
      <c r="O123" s="84" t="s">
        <v>11</v>
      </c>
      <c r="P123" s="84"/>
      <c r="Q123" s="84"/>
      <c r="R123" s="84">
        <v>1</v>
      </c>
      <c r="S123" s="89">
        <v>0</v>
      </c>
      <c r="T123" s="280">
        <f>VLOOKUP($C123+$F123,Meso!A:C,2)</f>
        <v>50</v>
      </c>
      <c r="U123" s="284">
        <f>VLOOKUP($C123+$F123, Temp30!A:C, 3, TRUE)</f>
        <v>49.6</v>
      </c>
      <c r="V123" s="143">
        <v>370</v>
      </c>
      <c r="W123" s="106">
        <f>VLOOKUP($C123,Wunder!A:L,5,FALSE)</f>
        <v>30.06</v>
      </c>
      <c r="X123" s="106">
        <f>VLOOKUP($C123,Wunder!A:L,11, FALSE)</f>
        <v>-2.9999999999997584E-2</v>
      </c>
      <c r="Y123" s="106">
        <f>VLOOKUP($C123,Wunder!A:L,12, FALSE)</f>
        <v>-6.0000000000002274E-2</v>
      </c>
      <c r="Z123" s="99"/>
      <c r="AA123" s="80">
        <f>VLOOKUP($C123+F123, KRDD!A:D,4)</f>
        <v>5</v>
      </c>
      <c r="AB123" s="80">
        <f>VLOOKUP($C123+F123, KRDD!$A:$D,3)</f>
        <v>4</v>
      </c>
      <c r="AC123" s="84">
        <f>VLOOKUP($C123, Wunder!A:L, 9, FALSE)</f>
        <v>7</v>
      </c>
      <c r="AD123" s="106" t="str">
        <f>VLOOKUP($C123+$F123,Meso!A:D,4)</f>
        <v>overcast</v>
      </c>
      <c r="AE123" s="120" t="str">
        <f>VLOOKUP($C123, Wunder!A:L, 10, FALSE)</f>
        <v>Rain</v>
      </c>
      <c r="AF123" s="262" t="str">
        <f>VLOOKUP($C123+1,Wunder!A:L,10,FALSE)</f>
        <v>Rain</v>
      </c>
      <c r="AG123" s="82" t="str">
        <f t="shared" ref="AG123:AG186" si="15">IF(AH123&gt;0,"Y","N")</f>
        <v>N</v>
      </c>
      <c r="AH123" s="106">
        <f>VLOOKUP($C123+$F123+(4/24),KRDD!A:D,2)-VLOOKUP($C123+$F123,KRDD!A:D,2)</f>
        <v>0</v>
      </c>
      <c r="AI123" s="89"/>
      <c r="AJ123" s="112">
        <f>VLOOKUP(C123+1,Moon!A:B,2,FALSE)</f>
        <v>0.53</v>
      </c>
      <c r="AK123" s="112">
        <f>AJ123*VLOOKUP(AD123,Moon!$R:$S,2,FALSE)</f>
        <v>0.10600000000000001</v>
      </c>
      <c r="AL123" s="104">
        <f t="shared" si="14"/>
        <v>38399</v>
      </c>
      <c r="AM123" s="138">
        <v>0.3430555555555555</v>
      </c>
      <c r="AN123" s="100">
        <v>1.8</v>
      </c>
      <c r="AO123" s="144">
        <v>367</v>
      </c>
      <c r="AP123" s="99">
        <v>2.31</v>
      </c>
      <c r="AQ123" s="99">
        <v>11</v>
      </c>
      <c r="AR123" s="89" t="s">
        <v>10</v>
      </c>
      <c r="AS123" s="280">
        <f>VLOOKUP($C123, MDT!A:D, 4, FALSE)</f>
        <v>49.5</v>
      </c>
      <c r="AT123" s="291">
        <f>(VLOOKUP($C123, MDT!A:D,4, TRUE)+VLOOKUP($C123+1, MDT!A:D,4, TRUE))/2</f>
        <v>49.95</v>
      </c>
      <c r="AU123" s="262">
        <f>((VLOOKUP($C123+1,Flow!A:B,2)+VLOOKUP($C123+2,Flow!A:B,2)+VLOOKUP($C123+3,Flow!A:B,2)+VLOOKUP($C123+4,Flow!A:B,2)+VLOOKUP($C123+5,Flow!A:B,2))/5)</f>
        <v>372.2</v>
      </c>
      <c r="AV123" s="262">
        <f>VLOOKUP($AL123,Flow!A:B, 2)</f>
        <v>408</v>
      </c>
      <c r="AW123" s="269">
        <f>((VLOOKUP(C123+1, Flow!A:B,2))+(VLOOKUP($C123+2, Flow!A:B,2)))/2</f>
        <v>388.5</v>
      </c>
      <c r="AX123" s="139">
        <v>33</v>
      </c>
      <c r="AY123" s="84">
        <v>1</v>
      </c>
      <c r="AZ123" s="84">
        <v>0</v>
      </c>
      <c r="BA123" s="86">
        <v>0</v>
      </c>
      <c r="BB123" s="103">
        <v>0</v>
      </c>
      <c r="BC123" s="82">
        <f t="shared" si="10"/>
        <v>46</v>
      </c>
      <c r="BD123" s="84">
        <f t="shared" si="11"/>
        <v>2005</v>
      </c>
      <c r="BE123" s="140">
        <f t="shared" si="12"/>
        <v>7.9365079365079358</v>
      </c>
    </row>
    <row r="124" spans="1:57">
      <c r="A124" s="86" t="s">
        <v>18</v>
      </c>
      <c r="B124" s="89" t="s">
        <v>18</v>
      </c>
      <c r="C124" s="301">
        <v>38401</v>
      </c>
      <c r="D124" s="92" t="s">
        <v>384</v>
      </c>
      <c r="E124" s="84" t="s">
        <v>11</v>
      </c>
      <c r="F124" s="156">
        <v>0.82638888888888884</v>
      </c>
      <c r="G124" s="88">
        <v>409</v>
      </c>
      <c r="H124" s="84">
        <v>408</v>
      </c>
      <c r="I124" s="84">
        <v>31</v>
      </c>
      <c r="J124" s="84"/>
      <c r="K124" s="106">
        <f t="shared" si="13"/>
        <v>7.8239608801955987</v>
      </c>
      <c r="L124" s="112">
        <f t="shared" si="0"/>
        <v>7.5980392156862742</v>
      </c>
      <c r="M124" s="95">
        <v>37</v>
      </c>
      <c r="N124" s="88">
        <v>36</v>
      </c>
      <c r="O124" s="84" t="s">
        <v>11</v>
      </c>
      <c r="P124" s="84"/>
      <c r="Q124" s="84"/>
      <c r="R124" s="84">
        <v>1</v>
      </c>
      <c r="S124" s="89">
        <v>0</v>
      </c>
      <c r="T124" s="280">
        <f>VLOOKUP($C124+$F124,Meso!A:C,2)</f>
        <v>51.1</v>
      </c>
      <c r="U124" s="284">
        <f>VLOOKUP($C124+$F124, Temp30!A:C, 3, TRUE)</f>
        <v>50.7</v>
      </c>
      <c r="V124" s="143">
        <v>363</v>
      </c>
      <c r="W124" s="106">
        <f>VLOOKUP($C124,Wunder!A:L,5,FALSE)</f>
        <v>29.82</v>
      </c>
      <c r="X124" s="106">
        <f>VLOOKUP($C124,Wunder!A:L,11, FALSE)</f>
        <v>-5.9999999999998721E-2</v>
      </c>
      <c r="Y124" s="106">
        <f>VLOOKUP($C124,Wunder!A:L,12, FALSE)</f>
        <v>-0.10999999999999943</v>
      </c>
      <c r="Z124" s="99"/>
      <c r="AA124" s="80">
        <f>VLOOKUP($C124+F124, KRDD!A:D,4)</f>
        <v>7</v>
      </c>
      <c r="AB124" s="80">
        <f>VLOOKUP($C124+F124, KRDD!$A:$D,3)</f>
        <v>2</v>
      </c>
      <c r="AC124" s="84">
        <f>VLOOKUP($C124, Wunder!A:L, 9, FALSE)</f>
        <v>4</v>
      </c>
      <c r="AD124" s="106" t="str">
        <f>VLOOKUP($C124+$F124,Meso!A:D,4)</f>
        <v>overcast</v>
      </c>
      <c r="AE124" s="120" t="str">
        <f>VLOOKUP($C124, Wunder!A:L, 10, FALSE)</f>
        <v>Fog-Rain</v>
      </c>
      <c r="AF124" s="262" t="str">
        <f>VLOOKUP($C124+1,Wunder!A:L,10,FALSE)</f>
        <v>Rain</v>
      </c>
      <c r="AG124" s="82" t="str">
        <f t="shared" si="15"/>
        <v>N</v>
      </c>
      <c r="AH124" s="106">
        <f>VLOOKUP($C124+$F124+(4/24),KRDD!A:D,2)-VLOOKUP($C124+$F124,KRDD!A:D,2)</f>
        <v>0</v>
      </c>
      <c r="AI124" s="89"/>
      <c r="AJ124" s="112">
        <f>VLOOKUP(C124+1,Moon!A:B,2,FALSE)</f>
        <v>0.8</v>
      </c>
      <c r="AK124" s="112">
        <f>AJ124*VLOOKUP(AD124,Moon!$R:$S,2,FALSE)</f>
        <v>0.16000000000000003</v>
      </c>
      <c r="AL124" s="104">
        <f t="shared" si="14"/>
        <v>38402</v>
      </c>
      <c r="AM124" s="138">
        <v>0.36041666666666666</v>
      </c>
      <c r="AN124" s="100">
        <v>3.2</v>
      </c>
      <c r="AO124" s="144">
        <v>363</v>
      </c>
      <c r="AP124" s="99">
        <v>2.16</v>
      </c>
      <c r="AQ124" s="99">
        <v>11.33</v>
      </c>
      <c r="AR124" s="89" t="s">
        <v>10</v>
      </c>
      <c r="AS124" s="280">
        <f>VLOOKUP($C124, MDT!A:D, 4, FALSE)</f>
        <v>50.5</v>
      </c>
      <c r="AT124" s="291">
        <f>(VLOOKUP($C124, MDT!A:D,4, TRUE)+VLOOKUP($C124+1, MDT!A:D,4, TRUE))/2</f>
        <v>50.65</v>
      </c>
      <c r="AU124" s="262">
        <f>((VLOOKUP($C124+1,Flow!A:B,2)+VLOOKUP($C124+2,Flow!A:B,2)+VLOOKUP($C124+3,Flow!A:B,2)+VLOOKUP($C124+4,Flow!A:B,2)+VLOOKUP($C124+5,Flow!A:B,2))/5)</f>
        <v>452.4</v>
      </c>
      <c r="AV124" s="262">
        <f>VLOOKUP($AL124,Flow!A:B, 2)</f>
        <v>349</v>
      </c>
      <c r="AW124" s="269">
        <f>((VLOOKUP(C124+1, Flow!A:B,2))+(VLOOKUP($C124+2, Flow!A:B,2)))/2</f>
        <v>362.5</v>
      </c>
      <c r="AX124" s="139">
        <v>30</v>
      </c>
      <c r="AY124" s="84">
        <v>1</v>
      </c>
      <c r="AZ124" s="84">
        <v>0</v>
      </c>
      <c r="BA124" s="86">
        <v>0</v>
      </c>
      <c r="BB124" s="103">
        <v>0</v>
      </c>
      <c r="BC124" s="82">
        <f t="shared" si="10"/>
        <v>49</v>
      </c>
      <c r="BD124" s="84">
        <f t="shared" si="11"/>
        <v>2005</v>
      </c>
      <c r="BE124" s="140">
        <f t="shared" si="12"/>
        <v>7.8239608801955987</v>
      </c>
    </row>
    <row r="125" spans="1:57">
      <c r="A125" s="86" t="s">
        <v>18</v>
      </c>
      <c r="B125" s="89" t="s">
        <v>18</v>
      </c>
      <c r="C125" s="301">
        <v>38405</v>
      </c>
      <c r="D125" s="92" t="s">
        <v>384</v>
      </c>
      <c r="E125" s="84" t="s">
        <v>11</v>
      </c>
      <c r="F125" s="156">
        <v>0.80625000000000002</v>
      </c>
      <c r="G125" s="88">
        <v>433</v>
      </c>
      <c r="H125" s="84">
        <v>431</v>
      </c>
      <c r="I125" s="84">
        <v>34</v>
      </c>
      <c r="J125" s="84"/>
      <c r="K125" s="106">
        <f t="shared" si="13"/>
        <v>8.1018518518518512</v>
      </c>
      <c r="L125" s="112">
        <f t="shared" si="0"/>
        <v>7.8886310904872383</v>
      </c>
      <c r="M125" s="95">
        <v>37</v>
      </c>
      <c r="N125" s="88">
        <v>37</v>
      </c>
      <c r="O125" s="84" t="s">
        <v>11</v>
      </c>
      <c r="P125" s="84"/>
      <c r="Q125" s="84"/>
      <c r="R125" s="84">
        <v>1</v>
      </c>
      <c r="S125" s="89">
        <v>0</v>
      </c>
      <c r="T125" s="280">
        <f>VLOOKUP($C125+$F125,Meso!A:C,2)</f>
        <v>60.1</v>
      </c>
      <c r="U125" s="284">
        <f>VLOOKUP($C125+$F125, Temp30!A:C, 3, TRUE)</f>
        <v>52.9</v>
      </c>
      <c r="V125" s="143">
        <v>402</v>
      </c>
      <c r="W125" s="106">
        <f>VLOOKUP($C125,Wunder!A:L,5,FALSE)</f>
        <v>29.91</v>
      </c>
      <c r="X125" s="106">
        <f>VLOOKUP($C125,Wunder!A:L,11, FALSE)</f>
        <v>5.0000000000000711E-2</v>
      </c>
      <c r="Y125" s="106">
        <f>VLOOKUP($C125,Wunder!A:L,12, FALSE)</f>
        <v>7.0000000000000284E-2</v>
      </c>
      <c r="Z125" s="99"/>
      <c r="AA125" s="80">
        <f>VLOOKUP($C125+F125, KRDD!A:D,4)</f>
        <v>10</v>
      </c>
      <c r="AB125" s="80">
        <f>VLOOKUP($C125+F125, KRDD!$A:$D,3)</f>
        <v>5</v>
      </c>
      <c r="AC125" s="84">
        <f>VLOOKUP($C125, Wunder!A:L, 9, FALSE)</f>
        <v>0</v>
      </c>
      <c r="AD125" s="106" t="str">
        <f>VLOOKUP($C125+$F125,Meso!A:D,4)</f>
        <v>clear</v>
      </c>
      <c r="AE125" s="120" t="str">
        <f>VLOOKUP($C125, Wunder!A:L, 10, FALSE)</f>
        <v>Fog</v>
      </c>
      <c r="AF125" s="262"/>
      <c r="AG125" s="82" t="str">
        <f t="shared" si="15"/>
        <v>N</v>
      </c>
      <c r="AH125" s="106">
        <f>VLOOKUP($C125+$F125+(4/24),KRDD!A:D,2)-VLOOKUP($C125+$F125,KRDD!A:D,2)</f>
        <v>0</v>
      </c>
      <c r="AI125" s="89"/>
      <c r="AJ125" s="112">
        <f>VLOOKUP(C125+1,Moon!A:B,2,FALSE)</f>
        <v>0.99</v>
      </c>
      <c r="AK125" s="112">
        <f>AJ125*VLOOKUP(AD125,Moon!$R:$S,2,FALSE)</f>
        <v>0.99</v>
      </c>
      <c r="AL125" s="104">
        <f t="shared" si="14"/>
        <v>38406</v>
      </c>
      <c r="AM125" s="138">
        <v>0.35694444444444445</v>
      </c>
      <c r="AN125" s="100">
        <v>1.9</v>
      </c>
      <c r="AO125" s="144">
        <v>394</v>
      </c>
      <c r="AP125" s="99">
        <v>2.23</v>
      </c>
      <c r="AQ125" s="99">
        <v>11</v>
      </c>
      <c r="AR125" s="89" t="s">
        <v>10</v>
      </c>
      <c r="AS125" s="280">
        <f>VLOOKUP($C125, MDT!A:D, 4, FALSE)</f>
        <v>51.2</v>
      </c>
      <c r="AT125" s="291">
        <f>(VLOOKUP($C125, MDT!A:D,4, TRUE)+VLOOKUP($C125+1, MDT!A:D,4, TRUE))/2</f>
        <v>51.150000000000006</v>
      </c>
      <c r="AU125" s="262">
        <f>((VLOOKUP($C125+1,Flow!A:B,2)+VLOOKUP($C125+2,Flow!A:B,2)+VLOOKUP($C125+3,Flow!A:B,2)+VLOOKUP($C125+4,Flow!A:B,2)+VLOOKUP($C125+5,Flow!A:B,2))/5)</f>
        <v>377.2</v>
      </c>
      <c r="AV125" s="262">
        <f>VLOOKUP($AL125,Flow!A:B, 2)</f>
        <v>412</v>
      </c>
      <c r="AW125" s="269">
        <f>((VLOOKUP(C125+1, Flow!A:B,2))+(VLOOKUP($C125+2, Flow!A:B,2)))/2</f>
        <v>400</v>
      </c>
      <c r="AX125" s="139">
        <v>32</v>
      </c>
      <c r="AY125" s="84">
        <v>2</v>
      </c>
      <c r="AZ125" s="84">
        <v>0</v>
      </c>
      <c r="BA125" s="86">
        <v>0</v>
      </c>
      <c r="BB125" s="103">
        <v>0</v>
      </c>
      <c r="BC125" s="82">
        <f t="shared" si="10"/>
        <v>53</v>
      </c>
      <c r="BD125" s="84">
        <f t="shared" si="11"/>
        <v>2005</v>
      </c>
      <c r="BE125" s="140">
        <f t="shared" si="12"/>
        <v>8.1018518518518512</v>
      </c>
    </row>
    <row r="126" spans="1:57">
      <c r="A126" s="86" t="s">
        <v>18</v>
      </c>
      <c r="B126" s="89" t="s">
        <v>18</v>
      </c>
      <c r="C126" s="301">
        <v>38408</v>
      </c>
      <c r="D126" s="92" t="s">
        <v>384</v>
      </c>
      <c r="E126" s="84" t="s">
        <v>11</v>
      </c>
      <c r="F126" s="156">
        <v>0.81944444444444453</v>
      </c>
      <c r="G126" s="88">
        <v>408</v>
      </c>
      <c r="H126" s="84">
        <v>408</v>
      </c>
      <c r="I126" s="84">
        <v>35</v>
      </c>
      <c r="J126" s="84"/>
      <c r="K126" s="106">
        <f t="shared" si="13"/>
        <v>8.8019559902200495</v>
      </c>
      <c r="L126" s="112">
        <f t="shared" si="0"/>
        <v>8.5784313725490193</v>
      </c>
      <c r="M126" s="95">
        <v>36</v>
      </c>
      <c r="N126" s="88">
        <v>36</v>
      </c>
      <c r="O126" s="84" t="s">
        <v>11</v>
      </c>
      <c r="P126" s="84"/>
      <c r="Q126" s="84"/>
      <c r="R126" s="84">
        <v>1</v>
      </c>
      <c r="S126" s="89">
        <v>1</v>
      </c>
      <c r="T126" s="280">
        <f>VLOOKUP($C126+$F126,Meso!A:C,2)</f>
        <v>54</v>
      </c>
      <c r="U126" s="284">
        <f>VLOOKUP($C126+$F126, Temp30!A:C, 3, TRUE)</f>
        <v>53.2</v>
      </c>
      <c r="V126" s="143">
        <v>367</v>
      </c>
      <c r="W126" s="106">
        <f>VLOOKUP($C126,Wunder!A:L,5,FALSE)</f>
        <v>30.04</v>
      </c>
      <c r="X126" s="106">
        <f>VLOOKUP($C126,Wunder!A:L,11, FALSE)</f>
        <v>-2.9999999999997584E-2</v>
      </c>
      <c r="Y126" s="106">
        <f>VLOOKUP($C126,Wunder!A:L,12, FALSE)</f>
        <v>-3.9999999999999147E-2</v>
      </c>
      <c r="Z126" s="99"/>
      <c r="AA126" s="80">
        <f>VLOOKUP($C126+F126, KRDD!A:D,4)</f>
        <v>7</v>
      </c>
      <c r="AB126" s="80">
        <f>VLOOKUP($C126+F126, KRDD!$A:$D,3)</f>
        <v>4</v>
      </c>
      <c r="AC126" s="84">
        <f>VLOOKUP($C126, Wunder!A:L, 9, FALSE)</f>
        <v>8</v>
      </c>
      <c r="AD126" s="106" t="str">
        <f>VLOOKUP($C126+$F126,Meso!A:D,4)</f>
        <v>clear</v>
      </c>
      <c r="AE126" s="120"/>
      <c r="AF126" s="262"/>
      <c r="AG126" s="82" t="str">
        <f t="shared" si="15"/>
        <v>N</v>
      </c>
      <c r="AH126" s="106">
        <f>VLOOKUP($C126+$F126+(4/24),KRDD!A:D,2)-VLOOKUP($C126+$F126,KRDD!A:D,2)</f>
        <v>0</v>
      </c>
      <c r="AI126" s="89"/>
      <c r="AJ126" s="112">
        <f>VLOOKUP(C126+1,Moon!A:B,2,FALSE)</f>
        <v>0.96</v>
      </c>
      <c r="AK126" s="112">
        <f>AJ126*VLOOKUP(AD126,Moon!$R:$S,2,FALSE)</f>
        <v>0.96</v>
      </c>
      <c r="AL126" s="104">
        <f t="shared" si="14"/>
        <v>38409</v>
      </c>
      <c r="AM126" s="138">
        <v>0.3840277777777778</v>
      </c>
      <c r="AN126" s="100">
        <v>2.6</v>
      </c>
      <c r="AO126" s="144">
        <v>355</v>
      </c>
      <c r="AP126" s="99">
        <v>2.02</v>
      </c>
      <c r="AQ126" s="99">
        <v>11.66</v>
      </c>
      <c r="AR126" s="89" t="s">
        <v>10</v>
      </c>
      <c r="AS126" s="280">
        <f>VLOOKUP($C126, MDT!A:D, 4, FALSE)</f>
        <v>52.1</v>
      </c>
      <c r="AT126" s="291">
        <f>(VLOOKUP($C126, MDT!A:D,4, TRUE)+VLOOKUP($C126+1, MDT!A:D,4, TRUE))/2</f>
        <v>52.35</v>
      </c>
      <c r="AU126" s="262">
        <f>((VLOOKUP($C126+1,Flow!A:B,2)+VLOOKUP($C126+2,Flow!A:B,2)+VLOOKUP($C126+3,Flow!A:B,2)+VLOOKUP($C126+4,Flow!A:B,2)+VLOOKUP($C126+5,Flow!A:B,2))/5)</f>
        <v>440.4</v>
      </c>
      <c r="AV126" s="262">
        <f>VLOOKUP($AL126,Flow!A:B, 2)</f>
        <v>364</v>
      </c>
      <c r="AW126" s="269">
        <f>((VLOOKUP(C126+1, Flow!A:B,2))+(VLOOKUP($C126+2, Flow!A:B,2)))/2</f>
        <v>360.5</v>
      </c>
      <c r="AX126" s="139">
        <v>32</v>
      </c>
      <c r="AY126" s="84">
        <v>3</v>
      </c>
      <c r="AZ126" s="84">
        <v>0</v>
      </c>
      <c r="BA126" s="86">
        <v>0</v>
      </c>
      <c r="BB126" s="103">
        <v>0</v>
      </c>
      <c r="BC126" s="82">
        <f t="shared" si="10"/>
        <v>56</v>
      </c>
      <c r="BD126" s="84">
        <f t="shared" si="11"/>
        <v>2005</v>
      </c>
      <c r="BE126" s="140">
        <f t="shared" si="12"/>
        <v>8.8019559902200495</v>
      </c>
    </row>
    <row r="127" spans="1:57">
      <c r="A127" s="86" t="s">
        <v>18</v>
      </c>
      <c r="B127" s="89" t="s">
        <v>18</v>
      </c>
      <c r="C127" s="301">
        <v>38412</v>
      </c>
      <c r="D127" s="92" t="s">
        <v>384</v>
      </c>
      <c r="E127" s="84" t="s">
        <v>11</v>
      </c>
      <c r="F127" s="156">
        <v>0.74444444444444446</v>
      </c>
      <c r="G127" s="88">
        <v>415</v>
      </c>
      <c r="H127" s="84">
        <v>403</v>
      </c>
      <c r="I127" s="84">
        <v>19</v>
      </c>
      <c r="J127" s="84"/>
      <c r="K127" s="106">
        <f t="shared" si="13"/>
        <v>4.9504950495049505</v>
      </c>
      <c r="L127" s="112">
        <f t="shared" si="0"/>
        <v>4.7146401985111659</v>
      </c>
      <c r="M127" s="95">
        <v>37</v>
      </c>
      <c r="N127" s="88">
        <v>36</v>
      </c>
      <c r="O127" s="84" t="s">
        <v>11</v>
      </c>
      <c r="P127" s="84"/>
      <c r="Q127" s="84"/>
      <c r="R127" s="84">
        <v>1</v>
      </c>
      <c r="S127" s="89">
        <v>0</v>
      </c>
      <c r="T127" s="280">
        <f>VLOOKUP($C127+$F127,Meso!A:C,2)</f>
        <v>51.1</v>
      </c>
      <c r="U127" s="284">
        <f>VLOOKUP($C127+$F127, Temp30!A:C, 3, TRUE)</f>
        <v>52.9</v>
      </c>
      <c r="V127" s="143">
        <v>414</v>
      </c>
      <c r="W127" s="106">
        <f>VLOOKUP($C127,Wunder!A:L,5,FALSE)</f>
        <v>30.05</v>
      </c>
      <c r="X127" s="106">
        <f>VLOOKUP($C127,Wunder!A:L,11, FALSE)</f>
        <v>0</v>
      </c>
      <c r="Y127" s="106">
        <f>VLOOKUP($C127,Wunder!A:L,12, FALSE)</f>
        <v>-8.9999999999999858E-2</v>
      </c>
      <c r="Z127" s="99"/>
      <c r="AA127" s="80">
        <f>VLOOKUP($C127+F127, KRDD!A:D,4)</f>
        <v>22</v>
      </c>
      <c r="AB127" s="80">
        <f>VLOOKUP($C127+F127, KRDD!$A:$D,3)</f>
        <v>14</v>
      </c>
      <c r="AC127" s="84">
        <f>VLOOKUP($C127, Wunder!A:L, 9, FALSE)</f>
        <v>2</v>
      </c>
      <c r="AD127" s="106" t="str">
        <f>VLOOKUP($C127+$F127,Meso!A:D,4)</f>
        <v>mod rain</v>
      </c>
      <c r="AE127" s="120" t="str">
        <f>VLOOKUP($C127, Wunder!A:L, 10, FALSE)</f>
        <v>Rain</v>
      </c>
      <c r="AF127" s="262"/>
      <c r="AG127" s="82" t="str">
        <f t="shared" si="15"/>
        <v>Y</v>
      </c>
      <c r="AH127" s="106">
        <f>VLOOKUP($C127+$F127+(4/24),KRDD!A:D,2)-VLOOKUP($C127+$F127,KRDD!A:D,2)</f>
        <v>3.9999999999999147E-2</v>
      </c>
      <c r="AI127" s="89"/>
      <c r="AJ127" s="112">
        <f>VLOOKUP(C127+1,Moon!A:B,2,FALSE)</f>
        <v>0.65</v>
      </c>
      <c r="AK127" s="112">
        <f>AJ127*VLOOKUP(AD127,Moon!$R:$S,2,FALSE)</f>
        <v>6.5000000000000002E-2</v>
      </c>
      <c r="AL127" s="104">
        <f t="shared" si="14"/>
        <v>38413</v>
      </c>
      <c r="AM127" s="138">
        <v>0.3888888888888889</v>
      </c>
      <c r="AN127" s="100">
        <v>9.1999999999999993</v>
      </c>
      <c r="AO127" s="144">
        <v>758</v>
      </c>
      <c r="AP127" s="99">
        <v>3.42</v>
      </c>
      <c r="AQ127" s="99">
        <v>7</v>
      </c>
      <c r="AR127" s="89" t="s">
        <v>10</v>
      </c>
      <c r="AS127" s="280">
        <f>VLOOKUP($C127, MDT!A:D, 4, FALSE)</f>
        <v>50</v>
      </c>
      <c r="AT127" s="291">
        <f>(VLOOKUP($C127, MDT!A:D,4, TRUE)+VLOOKUP($C127+1, MDT!A:D,4, TRUE))/2</f>
        <v>50.7</v>
      </c>
      <c r="AU127" s="262">
        <f>((VLOOKUP($C127+1,Flow!A:B,2)+VLOOKUP($C127+2,Flow!A:B,2)+VLOOKUP($C127+3,Flow!A:B,2)+VLOOKUP($C127+4,Flow!A:B,2)+VLOOKUP($C127+5,Flow!A:B,2))/5)</f>
        <v>480.4</v>
      </c>
      <c r="AV127" s="262">
        <f>VLOOKUP($AL127,Flow!A:B, 2)</f>
        <v>442</v>
      </c>
      <c r="AW127" s="269">
        <f>((VLOOKUP(C127+1, Flow!A:B,2))+(VLOOKUP($C127+2, Flow!A:B,2)))/2</f>
        <v>537</v>
      </c>
      <c r="AX127" s="139">
        <v>19</v>
      </c>
      <c r="AY127" s="84">
        <v>0</v>
      </c>
      <c r="AZ127" s="84">
        <v>0</v>
      </c>
      <c r="BA127" s="86">
        <v>0</v>
      </c>
      <c r="BB127" s="103">
        <v>0</v>
      </c>
      <c r="BC127" s="82">
        <f t="shared" si="10"/>
        <v>60</v>
      </c>
      <c r="BD127" s="84">
        <f t="shared" si="11"/>
        <v>2005</v>
      </c>
      <c r="BE127" s="140">
        <f t="shared" si="12"/>
        <v>4.9504950495049505</v>
      </c>
    </row>
    <row r="128" spans="1:57">
      <c r="A128" s="86" t="s">
        <v>18</v>
      </c>
      <c r="B128" s="89" t="s">
        <v>18</v>
      </c>
      <c r="C128" s="301">
        <v>38415</v>
      </c>
      <c r="D128" s="92" t="s">
        <v>384</v>
      </c>
      <c r="E128" s="84" t="s">
        <v>11</v>
      </c>
      <c r="F128" s="156">
        <v>0.78194444444444444</v>
      </c>
      <c r="G128" s="88">
        <v>312</v>
      </c>
      <c r="H128" s="84">
        <v>273</v>
      </c>
      <c r="I128" s="84">
        <v>14</v>
      </c>
      <c r="J128" s="84">
        <v>39</v>
      </c>
      <c r="K128" s="106">
        <f t="shared" si="13"/>
        <v>5.4744525547445262</v>
      </c>
      <c r="L128" s="112">
        <f t="shared" si="0"/>
        <v>5.1282051282051277</v>
      </c>
      <c r="M128" s="95">
        <v>36</v>
      </c>
      <c r="N128" s="88">
        <v>35</v>
      </c>
      <c r="O128" s="84" t="s">
        <v>11</v>
      </c>
      <c r="P128" s="84"/>
      <c r="Q128" s="84"/>
      <c r="R128" s="84">
        <v>1</v>
      </c>
      <c r="S128" s="89">
        <v>0</v>
      </c>
      <c r="T128" s="280">
        <f>VLOOKUP($C128+$F128,Meso!A:C,2)</f>
        <v>66</v>
      </c>
      <c r="U128" s="284">
        <f>VLOOKUP($C128+$F128, Temp30!A:C, 3, TRUE)</f>
        <v>53.8</v>
      </c>
      <c r="V128" s="143">
        <v>430</v>
      </c>
      <c r="W128" s="106">
        <f>VLOOKUP($C128,Wunder!A:L,5,FALSE)</f>
        <v>30.05</v>
      </c>
      <c r="X128" s="106">
        <f>VLOOKUP($C128,Wunder!A:L,11, FALSE)</f>
        <v>7.0000000000000284E-2</v>
      </c>
      <c r="Y128" s="106">
        <f>VLOOKUP($C128,Wunder!A:L,12, FALSE)</f>
        <v>-9.9999999999980105E-3</v>
      </c>
      <c r="Z128" s="99"/>
      <c r="AA128" s="80">
        <f>VLOOKUP($C128+F128, KRDD!A:D,4)</f>
        <v>10</v>
      </c>
      <c r="AB128" s="80">
        <f>VLOOKUP($C128+F128, KRDD!$A:$D,3)</f>
        <v>6</v>
      </c>
      <c r="AC128" s="84">
        <f>VLOOKUP($C128, Wunder!A:L, 9, FALSE)</f>
        <v>7</v>
      </c>
      <c r="AD128" s="106" t="str">
        <f>VLOOKUP($C128+$F128,Meso!A:D,4)</f>
        <v>clear</v>
      </c>
      <c r="AE128" s="120" t="str">
        <f>VLOOKUP($C128, Wunder!A:L, 10, FALSE)</f>
        <v>Rain</v>
      </c>
      <c r="AF128" s="262"/>
      <c r="AG128" s="82" t="str">
        <f t="shared" si="15"/>
        <v>N</v>
      </c>
      <c r="AH128" s="106">
        <f>VLOOKUP($C128+$F128+(4/24),KRDD!A:D,2)-VLOOKUP($C128+$F128,KRDD!A:D,2)</f>
        <v>0</v>
      </c>
      <c r="AI128" s="89"/>
      <c r="AJ128" s="112">
        <f>VLOOKUP(C128+1,Moon!A:B,2,FALSE)</f>
        <v>0.32</v>
      </c>
      <c r="AK128" s="112">
        <f>AJ128*VLOOKUP(AD128,Moon!$R:$S,2,FALSE)</f>
        <v>0.32</v>
      </c>
      <c r="AL128" s="104">
        <f t="shared" si="14"/>
        <v>38416</v>
      </c>
      <c r="AM128" s="138">
        <v>0.34930555555555554</v>
      </c>
      <c r="AN128" s="100">
        <v>2.2000000000000002</v>
      </c>
      <c r="AO128" s="144">
        <v>414</v>
      </c>
      <c r="AP128" s="99">
        <v>2.13</v>
      </c>
      <c r="AQ128" s="99">
        <v>10.66</v>
      </c>
      <c r="AR128" s="89" t="s">
        <v>10</v>
      </c>
      <c r="AS128" s="280">
        <f>VLOOKUP($C128, MDT!A:D, 4, FALSE)</f>
        <v>52</v>
      </c>
      <c r="AT128" s="291">
        <f>(VLOOKUP($C128, MDT!A:D,4, TRUE)+VLOOKUP($C128+1, MDT!A:D,4, TRUE))/2</f>
        <v>52</v>
      </c>
      <c r="AU128" s="262">
        <f>((VLOOKUP($C128+1,Flow!A:B,2)+VLOOKUP($C128+2,Flow!A:B,2)+VLOOKUP($C128+3,Flow!A:B,2)+VLOOKUP($C128+4,Flow!A:B,2)+VLOOKUP($C128+5,Flow!A:B,2))/5)</f>
        <v>398</v>
      </c>
      <c r="AV128" s="262">
        <f>VLOOKUP($AL128,Flow!A:B, 2)</f>
        <v>433</v>
      </c>
      <c r="AW128" s="269">
        <f>((VLOOKUP(C128+1, Flow!A:B,2))+(VLOOKUP($C128+2, Flow!A:B,2)))/2</f>
        <v>421</v>
      </c>
      <c r="AX128" s="139">
        <v>14</v>
      </c>
      <c r="AY128" s="84">
        <v>0</v>
      </c>
      <c r="AZ128" s="84">
        <v>0</v>
      </c>
      <c r="BA128" s="86">
        <v>0</v>
      </c>
      <c r="BB128" s="103">
        <v>0</v>
      </c>
      <c r="BC128" s="82">
        <f t="shared" si="10"/>
        <v>63</v>
      </c>
      <c r="BD128" s="84">
        <f t="shared" si="11"/>
        <v>2005</v>
      </c>
      <c r="BE128" s="140">
        <f t="shared" si="12"/>
        <v>5.4744525547445262</v>
      </c>
    </row>
    <row r="129" spans="1:57">
      <c r="A129" s="86" t="s">
        <v>18</v>
      </c>
      <c r="B129" s="89" t="s">
        <v>18</v>
      </c>
      <c r="C129" s="301">
        <v>38419</v>
      </c>
      <c r="D129" s="92" t="s">
        <v>384</v>
      </c>
      <c r="E129" s="84" t="s">
        <v>11</v>
      </c>
      <c r="F129" s="156">
        <v>0.83680555555555547</v>
      </c>
      <c r="G129" s="88">
        <v>529</v>
      </c>
      <c r="H129" s="84">
        <v>525</v>
      </c>
      <c r="I129" s="84">
        <v>41</v>
      </c>
      <c r="J129" s="84"/>
      <c r="K129" s="106">
        <f t="shared" si="13"/>
        <v>7.9847908745247151</v>
      </c>
      <c r="L129" s="112">
        <f t="shared" si="0"/>
        <v>7.8095238095238093</v>
      </c>
      <c r="M129" s="95">
        <v>35</v>
      </c>
      <c r="N129" s="88">
        <v>36</v>
      </c>
      <c r="O129" s="84" t="s">
        <v>11</v>
      </c>
      <c r="P129" s="84"/>
      <c r="Q129" s="84"/>
      <c r="R129" s="84">
        <v>1</v>
      </c>
      <c r="S129" s="89">
        <v>0</v>
      </c>
      <c r="T129" s="280">
        <f>VLOOKUP($C129+$F129,Meso!A:C,2)</f>
        <v>64.900000000000006</v>
      </c>
      <c r="U129" s="284">
        <f>VLOOKUP($C129+$F129, Temp30!A:C, 3, TRUE)</f>
        <v>55.7</v>
      </c>
      <c r="V129" s="143">
        <v>374</v>
      </c>
      <c r="W129" s="106">
        <f>VLOOKUP($C129,Wunder!A:L,5,FALSE)</f>
        <v>30.19</v>
      </c>
      <c r="X129" s="106">
        <f>VLOOKUP($C129,Wunder!A:L,11, FALSE)</f>
        <v>9.9999999999980105E-3</v>
      </c>
      <c r="Y129" s="106">
        <f>VLOOKUP($C129,Wunder!A:L,12, FALSE)</f>
        <v>7.0000000000000284E-2</v>
      </c>
      <c r="Z129" s="99"/>
      <c r="AA129" s="80">
        <f>VLOOKUP($C129+F129, KRDD!A:D,4)</f>
        <v>3</v>
      </c>
      <c r="AB129" s="80">
        <f>VLOOKUP($C129+F129, KRDD!$A:$D,3)</f>
        <v>2</v>
      </c>
      <c r="AC129" s="84">
        <f>VLOOKUP($C129, Wunder!A:L, 9, FALSE)</f>
        <v>0</v>
      </c>
      <c r="AD129" s="106" t="str">
        <f>VLOOKUP($C129+$F129,Meso!A:D,4)</f>
        <v>clear</v>
      </c>
      <c r="AE129" s="120"/>
      <c r="AF129" s="262"/>
      <c r="AG129" s="82" t="str">
        <f t="shared" si="15"/>
        <v>N</v>
      </c>
      <c r="AH129" s="106">
        <f>VLOOKUP($C129+$F129+(4/24),KRDD!A:D,2)-VLOOKUP($C129+$F129,KRDD!A:D,2)</f>
        <v>0</v>
      </c>
      <c r="AI129" s="89"/>
      <c r="AJ129" s="112">
        <f>VLOOKUP(C129+1,Moon!A:B,2,FALSE)</f>
        <v>0.02</v>
      </c>
      <c r="AK129" s="112">
        <f>AJ129*VLOOKUP(AD129,Moon!$R:$S,2,FALSE)</f>
        <v>0.02</v>
      </c>
      <c r="AL129" s="104">
        <f t="shared" si="14"/>
        <v>38420</v>
      </c>
      <c r="AM129" s="138">
        <v>0.34652777777777777</v>
      </c>
      <c r="AN129" s="100">
        <v>2.4</v>
      </c>
      <c r="AO129" s="144">
        <v>394</v>
      </c>
      <c r="AP129" s="99">
        <v>2.23</v>
      </c>
      <c r="AQ129" s="99">
        <v>10.33</v>
      </c>
      <c r="AR129" s="89" t="s">
        <v>10</v>
      </c>
      <c r="AS129" s="280">
        <f>VLOOKUP($C129, MDT!A:D, 4, FALSE)</f>
        <v>54.2</v>
      </c>
      <c r="AT129" s="291">
        <f>(VLOOKUP($C129, MDT!A:D,4, TRUE)+VLOOKUP($C129+1, MDT!A:D,4, TRUE))/2</f>
        <v>54.55</v>
      </c>
      <c r="AU129" s="262">
        <f>((VLOOKUP($C129+1,Flow!A:B,2)+VLOOKUP($C129+2,Flow!A:B,2)+VLOOKUP($C129+3,Flow!A:B,2)+VLOOKUP($C129+4,Flow!A:B,2)+VLOOKUP($C129+5,Flow!A:B,2))/5)</f>
        <v>385.6</v>
      </c>
      <c r="AV129" s="262">
        <f>VLOOKUP($AL129,Flow!A:B, 2)</f>
        <v>378</v>
      </c>
      <c r="AW129" s="269">
        <f>((VLOOKUP(C129+1, Flow!A:B,2))+(VLOOKUP($C129+2, Flow!A:B,2)))/2</f>
        <v>380</v>
      </c>
      <c r="AX129" s="139">
        <v>41</v>
      </c>
      <c r="AY129" s="84">
        <v>0</v>
      </c>
      <c r="AZ129" s="84">
        <v>0</v>
      </c>
      <c r="BA129" s="86">
        <v>0</v>
      </c>
      <c r="BB129" s="103">
        <v>0</v>
      </c>
      <c r="BC129" s="82">
        <f t="shared" si="10"/>
        <v>67</v>
      </c>
      <c r="BD129" s="84">
        <f t="shared" si="11"/>
        <v>2005</v>
      </c>
      <c r="BE129" s="140">
        <f t="shared" si="12"/>
        <v>7.9847908745247151</v>
      </c>
    </row>
    <row r="130" spans="1:57">
      <c r="A130" s="86" t="s">
        <v>18</v>
      </c>
      <c r="B130" s="89" t="s">
        <v>18</v>
      </c>
      <c r="C130" s="301">
        <v>38422</v>
      </c>
      <c r="D130" s="92" t="s">
        <v>384</v>
      </c>
      <c r="E130" s="84" t="s">
        <v>11</v>
      </c>
      <c r="F130" s="156">
        <v>0.82638888888888884</v>
      </c>
      <c r="G130" s="88">
        <v>394</v>
      </c>
      <c r="H130" s="84">
        <v>387</v>
      </c>
      <c r="I130" s="84">
        <v>27</v>
      </c>
      <c r="J130" s="84"/>
      <c r="K130" s="106">
        <f t="shared" si="13"/>
        <v>7.216494845360824</v>
      </c>
      <c r="L130" s="112">
        <f t="shared" si="0"/>
        <v>6.9767441860465116</v>
      </c>
      <c r="M130" s="95">
        <v>35</v>
      </c>
      <c r="N130" s="88">
        <v>37</v>
      </c>
      <c r="O130" s="84" t="s">
        <v>11</v>
      </c>
      <c r="P130" s="84"/>
      <c r="Q130" s="84"/>
      <c r="R130" s="84">
        <v>1</v>
      </c>
      <c r="S130" s="89">
        <v>1</v>
      </c>
      <c r="T130" s="280">
        <f>VLOOKUP($C130+$F130,Meso!A:C,2)</f>
        <v>64.400000000000006</v>
      </c>
      <c r="U130" s="284">
        <f>VLOOKUP($C130+$F130, Temp30!A:C, 3, TRUE)</f>
        <v>56.8</v>
      </c>
      <c r="V130" s="143">
        <v>382</v>
      </c>
      <c r="W130" s="106">
        <f>VLOOKUP($C130,Wunder!A:L,5,FALSE)</f>
        <v>30.02</v>
      </c>
      <c r="X130" s="106">
        <f>VLOOKUP($C130,Wunder!A:L,11, FALSE)</f>
        <v>-5.9999999999998721E-2</v>
      </c>
      <c r="Y130" s="106">
        <f>VLOOKUP($C130,Wunder!A:L,12, FALSE)</f>
        <v>-7.0000000000000284E-2</v>
      </c>
      <c r="Z130" s="99"/>
      <c r="AA130" s="80">
        <f>VLOOKUP($C130+F130, KRDD!A:D,4)</f>
        <v>5</v>
      </c>
      <c r="AB130" s="80">
        <f>VLOOKUP($C130+F130, KRDD!$A:$D,3)</f>
        <v>3</v>
      </c>
      <c r="AC130" s="84">
        <f>VLOOKUP($C130, Wunder!A:L, 9, FALSE)</f>
        <v>0</v>
      </c>
      <c r="AD130" s="106" t="str">
        <f>VLOOKUP($C130+$F130,Meso!A:D,4)</f>
        <v>clear</v>
      </c>
      <c r="AE130" s="120"/>
      <c r="AF130" s="262"/>
      <c r="AG130" s="82" t="str">
        <f t="shared" si="15"/>
        <v>N</v>
      </c>
      <c r="AH130" s="106">
        <f>VLOOKUP($C130+$F130+(4/24),KRDD!A:D,2)-VLOOKUP($C130+$F130,KRDD!A:D,2)</f>
        <v>0</v>
      </c>
      <c r="AI130" s="89"/>
      <c r="AJ130" s="112">
        <f>VLOOKUP(C130+1,Moon!A:B,2,FALSE)</f>
        <v>0.05</v>
      </c>
      <c r="AK130" s="112">
        <f>AJ130*VLOOKUP(AD130,Moon!$R:$S,2,FALSE)</f>
        <v>0.05</v>
      </c>
      <c r="AL130" s="104">
        <f t="shared" si="14"/>
        <v>38423</v>
      </c>
      <c r="AM130" s="138">
        <v>0.41180555555555554</v>
      </c>
      <c r="AN130" s="100">
        <v>1.8</v>
      </c>
      <c r="AO130" s="144">
        <v>398</v>
      </c>
      <c r="AP130" s="99">
        <v>2.4500000000000002</v>
      </c>
      <c r="AQ130" s="99">
        <v>10</v>
      </c>
      <c r="AR130" s="89" t="s">
        <v>10</v>
      </c>
      <c r="AS130" s="280">
        <f>VLOOKUP($C130, MDT!A:D, 4, FALSE)</f>
        <v>55</v>
      </c>
      <c r="AT130" s="291">
        <f>(VLOOKUP($C130, MDT!A:D,4, TRUE)+VLOOKUP($C130+1, MDT!A:D,4, TRUE))/2</f>
        <v>55.25</v>
      </c>
      <c r="AU130" s="262">
        <f>((VLOOKUP($C130+1,Flow!A:B,2)+VLOOKUP($C130+2,Flow!A:B,2)+VLOOKUP($C130+3,Flow!A:B,2)+VLOOKUP($C130+4,Flow!A:B,2)+VLOOKUP($C130+5,Flow!A:B,2))/5)</f>
        <v>377.8</v>
      </c>
      <c r="AV130" s="262">
        <f>VLOOKUP($AL130,Flow!A:B, 2)</f>
        <v>391</v>
      </c>
      <c r="AW130" s="269">
        <f>((VLOOKUP(C130+1, Flow!A:B,2))+(VLOOKUP($C130+2, Flow!A:B,2)))/2</f>
        <v>390.5</v>
      </c>
      <c r="AX130" s="139">
        <v>26</v>
      </c>
      <c r="AY130" s="84">
        <v>1</v>
      </c>
      <c r="AZ130" s="84">
        <v>0</v>
      </c>
      <c r="BA130" s="86">
        <v>0</v>
      </c>
      <c r="BB130" s="103">
        <v>0</v>
      </c>
      <c r="BC130" s="82">
        <f t="shared" si="10"/>
        <v>70</v>
      </c>
      <c r="BD130" s="84">
        <f t="shared" si="11"/>
        <v>2005</v>
      </c>
      <c r="BE130" s="140">
        <f t="shared" si="12"/>
        <v>7.216494845360824</v>
      </c>
    </row>
    <row r="131" spans="1:57">
      <c r="A131" s="86" t="s">
        <v>18</v>
      </c>
      <c r="B131" s="89" t="s">
        <v>18</v>
      </c>
      <c r="C131" s="301">
        <v>38426</v>
      </c>
      <c r="D131" s="92" t="s">
        <v>384</v>
      </c>
      <c r="E131" s="84" t="s">
        <v>11</v>
      </c>
      <c r="F131" s="156">
        <v>0.77569444444444446</v>
      </c>
      <c r="G131" s="88">
        <v>327</v>
      </c>
      <c r="H131" s="84">
        <v>318</v>
      </c>
      <c r="I131" s="84">
        <v>21</v>
      </c>
      <c r="J131" s="84"/>
      <c r="K131" s="106">
        <f t="shared" si="13"/>
        <v>6.8965517241379306</v>
      </c>
      <c r="L131" s="112">
        <f t="shared" si="0"/>
        <v>6.6037735849056602</v>
      </c>
      <c r="M131" s="95">
        <v>34</v>
      </c>
      <c r="N131" s="88">
        <v>36</v>
      </c>
      <c r="O131" s="84" t="s">
        <v>11</v>
      </c>
      <c r="P131" s="84"/>
      <c r="Q131" s="84"/>
      <c r="R131" s="84">
        <v>1</v>
      </c>
      <c r="S131" s="89">
        <v>0</v>
      </c>
      <c r="T131" s="280">
        <f>VLOOKUP($C131+$F131,Meso!A:C,2)</f>
        <v>63</v>
      </c>
      <c r="U131" s="284">
        <f>VLOOKUP($C131+$F131, Temp30!A:C, 3, TRUE)</f>
        <v>53.8</v>
      </c>
      <c r="V131" s="143">
        <v>355</v>
      </c>
      <c r="W131" s="106">
        <f>VLOOKUP($C131,Wunder!A:L,5,FALSE)</f>
        <v>30.07</v>
      </c>
      <c r="X131" s="106">
        <f>VLOOKUP($C131,Wunder!A:L,11, FALSE)</f>
        <v>1.9999999999999574E-2</v>
      </c>
      <c r="Y131" s="106">
        <f>VLOOKUP($C131,Wunder!A:L,12, FALSE)</f>
        <v>-7.9999999999998295E-2</v>
      </c>
      <c r="Z131" s="99"/>
      <c r="AA131" s="80">
        <f>VLOOKUP($C131+F131, KRDD!A:D,4)</f>
        <v>9</v>
      </c>
      <c r="AB131" s="80">
        <f>VLOOKUP($C131+F131, KRDD!$A:$D,3)</f>
        <v>4</v>
      </c>
      <c r="AC131" s="84">
        <f>VLOOKUP($C131, Wunder!A:L, 9, FALSE)</f>
        <v>0</v>
      </c>
      <c r="AD131" s="106" t="str">
        <f>VLOOKUP($C131+$F131,Meso!A:D,4)</f>
        <v>clear</v>
      </c>
      <c r="AE131" s="120"/>
      <c r="AF131" s="262">
        <f>VLOOKUP($C131+1,Wunder!A:L,10,FALSE)</f>
        <v>0</v>
      </c>
      <c r="AG131" s="82" t="str">
        <f t="shared" si="15"/>
        <v>N</v>
      </c>
      <c r="AH131" s="106">
        <f>VLOOKUP($C131+$F131+(4/24),KRDD!A:D,2)-VLOOKUP($C131+$F131,KRDD!A:D,2)</f>
        <v>0</v>
      </c>
      <c r="AI131" s="89"/>
      <c r="AJ131" s="112">
        <f>VLOOKUP(C131+1,Moon!A:B,2,FALSE)</f>
        <v>0.36</v>
      </c>
      <c r="AK131" s="112">
        <f>AJ131*VLOOKUP(AD131,Moon!$R:$S,2,FALSE)</f>
        <v>0.36</v>
      </c>
      <c r="AL131" s="104">
        <f t="shared" si="14"/>
        <v>38427</v>
      </c>
      <c r="AM131" s="138">
        <v>0.37361111111111112</v>
      </c>
      <c r="AN131" s="100">
        <v>1.9</v>
      </c>
      <c r="AO131" s="144">
        <v>340</v>
      </c>
      <c r="AP131" s="99">
        <v>4.8899999999999997</v>
      </c>
      <c r="AQ131" s="99">
        <v>13</v>
      </c>
      <c r="AR131" s="89" t="s">
        <v>10</v>
      </c>
      <c r="AS131" s="280">
        <f>VLOOKUP($C131, MDT!A:D, 4, FALSE)</f>
        <v>51.6</v>
      </c>
      <c r="AT131" s="291">
        <f>(VLOOKUP($C131, MDT!A:D,4, TRUE)+VLOOKUP($C131+1, MDT!A:D,4, TRUE))/2</f>
        <v>51.400000000000006</v>
      </c>
      <c r="AU131" s="262">
        <f>((VLOOKUP($C131+1,Flow!A:B,2)+VLOOKUP($C131+2,Flow!A:B,2)+VLOOKUP($C131+3,Flow!A:B,2)+VLOOKUP($C131+4,Flow!A:B,2)+VLOOKUP($C131+5,Flow!A:B,2))/5)</f>
        <v>347.4</v>
      </c>
      <c r="AV131" s="262">
        <f>VLOOKUP($AL131,Flow!A:B, 2)</f>
        <v>357</v>
      </c>
      <c r="AW131" s="269">
        <f>((VLOOKUP(C131+1, Flow!A:B,2))+(VLOOKUP($C131+2, Flow!A:B,2)))/2</f>
        <v>351</v>
      </c>
      <c r="AX131" s="139">
        <v>18</v>
      </c>
      <c r="AY131" s="84">
        <v>3</v>
      </c>
      <c r="AZ131" s="84">
        <v>0</v>
      </c>
      <c r="BA131" s="86">
        <v>0</v>
      </c>
      <c r="BB131" s="103">
        <v>0</v>
      </c>
      <c r="BC131" s="82">
        <f t="shared" si="10"/>
        <v>74</v>
      </c>
      <c r="BD131" s="84">
        <f t="shared" si="11"/>
        <v>2005</v>
      </c>
      <c r="BE131" s="140">
        <f t="shared" si="12"/>
        <v>6.8965517241379306</v>
      </c>
    </row>
    <row r="132" spans="1:57">
      <c r="A132" s="86" t="s">
        <v>11</v>
      </c>
      <c r="B132" s="89" t="s">
        <v>11</v>
      </c>
      <c r="C132" s="302">
        <v>38433</v>
      </c>
      <c r="D132" s="92" t="s">
        <v>384</v>
      </c>
      <c r="E132" s="84" t="s">
        <v>11</v>
      </c>
      <c r="F132" s="156">
        <v>0.76527777777777783</v>
      </c>
      <c r="G132" s="88">
        <v>127</v>
      </c>
      <c r="H132" s="84">
        <v>114</v>
      </c>
      <c r="I132" s="84">
        <v>4</v>
      </c>
      <c r="J132" s="84"/>
      <c r="K132" s="106">
        <f t="shared" si="13"/>
        <v>4.3478260869565215</v>
      </c>
      <c r="L132" s="112">
        <f t="shared" si="0"/>
        <v>3.5087719298245612</v>
      </c>
      <c r="M132" s="95">
        <v>41</v>
      </c>
      <c r="N132" s="88">
        <v>36</v>
      </c>
      <c r="O132" s="84" t="s">
        <v>11</v>
      </c>
      <c r="P132" s="84"/>
      <c r="Q132" s="84"/>
      <c r="R132" s="84">
        <v>1</v>
      </c>
      <c r="S132" s="89">
        <v>1</v>
      </c>
      <c r="T132" s="280">
        <f>VLOOKUP($C132+$F132,Meso!A:C,2)</f>
        <v>53.1</v>
      </c>
      <c r="U132" s="284">
        <f>VLOOKUP($C132+$F132, Temp30!A:C, 3, TRUE)</f>
        <v>53.2</v>
      </c>
      <c r="V132" s="143">
        <v>592</v>
      </c>
      <c r="W132" s="106">
        <f>VLOOKUP($C132,Wunder!A:L,5,FALSE)</f>
        <v>29.61</v>
      </c>
      <c r="X132" s="106">
        <f>VLOOKUP($C132,Wunder!A:L,11, FALSE)</f>
        <v>8.9999999999999858E-2</v>
      </c>
      <c r="Y132" s="106">
        <f>VLOOKUP($C132,Wunder!A:L,12, FALSE)</f>
        <v>-0.44000000000000128</v>
      </c>
      <c r="Z132" s="99"/>
      <c r="AA132" s="80">
        <f>VLOOKUP($C132+F132, KRDD!A:D,4)</f>
        <v>18</v>
      </c>
      <c r="AB132" s="80">
        <f>VLOOKUP($C132+F132, KRDD!$A:$D,3)</f>
        <v>8</v>
      </c>
      <c r="AC132" s="84">
        <f>VLOOKUP($C132, Wunder!A:L, 9, FALSE)</f>
        <v>8</v>
      </c>
      <c r="AD132" s="106" t="str">
        <f>VLOOKUP($C132+$F132,Meso!A:D,4)</f>
        <v>mostly cloudy</v>
      </c>
      <c r="AE132" s="120" t="str">
        <f>VLOOKUP($C132, Wunder!A:L, 10, FALSE)</f>
        <v>Rain</v>
      </c>
      <c r="AF132" s="262" t="str">
        <f>VLOOKUP($C132+1,Wunder!A:L,10,FALSE)</f>
        <v>Rain</v>
      </c>
      <c r="AG132" s="82" t="str">
        <f t="shared" si="15"/>
        <v>Y</v>
      </c>
      <c r="AH132" s="106">
        <f>VLOOKUP($C132+$F132+(4/24),KRDD!A:D,2)-VLOOKUP($C132+$F132,KRDD!A:D,2)</f>
        <v>0.16000000000000014</v>
      </c>
      <c r="AI132" s="89"/>
      <c r="AJ132" s="112">
        <f>VLOOKUP(C132+1,Moon!A:B,2,FALSE)</f>
        <v>0.94</v>
      </c>
      <c r="AK132" s="112">
        <f>AJ132*VLOOKUP(AD132,Moon!$R:$S,2,FALSE)</f>
        <v>0.47</v>
      </c>
      <c r="AL132" s="104">
        <f t="shared" si="14"/>
        <v>38434</v>
      </c>
      <c r="AM132" s="138">
        <v>0.41666666666666669</v>
      </c>
      <c r="AN132" s="100">
        <v>5.3</v>
      </c>
      <c r="AO132" s="144">
        <v>523</v>
      </c>
      <c r="AP132" s="99">
        <v>3</v>
      </c>
      <c r="AQ132" s="99">
        <v>8.66</v>
      </c>
      <c r="AR132" s="89" t="s">
        <v>10</v>
      </c>
      <c r="AS132" s="280">
        <f>VLOOKUP($C132, MDT!A:D, 4, FALSE)</f>
        <v>51.2</v>
      </c>
      <c r="AT132" s="291">
        <f>(VLOOKUP($C132, MDT!A:D,4, TRUE)+VLOOKUP($C132+1, MDT!A:D,4, TRUE))/2</f>
        <v>51.1</v>
      </c>
      <c r="AU132" s="262">
        <f>((VLOOKUP($C132+1,Flow!A:B,2)+VLOOKUP($C132+2,Flow!A:B,2)+VLOOKUP($C132+3,Flow!A:B,2)+VLOOKUP($C132+4,Flow!A:B,2)+VLOOKUP($C132+5,Flow!A:B,2))/5)</f>
        <v>454.6</v>
      </c>
      <c r="AV132" s="262">
        <f>VLOOKUP($AL132,Flow!A:B, 2)</f>
        <v>508</v>
      </c>
      <c r="AW132" s="269">
        <f>((VLOOKUP(C132+1, Flow!A:B,2))+(VLOOKUP($C132+2, Flow!A:B,2)))/2</f>
        <v>512</v>
      </c>
      <c r="AX132" s="139">
        <v>4</v>
      </c>
      <c r="AY132" s="84">
        <v>0</v>
      </c>
      <c r="AZ132" s="84">
        <v>0</v>
      </c>
      <c r="BA132" s="86">
        <v>0</v>
      </c>
      <c r="BB132" s="103">
        <v>0</v>
      </c>
      <c r="BC132" s="82">
        <f t="shared" ref="BC132:BC195" si="16">IF(MONTH(C132)&lt;10,C132-(DATE(YEAR(C132)-1,12,31)),C132-(DATE(YEAR(C132),12,31)))</f>
        <v>81</v>
      </c>
      <c r="BD132" s="84">
        <f t="shared" ref="BD132:BD195" si="17">IF(MONTH(C132)&lt;10,YEAR(C132),YEAR(C132)+1)</f>
        <v>2005</v>
      </c>
      <c r="BE132" s="140">
        <f t="shared" ref="BE132:BE195" si="18">IF(AR132="F", K132,2*K132)</f>
        <v>4.3478260869565215</v>
      </c>
    </row>
    <row r="133" spans="1:57">
      <c r="A133" s="86" t="s">
        <v>11</v>
      </c>
      <c r="B133" s="89" t="s">
        <v>11</v>
      </c>
      <c r="C133" s="302">
        <v>38436</v>
      </c>
      <c r="D133" s="92" t="s">
        <v>384</v>
      </c>
      <c r="E133" s="84" t="s">
        <v>11</v>
      </c>
      <c r="F133" s="156">
        <v>0.85486111111111107</v>
      </c>
      <c r="G133" s="88">
        <v>120</v>
      </c>
      <c r="H133" s="84">
        <v>111</v>
      </c>
      <c r="I133" s="84">
        <v>2</v>
      </c>
      <c r="J133" s="84"/>
      <c r="K133" s="106">
        <f t="shared" ref="K133:K196" si="19">((I133+1)/(H133+1))*100</f>
        <v>2.6785714285714284</v>
      </c>
      <c r="L133" s="112">
        <f t="shared" si="0"/>
        <v>1.8018018018018018</v>
      </c>
      <c r="M133" s="95">
        <v>37</v>
      </c>
      <c r="N133" s="88">
        <v>39</v>
      </c>
      <c r="O133" s="84" t="s">
        <v>11</v>
      </c>
      <c r="P133" s="84"/>
      <c r="Q133" s="84"/>
      <c r="R133" s="84">
        <v>1</v>
      </c>
      <c r="S133" s="89">
        <v>0</v>
      </c>
      <c r="T133" s="280">
        <f>VLOOKUP($C133+$F133,Meso!A:C,2)</f>
        <v>48</v>
      </c>
      <c r="U133" s="284">
        <f>VLOOKUP($C133+$F133, Temp30!A:C, 3, TRUE)</f>
        <v>51.8</v>
      </c>
      <c r="V133" s="143">
        <v>390</v>
      </c>
      <c r="W133" s="106">
        <f>VLOOKUP($C133,Wunder!A:L,5,FALSE)</f>
        <v>30.14</v>
      </c>
      <c r="X133" s="106">
        <f>VLOOKUP($C133,Wunder!A:L,11, FALSE)</f>
        <v>5.0000000000000711E-2</v>
      </c>
      <c r="Y133" s="106">
        <f>VLOOKUP($C133,Wunder!A:L,12, FALSE)</f>
        <v>0.10000000000000142</v>
      </c>
      <c r="Z133" s="99"/>
      <c r="AA133" s="80">
        <f>VLOOKUP($C133+F133, KRDD!A:D,4)</f>
        <v>5</v>
      </c>
      <c r="AB133" s="80">
        <f>VLOOKUP($C133+F133, KRDD!$A:$D,3)</f>
        <v>1</v>
      </c>
      <c r="AC133" s="84">
        <f>VLOOKUP($C133, Wunder!A:L, 9, FALSE)</f>
        <v>2</v>
      </c>
      <c r="AD133" s="106" t="str">
        <f>VLOOKUP($C133+$F133,Meso!A:D,4)</f>
        <v>hvy rain</v>
      </c>
      <c r="AE133" s="120"/>
      <c r="AF133" s="262"/>
      <c r="AG133" s="82" t="str">
        <f t="shared" si="15"/>
        <v>N</v>
      </c>
      <c r="AH133" s="106">
        <f>VLOOKUP($C133+$F133+(4/24),KRDD!A:D,2)-VLOOKUP($C133+$F133,KRDD!A:D,2)</f>
        <v>0</v>
      </c>
      <c r="AI133" s="89"/>
      <c r="AJ133" s="112">
        <f>VLOOKUP(C133+1,Moon!A:B,2,FALSE)</f>
        <v>1</v>
      </c>
      <c r="AK133" s="112">
        <f>AJ133*VLOOKUP(AD133,Moon!$R:$S,2,FALSE)</f>
        <v>0.1</v>
      </c>
      <c r="AL133" s="104">
        <f t="shared" si="14"/>
        <v>38437</v>
      </c>
      <c r="AM133" s="138">
        <v>0.54861111111111105</v>
      </c>
      <c r="AN133" s="100">
        <v>2.1</v>
      </c>
      <c r="AO133" s="144">
        <v>378</v>
      </c>
      <c r="AP133" s="99">
        <v>2.14</v>
      </c>
      <c r="AQ133" s="99">
        <v>10.66</v>
      </c>
      <c r="AR133" s="89" t="s">
        <v>10</v>
      </c>
      <c r="AS133" s="280">
        <f>VLOOKUP($C133, MDT!A:D, 4, FALSE)</f>
        <v>49.8</v>
      </c>
      <c r="AT133" s="291">
        <f>(VLOOKUP($C133, MDT!A:D,4, TRUE)+VLOOKUP($C133+1, MDT!A:D,4, TRUE))/2</f>
        <v>50.7</v>
      </c>
      <c r="AU133" s="262">
        <f>((VLOOKUP($C133+1,Flow!A:B,2)+VLOOKUP($C133+2,Flow!A:B,2)+VLOOKUP($C133+3,Flow!A:B,2)+VLOOKUP($C133+4,Flow!A:B,2)+VLOOKUP($C133+5,Flow!A:B,2))/5)</f>
        <v>485.4</v>
      </c>
      <c r="AV133" s="262">
        <f>VLOOKUP($AL133,Flow!A:B, 2)</f>
        <v>409</v>
      </c>
      <c r="AW133" s="269">
        <f>((VLOOKUP(C133+1, Flow!A:B,2))+(VLOOKUP($C133+2, Flow!A:B,2)))/2</f>
        <v>396</v>
      </c>
      <c r="AX133" s="139">
        <v>0</v>
      </c>
      <c r="AY133" s="84">
        <v>2</v>
      </c>
      <c r="AZ133" s="84">
        <v>0</v>
      </c>
      <c r="BA133" s="86">
        <v>0</v>
      </c>
      <c r="BB133" s="103">
        <v>0</v>
      </c>
      <c r="BC133" s="82">
        <f t="shared" si="16"/>
        <v>84</v>
      </c>
      <c r="BD133" s="84">
        <f t="shared" si="17"/>
        <v>2005</v>
      </c>
      <c r="BE133" s="140">
        <f t="shared" si="18"/>
        <v>2.6785714285714284</v>
      </c>
    </row>
    <row r="134" spans="1:57">
      <c r="A134" s="86" t="s">
        <v>18</v>
      </c>
      <c r="B134" s="89" t="s">
        <v>18</v>
      </c>
      <c r="C134" s="307">
        <v>38443</v>
      </c>
      <c r="D134" s="92" t="s">
        <v>384</v>
      </c>
      <c r="E134" s="84" t="s">
        <v>11</v>
      </c>
      <c r="F134" s="156">
        <v>0.75694444444444453</v>
      </c>
      <c r="G134" s="88">
        <v>253</v>
      </c>
      <c r="H134" s="84">
        <v>237</v>
      </c>
      <c r="I134" s="84">
        <v>9</v>
      </c>
      <c r="J134" s="84"/>
      <c r="K134" s="106">
        <f t="shared" si="19"/>
        <v>4.2016806722689077</v>
      </c>
      <c r="L134" s="112">
        <f t="shared" si="0"/>
        <v>3.79746835443038</v>
      </c>
      <c r="M134" s="95">
        <v>45</v>
      </c>
      <c r="N134" s="88">
        <v>38</v>
      </c>
      <c r="O134" s="84" t="s">
        <v>11</v>
      </c>
      <c r="P134" s="84"/>
      <c r="Q134" s="84"/>
      <c r="R134" s="84">
        <v>1</v>
      </c>
      <c r="S134" s="89">
        <v>0</v>
      </c>
      <c r="T134" s="280">
        <f>VLOOKUP($C134+$F134,Meso!A:C,2)</f>
        <v>62.6</v>
      </c>
      <c r="U134" s="284">
        <f>VLOOKUP($C134+$F134, Temp30!A:C, 3, TRUE)</f>
        <v>53.8</v>
      </c>
      <c r="V134" s="143">
        <v>398</v>
      </c>
      <c r="W134" s="106">
        <f>VLOOKUP($C134,Wunder!A:L,5,FALSE)</f>
        <v>30.19</v>
      </c>
      <c r="X134" s="106">
        <f>VLOOKUP($C134,Wunder!A:L,11, FALSE)</f>
        <v>-0.28000000000000114</v>
      </c>
      <c r="Y134" s="106">
        <f>VLOOKUP($C134,Wunder!A:L,12, FALSE)</f>
        <v>-7.0000000000000284E-2</v>
      </c>
      <c r="Z134" s="99"/>
      <c r="AA134" s="80">
        <f>VLOOKUP($C134+F134, KRDD!A:D,4)</f>
        <v>9</v>
      </c>
      <c r="AB134" s="80">
        <f>VLOOKUP($C134+F134, KRDD!$A:$D,3)</f>
        <v>4</v>
      </c>
      <c r="AC134" s="84">
        <f>VLOOKUP($C134, Wunder!A:L, 9, FALSE)</f>
        <v>2</v>
      </c>
      <c r="AD134" s="106" t="str">
        <f>VLOOKUP($C134+$F134,Meso!A:D,4)</f>
        <v>clear</v>
      </c>
      <c r="AE134" s="120"/>
      <c r="AF134" s="262" t="str">
        <f>VLOOKUP($C134+1,Wunder!A:L,10,FALSE)</f>
        <v>Rain</v>
      </c>
      <c r="AG134" s="82" t="str">
        <f t="shared" si="15"/>
        <v>N</v>
      </c>
      <c r="AH134" s="106">
        <f>VLOOKUP($C134+$F134+(4/24),KRDD!A:D,2)-VLOOKUP($C134+$F134,KRDD!A:D,2)</f>
        <v>0</v>
      </c>
      <c r="AI134" s="89"/>
      <c r="AJ134" s="112">
        <f>VLOOKUP(C134+1,Moon!A:B,2,FALSE)</f>
        <v>0.47</v>
      </c>
      <c r="AK134" s="112">
        <f>AJ134*VLOOKUP(AD134,Moon!$R:$S,2,FALSE)</f>
        <v>0.47</v>
      </c>
      <c r="AL134" s="104">
        <f t="shared" si="14"/>
        <v>38444</v>
      </c>
      <c r="AM134" s="138">
        <v>0.57847222222222217</v>
      </c>
      <c r="AN134" s="100">
        <v>2.2000000000000002</v>
      </c>
      <c r="AO134" s="144">
        <v>398</v>
      </c>
      <c r="AP134" s="99">
        <v>2.59</v>
      </c>
      <c r="AQ134" s="99">
        <v>10.33</v>
      </c>
      <c r="AR134" s="89" t="s">
        <v>10</v>
      </c>
      <c r="AS134" s="280">
        <f>VLOOKUP($C134, MDT!A:D, 4, FALSE)</f>
        <v>52.5</v>
      </c>
      <c r="AT134" s="291">
        <f>(VLOOKUP($C134, MDT!A:D,4, TRUE)+VLOOKUP($C134+1, MDT!A:D,4, TRUE))/2</f>
        <v>52.8</v>
      </c>
      <c r="AU134" s="262">
        <f>((VLOOKUP($C134+1,Flow!A:B,2)+VLOOKUP($C134+2,Flow!A:B,2)+VLOOKUP($C134+3,Flow!A:B,2)+VLOOKUP($C134+4,Flow!A:B,2)+VLOOKUP($C134+5,Flow!A:B,2))/5)</f>
        <v>410.8</v>
      </c>
      <c r="AV134" s="262">
        <f>VLOOKUP($AL134,Flow!A:B, 2)</f>
        <v>404</v>
      </c>
      <c r="AW134" s="269">
        <f>((VLOOKUP(C134+1, Flow!A:B,2))+(VLOOKUP($C134+2, Flow!A:B,2)))/2</f>
        <v>399</v>
      </c>
      <c r="AX134" s="139">
        <v>8</v>
      </c>
      <c r="AY134" s="84">
        <v>1</v>
      </c>
      <c r="AZ134" s="84">
        <v>0</v>
      </c>
      <c r="BA134" s="86">
        <v>0</v>
      </c>
      <c r="BB134" s="103">
        <v>0</v>
      </c>
      <c r="BC134" s="82">
        <f t="shared" si="16"/>
        <v>91</v>
      </c>
      <c r="BD134" s="84">
        <f t="shared" si="17"/>
        <v>2005</v>
      </c>
      <c r="BE134" s="140">
        <f t="shared" si="18"/>
        <v>4.2016806722689077</v>
      </c>
    </row>
    <row r="135" spans="1:57">
      <c r="A135" s="86" t="s">
        <v>11</v>
      </c>
      <c r="B135" s="89" t="s">
        <v>11</v>
      </c>
      <c r="C135" s="302">
        <v>38447</v>
      </c>
      <c r="D135" s="92" t="s">
        <v>384</v>
      </c>
      <c r="E135" s="84" t="s">
        <v>11</v>
      </c>
      <c r="F135" s="156">
        <v>0.7895833333333333</v>
      </c>
      <c r="G135" s="88">
        <v>155</v>
      </c>
      <c r="H135" s="84">
        <v>152</v>
      </c>
      <c r="I135" s="84">
        <v>4</v>
      </c>
      <c r="J135" s="84"/>
      <c r="K135" s="106">
        <f t="shared" si="19"/>
        <v>3.2679738562091507</v>
      </c>
      <c r="L135" s="112">
        <f t="shared" si="0"/>
        <v>2.6315789473684208</v>
      </c>
      <c r="M135" s="95">
        <v>37</v>
      </c>
      <c r="N135" s="88">
        <v>43</v>
      </c>
      <c r="O135" s="84" t="s">
        <v>11</v>
      </c>
      <c r="P135" s="84"/>
      <c r="Q135" s="84"/>
      <c r="R135" s="84">
        <v>1</v>
      </c>
      <c r="S135" s="89">
        <v>0</v>
      </c>
      <c r="T135" s="280">
        <f>VLOOKUP($C135+$F135,Meso!A:C,2)</f>
        <v>66.900000000000006</v>
      </c>
      <c r="U135" s="284">
        <f>VLOOKUP($C135+$F135, Temp30!A:C, 3, TRUE)</f>
        <v>55.4</v>
      </c>
      <c r="V135" s="143">
        <v>394</v>
      </c>
      <c r="W135" s="106">
        <f>VLOOKUP($C135,Wunder!A:L,5,FALSE)</f>
        <v>30.2</v>
      </c>
      <c r="X135" s="106">
        <f>VLOOKUP($C135,Wunder!A:L,11, FALSE)</f>
        <v>-0.21999999999999886</v>
      </c>
      <c r="Y135" s="106">
        <f>VLOOKUP($C135,Wunder!A:L,12, FALSE)</f>
        <v>0.12999999999999901</v>
      </c>
      <c r="Z135" s="99"/>
      <c r="AA135" s="80">
        <f>VLOOKUP($C135+F135, KRDD!A:D,4)</f>
        <v>7</v>
      </c>
      <c r="AB135" s="80">
        <f>VLOOKUP($C135+F135, KRDD!$A:$D,3)</f>
        <v>3</v>
      </c>
      <c r="AC135" s="84">
        <f>VLOOKUP($C135, Wunder!A:L, 9, FALSE)</f>
        <v>4</v>
      </c>
      <c r="AD135" s="106" t="str">
        <f>VLOOKUP($C135+$F135,Meso!A:D,4)</f>
        <v>clear</v>
      </c>
      <c r="AE135" s="120"/>
      <c r="AF135" s="262"/>
      <c r="AG135" s="82" t="str">
        <f t="shared" si="15"/>
        <v>N</v>
      </c>
      <c r="AH135" s="106">
        <f>VLOOKUP($C135+$F135+(4/24),KRDD!A:D,2)-VLOOKUP($C135+$F135,KRDD!A:D,2)</f>
        <v>0</v>
      </c>
      <c r="AI135" s="89"/>
      <c r="AJ135" s="112">
        <f>VLOOKUP(C135+1,Moon!A:B,2,FALSE)</f>
        <v>0.08</v>
      </c>
      <c r="AK135" s="112">
        <f>AJ135*VLOOKUP(AD135,Moon!$R:$S,2,FALSE)</f>
        <v>0.08</v>
      </c>
      <c r="AL135" s="104">
        <f t="shared" si="14"/>
        <v>38448</v>
      </c>
      <c r="AM135" s="138">
        <v>0.59583333333333333</v>
      </c>
      <c r="AN135" s="100">
        <v>1.6</v>
      </c>
      <c r="AO135" s="144">
        <v>410</v>
      </c>
      <c r="AP135" s="99">
        <v>2.29</v>
      </c>
      <c r="AQ135" s="99">
        <v>10</v>
      </c>
      <c r="AR135" s="89" t="s">
        <v>10</v>
      </c>
      <c r="AS135" s="280">
        <f>VLOOKUP($C135, MDT!A:D, 4, FALSE)</f>
        <v>52.9</v>
      </c>
      <c r="AT135" s="291">
        <f>(VLOOKUP($C135, MDT!A:D,4, TRUE)+VLOOKUP($C135+1, MDT!A:D,4, TRUE))/2</f>
        <v>53.75</v>
      </c>
      <c r="AU135" s="262">
        <f>((VLOOKUP($C135+1,Flow!A:B,2)+VLOOKUP($C135+2,Flow!A:B,2)+VLOOKUP($C135+3,Flow!A:B,2)+VLOOKUP($C135+4,Flow!A:B,2)+VLOOKUP($C135+5,Flow!A:B,2))/5)</f>
        <v>512.6</v>
      </c>
      <c r="AV135" s="262">
        <f>VLOOKUP($AL135,Flow!A:B, 2)</f>
        <v>410</v>
      </c>
      <c r="AW135" s="269">
        <f>((VLOOKUP(C135+1, Flow!A:B,2))+(VLOOKUP($C135+2, Flow!A:B,2)))/2</f>
        <v>406.5</v>
      </c>
      <c r="AX135" s="139">
        <v>3</v>
      </c>
      <c r="AY135" s="84">
        <v>0</v>
      </c>
      <c r="AZ135" s="84">
        <v>1</v>
      </c>
      <c r="BA135" s="86">
        <v>0</v>
      </c>
      <c r="BB135" s="103">
        <v>0</v>
      </c>
      <c r="BC135" s="82">
        <f t="shared" si="16"/>
        <v>95</v>
      </c>
      <c r="BD135" s="84">
        <f t="shared" si="17"/>
        <v>2005</v>
      </c>
      <c r="BE135" s="140">
        <f t="shared" si="18"/>
        <v>3.2679738562091507</v>
      </c>
    </row>
    <row r="136" spans="1:57">
      <c r="A136" s="86" t="s">
        <v>18</v>
      </c>
      <c r="B136" s="89" t="s">
        <v>18</v>
      </c>
      <c r="C136" s="301">
        <v>38450</v>
      </c>
      <c r="D136" s="92" t="s">
        <v>384</v>
      </c>
      <c r="E136" s="84" t="s">
        <v>11</v>
      </c>
      <c r="F136" s="156">
        <v>0.78125</v>
      </c>
      <c r="G136" s="88">
        <v>243</v>
      </c>
      <c r="H136" s="84">
        <v>198</v>
      </c>
      <c r="I136" s="84">
        <v>20</v>
      </c>
      <c r="J136" s="84"/>
      <c r="K136" s="106">
        <f t="shared" si="19"/>
        <v>10.552763819095476</v>
      </c>
      <c r="L136" s="112">
        <f t="shared" si="0"/>
        <v>10.1010101010101</v>
      </c>
      <c r="M136" s="95">
        <v>39</v>
      </c>
      <c r="N136" s="88">
        <v>47</v>
      </c>
      <c r="O136" s="84" t="s">
        <v>11</v>
      </c>
      <c r="P136" s="84"/>
      <c r="Q136" s="84"/>
      <c r="R136" s="84">
        <v>1</v>
      </c>
      <c r="S136" s="89">
        <v>1</v>
      </c>
      <c r="T136" s="280">
        <f>VLOOKUP($C136+$F136,Meso!A:C,2)</f>
        <v>52</v>
      </c>
      <c r="U136" s="284">
        <f>VLOOKUP($C136+$F136, Temp30!A:C, 3, TRUE)</f>
        <v>51.8</v>
      </c>
      <c r="V136" s="143">
        <v>588</v>
      </c>
      <c r="W136" s="106">
        <f>VLOOKUP($C136,Wunder!A:L,5,FALSE)</f>
        <v>29.88</v>
      </c>
      <c r="X136" s="106">
        <f>VLOOKUP($C136,Wunder!A:L,11, FALSE)</f>
        <v>0.14000000000000057</v>
      </c>
      <c r="Y136" s="106">
        <f>VLOOKUP($C136,Wunder!A:L,12, FALSE)</f>
        <v>5.0000000000000711E-2</v>
      </c>
      <c r="Z136" s="99"/>
      <c r="AA136" s="80">
        <f>VLOOKUP($C136+F136, KRDD!A:D,4)</f>
        <v>18</v>
      </c>
      <c r="AB136" s="80">
        <f>VLOOKUP($C136+F136, KRDD!$A:$D,3)</f>
        <v>8</v>
      </c>
      <c r="AC136" s="84">
        <f>VLOOKUP($C136, Wunder!A:L, 9, FALSE)</f>
        <v>7</v>
      </c>
      <c r="AD136" s="106" t="str">
        <f>VLOOKUP($C136+$F136,Meso!A:D,4)</f>
        <v>mostly cloudy</v>
      </c>
      <c r="AE136" s="120" t="str">
        <f>VLOOKUP($C136, Wunder!A:L, 10, FALSE)</f>
        <v>Rain</v>
      </c>
      <c r="AF136" s="262" t="str">
        <f>VLOOKUP($C136+1,Wunder!A:L,10,FALSE)</f>
        <v>Fog</v>
      </c>
      <c r="AG136" s="82" t="str">
        <f t="shared" si="15"/>
        <v>N</v>
      </c>
      <c r="AH136" s="106">
        <f>VLOOKUP($C136+$F136+(4/24),KRDD!A:D,2)-VLOOKUP($C136+$F136,KRDD!A:D,2)</f>
        <v>0</v>
      </c>
      <c r="AI136" s="89"/>
      <c r="AJ136" s="112">
        <f>VLOOKUP(C136+1,Moon!A:B,2,FALSE)</f>
        <v>0</v>
      </c>
      <c r="AK136" s="112">
        <f>AJ136*VLOOKUP(AD136,Moon!$R:$S,2,FALSE)</f>
        <v>0</v>
      </c>
      <c r="AL136" s="104">
        <f t="shared" si="14"/>
        <v>38451</v>
      </c>
      <c r="AM136" s="138">
        <v>0.60624999999999996</v>
      </c>
      <c r="AN136" s="100">
        <v>2.9</v>
      </c>
      <c r="AO136" s="144">
        <v>523</v>
      </c>
      <c r="AP136" s="99">
        <v>2.85</v>
      </c>
      <c r="AQ136" s="99">
        <v>7.66</v>
      </c>
      <c r="AR136" s="89" t="s">
        <v>10</v>
      </c>
      <c r="AS136" s="280">
        <f>VLOOKUP($C136, MDT!A:D, 4, FALSE)</f>
        <v>50.3</v>
      </c>
      <c r="AT136" s="291">
        <f>(VLOOKUP($C136, MDT!A:D,4, TRUE)+VLOOKUP($C136+1, MDT!A:D,4, TRUE))/2</f>
        <v>51.15</v>
      </c>
      <c r="AU136" s="262">
        <f>((VLOOKUP($C136+1,Flow!A:B,2)+VLOOKUP($C136+2,Flow!A:B,2)+VLOOKUP($C136+3,Flow!A:B,2)+VLOOKUP($C136+4,Flow!A:B,2)+VLOOKUP($C136+5,Flow!A:B,2))/5)</f>
        <v>503.8</v>
      </c>
      <c r="AV136" s="262">
        <f>VLOOKUP($AL136,Flow!A:B, 2)</f>
        <v>609</v>
      </c>
      <c r="AW136" s="269">
        <f>((VLOOKUP(C136+1, Flow!A:B,2))+(VLOOKUP($C136+2, Flow!A:B,2)))/2</f>
        <v>569.5</v>
      </c>
      <c r="AX136" s="139">
        <v>17</v>
      </c>
      <c r="AY136" s="84">
        <v>3</v>
      </c>
      <c r="AZ136" s="84">
        <v>0</v>
      </c>
      <c r="BA136" s="86">
        <v>0</v>
      </c>
      <c r="BB136" s="103">
        <v>0</v>
      </c>
      <c r="BC136" s="82">
        <f t="shared" si="16"/>
        <v>98</v>
      </c>
      <c r="BD136" s="84">
        <f t="shared" si="17"/>
        <v>2005</v>
      </c>
      <c r="BE136" s="140">
        <f t="shared" si="18"/>
        <v>10.552763819095476</v>
      </c>
    </row>
    <row r="137" spans="1:57">
      <c r="A137" s="86" t="s">
        <v>18</v>
      </c>
      <c r="B137" s="89" t="s">
        <v>18</v>
      </c>
      <c r="C137" s="301">
        <v>38454</v>
      </c>
      <c r="D137" s="92" t="s">
        <v>384</v>
      </c>
      <c r="E137" s="84" t="s">
        <v>11</v>
      </c>
      <c r="F137" s="156">
        <v>0.80833333333333324</v>
      </c>
      <c r="G137" s="88">
        <v>175</v>
      </c>
      <c r="H137" s="84">
        <v>171</v>
      </c>
      <c r="I137" s="84">
        <v>12</v>
      </c>
      <c r="J137" s="84"/>
      <c r="K137" s="106">
        <f t="shared" si="19"/>
        <v>7.5581395348837201</v>
      </c>
      <c r="L137" s="112">
        <f t="shared" si="0"/>
        <v>7.0175438596491224</v>
      </c>
      <c r="M137" s="95">
        <v>42</v>
      </c>
      <c r="N137" s="88">
        <v>49</v>
      </c>
      <c r="O137" s="84" t="s">
        <v>11</v>
      </c>
      <c r="P137" s="84"/>
      <c r="Q137" s="84"/>
      <c r="R137" s="84">
        <v>1</v>
      </c>
      <c r="S137" s="89">
        <v>0</v>
      </c>
      <c r="T137" s="280">
        <f>VLOOKUP($C137+$F137,Meso!A:C,2)</f>
        <v>52</v>
      </c>
      <c r="U137" s="284">
        <f>VLOOKUP($C137+$F137, Temp30!A:C, 3, TRUE)</f>
        <v>54.9</v>
      </c>
      <c r="V137" s="143">
        <v>438</v>
      </c>
      <c r="W137" s="106">
        <f>VLOOKUP($C137,Wunder!A:L,5,FALSE)</f>
        <v>29.98</v>
      </c>
      <c r="X137" s="106">
        <f>VLOOKUP($C137,Wunder!A:L,11, FALSE)</f>
        <v>0.17999999999999972</v>
      </c>
      <c r="Y137" s="106">
        <f>VLOOKUP($C137,Wunder!A:L,12, FALSE)</f>
        <v>-3.0000000000001137E-2</v>
      </c>
      <c r="Z137" s="99"/>
      <c r="AA137" s="80">
        <f>VLOOKUP($C137+F137, KRDD!A:D,4)</f>
        <v>13</v>
      </c>
      <c r="AB137" s="80">
        <f>VLOOKUP($C137+F137, KRDD!$A:$D,3)</f>
        <v>4</v>
      </c>
      <c r="AC137" s="84">
        <f>VLOOKUP($C137, Wunder!A:L, 9, FALSE)</f>
        <v>2</v>
      </c>
      <c r="AD137" s="106" t="str">
        <f>VLOOKUP($C137+$F137,Meso!A:D,4)</f>
        <v>partly cloudy</v>
      </c>
      <c r="AE137" s="120" t="str">
        <f>VLOOKUP($C137, Wunder!A:L, 10, FALSE)</f>
        <v>Rain</v>
      </c>
      <c r="AF137" s="262" t="str">
        <f>VLOOKUP($C137+1,Wunder!A:L,10,FALSE)</f>
        <v>Rain</v>
      </c>
      <c r="AG137" s="82" t="str">
        <f t="shared" si="15"/>
        <v>Y</v>
      </c>
      <c r="AH137" s="106">
        <f>VLOOKUP($C137+$F137+(4/24),KRDD!A:D,2)-VLOOKUP($C137+$F137,KRDD!A:D,2)</f>
        <v>3.0000000000001137E-2</v>
      </c>
      <c r="AI137" s="89"/>
      <c r="AJ137" s="112">
        <f>VLOOKUP(C137+1,Moon!A:B,2,FALSE)</f>
        <v>0.21</v>
      </c>
      <c r="AK137" s="112">
        <f>AJ137*VLOOKUP(AD137,Moon!$R:$S,2,FALSE)</f>
        <v>0.16800000000000001</v>
      </c>
      <c r="AL137" s="104">
        <f t="shared" si="14"/>
        <v>38455</v>
      </c>
      <c r="AM137" s="138">
        <v>0.51458333333333328</v>
      </c>
      <c r="AN137" s="100">
        <v>4.0999999999999996</v>
      </c>
      <c r="AO137" s="144">
        <v>446</v>
      </c>
      <c r="AP137" s="99">
        <v>2.4300000000000002</v>
      </c>
      <c r="AQ137" s="99">
        <v>9</v>
      </c>
      <c r="AR137" s="89" t="s">
        <v>10</v>
      </c>
      <c r="AS137" s="280">
        <f>VLOOKUP($C137, MDT!A:D, 4, FALSE)</f>
        <v>54.1</v>
      </c>
      <c r="AT137" s="291">
        <f>(VLOOKUP($C137, MDT!A:D,4, TRUE)+VLOOKUP($C137+1, MDT!A:D,4, TRUE))/2</f>
        <v>53.45</v>
      </c>
      <c r="AU137" s="262">
        <f>((VLOOKUP($C137+1,Flow!A:B,2)+VLOOKUP($C137+2,Flow!A:B,2)+VLOOKUP($C137+3,Flow!A:B,2)+VLOOKUP($C137+4,Flow!A:B,2)+VLOOKUP($C137+5,Flow!A:B,2))/5)</f>
        <v>426.4</v>
      </c>
      <c r="AV137" s="262">
        <f>VLOOKUP($AL137,Flow!A:B, 2)</f>
        <v>429</v>
      </c>
      <c r="AW137" s="269">
        <f>((VLOOKUP(C137+1, Flow!A:B,2))+(VLOOKUP($C137+2, Flow!A:B,2)))/2</f>
        <v>438.5</v>
      </c>
      <c r="AX137" s="139">
        <v>10</v>
      </c>
      <c r="AY137" s="84">
        <v>1</v>
      </c>
      <c r="AZ137" s="84">
        <v>1</v>
      </c>
      <c r="BA137" s="86">
        <v>0</v>
      </c>
      <c r="BB137" s="103">
        <v>0</v>
      </c>
      <c r="BC137" s="82">
        <f t="shared" si="16"/>
        <v>102</v>
      </c>
      <c r="BD137" s="84">
        <f t="shared" si="17"/>
        <v>2005</v>
      </c>
      <c r="BE137" s="140">
        <f t="shared" si="18"/>
        <v>7.5581395348837201</v>
      </c>
    </row>
    <row r="138" spans="1:57">
      <c r="A138" s="86" t="s">
        <v>18</v>
      </c>
      <c r="B138" s="89" t="s">
        <v>18</v>
      </c>
      <c r="C138" s="301">
        <v>38457</v>
      </c>
      <c r="D138" s="92" t="s">
        <v>384</v>
      </c>
      <c r="E138" s="84" t="s">
        <v>11</v>
      </c>
      <c r="F138" s="156">
        <v>0.7993055555555556</v>
      </c>
      <c r="G138" s="88">
        <v>393</v>
      </c>
      <c r="H138" s="84">
        <v>383</v>
      </c>
      <c r="I138" s="84">
        <v>13</v>
      </c>
      <c r="J138" s="84"/>
      <c r="K138" s="106">
        <f t="shared" si="19"/>
        <v>3.6458333333333335</v>
      </c>
      <c r="L138" s="112">
        <f t="shared" si="0"/>
        <v>3.3942558746736298</v>
      </c>
      <c r="M138" s="95">
        <v>36</v>
      </c>
      <c r="N138" s="88">
        <v>49</v>
      </c>
      <c r="O138" s="84" t="s">
        <v>11</v>
      </c>
      <c r="P138" s="84"/>
      <c r="Q138" s="84"/>
      <c r="R138" s="84">
        <v>1</v>
      </c>
      <c r="S138" s="89">
        <v>0</v>
      </c>
      <c r="T138" s="280">
        <f>VLOOKUP($C138+$F138,Meso!A:C,2)</f>
        <v>52</v>
      </c>
      <c r="U138" s="284">
        <f>VLOOKUP($C138+$F138, Temp30!A:C, 3, TRUE)</f>
        <v>55.7</v>
      </c>
      <c r="V138" s="143">
        <v>402</v>
      </c>
      <c r="W138" s="106">
        <f>VLOOKUP($C138,Wunder!A:L,5,FALSE)</f>
        <v>30.02</v>
      </c>
      <c r="X138" s="106">
        <f>VLOOKUP($C138,Wunder!A:L,11, FALSE)</f>
        <v>-3.9999999999999147E-2</v>
      </c>
      <c r="Y138" s="106">
        <f>VLOOKUP($C138,Wunder!A:L,12, FALSE)</f>
        <v>-0.19999999999999929</v>
      </c>
      <c r="Z138" s="99"/>
      <c r="AA138" s="80">
        <f>VLOOKUP($C138+F138, KRDD!A:D,4)</f>
        <v>4</v>
      </c>
      <c r="AB138" s="80">
        <f>VLOOKUP($C138+F138, KRDD!$A:$D,3)</f>
        <v>1</v>
      </c>
      <c r="AC138" s="84">
        <f>VLOOKUP($C138, Wunder!A:L, 9, FALSE)</f>
        <v>0</v>
      </c>
      <c r="AD138" s="106" t="str">
        <f>VLOOKUP($C138+$F138,Meso!A:D,4)</f>
        <v>partly cloudy</v>
      </c>
      <c r="AE138" s="120"/>
      <c r="AF138" s="262"/>
      <c r="AG138" s="82" t="str">
        <f t="shared" si="15"/>
        <v>N</v>
      </c>
      <c r="AH138" s="106">
        <f>VLOOKUP($C138+$F138+(4/24),KRDD!A:D,2)-VLOOKUP($C138+$F138,KRDD!A:D,2)</f>
        <v>0</v>
      </c>
      <c r="AI138" s="89"/>
      <c r="AJ138" s="112">
        <f>VLOOKUP(C138+1,Moon!A:B,2,FALSE)</f>
        <v>0.48</v>
      </c>
      <c r="AK138" s="112">
        <f>AJ138*VLOOKUP(AD138,Moon!$R:$S,2,FALSE)</f>
        <v>0.38400000000000001</v>
      </c>
      <c r="AL138" s="104">
        <f t="shared" si="14"/>
        <v>38458</v>
      </c>
      <c r="AM138" s="138">
        <v>0.38194444444444442</v>
      </c>
      <c r="AN138" s="100">
        <v>2.8</v>
      </c>
      <c r="AO138" s="144">
        <v>402</v>
      </c>
      <c r="AP138" s="99">
        <v>1.97</v>
      </c>
      <c r="AQ138" s="99">
        <v>9.66</v>
      </c>
      <c r="AR138" s="89" t="s">
        <v>10</v>
      </c>
      <c r="AS138" s="280">
        <f>VLOOKUP($C138, MDT!A:D, 4, FALSE)</f>
        <v>52.8</v>
      </c>
      <c r="AT138" s="291">
        <f>(VLOOKUP($C138, MDT!A:D,4, TRUE)+VLOOKUP($C138+1, MDT!A:D,4, TRUE))/2</f>
        <v>53.95</v>
      </c>
      <c r="AU138" s="262">
        <f>((VLOOKUP($C138+1,Flow!A:B,2)+VLOOKUP($C138+2,Flow!A:B,2)+VLOOKUP($C138+3,Flow!A:B,2)+VLOOKUP($C138+4,Flow!A:B,2)+VLOOKUP($C138+5,Flow!A:B,2))/5)</f>
        <v>415</v>
      </c>
      <c r="AV138" s="262">
        <f>VLOOKUP($AL138,Flow!A:B, 2)</f>
        <v>417</v>
      </c>
      <c r="AW138" s="269">
        <f>((VLOOKUP(C138+1, Flow!A:B,2))+(VLOOKUP($C138+2, Flow!A:B,2)))/2</f>
        <v>411</v>
      </c>
      <c r="AX138" s="139">
        <v>11</v>
      </c>
      <c r="AY138" s="84">
        <v>2</v>
      </c>
      <c r="AZ138" s="84">
        <v>0</v>
      </c>
      <c r="BA138" s="86">
        <v>0</v>
      </c>
      <c r="BB138" s="103">
        <v>0</v>
      </c>
      <c r="BC138" s="82">
        <f t="shared" si="16"/>
        <v>105</v>
      </c>
      <c r="BD138" s="84">
        <f t="shared" si="17"/>
        <v>2005</v>
      </c>
      <c r="BE138" s="140">
        <f t="shared" si="18"/>
        <v>3.6458333333333335</v>
      </c>
    </row>
    <row r="139" spans="1:57">
      <c r="A139" s="86" t="s">
        <v>11</v>
      </c>
      <c r="B139" s="89" t="s">
        <v>18</v>
      </c>
      <c r="C139" s="301">
        <v>38461</v>
      </c>
      <c r="D139" s="92" t="s">
        <v>384</v>
      </c>
      <c r="E139" s="84" t="s">
        <v>11</v>
      </c>
      <c r="F139" s="156">
        <v>0.8305555555555556</v>
      </c>
      <c r="G139" s="88">
        <v>101</v>
      </c>
      <c r="H139" s="84">
        <v>89</v>
      </c>
      <c r="I139" s="84">
        <v>7</v>
      </c>
      <c r="J139" s="84"/>
      <c r="K139" s="106">
        <f t="shared" si="19"/>
        <v>8.8888888888888893</v>
      </c>
      <c r="L139" s="112">
        <f t="shared" si="0"/>
        <v>7.8651685393258424</v>
      </c>
      <c r="M139" s="95">
        <v>39</v>
      </c>
      <c r="N139" s="88">
        <v>41</v>
      </c>
      <c r="O139" s="84" t="s">
        <v>11</v>
      </c>
      <c r="P139" s="84"/>
      <c r="Q139" s="84"/>
      <c r="R139" s="84">
        <v>1</v>
      </c>
      <c r="S139" s="89">
        <v>0</v>
      </c>
      <c r="T139" s="280">
        <f>VLOOKUP($C139+$F139,Meso!A:C,2)</f>
        <v>66.900000000000006</v>
      </c>
      <c r="U139" s="284">
        <f>VLOOKUP($C139+$F139, Temp30!A:C, 3, TRUE)</f>
        <v>55.4</v>
      </c>
      <c r="V139" s="143">
        <v>414</v>
      </c>
      <c r="W139" s="106">
        <f>VLOOKUP($C139,Wunder!A:L,5,FALSE)</f>
        <v>29.98</v>
      </c>
      <c r="X139" s="106">
        <f>VLOOKUP($C139,Wunder!A:L,11, FALSE)</f>
        <v>3.0000000000001137E-2</v>
      </c>
      <c r="Y139" s="106">
        <f>VLOOKUP($C139,Wunder!A:L,12, FALSE)</f>
        <v>-7.0000000000000284E-2</v>
      </c>
      <c r="Z139" s="99"/>
      <c r="AA139" s="80">
        <f>VLOOKUP($C139+F139, KRDD!A:D,4)</f>
        <v>18</v>
      </c>
      <c r="AB139" s="80">
        <f>VLOOKUP($C139+F139, KRDD!$A:$D,3)</f>
        <v>4</v>
      </c>
      <c r="AC139" s="84">
        <f>VLOOKUP($C139, Wunder!A:L, 9, FALSE)</f>
        <v>0</v>
      </c>
      <c r="AD139" s="106" t="str">
        <f>VLOOKUP($C139+$F139,Meso!A:D,4)</f>
        <v>mostly cloudy</v>
      </c>
      <c r="AE139" s="120"/>
      <c r="AF139" s="262"/>
      <c r="AG139" s="82" t="str">
        <f t="shared" si="15"/>
        <v>N</v>
      </c>
      <c r="AH139" s="106">
        <f>VLOOKUP($C139+$F139+(4/24),KRDD!A:D,2)-VLOOKUP($C139+$F139,KRDD!A:D,2)</f>
        <v>0</v>
      </c>
      <c r="AI139" s="89"/>
      <c r="AJ139" s="112">
        <f>VLOOKUP(C139+1,Moon!A:B,2,FALSE)</f>
        <v>0.83</v>
      </c>
      <c r="AK139" s="112">
        <f>AJ139*VLOOKUP(AD139,Moon!$R:$S,2,FALSE)</f>
        <v>0.41499999999999998</v>
      </c>
      <c r="AL139" s="104">
        <f t="shared" si="14"/>
        <v>38462</v>
      </c>
      <c r="AM139" s="138">
        <v>0.54027777777777775</v>
      </c>
      <c r="AN139" s="100">
        <v>1.6</v>
      </c>
      <c r="AO139" s="144">
        <v>398</v>
      </c>
      <c r="AP139" s="99">
        <v>2.36</v>
      </c>
      <c r="AQ139" s="99">
        <v>10</v>
      </c>
      <c r="AR139" s="89" t="s">
        <v>10</v>
      </c>
      <c r="AS139" s="280">
        <f>VLOOKUP($C139, MDT!A:D, 4, FALSE)</f>
        <v>53.3</v>
      </c>
      <c r="AT139" s="291">
        <f>(VLOOKUP($C139, MDT!A:D,4, TRUE)+VLOOKUP($C139+1, MDT!A:D,4, TRUE))/2</f>
        <v>53.65</v>
      </c>
      <c r="AU139" s="262">
        <f>((VLOOKUP($C139+1,Flow!A:B,2)+VLOOKUP($C139+2,Flow!A:B,2)+VLOOKUP($C139+3,Flow!A:B,2)+VLOOKUP($C139+4,Flow!A:B,2)+VLOOKUP($C139+5,Flow!A:B,2))/5)</f>
        <v>404.6</v>
      </c>
      <c r="AV139" s="262">
        <f>VLOOKUP($AL139,Flow!A:B, 2)</f>
        <v>417</v>
      </c>
      <c r="AW139" s="269">
        <f>((VLOOKUP(C139+1, Flow!A:B,2))+(VLOOKUP($C139+2, Flow!A:B,2)))/2</f>
        <v>410</v>
      </c>
      <c r="AX139" s="188">
        <v>7</v>
      </c>
      <c r="AY139" s="94">
        <v>0</v>
      </c>
      <c r="AZ139" s="94">
        <v>0</v>
      </c>
      <c r="BA139" s="178">
        <v>0</v>
      </c>
      <c r="BB139" s="181">
        <v>0</v>
      </c>
      <c r="BC139" s="189">
        <f t="shared" si="16"/>
        <v>109</v>
      </c>
      <c r="BD139" s="84">
        <f t="shared" si="17"/>
        <v>2005</v>
      </c>
      <c r="BE139" s="140">
        <f t="shared" si="18"/>
        <v>8.8888888888888893</v>
      </c>
    </row>
    <row r="140" spans="1:57">
      <c r="A140" s="86" t="s">
        <v>11</v>
      </c>
      <c r="B140" s="89" t="s">
        <v>11</v>
      </c>
      <c r="C140" s="302">
        <v>38471</v>
      </c>
      <c r="D140" s="92" t="s">
        <v>384</v>
      </c>
      <c r="E140" s="84" t="s">
        <v>12</v>
      </c>
      <c r="F140" s="156">
        <v>0.7270833333333333</v>
      </c>
      <c r="G140" s="88">
        <v>104</v>
      </c>
      <c r="H140" s="84">
        <v>100</v>
      </c>
      <c r="I140" s="84">
        <v>2</v>
      </c>
      <c r="J140" s="84"/>
      <c r="K140" s="106">
        <f t="shared" si="19"/>
        <v>2.9702970297029703</v>
      </c>
      <c r="L140" s="112">
        <f t="shared" si="0"/>
        <v>2</v>
      </c>
      <c r="M140" s="95">
        <v>35</v>
      </c>
      <c r="N140" s="88">
        <v>36</v>
      </c>
      <c r="O140" s="84" t="s">
        <v>11</v>
      </c>
      <c r="P140" s="84"/>
      <c r="Q140" s="84"/>
      <c r="R140" s="84">
        <v>1</v>
      </c>
      <c r="S140" s="89">
        <v>0</v>
      </c>
      <c r="T140" s="280">
        <f>VLOOKUP($C140+$F140,Meso!A:C,2)</f>
        <v>70</v>
      </c>
      <c r="U140" s="284">
        <f>VLOOKUP($C140+$F140, Temp30!A:C, 3, TRUE)</f>
        <v>58.8</v>
      </c>
      <c r="V140" s="84">
        <v>458</v>
      </c>
      <c r="W140" s="106">
        <f>VLOOKUP($C140,Wunder!A:L,5,FALSE)</f>
        <v>30.11</v>
      </c>
      <c r="X140" s="106">
        <f>VLOOKUP($C140,Wunder!A:L,11, FALSE)</f>
        <v>0</v>
      </c>
      <c r="Y140" s="106">
        <f>VLOOKUP($C140,Wunder!A:L,12, FALSE)</f>
        <v>0.19999999999999929</v>
      </c>
      <c r="Z140" s="99"/>
      <c r="AA140" s="80">
        <f>VLOOKUP($C140+F140, KRDD!A:D,4)</f>
        <v>40</v>
      </c>
      <c r="AB140" s="80">
        <f>VLOOKUP($C140+F140, KRDD!$A:$D,3)</f>
        <v>9</v>
      </c>
      <c r="AC140" s="84">
        <f>VLOOKUP($C140, Wunder!A:L, 9, FALSE)</f>
        <v>7</v>
      </c>
      <c r="AD140" s="106" t="str">
        <f>VLOOKUP($C140+$F140,Meso!A:D,4)</f>
        <v>clear</v>
      </c>
      <c r="AE140" s="120" t="str">
        <f>VLOOKUP($C140, Wunder!A:L, 10, FALSE)</f>
        <v>Rain</v>
      </c>
      <c r="AF140" s="262" t="str">
        <f>VLOOKUP($C140+1,Wunder!A:L,10,FALSE)</f>
        <v>Rain</v>
      </c>
      <c r="AG140" s="82" t="str">
        <f t="shared" si="15"/>
        <v>N</v>
      </c>
      <c r="AH140" s="106">
        <f>VLOOKUP($C140+$F140+(4/24),KRDD!A:D,2)-VLOOKUP($C140+$F140,KRDD!A:D,2)</f>
        <v>0</v>
      </c>
      <c r="AI140" s="89"/>
      <c r="AJ140" s="112">
        <f>VLOOKUP(C140+1,Moon!A:B,2,FALSE)</f>
        <v>0.61</v>
      </c>
      <c r="AK140" s="112">
        <f>AJ140*VLOOKUP(AD140,Moon!$R:$S,2,FALSE)</f>
        <v>0.61</v>
      </c>
      <c r="AL140" s="104">
        <f t="shared" si="14"/>
        <v>38472</v>
      </c>
      <c r="AM140" s="138">
        <v>0.56736111111111109</v>
      </c>
      <c r="AN140" s="100">
        <v>2.7</v>
      </c>
      <c r="AO140" s="144">
        <v>442</v>
      </c>
      <c r="AP140" s="99">
        <v>2.42</v>
      </c>
      <c r="AQ140" s="99">
        <v>9.33</v>
      </c>
      <c r="AR140" s="89" t="s">
        <v>10</v>
      </c>
      <c r="AS140" s="280">
        <f>VLOOKUP($C140, MDT!A:D, 4, FALSE)</f>
        <v>56.3</v>
      </c>
      <c r="AT140" s="291">
        <f>(VLOOKUP($C140, MDT!A:D,4, TRUE)+VLOOKUP($C140+1, MDT!A:D,4, TRUE))/2</f>
        <v>56.8</v>
      </c>
      <c r="AU140" s="262">
        <f>((VLOOKUP($C140+1,Flow!A:B,2)+VLOOKUP($C140+2,Flow!A:B,2)+VLOOKUP($C140+3,Flow!A:B,2)+VLOOKUP($C140+4,Flow!A:B,2)+VLOOKUP($C140+5,Flow!A:B,2))/5)</f>
        <v>426.6</v>
      </c>
      <c r="AV140" s="262">
        <f>VLOOKUP($AL140,Flow!A:B, 2)</f>
        <v>438</v>
      </c>
      <c r="AW140" s="269">
        <f>((VLOOKUP(C140+1, Flow!A:B,2))+(VLOOKUP($C140+2, Flow!A:B,2)))/2</f>
        <v>436.5</v>
      </c>
      <c r="AX140" s="188">
        <v>2</v>
      </c>
      <c r="AY140" s="94">
        <v>0</v>
      </c>
      <c r="AZ140" s="94">
        <v>0</v>
      </c>
      <c r="BA140" s="178">
        <v>0</v>
      </c>
      <c r="BB140" s="181">
        <v>0</v>
      </c>
      <c r="BC140" s="189">
        <f t="shared" si="16"/>
        <v>119</v>
      </c>
      <c r="BD140" s="84">
        <f t="shared" si="17"/>
        <v>2005</v>
      </c>
      <c r="BE140" s="140">
        <f t="shared" si="18"/>
        <v>2.9702970297029703</v>
      </c>
    </row>
    <row r="141" spans="1:57">
      <c r="A141" s="86" t="s">
        <v>11</v>
      </c>
      <c r="B141" s="89" t="s">
        <v>11</v>
      </c>
      <c r="C141" s="302">
        <v>38478</v>
      </c>
      <c r="D141" s="92" t="s">
        <v>384</v>
      </c>
      <c r="E141" s="84" t="s">
        <v>12</v>
      </c>
      <c r="F141" s="156">
        <v>0.65694444444444444</v>
      </c>
      <c r="G141" s="88">
        <v>124</v>
      </c>
      <c r="H141" s="84">
        <v>113</v>
      </c>
      <c r="I141" s="84">
        <v>4</v>
      </c>
      <c r="J141" s="84"/>
      <c r="K141" s="106">
        <f t="shared" si="19"/>
        <v>4.3859649122807012</v>
      </c>
      <c r="L141" s="112">
        <f t="shared" si="0"/>
        <v>3.5398230088495577</v>
      </c>
      <c r="M141" s="95">
        <v>36</v>
      </c>
      <c r="N141" s="88">
        <v>34</v>
      </c>
      <c r="O141" s="84" t="s">
        <v>11</v>
      </c>
      <c r="P141" s="84"/>
      <c r="Q141" s="84"/>
      <c r="R141" s="84">
        <v>1</v>
      </c>
      <c r="S141" s="89">
        <v>4</v>
      </c>
      <c r="T141" s="280">
        <f>VLOOKUP($C141+$F141,Meso!A:C,2)</f>
        <v>64</v>
      </c>
      <c r="U141" s="284">
        <f>VLOOKUP($C141+$F141, Temp30!A:C, 3, TRUE)</f>
        <v>55.4</v>
      </c>
      <c r="V141" s="84">
        <v>623</v>
      </c>
      <c r="W141" s="106">
        <f>VLOOKUP($C141,Wunder!A:L,5,FALSE)</f>
        <v>29.85</v>
      </c>
      <c r="X141" s="106">
        <f>VLOOKUP($C141,Wunder!A:L,11, FALSE)</f>
        <v>0.11999999999999744</v>
      </c>
      <c r="Y141" s="106">
        <f>VLOOKUP($C141,Wunder!A:L,12, FALSE)</f>
        <v>2.0000000000003126E-2</v>
      </c>
      <c r="Z141" s="99"/>
      <c r="AA141" s="80">
        <f>VLOOKUP($C141+F141, KRDD!A:D,4)</f>
        <v>16</v>
      </c>
      <c r="AB141" s="80">
        <f>VLOOKUP($C141+F141, KRDD!$A:$D,3)</f>
        <v>7</v>
      </c>
      <c r="AC141" s="84">
        <f>VLOOKUP($C141, Wunder!A:L, 9, FALSE)</f>
        <v>8</v>
      </c>
      <c r="AD141" s="106" t="str">
        <f>VLOOKUP($C141+$F141,Meso!A:D,4)</f>
        <v>mostly cloudy</v>
      </c>
      <c r="AE141" s="120" t="str">
        <f>VLOOKUP($C141, Wunder!A:L, 10, FALSE)</f>
        <v>Rain</v>
      </c>
      <c r="AF141" s="262" t="str">
        <f>VLOOKUP($C141+1,Wunder!A:L,10,FALSE)</f>
        <v>Rain</v>
      </c>
      <c r="AG141" s="82" t="str">
        <f t="shared" si="15"/>
        <v>N</v>
      </c>
      <c r="AH141" s="106">
        <f>VLOOKUP($C141+$F141+(4/24),KRDD!A:D,2)-VLOOKUP($C141+$F141,KRDD!A:D,2)</f>
        <v>0</v>
      </c>
      <c r="AI141" s="89"/>
      <c r="AJ141" s="112">
        <f>VLOOKUP(C141+1,Moon!A:B,2,FALSE)</f>
        <v>0.01</v>
      </c>
      <c r="AK141" s="112">
        <f>AJ141*VLOOKUP(AD141,Moon!$R:$S,2,FALSE)</f>
        <v>5.0000000000000001E-3</v>
      </c>
      <c r="AL141" s="104">
        <f t="shared" si="14"/>
        <v>38479</v>
      </c>
      <c r="AM141" s="138">
        <v>0.5493055555555556</v>
      </c>
      <c r="AN141" s="100">
        <v>3.5</v>
      </c>
      <c r="AO141" s="144">
        <v>605</v>
      </c>
      <c r="AP141" s="99">
        <v>2.99</v>
      </c>
      <c r="AQ141" s="99">
        <v>8</v>
      </c>
      <c r="AR141" s="89" t="s">
        <v>10</v>
      </c>
      <c r="AS141" s="280">
        <f>VLOOKUP($C141, MDT!A:D, 4, FALSE)</f>
        <v>54.5</v>
      </c>
      <c r="AT141" s="291">
        <f>(VLOOKUP($C141, MDT!A:D,4, TRUE)+VLOOKUP($C141+1, MDT!A:D,4, TRUE))/2</f>
        <v>54.8</v>
      </c>
      <c r="AU141" s="262">
        <f>((VLOOKUP($C141+1,Flow!A:B,2)+VLOOKUP($C141+2,Flow!A:B,2)+VLOOKUP($C141+3,Flow!A:B,2)+VLOOKUP($C141+4,Flow!A:B,2)+VLOOKUP($C141+5,Flow!A:B,2))/5)</f>
        <v>1020.2</v>
      </c>
      <c r="AV141" s="262">
        <f>VLOOKUP($AL141,Flow!A:B, 2)</f>
        <v>621</v>
      </c>
      <c r="AW141" s="269">
        <f>((VLOOKUP(C141+1, Flow!A:B,2))+(VLOOKUP($C141+2, Flow!A:B,2)))/2</f>
        <v>603.5</v>
      </c>
      <c r="AX141" s="188">
        <v>4</v>
      </c>
      <c r="AY141" s="94">
        <v>0</v>
      </c>
      <c r="AZ141" s="94">
        <v>0</v>
      </c>
      <c r="BA141" s="182"/>
      <c r="BB141" s="181">
        <v>0</v>
      </c>
      <c r="BC141" s="189">
        <f t="shared" si="16"/>
        <v>126</v>
      </c>
      <c r="BD141" s="84">
        <f t="shared" si="17"/>
        <v>2005</v>
      </c>
      <c r="BE141" s="140">
        <f t="shared" si="18"/>
        <v>4.3859649122807012</v>
      </c>
    </row>
    <row r="142" spans="1:57">
      <c r="A142" s="145" t="s">
        <v>11</v>
      </c>
      <c r="B142" s="90" t="s">
        <v>11</v>
      </c>
      <c r="C142" s="303">
        <v>38426</v>
      </c>
      <c r="D142" s="91" t="s">
        <v>384</v>
      </c>
      <c r="E142" s="85" t="s">
        <v>12</v>
      </c>
      <c r="F142" s="158">
        <v>0.70416666666666661</v>
      </c>
      <c r="G142" s="98">
        <v>75</v>
      </c>
      <c r="H142" s="85">
        <v>65</v>
      </c>
      <c r="I142" s="85">
        <v>1</v>
      </c>
      <c r="J142" s="85"/>
      <c r="K142" s="107">
        <f t="shared" si="19"/>
        <v>3.0303030303030303</v>
      </c>
      <c r="L142" s="114">
        <f t="shared" si="0"/>
        <v>1.5384615384615385</v>
      </c>
      <c r="M142" s="147">
        <v>41</v>
      </c>
      <c r="N142" s="98">
        <v>38</v>
      </c>
      <c r="O142" s="85" t="s">
        <v>11</v>
      </c>
      <c r="P142" s="85"/>
      <c r="Q142" s="85"/>
      <c r="R142" s="85">
        <v>1</v>
      </c>
      <c r="S142" s="90">
        <v>0</v>
      </c>
      <c r="T142" s="281">
        <f>VLOOKUP($C142+$F142,Meso!A:C,2)</f>
        <v>62.1</v>
      </c>
      <c r="U142" s="285">
        <f>VLOOKUP($C142+$F142, Temp30!A:C, 3, TRUE)</f>
        <v>56.6</v>
      </c>
      <c r="V142" s="85">
        <v>668</v>
      </c>
      <c r="W142" s="107">
        <f>VLOOKUP($C142,Wunder!A:L,5,FALSE)</f>
        <v>30.07</v>
      </c>
      <c r="X142" s="107">
        <f>VLOOKUP($C142,Wunder!A:L,11, FALSE)</f>
        <v>1.9999999999999574E-2</v>
      </c>
      <c r="Y142" s="107">
        <f>VLOOKUP($C142,Wunder!A:L,12, FALSE)</f>
        <v>-7.9999999999998295E-2</v>
      </c>
      <c r="Z142" s="149"/>
      <c r="AA142" s="81">
        <f>VLOOKUP($C142+F142, KRDD!A:D,4)</f>
        <v>6</v>
      </c>
      <c r="AB142" s="81">
        <f>VLOOKUP($C142+F142, KRDD!$A:$D,3)</f>
        <v>4</v>
      </c>
      <c r="AC142" s="85">
        <f>VLOOKUP($C142, Wunder!A:L, 9, FALSE)</f>
        <v>0</v>
      </c>
      <c r="AD142" s="107" t="str">
        <f>VLOOKUP($C142+$F142,Meso!A:D,4)</f>
        <v>clear</v>
      </c>
      <c r="AE142" s="121"/>
      <c r="AF142" s="263"/>
      <c r="AG142" s="122" t="str">
        <f t="shared" si="15"/>
        <v>N</v>
      </c>
      <c r="AH142" s="107">
        <f>VLOOKUP($C142+$F142+(4/24),KRDD!A:D,2)-VLOOKUP($C142+$F142,KRDD!A:D,2)</f>
        <v>0</v>
      </c>
      <c r="AI142" s="90"/>
      <c r="AJ142" s="114">
        <f>VLOOKUP(C142+1,Moon!A:B,2,FALSE)</f>
        <v>0.36</v>
      </c>
      <c r="AK142" s="114">
        <f>AJ142*VLOOKUP(AD142,Moon!$R:$S,2,FALSE)</f>
        <v>0.36</v>
      </c>
      <c r="AL142" s="105">
        <v>38487</v>
      </c>
      <c r="AM142" s="159">
        <v>0.33611111111111108</v>
      </c>
      <c r="AN142" s="150">
        <v>3.3</v>
      </c>
      <c r="AO142" s="151">
        <v>678</v>
      </c>
      <c r="AP142" s="149">
        <v>3.04</v>
      </c>
      <c r="AQ142" s="149">
        <v>7.66</v>
      </c>
      <c r="AR142" s="90" t="s">
        <v>10</v>
      </c>
      <c r="AS142" s="281">
        <f>VLOOKUP($C142, MDT!A:D, 4, FALSE)</f>
        <v>51.6</v>
      </c>
      <c r="AT142" s="292">
        <f>(VLOOKUP($C142, MDT!A:D,4, TRUE)+VLOOKUP($C142+1, MDT!A:D,4, TRUE))/2</f>
        <v>51.400000000000006</v>
      </c>
      <c r="AU142" s="263">
        <f>((VLOOKUP($C142+1,Flow!A:B,2)+VLOOKUP($C142+2,Flow!A:B,2)+VLOOKUP($C142+3,Flow!A:B,2)+VLOOKUP($C142+4,Flow!A:B,2)+VLOOKUP($C142+5,Flow!A:B,2))/5)</f>
        <v>347.4</v>
      </c>
      <c r="AV142" s="263">
        <f>VLOOKUP($AL142,Flow!A:B, 2)</f>
        <v>658</v>
      </c>
      <c r="AW142" s="270">
        <f>((VLOOKUP(C142+1, Flow!A:B,2))+(VLOOKUP($C142+2, Flow!A:B,2)))/2</f>
        <v>351</v>
      </c>
      <c r="AX142" s="190">
        <v>0</v>
      </c>
      <c r="AY142" s="96">
        <v>1</v>
      </c>
      <c r="AZ142" s="96">
        <v>0</v>
      </c>
      <c r="BA142" s="185"/>
      <c r="BB142" s="186">
        <v>0</v>
      </c>
      <c r="BC142" s="191">
        <f t="shared" si="16"/>
        <v>74</v>
      </c>
      <c r="BD142" s="85">
        <f t="shared" si="17"/>
        <v>2005</v>
      </c>
      <c r="BE142" s="153">
        <f t="shared" si="18"/>
        <v>3.0303030303030303</v>
      </c>
    </row>
    <row r="143" spans="1:57">
      <c r="A143" s="86" t="s">
        <v>11</v>
      </c>
      <c r="B143" s="89" t="s">
        <v>11</v>
      </c>
      <c r="C143" s="302">
        <v>38748</v>
      </c>
      <c r="D143" s="92" t="s">
        <v>384</v>
      </c>
      <c r="E143" s="84" t="s">
        <v>12</v>
      </c>
      <c r="F143" s="156">
        <v>0.66666666666666663</v>
      </c>
      <c r="G143" s="88">
        <v>270</v>
      </c>
      <c r="H143" s="84">
        <v>197</v>
      </c>
      <c r="I143" s="84">
        <v>3</v>
      </c>
      <c r="J143" s="84"/>
      <c r="K143" s="106">
        <f t="shared" si="19"/>
        <v>2.0202020202020203</v>
      </c>
      <c r="L143" s="112">
        <f t="shared" si="0"/>
        <v>1.5228426395939088</v>
      </c>
      <c r="M143" s="95">
        <v>36</v>
      </c>
      <c r="N143" s="88">
        <v>35</v>
      </c>
      <c r="O143" s="84" t="s">
        <v>11</v>
      </c>
      <c r="P143" s="84"/>
      <c r="Q143" s="84"/>
      <c r="R143" s="84">
        <v>1</v>
      </c>
      <c r="S143" s="89">
        <v>0</v>
      </c>
      <c r="T143" s="280">
        <f>VLOOKUP($C143+$F143,Meso!A:C,2)</f>
        <v>48.2</v>
      </c>
      <c r="U143" s="284">
        <f>VLOOKUP($C143+$F143, Temp30!A:C, 3, TRUE)</f>
        <v>45.4</v>
      </c>
      <c r="V143" s="84">
        <v>944</v>
      </c>
      <c r="W143" s="106">
        <f>VLOOKUP($C143,Wunder!A:L,5,FALSE)</f>
        <v>30.16</v>
      </c>
      <c r="X143" s="106">
        <f>VLOOKUP($C143,Wunder!A:L,11, FALSE)</f>
        <v>-3.9999999999999147E-2</v>
      </c>
      <c r="Y143" s="106">
        <f>VLOOKUP($C143,Wunder!A:L,12, FALSE)</f>
        <v>7.0000000000000284E-2</v>
      </c>
      <c r="Z143" s="99"/>
      <c r="AA143" s="80">
        <f>VLOOKUP($C143+F143, KRDD!A:D,4)</f>
        <v>6</v>
      </c>
      <c r="AB143" s="80">
        <f>VLOOKUP($C143+F143, KRDD!$A:$D,3)</f>
        <v>2</v>
      </c>
      <c r="AC143" s="84">
        <f>VLOOKUP($C143, Wunder!A:L, 9, FALSE)</f>
        <v>1</v>
      </c>
      <c r="AD143" s="106" t="str">
        <f>VLOOKUP($C143+$F143,Meso!A:D,4)</f>
        <v>mostly cloudy</v>
      </c>
      <c r="AE143" s="120" t="str">
        <f>VLOOKUP($C143, Wunder!A:L, 10, FALSE)</f>
        <v>Fog</v>
      </c>
      <c r="AF143" s="262" t="str">
        <f>VLOOKUP($C143+1,Wunder!A:L,10,FALSE)</f>
        <v>Rain</v>
      </c>
      <c r="AG143" s="82" t="str">
        <f t="shared" si="15"/>
        <v>N</v>
      </c>
      <c r="AH143" s="106">
        <f>VLOOKUP($C143+$F143+(4/24),KRDD!A:D,2)-VLOOKUP($C143+$F143,KRDD!A:D,2)</f>
        <v>0</v>
      </c>
      <c r="AI143" s="89"/>
      <c r="AJ143" s="112">
        <f>VLOOKUP(C143+1,Moon!A:B,2,FALSE)</f>
        <v>0.11</v>
      </c>
      <c r="AK143" s="112">
        <f>AJ143*VLOOKUP(AD143,Moon!$R:$S,2,FALSE)</f>
        <v>5.5E-2</v>
      </c>
      <c r="AL143" s="104">
        <f t="shared" si="14"/>
        <v>38749</v>
      </c>
      <c r="AM143" s="138">
        <v>0.2986111111111111</v>
      </c>
      <c r="AN143" s="100">
        <v>3.9</v>
      </c>
      <c r="AO143" s="144">
        <v>871</v>
      </c>
      <c r="AP143" s="99">
        <v>4.29</v>
      </c>
      <c r="AQ143" s="99">
        <v>5.66</v>
      </c>
      <c r="AR143" s="89" t="s">
        <v>13</v>
      </c>
      <c r="AS143" s="280">
        <f>VLOOKUP($C143, MDT!A:D, 4, FALSE)</f>
        <v>45.3</v>
      </c>
      <c r="AT143" s="291">
        <f>(VLOOKUP($C143, MDT!A:D,4, TRUE)+VLOOKUP($C143+1, MDT!A:D,4, TRUE))/2</f>
        <v>46.05</v>
      </c>
      <c r="AU143" s="262">
        <f>((VLOOKUP($C143+1,Flow!A:B,2)+VLOOKUP($C143+2,Flow!A:B,2)+VLOOKUP($C143+3,Flow!A:B,2)+VLOOKUP($C143+4,Flow!A:B,2)+VLOOKUP($C143+5,Flow!A:B,2))/5)</f>
        <v>1533.4</v>
      </c>
      <c r="AV143" s="262">
        <f>VLOOKUP($AL143,Flow!A:B, 2)</f>
        <v>1018</v>
      </c>
      <c r="AW143" s="269">
        <f>((VLOOKUP(C143+1, Flow!A:B,2))+(VLOOKUP($C143+2, Flow!A:B,2)))/2</f>
        <v>1204</v>
      </c>
      <c r="AX143" s="188">
        <v>3</v>
      </c>
      <c r="AY143" s="192"/>
      <c r="AZ143" s="192"/>
      <c r="BA143" s="193"/>
      <c r="BB143" s="194"/>
      <c r="BC143" s="189">
        <f t="shared" si="16"/>
        <v>31</v>
      </c>
      <c r="BD143" s="84">
        <f t="shared" si="17"/>
        <v>2006</v>
      </c>
      <c r="BE143" s="140">
        <f t="shared" si="18"/>
        <v>4.0404040404040407</v>
      </c>
    </row>
    <row r="144" spans="1:57">
      <c r="A144" s="86" t="s">
        <v>18</v>
      </c>
      <c r="B144" s="89" t="s">
        <v>18</v>
      </c>
      <c r="C144" s="301">
        <v>38755</v>
      </c>
      <c r="D144" s="92" t="s">
        <v>384</v>
      </c>
      <c r="E144" s="84" t="s">
        <v>11</v>
      </c>
      <c r="F144" s="156">
        <v>0.77083333333333337</v>
      </c>
      <c r="G144" s="88">
        <v>209</v>
      </c>
      <c r="H144" s="84">
        <v>209</v>
      </c>
      <c r="I144" s="84">
        <v>11</v>
      </c>
      <c r="J144" s="84"/>
      <c r="K144" s="106">
        <f t="shared" si="19"/>
        <v>5.7142857142857144</v>
      </c>
      <c r="L144" s="112">
        <f t="shared" si="0"/>
        <v>5.2631578947368416</v>
      </c>
      <c r="M144" s="95">
        <v>37</v>
      </c>
      <c r="N144" s="88">
        <v>37</v>
      </c>
      <c r="O144" s="84" t="s">
        <v>11</v>
      </c>
      <c r="P144" s="84"/>
      <c r="Q144" s="84"/>
      <c r="R144" s="84">
        <v>0</v>
      </c>
      <c r="S144" s="89">
        <v>0</v>
      </c>
      <c r="T144" s="280">
        <f>VLOOKUP($C144+$F144,Meso!A:C,2)</f>
        <v>69.099999999999994</v>
      </c>
      <c r="U144" s="284">
        <f>VLOOKUP($C144+$F144, Temp30!A:C, 3, TRUE)</f>
        <v>49</v>
      </c>
      <c r="V144" s="84">
        <v>905</v>
      </c>
      <c r="W144" s="106">
        <f>VLOOKUP($C144,Wunder!A:L,5,FALSE)</f>
        <v>30.2</v>
      </c>
      <c r="X144" s="106">
        <f>VLOOKUP($C144,Wunder!A:L,11, FALSE)</f>
        <v>-7.0000000000000284E-2</v>
      </c>
      <c r="Y144" s="106">
        <f>VLOOKUP($C144,Wunder!A:L,12, FALSE)</f>
        <v>-1.9999999999999574E-2</v>
      </c>
      <c r="Z144" s="99"/>
      <c r="AA144" s="80">
        <f>VLOOKUP($C144+F144, KRDD!A:D,4)</f>
        <v>13</v>
      </c>
      <c r="AB144" s="80">
        <f>VLOOKUP($C144+F144, KRDD!$A:$D,3)</f>
        <v>7</v>
      </c>
      <c r="AC144" s="84">
        <f>VLOOKUP($C144, Wunder!A:L, 9, FALSE)</f>
        <v>0</v>
      </c>
      <c r="AD144" s="106" t="str">
        <f>VLOOKUP($C144+$F144,Meso!A:D,4)</f>
        <v>clear</v>
      </c>
      <c r="AE144" s="120"/>
      <c r="AF144" s="262"/>
      <c r="AG144" s="82" t="str">
        <f t="shared" si="15"/>
        <v>N</v>
      </c>
      <c r="AH144" s="106">
        <f>VLOOKUP($C144+$F144+(4/24),KRDD!A:D,2)-VLOOKUP($C144+$F144,KRDD!A:D,2)</f>
        <v>0</v>
      </c>
      <c r="AI144" s="89"/>
      <c r="AJ144" s="112">
        <f>VLOOKUP(C144+1,Moon!A:B,2,FALSE)</f>
        <v>0.79</v>
      </c>
      <c r="AK144" s="112">
        <f>AJ144*VLOOKUP(AD144,Moon!$R:$S,2,FALSE)</f>
        <v>0.79</v>
      </c>
      <c r="AL144" s="104">
        <f t="shared" si="14"/>
        <v>38756</v>
      </c>
      <c r="AM144" s="138">
        <v>0.4236111111111111</v>
      </c>
      <c r="AN144" s="100">
        <v>3.2</v>
      </c>
      <c r="AO144" s="144">
        <v>866</v>
      </c>
      <c r="AP144" s="99">
        <v>4.3499999999999996</v>
      </c>
      <c r="AQ144" s="99">
        <v>6</v>
      </c>
      <c r="AR144" s="89" t="s">
        <v>13</v>
      </c>
      <c r="AS144" s="280">
        <f>VLOOKUP($C144, MDT!A:D, 4, FALSE)</f>
        <v>47.7</v>
      </c>
      <c r="AT144" s="291">
        <f>(VLOOKUP($C144, MDT!A:D,4, TRUE)+VLOOKUP($C144+1, MDT!A:D,4, TRUE))/2</f>
        <v>48</v>
      </c>
      <c r="AU144" s="262">
        <f>((VLOOKUP($C144+1,Flow!A:B,2)+VLOOKUP($C144+2,Flow!A:B,2)+VLOOKUP($C144+3,Flow!A:B,2)+VLOOKUP($C144+4,Flow!A:B,2)+VLOOKUP($C144+5,Flow!A:B,2))/5)</f>
        <v>827.8</v>
      </c>
      <c r="AV144" s="262">
        <f>VLOOKUP($AL144,Flow!A:B, 2)</f>
        <v>932</v>
      </c>
      <c r="AW144" s="269">
        <f>((VLOOKUP(C144+1, Flow!A:B,2))+(VLOOKUP($C144+2, Flow!A:B,2)))/2</f>
        <v>896</v>
      </c>
      <c r="AX144" s="188">
        <v>6</v>
      </c>
      <c r="AY144" s="94">
        <v>4</v>
      </c>
      <c r="AZ144" s="94">
        <v>1</v>
      </c>
      <c r="BA144" s="178">
        <v>0</v>
      </c>
      <c r="BB144" s="181">
        <v>0</v>
      </c>
      <c r="BC144" s="189">
        <f t="shared" si="16"/>
        <v>38</v>
      </c>
      <c r="BD144" s="84">
        <f t="shared" si="17"/>
        <v>2006</v>
      </c>
      <c r="BE144" s="140">
        <f t="shared" si="18"/>
        <v>11.428571428571429</v>
      </c>
    </row>
    <row r="145" spans="1:57">
      <c r="A145" s="86" t="s">
        <v>18</v>
      </c>
      <c r="B145" s="89" t="s">
        <v>18</v>
      </c>
      <c r="C145" s="301">
        <v>38758</v>
      </c>
      <c r="D145" s="92" t="s">
        <v>384</v>
      </c>
      <c r="E145" s="84" t="s">
        <v>11</v>
      </c>
      <c r="F145" s="156">
        <v>0.72569444444444453</v>
      </c>
      <c r="G145" s="88">
        <v>301</v>
      </c>
      <c r="H145" s="84">
        <v>298</v>
      </c>
      <c r="I145" s="84">
        <v>8</v>
      </c>
      <c r="J145" s="84"/>
      <c r="K145" s="106">
        <f t="shared" si="19"/>
        <v>3.0100334448160537</v>
      </c>
      <c r="L145" s="112">
        <f t="shared" si="0"/>
        <v>2.6845637583892619</v>
      </c>
      <c r="M145" s="95"/>
      <c r="N145" s="88">
        <v>37</v>
      </c>
      <c r="O145" s="84" t="s">
        <v>11</v>
      </c>
      <c r="P145" s="84"/>
      <c r="Q145" s="84"/>
      <c r="R145" s="84">
        <v>1</v>
      </c>
      <c r="S145" s="89">
        <v>0</v>
      </c>
      <c r="T145" s="280">
        <f>VLOOKUP($C145+$F145,Meso!A:C,2)</f>
        <v>64.900000000000006</v>
      </c>
      <c r="U145" s="284">
        <f>VLOOKUP($C145+$F145, Temp30!A:C, 3, TRUE)</f>
        <v>49.9</v>
      </c>
      <c r="V145" s="84">
        <v>767</v>
      </c>
      <c r="W145" s="106">
        <f>VLOOKUP($C145,Wunder!A:L,5,FALSE)</f>
        <v>30.16</v>
      </c>
      <c r="X145" s="106">
        <f>VLOOKUP($C145,Wunder!A:L,11, FALSE)</f>
        <v>0.14999999999999858</v>
      </c>
      <c r="Y145" s="106">
        <f>VLOOKUP($C145,Wunder!A:L,12, FALSE)</f>
        <v>0.10000000000000142</v>
      </c>
      <c r="Z145" s="99"/>
      <c r="AA145" s="80">
        <f>VLOOKUP($C145+F145, KRDD!A:D,4)</f>
        <v>5</v>
      </c>
      <c r="AB145" s="80">
        <f>VLOOKUP($C145+F145, KRDD!$A:$D,3)</f>
        <v>3</v>
      </c>
      <c r="AC145" s="84">
        <f>VLOOKUP($C145, Wunder!A:L, 9, FALSE)</f>
        <v>0</v>
      </c>
      <c r="AD145" s="106" t="str">
        <f>VLOOKUP($C145+$F145,Meso!A:D,4)</f>
        <v>clear</v>
      </c>
      <c r="AE145" s="120"/>
      <c r="AF145" s="262"/>
      <c r="AG145" s="82" t="str">
        <f t="shared" si="15"/>
        <v>N</v>
      </c>
      <c r="AH145" s="106">
        <f>VLOOKUP($C145+$F145+(4/24),KRDD!A:D,2)-VLOOKUP($C145+$F145,KRDD!A:D,2)</f>
        <v>0</v>
      </c>
      <c r="AI145" s="89"/>
      <c r="AJ145" s="112">
        <f>VLOOKUP(C145+1,Moon!A:B,2,FALSE)</f>
        <v>0.97</v>
      </c>
      <c r="AK145" s="112">
        <f>AJ145*VLOOKUP(AD145,Moon!$R:$S,2,FALSE)</f>
        <v>0.97</v>
      </c>
      <c r="AL145" s="104">
        <f t="shared" si="14"/>
        <v>38759</v>
      </c>
      <c r="AM145" s="138">
        <v>0.48333333333333334</v>
      </c>
      <c r="AN145" s="100">
        <v>2.2999999999999998</v>
      </c>
      <c r="AO145" s="144">
        <v>748</v>
      </c>
      <c r="AP145" s="99">
        <v>3.39</v>
      </c>
      <c r="AQ145" s="99">
        <v>6.66</v>
      </c>
      <c r="AR145" s="89" t="s">
        <v>13</v>
      </c>
      <c r="AS145" s="280">
        <f>VLOOKUP($C145, MDT!A:D, 4, FALSE)</f>
        <v>48.7</v>
      </c>
      <c r="AT145" s="291">
        <f>(VLOOKUP($C145, MDT!A:D,4, TRUE)+VLOOKUP($C145+1, MDT!A:D,4, TRUE))/2</f>
        <v>49</v>
      </c>
      <c r="AU145" s="262">
        <f>((VLOOKUP($C145+1,Flow!A:B,2)+VLOOKUP($C145+2,Flow!A:B,2)+VLOOKUP($C145+3,Flow!A:B,2)+VLOOKUP($C145+4,Flow!A:B,2)+VLOOKUP($C145+5,Flow!A:B,2))/5)</f>
        <v>728.6</v>
      </c>
      <c r="AV145" s="262">
        <f>VLOOKUP($AL145,Flow!A:B, 2)</f>
        <v>780</v>
      </c>
      <c r="AW145" s="269">
        <f>((VLOOKUP(C145+1, Flow!A:B,2))+(VLOOKUP($C145+2, Flow!A:B,2)))/2</f>
        <v>765</v>
      </c>
      <c r="AX145" s="188">
        <v>8</v>
      </c>
      <c r="AY145" s="94">
        <v>0</v>
      </c>
      <c r="AZ145" s="94">
        <v>0</v>
      </c>
      <c r="BA145" s="178">
        <v>0</v>
      </c>
      <c r="BB145" s="181">
        <v>0</v>
      </c>
      <c r="BC145" s="189">
        <f t="shared" si="16"/>
        <v>41</v>
      </c>
      <c r="BD145" s="84">
        <f t="shared" si="17"/>
        <v>2006</v>
      </c>
      <c r="BE145" s="140">
        <f t="shared" si="18"/>
        <v>6.0200668896321075</v>
      </c>
    </row>
    <row r="146" spans="1:57">
      <c r="A146" s="86" t="s">
        <v>11</v>
      </c>
      <c r="B146" s="89" t="s">
        <v>18</v>
      </c>
      <c r="C146" s="301">
        <v>38765</v>
      </c>
      <c r="D146" s="92" t="s">
        <v>384</v>
      </c>
      <c r="E146" s="84" t="s">
        <v>12</v>
      </c>
      <c r="F146" s="156">
        <v>0.59375</v>
      </c>
      <c r="G146" s="88">
        <v>412</v>
      </c>
      <c r="H146" s="84">
        <v>410</v>
      </c>
      <c r="I146" s="84">
        <v>12</v>
      </c>
      <c r="J146" s="84"/>
      <c r="K146" s="106">
        <f t="shared" si="19"/>
        <v>3.1630170316301705</v>
      </c>
      <c r="L146" s="112">
        <f t="shared" si="0"/>
        <v>2.9268292682926833</v>
      </c>
      <c r="M146" s="95">
        <v>37</v>
      </c>
      <c r="N146" s="88">
        <v>36</v>
      </c>
      <c r="O146" s="84" t="s">
        <v>11</v>
      </c>
      <c r="P146" s="84"/>
      <c r="Q146" s="84"/>
      <c r="R146" s="84">
        <v>1</v>
      </c>
      <c r="S146" s="89">
        <v>0</v>
      </c>
      <c r="T146" s="280">
        <f>VLOOKUP($C146+$F146,Meso!A:C,2)</f>
        <v>48</v>
      </c>
      <c r="U146" s="284">
        <f>VLOOKUP($C146+$F146, Temp30!A:C, 3, TRUE)</f>
        <v>45.1</v>
      </c>
      <c r="V146" s="84">
        <v>627</v>
      </c>
      <c r="W146" s="106">
        <f>VLOOKUP($C146,Wunder!A:L,5,FALSE)</f>
        <v>29.99</v>
      </c>
      <c r="X146" s="106">
        <f>VLOOKUP($C146,Wunder!A:L,11, FALSE)</f>
        <v>-9.9999999999980105E-3</v>
      </c>
      <c r="Y146" s="106">
        <f>VLOOKUP($C146,Wunder!A:L,12, FALSE)</f>
        <v>-0.11000000000000298</v>
      </c>
      <c r="Z146" s="99"/>
      <c r="AA146" s="80">
        <f>VLOOKUP($C146+F146, KRDD!A:D,4)</f>
        <v>12</v>
      </c>
      <c r="AB146" s="80">
        <f>VLOOKUP($C146+F146, KRDD!$A:$D,3)</f>
        <v>6</v>
      </c>
      <c r="AC146" s="84">
        <f>VLOOKUP($C146, Wunder!A:L, 9, FALSE)</f>
        <v>8</v>
      </c>
      <c r="AD146" s="106" t="str">
        <f>VLOOKUP($C146+$F146,Meso!A:D,4)</f>
        <v>partly cloudy</v>
      </c>
      <c r="AE146" s="120" t="str">
        <f>VLOOKUP($C146, Wunder!A:L, 10, FALSE)</f>
        <v>Rain</v>
      </c>
      <c r="AF146" s="262" t="str">
        <f>VLOOKUP($C146+1,Wunder!A:L,10,FALSE)</f>
        <v>Rain-Snow</v>
      </c>
      <c r="AG146" s="82" t="str">
        <f t="shared" si="15"/>
        <v>N</v>
      </c>
      <c r="AH146" s="106">
        <f>VLOOKUP($C146+$F146+(4/24),KRDD!A:D,2)-VLOOKUP($C146+$F146,KRDD!A:D,2)</f>
        <v>0</v>
      </c>
      <c r="AI146" s="89"/>
      <c r="AJ146" s="112">
        <f>VLOOKUP(C146+1,Moon!A:B,2,FALSE)</f>
        <v>0.78</v>
      </c>
      <c r="AK146" s="112">
        <f>AJ146*VLOOKUP(AD146,Moon!$R:$S,2,FALSE)</f>
        <v>0.62400000000000011</v>
      </c>
      <c r="AL146" s="104">
        <f t="shared" si="14"/>
        <v>38766</v>
      </c>
      <c r="AM146" s="138">
        <v>0.44444444444444442</v>
      </c>
      <c r="AN146" s="100">
        <v>2.7</v>
      </c>
      <c r="AO146" s="144">
        <v>664</v>
      </c>
      <c r="AP146" s="99">
        <v>2.63</v>
      </c>
      <c r="AQ146" s="99">
        <v>7.33</v>
      </c>
      <c r="AR146" s="89" t="s">
        <v>13</v>
      </c>
      <c r="AS146" s="280">
        <f>VLOOKUP($C146, MDT!A:D, 4, FALSE)</f>
        <v>44.6</v>
      </c>
      <c r="AT146" s="291">
        <f>(VLOOKUP($C146, MDT!A:D,4, TRUE)+VLOOKUP($C146+1, MDT!A:D,4, TRUE))/2</f>
        <v>44.400000000000006</v>
      </c>
      <c r="AU146" s="262">
        <f>((VLOOKUP($C146+1,Flow!A:B,2)+VLOOKUP($C146+2,Flow!A:B,2)+VLOOKUP($C146+3,Flow!A:B,2)+VLOOKUP($C146+4,Flow!A:B,2)+VLOOKUP($C146+5,Flow!A:B,2))/5)</f>
        <v>624.6</v>
      </c>
      <c r="AV146" s="262">
        <f>VLOOKUP($AL146,Flow!A:B, 2)</f>
        <v>635</v>
      </c>
      <c r="AW146" s="269">
        <f>((VLOOKUP(C146+1, Flow!A:B,2))+(VLOOKUP($C146+2, Flow!A:B,2)))/2</f>
        <v>647</v>
      </c>
      <c r="AX146" s="188">
        <v>11</v>
      </c>
      <c r="AY146" s="94">
        <v>1</v>
      </c>
      <c r="AZ146" s="94">
        <v>0</v>
      </c>
      <c r="BA146" s="178">
        <v>0</v>
      </c>
      <c r="BB146" s="181">
        <v>0</v>
      </c>
      <c r="BC146" s="189">
        <f t="shared" si="16"/>
        <v>48</v>
      </c>
      <c r="BD146" s="84">
        <f t="shared" si="17"/>
        <v>2006</v>
      </c>
      <c r="BE146" s="140">
        <f t="shared" si="18"/>
        <v>6.3260340632603409</v>
      </c>
    </row>
    <row r="147" spans="1:57">
      <c r="A147" s="86" t="s">
        <v>18</v>
      </c>
      <c r="B147" s="89" t="s">
        <v>18</v>
      </c>
      <c r="C147" s="301">
        <v>38772</v>
      </c>
      <c r="D147" s="92" t="s">
        <v>384</v>
      </c>
      <c r="E147" s="84" t="s">
        <v>11</v>
      </c>
      <c r="F147" s="156">
        <v>0.76041666666666663</v>
      </c>
      <c r="G147" s="88">
        <v>426</v>
      </c>
      <c r="H147" s="84">
        <v>425</v>
      </c>
      <c r="I147" s="84">
        <v>16</v>
      </c>
      <c r="J147" s="84"/>
      <c r="K147" s="106">
        <f t="shared" si="19"/>
        <v>3.9906103286384975</v>
      </c>
      <c r="L147" s="112">
        <f t="shared" si="0"/>
        <v>3.7647058823529407</v>
      </c>
      <c r="M147" s="95">
        <v>37</v>
      </c>
      <c r="N147" s="88">
        <v>36</v>
      </c>
      <c r="O147" s="84" t="s">
        <v>11</v>
      </c>
      <c r="P147" s="84"/>
      <c r="Q147" s="84"/>
      <c r="R147" s="84">
        <v>1</v>
      </c>
      <c r="S147" s="89">
        <v>1</v>
      </c>
      <c r="T147" s="280">
        <f>VLOOKUP($C147+$F147,Meso!A:C,2)</f>
        <v>57.9</v>
      </c>
      <c r="U147" s="284">
        <f>VLOOKUP($C147+$F147, Temp30!A:C, 3, TRUE)</f>
        <v>49.6</v>
      </c>
      <c r="V147" s="84">
        <v>561</v>
      </c>
      <c r="W147" s="106">
        <f>VLOOKUP($C147,Wunder!A:L,5,FALSE)</f>
        <v>30.09</v>
      </c>
      <c r="X147" s="106">
        <f>VLOOKUP($C147,Wunder!A:L,11, FALSE)</f>
        <v>1.0000000000001563E-2</v>
      </c>
      <c r="Y147" s="106">
        <f>VLOOKUP($C147,Wunder!A:L,12, FALSE)</f>
        <v>-1.9999999999999574E-2</v>
      </c>
      <c r="Z147" s="99"/>
      <c r="AA147" s="80">
        <f>VLOOKUP($C147+F147, KRDD!A:D,4)</f>
        <v>8</v>
      </c>
      <c r="AB147" s="80">
        <f>VLOOKUP($C147+F147, KRDD!$A:$D,3)</f>
        <v>7</v>
      </c>
      <c r="AC147" s="84">
        <f>VLOOKUP($C147, Wunder!A:L, 9, FALSE)</f>
        <v>0</v>
      </c>
      <c r="AD147" s="106" t="str">
        <f>VLOOKUP($C147+$F147,Meso!A:D,4)</f>
        <v>clear</v>
      </c>
      <c r="AE147" s="120"/>
      <c r="AF147" s="262"/>
      <c r="AG147" s="82" t="str">
        <f t="shared" si="15"/>
        <v>N</v>
      </c>
      <c r="AH147" s="106">
        <f>VLOOKUP($C147+$F147+(4/24),KRDD!A:D,2)-VLOOKUP($C147+$F147,KRDD!A:D,2)</f>
        <v>0</v>
      </c>
      <c r="AI147" s="89"/>
      <c r="AJ147" s="112">
        <f>VLOOKUP(C147+1,Moon!A:B,2,FALSE)</f>
        <v>0.11</v>
      </c>
      <c r="AK147" s="112">
        <f>AJ147*VLOOKUP(AD147,Moon!$R:$S,2,FALSE)</f>
        <v>0.11</v>
      </c>
      <c r="AL147" s="104">
        <f t="shared" si="14"/>
        <v>38773</v>
      </c>
      <c r="AM147" s="138">
        <v>0.40972222222222227</v>
      </c>
      <c r="AN147" s="100">
        <v>2.8</v>
      </c>
      <c r="AO147" s="144">
        <v>561</v>
      </c>
      <c r="AP147" s="99">
        <v>2.94</v>
      </c>
      <c r="AQ147" s="99">
        <v>8</v>
      </c>
      <c r="AR147" s="89" t="s">
        <v>13</v>
      </c>
      <c r="AS147" s="280">
        <f>VLOOKUP($C147, MDT!A:D, 4, FALSE)</f>
        <v>48</v>
      </c>
      <c r="AT147" s="291">
        <f>(VLOOKUP($C147, MDT!A:D,4, TRUE)+VLOOKUP($C147+1, MDT!A:D,4, TRUE))/2</f>
        <v>48.25</v>
      </c>
      <c r="AU147" s="262">
        <f>((VLOOKUP($C147+1,Flow!A:B,2)+VLOOKUP($C147+2,Flow!A:B,2)+VLOOKUP($C147+3,Flow!A:B,2)+VLOOKUP($C147+4,Flow!A:B,2)+VLOOKUP($C147+5,Flow!A:B,2))/5)</f>
        <v>1466</v>
      </c>
      <c r="AV147" s="262">
        <f>VLOOKUP($AL147,Flow!A:B, 2)</f>
        <v>565</v>
      </c>
      <c r="AW147" s="269">
        <f>((VLOOKUP(C147+1, Flow!A:B,2))+(VLOOKUP($C147+2, Flow!A:B,2)))/2</f>
        <v>560.5</v>
      </c>
      <c r="AX147" s="188">
        <v>13</v>
      </c>
      <c r="AY147" s="94">
        <v>3</v>
      </c>
      <c r="AZ147" s="94">
        <v>0</v>
      </c>
      <c r="BA147" s="182"/>
      <c r="BB147" s="183"/>
      <c r="BC147" s="189">
        <f t="shared" si="16"/>
        <v>55</v>
      </c>
      <c r="BD147" s="84">
        <f t="shared" si="17"/>
        <v>2006</v>
      </c>
      <c r="BE147" s="140">
        <f t="shared" si="18"/>
        <v>7.981220657276995</v>
      </c>
    </row>
    <row r="148" spans="1:57">
      <c r="A148" s="145" t="s">
        <v>18</v>
      </c>
      <c r="B148" s="90" t="s">
        <v>18</v>
      </c>
      <c r="C148" s="304">
        <v>38797</v>
      </c>
      <c r="D148" s="91" t="s">
        <v>384</v>
      </c>
      <c r="E148" s="85" t="s">
        <v>11</v>
      </c>
      <c r="F148" s="158">
        <v>0.76458333333333339</v>
      </c>
      <c r="G148" s="98">
        <v>464</v>
      </c>
      <c r="H148" s="85">
        <v>464</v>
      </c>
      <c r="I148" s="85">
        <v>12</v>
      </c>
      <c r="J148" s="85"/>
      <c r="K148" s="107">
        <f t="shared" si="19"/>
        <v>2.795698924731183</v>
      </c>
      <c r="L148" s="114">
        <f t="shared" si="0"/>
        <v>2.5862068965517242</v>
      </c>
      <c r="M148" s="147">
        <v>36</v>
      </c>
      <c r="N148" s="98">
        <v>36</v>
      </c>
      <c r="O148" s="85" t="s">
        <v>11</v>
      </c>
      <c r="P148" s="85"/>
      <c r="Q148" s="85"/>
      <c r="R148" s="85">
        <v>1</v>
      </c>
      <c r="S148" s="90">
        <v>0</v>
      </c>
      <c r="T148" s="281">
        <f>VLOOKUP($C148+$F148,Meso!A:C,2)</f>
        <v>51.1</v>
      </c>
      <c r="U148" s="285">
        <f>VLOOKUP($C148+$F148, Temp30!A:C, 3, TRUE)</f>
        <v>49</v>
      </c>
      <c r="V148" s="85">
        <v>772</v>
      </c>
      <c r="W148" s="107">
        <f>VLOOKUP($C148,Wunder!A:L,5,FALSE)</f>
        <v>29.98</v>
      </c>
      <c r="X148" s="107">
        <f>VLOOKUP($C148,Wunder!A:L,11, FALSE)</f>
        <v>0.25</v>
      </c>
      <c r="Y148" s="107">
        <f>VLOOKUP($C148,Wunder!A:L,12, FALSE)</f>
        <v>0.19999999999999929</v>
      </c>
      <c r="Z148" s="149"/>
      <c r="AA148" s="81">
        <f>VLOOKUP($C148+F148, KRDD!A:D,4)</f>
        <v>8</v>
      </c>
      <c r="AB148" s="81">
        <f>VLOOKUP($C148+F148, KRDD!$A:$D,3)</f>
        <v>2</v>
      </c>
      <c r="AC148" s="85">
        <f>VLOOKUP($C148, Wunder!A:L, 9, FALSE)</f>
        <v>8</v>
      </c>
      <c r="AD148" s="107" t="str">
        <f>VLOOKUP($C148+$F148,Meso!A:D,4)</f>
        <v>overcast</v>
      </c>
      <c r="AE148" s="121" t="str">
        <f>VLOOKUP($C148, Wunder!A:L, 10, FALSE)</f>
        <v>Rain</v>
      </c>
      <c r="AF148" s="263"/>
      <c r="AG148" s="122" t="str">
        <f t="shared" si="15"/>
        <v>N</v>
      </c>
      <c r="AH148" s="107">
        <f>VLOOKUP($C148+$F148+(4/24),KRDD!A:D,2)-VLOOKUP($C148+$F148,KRDD!A:D,2)</f>
        <v>0</v>
      </c>
      <c r="AI148" s="90"/>
      <c r="AJ148" s="114">
        <v>0.66</v>
      </c>
      <c r="AK148" s="114">
        <f>AJ148*VLOOKUP(AD148,Moon!$R:$S,2,FALSE)</f>
        <v>0.13200000000000001</v>
      </c>
      <c r="AL148" s="105">
        <f t="shared" si="14"/>
        <v>38798</v>
      </c>
      <c r="AM148" s="159">
        <v>0.40277777777777773</v>
      </c>
      <c r="AN148" s="150">
        <v>5.3</v>
      </c>
      <c r="AO148" s="151">
        <v>758</v>
      </c>
      <c r="AP148" s="149">
        <v>2.76</v>
      </c>
      <c r="AQ148" s="149">
        <v>7</v>
      </c>
      <c r="AR148" s="90" t="s">
        <v>13</v>
      </c>
      <c r="AS148" s="281">
        <f>VLOOKUP($C148, MDT!A:D, 4, FALSE)</f>
        <v>47.7</v>
      </c>
      <c r="AT148" s="292">
        <f>(VLOOKUP($C148, MDT!A:D,4, TRUE)+VLOOKUP($C148+1, MDT!A:D,4, TRUE))/2</f>
        <v>47.7</v>
      </c>
      <c r="AU148" s="263">
        <f>((VLOOKUP($C148+1,Flow!A:B,2)+VLOOKUP($C148+2,Flow!A:B,2)+VLOOKUP($C148+3,Flow!A:B,2)+VLOOKUP($C148+4,Flow!A:B,2)+VLOOKUP($C148+5,Flow!A:B,2))/5)</f>
        <v>933.2</v>
      </c>
      <c r="AV148" s="263">
        <f>VLOOKUP($AL148,Flow!A:B, 2)</f>
        <v>791</v>
      </c>
      <c r="AW148" s="270">
        <f>((VLOOKUP(C148+1, Flow!A:B,2))+(VLOOKUP($C148+2, Flow!A:B,2)))/2</f>
        <v>771</v>
      </c>
      <c r="AX148" s="190">
        <v>11</v>
      </c>
      <c r="AY148" s="96">
        <v>1</v>
      </c>
      <c r="AZ148" s="96">
        <v>0</v>
      </c>
      <c r="BA148" s="185">
        <v>0</v>
      </c>
      <c r="BB148" s="195"/>
      <c r="BC148" s="191">
        <f t="shared" si="16"/>
        <v>80</v>
      </c>
      <c r="BD148" s="85">
        <f t="shared" si="17"/>
        <v>2006</v>
      </c>
      <c r="BE148" s="153">
        <f t="shared" si="18"/>
        <v>5.591397849462366</v>
      </c>
    </row>
    <row r="149" spans="1:57">
      <c r="A149" s="86" t="s">
        <v>11</v>
      </c>
      <c r="B149" s="89" t="s">
        <v>11</v>
      </c>
      <c r="C149" s="302">
        <v>39445</v>
      </c>
      <c r="D149" s="92" t="s">
        <v>384</v>
      </c>
      <c r="E149" s="84" t="s">
        <v>11</v>
      </c>
      <c r="F149" s="156">
        <v>0.73611111111111116</v>
      </c>
      <c r="G149" s="88">
        <v>251</v>
      </c>
      <c r="H149" s="84">
        <v>249</v>
      </c>
      <c r="I149" s="84">
        <v>6</v>
      </c>
      <c r="J149" s="84">
        <v>1</v>
      </c>
      <c r="K149" s="106">
        <f t="shared" si="19"/>
        <v>2.8000000000000003</v>
      </c>
      <c r="L149" s="112">
        <f t="shared" si="0"/>
        <v>2.4096385542168677</v>
      </c>
      <c r="M149" s="95">
        <v>38</v>
      </c>
      <c r="N149" s="88">
        <v>39</v>
      </c>
      <c r="O149" s="94" t="s">
        <v>380</v>
      </c>
      <c r="P149" s="94" t="s">
        <v>378</v>
      </c>
      <c r="Q149" s="94" t="s">
        <v>251</v>
      </c>
      <c r="R149" s="84">
        <v>1</v>
      </c>
      <c r="S149" s="89">
        <v>0</v>
      </c>
      <c r="T149" s="280">
        <f>VLOOKUP($C149+$F149,Meso!A:C,2)</f>
        <v>37.4</v>
      </c>
      <c r="U149" s="284">
        <f>VLOOKUP($C149+$F149, Temp30!A:C, 3, TRUE)</f>
        <v>43.8</v>
      </c>
      <c r="V149" s="84">
        <v>371</v>
      </c>
      <c r="W149" s="106">
        <f>VLOOKUP($C149,Wunder!A:L,5,FALSE)</f>
        <v>30.18</v>
      </c>
      <c r="X149" s="106">
        <f>VLOOKUP($C149,Wunder!A:L,11, FALSE)</f>
        <v>0.12000000000000099</v>
      </c>
      <c r="Y149" s="106">
        <f>VLOOKUP($C149,Wunder!A:L,12, FALSE)</f>
        <v>-5.0000000000000711E-2</v>
      </c>
      <c r="Z149" s="99"/>
      <c r="AA149" s="80">
        <f>VLOOKUP($C149+F149, KRDD!A:D,4)</f>
        <v>3</v>
      </c>
      <c r="AB149" s="80">
        <f>VLOOKUP($C149+F149, KRDD!$A:$D,3)</f>
        <v>1</v>
      </c>
      <c r="AC149" s="84">
        <f>VLOOKUP($C149, Wunder!A:L, 9, FALSE)</f>
        <v>8</v>
      </c>
      <c r="AD149" s="106" t="str">
        <f>VLOOKUP($C149+$F149,Meso!A:D,4)</f>
        <v>lt rain, fog</v>
      </c>
      <c r="AE149" s="120" t="str">
        <f>VLOOKUP($C149, Wunder!A:L, 10, FALSE)</f>
        <v>Rain</v>
      </c>
      <c r="AF149" s="262" t="str">
        <f>VLOOKUP($C149+1,Wunder!A:L,10,FALSE)</f>
        <v>Fog</v>
      </c>
      <c r="AG149" s="82" t="str">
        <f t="shared" si="15"/>
        <v>Y</v>
      </c>
      <c r="AH149" s="106">
        <f>VLOOKUP($C149+$F149+(4/24),KRDD!A:D,2)-VLOOKUP($C149+$F149,KRDD!A:D,2)</f>
        <v>9.9999999999980105E-3</v>
      </c>
      <c r="AI149" s="84"/>
      <c r="AJ149" s="112">
        <f>VLOOKUP(C149+1,Moon!A:B,2,FALSE)</f>
        <v>0.6</v>
      </c>
      <c r="AK149" s="112">
        <f>AJ149*VLOOKUP(AD149,Moon!$R:$S,2,FALSE)</f>
        <v>0.12</v>
      </c>
      <c r="AL149" s="104">
        <f t="shared" si="14"/>
        <v>39446</v>
      </c>
      <c r="AM149" s="138">
        <v>0.58958333333333335</v>
      </c>
      <c r="AN149" s="100">
        <v>2.2000000000000002</v>
      </c>
      <c r="AO149" s="144">
        <v>305</v>
      </c>
      <c r="AP149" s="99">
        <v>1.7</v>
      </c>
      <c r="AQ149" s="99">
        <v>17</v>
      </c>
      <c r="AR149" s="89" t="s">
        <v>13</v>
      </c>
      <c r="AS149" s="280">
        <f>VLOOKUP($C149, MDT!A:D, 4, FALSE)</f>
        <v>44.1</v>
      </c>
      <c r="AT149" s="291">
        <f>(VLOOKUP($C149, MDT!A:D,4, TRUE)+VLOOKUP($C149+1, MDT!A:D,4, TRUE))/2</f>
        <v>44.650000000000006</v>
      </c>
      <c r="AU149" s="262">
        <f>((VLOOKUP($C149+1,Flow!A:B,2)+VLOOKUP($C149+2,Flow!A:B,2)+VLOOKUP($C149+3,Flow!A:B,2)+VLOOKUP($C149+4,Flow!A:B,2)+VLOOKUP($C149+5,Flow!A:B,2))/5)</f>
        <v>283.2</v>
      </c>
      <c r="AV149" s="262">
        <f>VLOOKUP($AL149,Flow!A:B, 2)</f>
        <v>319</v>
      </c>
      <c r="AW149" s="269">
        <f>((VLOOKUP(C149+1, Flow!A:B,2))+(VLOOKUP($C149+2, Flow!A:B,2)))/2</f>
        <v>311.5</v>
      </c>
      <c r="AX149" s="188">
        <v>5</v>
      </c>
      <c r="AY149" s="94">
        <v>1</v>
      </c>
      <c r="AZ149" s="94">
        <v>0</v>
      </c>
      <c r="BA149" s="178">
        <v>0</v>
      </c>
      <c r="BB149" s="181">
        <v>0</v>
      </c>
      <c r="BC149" s="189">
        <f t="shared" si="16"/>
        <v>-2</v>
      </c>
      <c r="BD149" s="84">
        <f t="shared" si="17"/>
        <v>2008</v>
      </c>
      <c r="BE149" s="140">
        <f t="shared" si="18"/>
        <v>5.6000000000000005</v>
      </c>
    </row>
    <row r="150" spans="1:57">
      <c r="A150" s="86" t="s">
        <v>11</v>
      </c>
      <c r="B150" s="89" t="s">
        <v>11</v>
      </c>
      <c r="C150" s="302">
        <v>39448</v>
      </c>
      <c r="D150" s="92" t="s">
        <v>384</v>
      </c>
      <c r="E150" s="84" t="s">
        <v>11</v>
      </c>
      <c r="F150" s="156">
        <v>0.81597222222222221</v>
      </c>
      <c r="G150" s="88">
        <v>254</v>
      </c>
      <c r="H150" s="84">
        <v>254</v>
      </c>
      <c r="I150" s="84">
        <v>4</v>
      </c>
      <c r="J150" s="84">
        <v>0</v>
      </c>
      <c r="K150" s="106">
        <f t="shared" si="19"/>
        <v>1.9607843137254901</v>
      </c>
      <c r="L150" s="112">
        <f t="shared" si="0"/>
        <v>1.5748031496062991</v>
      </c>
      <c r="M150" s="95">
        <v>38</v>
      </c>
      <c r="N150" s="88">
        <v>37</v>
      </c>
      <c r="O150" s="94" t="s">
        <v>380</v>
      </c>
      <c r="P150" s="94" t="s">
        <v>378</v>
      </c>
      <c r="Q150" s="94" t="s">
        <v>251</v>
      </c>
      <c r="R150" s="84">
        <v>1</v>
      </c>
      <c r="S150" s="89">
        <v>0</v>
      </c>
      <c r="T150" s="280">
        <f>VLOOKUP($C150+$F150,Meso!A:C,2)</f>
        <v>41</v>
      </c>
      <c r="U150" s="284">
        <f>VLOOKUP($C150+$F150, Temp30!A:C, 3, TRUE)</f>
        <v>44.9</v>
      </c>
      <c r="V150" s="84">
        <v>248</v>
      </c>
      <c r="W150" s="106">
        <f>VLOOKUP($C150,Wunder!A:L,5,FALSE)</f>
        <v>30.28</v>
      </c>
      <c r="X150" s="106">
        <f>VLOOKUP($C150,Wunder!A:L,11, FALSE)</f>
        <v>-0.17999999999999972</v>
      </c>
      <c r="Y150" s="106">
        <f>VLOOKUP($C150,Wunder!A:L,12, FALSE)</f>
        <v>-0.10999999999999943</v>
      </c>
      <c r="Z150" s="99"/>
      <c r="AA150" s="80">
        <f>VLOOKUP($C150+F150, KRDD!A:D,4)</f>
        <v>5</v>
      </c>
      <c r="AB150" s="80">
        <f>VLOOKUP($C150+F150, KRDD!$A:$D,3)</f>
        <v>3</v>
      </c>
      <c r="AC150" s="84">
        <f>VLOOKUP($C150, Wunder!A:L, 9, FALSE)</f>
        <v>0</v>
      </c>
      <c r="AD150" s="106" t="str">
        <f>VLOOKUP($C150+$F150,Meso!A:D,4)</f>
        <v>mostly cloudy</v>
      </c>
      <c r="AE150" s="120"/>
      <c r="AF150" s="262"/>
      <c r="AG150" s="82" t="str">
        <f t="shared" si="15"/>
        <v>N</v>
      </c>
      <c r="AH150" s="106">
        <f>VLOOKUP($C150+$F150+(4/24),KRDD!A:D,2)-VLOOKUP($C150+$F150,KRDD!A:D,2)</f>
        <v>0</v>
      </c>
      <c r="AI150" s="89"/>
      <c r="AJ150" s="112">
        <f>VLOOKUP(C150+1,Moon!A:B,2,FALSE)</f>
        <v>0.32</v>
      </c>
      <c r="AK150" s="112">
        <f>AJ150*VLOOKUP(AD150,Moon!$R:$S,2,FALSE)</f>
        <v>0.16</v>
      </c>
      <c r="AL150" s="104">
        <f t="shared" si="14"/>
        <v>39449</v>
      </c>
      <c r="AM150" s="138">
        <v>0.34027777777777773</v>
      </c>
      <c r="AN150" s="100">
        <v>1.59</v>
      </c>
      <c r="AO150" s="144">
        <v>277</v>
      </c>
      <c r="AP150" s="99">
        <v>1.37</v>
      </c>
      <c r="AQ150" s="99">
        <v>22.66</v>
      </c>
      <c r="AR150" s="89" t="s">
        <v>13</v>
      </c>
      <c r="AS150" s="280">
        <f>VLOOKUP($C150, MDT!A:D, 4, FALSE)</f>
        <v>43.9</v>
      </c>
      <c r="AT150" s="291">
        <f>(VLOOKUP($C150, MDT!A:D,4, TRUE)+VLOOKUP($C150+1, MDT!A:D,4, TRUE))/2</f>
        <v>44.349999999999994</v>
      </c>
      <c r="AU150" s="262">
        <f>((VLOOKUP($C150+1,Flow!A:B,2)+VLOOKUP($C150+2,Flow!A:B,2)+VLOOKUP($C150+3,Flow!A:B,2)+VLOOKUP($C150+4,Flow!A:B,2)+VLOOKUP($C150+5,Flow!A:B,2))/5)</f>
        <v>597.79999999999995</v>
      </c>
      <c r="AV150" s="262">
        <f>VLOOKUP($AL150,Flow!A:B, 2)</f>
        <v>261</v>
      </c>
      <c r="AW150" s="269">
        <f>((VLOOKUP(C150+1, Flow!A:B,2))+(VLOOKUP($C150+2, Flow!A:B,2)))/2</f>
        <v>261</v>
      </c>
      <c r="AX150" s="188">
        <v>1</v>
      </c>
      <c r="AY150" s="94">
        <v>2</v>
      </c>
      <c r="AZ150" s="94">
        <v>1</v>
      </c>
      <c r="BA150" s="184"/>
      <c r="BB150" s="183"/>
      <c r="BC150" s="189">
        <f t="shared" si="16"/>
        <v>1</v>
      </c>
      <c r="BD150" s="84">
        <f t="shared" si="17"/>
        <v>2008</v>
      </c>
      <c r="BE150" s="140">
        <f t="shared" si="18"/>
        <v>3.9215686274509802</v>
      </c>
    </row>
    <row r="151" spans="1:57">
      <c r="A151" s="86" t="s">
        <v>11</v>
      </c>
      <c r="B151" s="89" t="s">
        <v>18</v>
      </c>
      <c r="C151" s="301">
        <v>39456</v>
      </c>
      <c r="D151" s="92" t="s">
        <v>384</v>
      </c>
      <c r="E151" s="84" t="s">
        <v>11</v>
      </c>
      <c r="F151" s="156">
        <v>8.6805555555555566E-2</v>
      </c>
      <c r="G151" s="88">
        <v>503</v>
      </c>
      <c r="H151" s="84">
        <v>503</v>
      </c>
      <c r="I151" s="84">
        <v>19</v>
      </c>
      <c r="J151" s="84">
        <v>0</v>
      </c>
      <c r="K151" s="106">
        <f t="shared" si="19"/>
        <v>3.9682539682539679</v>
      </c>
      <c r="L151" s="112">
        <f t="shared" si="0"/>
        <v>3.7773359840954273</v>
      </c>
      <c r="M151" s="95">
        <v>38</v>
      </c>
      <c r="N151" s="88">
        <v>39</v>
      </c>
      <c r="O151" s="94" t="s">
        <v>380</v>
      </c>
      <c r="P151" s="94" t="s">
        <v>378</v>
      </c>
      <c r="Q151" s="94" t="s">
        <v>251</v>
      </c>
      <c r="R151" s="84">
        <v>1</v>
      </c>
      <c r="S151" s="89">
        <v>0</v>
      </c>
      <c r="T151" s="280">
        <f>VLOOKUP($C151+$F151,Meso!A:C,2)</f>
        <v>39.9</v>
      </c>
      <c r="U151" s="284">
        <f>VLOOKUP($C151+$F151, Temp30!A:C, 3, TRUE)</f>
        <v>44.9</v>
      </c>
      <c r="V151" s="84">
        <v>599</v>
      </c>
      <c r="W151" s="106">
        <f>VLOOKUP($C151,Wunder!A:L,5,FALSE)</f>
        <v>30.21</v>
      </c>
      <c r="X151" s="106">
        <f>VLOOKUP($C151,Wunder!A:L,11, FALSE)</f>
        <v>3.9999999999999147E-2</v>
      </c>
      <c r="Y151" s="106">
        <f>VLOOKUP($C151,Wunder!A:L,12, FALSE)</f>
        <v>0.10999999999999943</v>
      </c>
      <c r="Z151" s="99"/>
      <c r="AA151" s="80">
        <f>VLOOKUP($C151+F151, KRDD!A:D,4)</f>
        <v>6</v>
      </c>
      <c r="AB151" s="80">
        <f>VLOOKUP($C151+F151, KRDD!$A:$D,3)</f>
        <v>2</v>
      </c>
      <c r="AC151" s="84">
        <f>VLOOKUP($C151, Wunder!A:L, 9, FALSE)</f>
        <v>8</v>
      </c>
      <c r="AD151" s="106" t="str">
        <f>VLOOKUP($C151+$F151,Meso!A:D,4)</f>
        <v>overcast</v>
      </c>
      <c r="AE151" s="120" t="str">
        <f>VLOOKUP($C151, Wunder!A:L, 10, FALSE)</f>
        <v>Rain</v>
      </c>
      <c r="AF151" s="262" t="str">
        <f>VLOOKUP($C151+1,Wunder!A:L,10,FALSE)</f>
        <v>Rain</v>
      </c>
      <c r="AG151" s="82" t="str">
        <f t="shared" si="15"/>
        <v>N</v>
      </c>
      <c r="AH151" s="106">
        <f>VLOOKUP($C151+$F151+(4/24),KRDD!A:D,2)-VLOOKUP($C151+$F151,KRDD!A:D,2)</f>
        <v>0</v>
      </c>
      <c r="AI151" s="89"/>
      <c r="AJ151" s="112">
        <f>VLOOKUP(C151+1,Moon!A:B,2,FALSE)</f>
        <v>0.04</v>
      </c>
      <c r="AK151" s="112">
        <f>AJ151*VLOOKUP(AD151,Moon!$R:$S,2,FALSE)</f>
        <v>8.0000000000000002E-3</v>
      </c>
      <c r="AL151" s="104">
        <f t="shared" si="14"/>
        <v>39457</v>
      </c>
      <c r="AM151" s="138">
        <v>0.53611111111111109</v>
      </c>
      <c r="AN151" s="100">
        <v>5.14</v>
      </c>
      <c r="AO151" s="144">
        <v>638</v>
      </c>
      <c r="AP151" s="99">
        <v>2.93</v>
      </c>
      <c r="AQ151" s="99">
        <v>8</v>
      </c>
      <c r="AR151" s="89" t="s">
        <v>13</v>
      </c>
      <c r="AS151" s="280">
        <f>VLOOKUP($C151, MDT!A:D, 4, FALSE)</f>
        <v>45.5</v>
      </c>
      <c r="AT151" s="291">
        <f>(VLOOKUP($C151, MDT!A:D,4, TRUE)+VLOOKUP($C151+1, MDT!A:D,4, TRUE))/2</f>
        <v>46</v>
      </c>
      <c r="AU151" s="262">
        <f>((VLOOKUP($C151+1,Flow!A:B,2)+VLOOKUP($C151+2,Flow!A:B,2)+VLOOKUP($C151+3,Flow!A:B,2)+VLOOKUP($C151+4,Flow!A:B,2)+VLOOKUP($C151+5,Flow!A:B,2))/5)</f>
        <v>479.2</v>
      </c>
      <c r="AV151" s="262">
        <f>VLOOKUP($AL151,Flow!A:B, 2)</f>
        <v>495</v>
      </c>
      <c r="AW151" s="269">
        <f>((VLOOKUP(C151+1, Flow!A:B,2))+(VLOOKUP($C151+2, Flow!A:B,2)))/2</f>
        <v>542</v>
      </c>
      <c r="AX151" s="188">
        <v>16</v>
      </c>
      <c r="AY151" s="94">
        <v>3</v>
      </c>
      <c r="AZ151" s="94">
        <v>0</v>
      </c>
      <c r="BA151" s="178">
        <v>0</v>
      </c>
      <c r="BB151" s="181">
        <v>0</v>
      </c>
      <c r="BC151" s="189">
        <f t="shared" si="16"/>
        <v>9</v>
      </c>
      <c r="BD151" s="84">
        <f t="shared" si="17"/>
        <v>2008</v>
      </c>
      <c r="BE151" s="140">
        <f t="shared" si="18"/>
        <v>7.9365079365079358</v>
      </c>
    </row>
    <row r="152" spans="1:57">
      <c r="A152" s="86" t="s">
        <v>18</v>
      </c>
      <c r="B152" s="89" t="s">
        <v>18</v>
      </c>
      <c r="C152" s="301">
        <v>39456</v>
      </c>
      <c r="D152" s="92" t="s">
        <v>384</v>
      </c>
      <c r="E152" s="84" t="s">
        <v>11</v>
      </c>
      <c r="F152" s="156">
        <v>8.6805555555555566E-2</v>
      </c>
      <c r="G152" s="88">
        <v>483</v>
      </c>
      <c r="H152" s="84">
        <v>481</v>
      </c>
      <c r="I152" s="84">
        <v>14</v>
      </c>
      <c r="J152" s="84"/>
      <c r="K152" s="106">
        <f t="shared" si="19"/>
        <v>3.1120331950207469</v>
      </c>
      <c r="L152" s="112">
        <f t="shared" si="0"/>
        <v>2.9106029106029108</v>
      </c>
      <c r="M152" s="95">
        <v>36</v>
      </c>
      <c r="N152" s="88">
        <v>37</v>
      </c>
      <c r="O152" s="94" t="s">
        <v>11</v>
      </c>
      <c r="P152" s="94"/>
      <c r="Q152" s="94" t="s">
        <v>252</v>
      </c>
      <c r="R152" s="84">
        <v>1</v>
      </c>
      <c r="S152" s="89">
        <v>0</v>
      </c>
      <c r="T152" s="280">
        <f>VLOOKUP($C152+$F152,Meso!A:C,2)</f>
        <v>39.9</v>
      </c>
      <c r="U152" s="284">
        <f>VLOOKUP($C152+$F152, Temp30!A:C, 3, TRUE)</f>
        <v>44.9</v>
      </c>
      <c r="V152" s="84">
        <v>599</v>
      </c>
      <c r="W152" s="106">
        <f>VLOOKUP($C152,Wunder!A:L,5,FALSE)</f>
        <v>30.21</v>
      </c>
      <c r="X152" s="106">
        <f>VLOOKUP($C152,Wunder!A:L,11, FALSE)</f>
        <v>3.9999999999999147E-2</v>
      </c>
      <c r="Y152" s="106">
        <f>VLOOKUP($C152,Wunder!A:L,12, FALSE)</f>
        <v>0.10999999999999943</v>
      </c>
      <c r="Z152" s="99"/>
      <c r="AA152" s="80">
        <f>VLOOKUP($C152+F152, KRDD!A:D,4)</f>
        <v>6</v>
      </c>
      <c r="AB152" s="80">
        <f>VLOOKUP($C152+F152, KRDD!$A:$D,3)</f>
        <v>2</v>
      </c>
      <c r="AC152" s="84">
        <f>VLOOKUP($C152, Wunder!A:L, 9, FALSE)</f>
        <v>8</v>
      </c>
      <c r="AD152" s="106" t="str">
        <f>VLOOKUP($C152+$F152,Meso!A:D,4)</f>
        <v>overcast</v>
      </c>
      <c r="AE152" s="120" t="str">
        <f>VLOOKUP($C152, Wunder!A:L, 10, FALSE)</f>
        <v>Rain</v>
      </c>
      <c r="AF152" s="262" t="str">
        <f>VLOOKUP($C152+1,Wunder!A:L,10,FALSE)</f>
        <v>Rain</v>
      </c>
      <c r="AG152" s="82" t="str">
        <f t="shared" si="15"/>
        <v>N</v>
      </c>
      <c r="AH152" s="106">
        <f>VLOOKUP($C152+$F152+(4/24),KRDD!A:D,2)-VLOOKUP($C152+$F152,KRDD!A:D,2)</f>
        <v>0</v>
      </c>
      <c r="AI152" s="89"/>
      <c r="AJ152" s="112">
        <f>VLOOKUP(C152+1,Moon!A:B,2,FALSE)</f>
        <v>0.04</v>
      </c>
      <c r="AK152" s="112">
        <f>AJ152*VLOOKUP(AD152,Moon!$R:$S,2,FALSE)</f>
        <v>8.0000000000000002E-3</v>
      </c>
      <c r="AL152" s="104">
        <f t="shared" si="14"/>
        <v>39457</v>
      </c>
      <c r="AM152" s="138">
        <v>0.53611111111111109</v>
      </c>
      <c r="AN152" s="100">
        <v>5.14</v>
      </c>
      <c r="AO152" s="144">
        <v>638</v>
      </c>
      <c r="AP152" s="99">
        <v>2.93</v>
      </c>
      <c r="AQ152" s="99">
        <v>8</v>
      </c>
      <c r="AR152" s="89" t="s">
        <v>13</v>
      </c>
      <c r="AS152" s="280">
        <f>VLOOKUP($C152, MDT!A:D, 4, FALSE)</f>
        <v>45.5</v>
      </c>
      <c r="AT152" s="291">
        <f>(VLOOKUP($C152, MDT!A:D,4, TRUE)+VLOOKUP($C152+1, MDT!A:D,4, TRUE))/2</f>
        <v>46</v>
      </c>
      <c r="AU152" s="262">
        <f>((VLOOKUP($C152+1,Flow!A:B,2)+VLOOKUP($C152+2,Flow!A:B,2)+VLOOKUP($C152+3,Flow!A:B,2)+VLOOKUP($C152+4,Flow!A:B,2)+VLOOKUP($C152+5,Flow!A:B,2))/5)</f>
        <v>479.2</v>
      </c>
      <c r="AV152" s="262">
        <f>VLOOKUP($AL152,Flow!A:B, 2)</f>
        <v>495</v>
      </c>
      <c r="AW152" s="269">
        <f>((VLOOKUP(C152+1, Flow!A:B,2))+(VLOOKUP($C152+2, Flow!A:B,2)))/2</f>
        <v>542</v>
      </c>
      <c r="AX152" s="188">
        <v>13</v>
      </c>
      <c r="AY152" s="94">
        <v>1</v>
      </c>
      <c r="AZ152" s="94">
        <v>0</v>
      </c>
      <c r="BA152" s="178">
        <v>0</v>
      </c>
      <c r="BB152" s="181">
        <v>0</v>
      </c>
      <c r="BC152" s="189">
        <f t="shared" si="16"/>
        <v>9</v>
      </c>
      <c r="BD152" s="84">
        <f t="shared" si="17"/>
        <v>2008</v>
      </c>
      <c r="BE152" s="140">
        <f t="shared" si="18"/>
        <v>6.2240663900414939</v>
      </c>
    </row>
    <row r="153" spans="1:57">
      <c r="A153" s="86" t="s">
        <v>11</v>
      </c>
      <c r="B153" s="89" t="s">
        <v>18</v>
      </c>
      <c r="C153" s="301">
        <v>39459</v>
      </c>
      <c r="D153" s="92" t="s">
        <v>384</v>
      </c>
      <c r="E153" s="84" t="s">
        <v>11</v>
      </c>
      <c r="F153" s="156">
        <v>0.81736111111111109</v>
      </c>
      <c r="G153" s="88">
        <v>298</v>
      </c>
      <c r="H153" s="84">
        <v>291</v>
      </c>
      <c r="I153" s="84">
        <v>9</v>
      </c>
      <c r="J153" s="84">
        <v>7</v>
      </c>
      <c r="K153" s="106">
        <f t="shared" si="19"/>
        <v>3.4246575342465753</v>
      </c>
      <c r="L153" s="112">
        <f t="shared" si="0"/>
        <v>3.0927835051546393</v>
      </c>
      <c r="M153" s="95">
        <v>38</v>
      </c>
      <c r="N153" s="88">
        <v>37</v>
      </c>
      <c r="O153" s="94" t="s">
        <v>380</v>
      </c>
      <c r="P153" s="94" t="s">
        <v>378</v>
      </c>
      <c r="Q153" s="94" t="s">
        <v>251</v>
      </c>
      <c r="R153" s="84">
        <v>1</v>
      </c>
      <c r="S153" s="89">
        <v>0</v>
      </c>
      <c r="T153" s="280">
        <f>VLOOKUP($C153+$F153,Meso!A:C,2)</f>
        <v>46.9</v>
      </c>
      <c r="U153" s="284">
        <f>VLOOKUP($C153+$F153, Temp30!A:C, 3, TRUE)</f>
        <v>48.8</v>
      </c>
      <c r="V153" s="84">
        <v>468</v>
      </c>
      <c r="W153" s="106">
        <f>VLOOKUP($C153,Wunder!A:L,5,FALSE)</f>
        <v>30.27</v>
      </c>
      <c r="X153" s="106">
        <f>VLOOKUP($C153,Wunder!A:L,11, FALSE)</f>
        <v>5.0000000000000711E-2</v>
      </c>
      <c r="Y153" s="106">
        <f>VLOOKUP($C153,Wunder!A:L,12, FALSE)</f>
        <v>3.0000000000001137E-2</v>
      </c>
      <c r="Z153" s="99"/>
      <c r="AA153" s="80">
        <f>VLOOKUP($C153+F153, KRDD!A:D,4)</f>
        <v>6</v>
      </c>
      <c r="AB153" s="80">
        <f>VLOOKUP($C153+F153, KRDD!$A:$D,3)</f>
        <v>4</v>
      </c>
      <c r="AC153" s="84">
        <f>VLOOKUP($C153, Wunder!A:L, 9, FALSE)</f>
        <v>6</v>
      </c>
      <c r="AD153" s="106" t="str">
        <f>VLOOKUP($C153+$F153,Meso!A:D,4)</f>
        <v>clear</v>
      </c>
      <c r="AE153" s="120" t="str">
        <f>VLOOKUP($C153, Wunder!A:L, 10, FALSE)</f>
        <v>Rain</v>
      </c>
      <c r="AF153" s="262"/>
      <c r="AG153" s="82" t="str">
        <f t="shared" si="15"/>
        <v>N</v>
      </c>
      <c r="AH153" s="106">
        <f>VLOOKUP($C153+$F153+(4/24),KRDD!A:D,2)-VLOOKUP($C153+$F153,KRDD!A:D,2)</f>
        <v>0</v>
      </c>
      <c r="AI153" s="89"/>
      <c r="AJ153" s="112">
        <f>VLOOKUP(C153+1,Moon!A:B,2,FALSE)</f>
        <v>0.24</v>
      </c>
      <c r="AK153" s="112">
        <f>AJ153*VLOOKUP(AD153,Moon!$R:$S,2,FALSE)</f>
        <v>0.24</v>
      </c>
      <c r="AL153" s="104">
        <f t="shared" si="14"/>
        <v>39460</v>
      </c>
      <c r="AM153" s="138">
        <v>0.3125</v>
      </c>
      <c r="AN153" s="100">
        <v>2.88</v>
      </c>
      <c r="AO153" s="144">
        <v>399</v>
      </c>
      <c r="AP153" s="99">
        <v>2.16</v>
      </c>
      <c r="AQ153" s="99">
        <v>11.66</v>
      </c>
      <c r="AR153" s="89" t="s">
        <v>13</v>
      </c>
      <c r="AS153" s="280">
        <f>VLOOKUP($C153, MDT!A:D, 4, FALSE)</f>
        <v>48.4</v>
      </c>
      <c r="AT153" s="291">
        <f>(VLOOKUP($C153, MDT!A:D,4, TRUE)+VLOOKUP($C153+1, MDT!A:D,4, TRUE))/2</f>
        <v>47.65</v>
      </c>
      <c r="AU153" s="262">
        <f>((VLOOKUP($C153+1,Flow!A:B,2)+VLOOKUP($C153+2,Flow!A:B,2)+VLOOKUP($C153+3,Flow!A:B,2)+VLOOKUP($C153+4,Flow!A:B,2)+VLOOKUP($C153+5,Flow!A:B,2))/5)</f>
        <v>371.6</v>
      </c>
      <c r="AV153" s="262">
        <f>VLOOKUP($AL153,Flow!A:B, 2)</f>
        <v>449</v>
      </c>
      <c r="AW153" s="269">
        <f>((VLOOKUP(C153+1, Flow!A:B,2))+(VLOOKUP($C153+2, Flow!A:B,2)))/2</f>
        <v>419.5</v>
      </c>
      <c r="AX153" s="188">
        <v>7</v>
      </c>
      <c r="AY153" s="94">
        <v>2</v>
      </c>
      <c r="AZ153" s="94">
        <v>0</v>
      </c>
      <c r="BA153" s="178">
        <v>0</v>
      </c>
      <c r="BB153" s="181">
        <v>0</v>
      </c>
      <c r="BC153" s="189">
        <f t="shared" si="16"/>
        <v>12</v>
      </c>
      <c r="BD153" s="84">
        <f t="shared" si="17"/>
        <v>2008</v>
      </c>
      <c r="BE153" s="140">
        <f t="shared" si="18"/>
        <v>6.8493150684931505</v>
      </c>
    </row>
    <row r="154" spans="1:57">
      <c r="A154" s="86" t="s">
        <v>18</v>
      </c>
      <c r="B154" s="89" t="s">
        <v>18</v>
      </c>
      <c r="C154" s="301">
        <v>39459</v>
      </c>
      <c r="D154" s="92" t="s">
        <v>384</v>
      </c>
      <c r="E154" s="84" t="s">
        <v>11</v>
      </c>
      <c r="F154" s="156">
        <v>0.81736111111111109</v>
      </c>
      <c r="G154" s="88">
        <v>300</v>
      </c>
      <c r="H154" s="84">
        <v>303</v>
      </c>
      <c r="I154" s="84">
        <v>12</v>
      </c>
      <c r="J154" s="84"/>
      <c r="K154" s="106">
        <f t="shared" si="19"/>
        <v>4.2763157894736841</v>
      </c>
      <c r="L154" s="112">
        <f t="shared" si="0"/>
        <v>3.9603960396039604</v>
      </c>
      <c r="M154" s="95">
        <v>37</v>
      </c>
      <c r="N154" s="88">
        <v>36</v>
      </c>
      <c r="O154" s="94" t="s">
        <v>11</v>
      </c>
      <c r="P154" s="94"/>
      <c r="Q154" s="94" t="s">
        <v>252</v>
      </c>
      <c r="R154" s="84">
        <v>1</v>
      </c>
      <c r="S154" s="89">
        <v>0</v>
      </c>
      <c r="T154" s="280">
        <f>VLOOKUP($C154+$F154,Meso!A:C,2)</f>
        <v>46.9</v>
      </c>
      <c r="U154" s="284">
        <f>VLOOKUP($C154+$F154, Temp30!A:C, 3, TRUE)</f>
        <v>48.8</v>
      </c>
      <c r="V154" s="84">
        <v>468</v>
      </c>
      <c r="W154" s="106">
        <f>VLOOKUP($C154,Wunder!A:L,5,FALSE)</f>
        <v>30.27</v>
      </c>
      <c r="X154" s="106">
        <f>VLOOKUP($C154,Wunder!A:L,11, FALSE)</f>
        <v>5.0000000000000711E-2</v>
      </c>
      <c r="Y154" s="106">
        <f>VLOOKUP($C154,Wunder!A:L,12, FALSE)</f>
        <v>3.0000000000001137E-2</v>
      </c>
      <c r="Z154" s="99"/>
      <c r="AA154" s="80">
        <f>VLOOKUP($C154+F154, KRDD!A:D,4)</f>
        <v>6</v>
      </c>
      <c r="AB154" s="80">
        <f>VLOOKUP($C154+F154, KRDD!$A:$D,3)</f>
        <v>4</v>
      </c>
      <c r="AC154" s="84">
        <f>VLOOKUP($C154, Wunder!A:L, 9, FALSE)</f>
        <v>6</v>
      </c>
      <c r="AD154" s="106" t="str">
        <f>VLOOKUP($C154+$F154,Meso!A:D,4)</f>
        <v>clear</v>
      </c>
      <c r="AE154" s="120" t="str">
        <f>VLOOKUP($C154, Wunder!A:L, 10, FALSE)</f>
        <v>Rain</v>
      </c>
      <c r="AF154" s="262"/>
      <c r="AG154" s="82" t="str">
        <f t="shared" si="15"/>
        <v>N</v>
      </c>
      <c r="AH154" s="106">
        <f>VLOOKUP($C154+$F154+(4/24),KRDD!A:D,2)-VLOOKUP($C154+$F154,KRDD!A:D,2)</f>
        <v>0</v>
      </c>
      <c r="AI154" s="89"/>
      <c r="AJ154" s="112">
        <f>VLOOKUP(C154+1,Moon!A:B,2,FALSE)</f>
        <v>0.24</v>
      </c>
      <c r="AK154" s="112">
        <f>AJ154*VLOOKUP(AD154,Moon!$R:$S,2,FALSE)</f>
        <v>0.24</v>
      </c>
      <c r="AL154" s="104">
        <f t="shared" si="14"/>
        <v>39460</v>
      </c>
      <c r="AM154" s="138">
        <v>0.3125</v>
      </c>
      <c r="AN154" s="100">
        <v>2.88</v>
      </c>
      <c r="AO154" s="144">
        <v>399</v>
      </c>
      <c r="AP154" s="99">
        <v>2.16</v>
      </c>
      <c r="AQ154" s="99">
        <v>11.66</v>
      </c>
      <c r="AR154" s="89" t="s">
        <v>13</v>
      </c>
      <c r="AS154" s="280">
        <f>VLOOKUP($C154, MDT!A:D, 4, FALSE)</f>
        <v>48.4</v>
      </c>
      <c r="AT154" s="291">
        <f>(VLOOKUP($C154, MDT!A:D,4, TRUE)+VLOOKUP($C154+1, MDT!A:D,4, TRUE))/2</f>
        <v>47.65</v>
      </c>
      <c r="AU154" s="262">
        <f>((VLOOKUP($C154+1,Flow!A:B,2)+VLOOKUP($C154+2,Flow!A:B,2)+VLOOKUP($C154+3,Flow!A:B,2)+VLOOKUP($C154+4,Flow!A:B,2)+VLOOKUP($C154+5,Flow!A:B,2))/5)</f>
        <v>371.6</v>
      </c>
      <c r="AV154" s="262">
        <f>VLOOKUP($AL154,Flow!A:B, 2)</f>
        <v>449</v>
      </c>
      <c r="AW154" s="269">
        <f>((VLOOKUP(C154+1, Flow!A:B,2))+(VLOOKUP($C154+2, Flow!A:B,2)))/2</f>
        <v>419.5</v>
      </c>
      <c r="AX154" s="188">
        <v>11</v>
      </c>
      <c r="AY154" s="94">
        <v>1</v>
      </c>
      <c r="AZ154" s="94">
        <v>0</v>
      </c>
      <c r="BA154" s="178">
        <v>0</v>
      </c>
      <c r="BB154" s="181">
        <v>0</v>
      </c>
      <c r="BC154" s="189">
        <f t="shared" si="16"/>
        <v>12</v>
      </c>
      <c r="BD154" s="84">
        <f t="shared" si="17"/>
        <v>2008</v>
      </c>
      <c r="BE154" s="140">
        <f t="shared" si="18"/>
        <v>8.5526315789473681</v>
      </c>
    </row>
    <row r="155" spans="1:57">
      <c r="A155" s="86" t="s">
        <v>11</v>
      </c>
      <c r="B155" s="89" t="s">
        <v>11</v>
      </c>
      <c r="C155" s="302">
        <v>39462</v>
      </c>
      <c r="D155" s="92" t="s">
        <v>384</v>
      </c>
      <c r="E155" s="84" t="s">
        <v>11</v>
      </c>
      <c r="F155" s="156">
        <v>0.84652777777777777</v>
      </c>
      <c r="G155" s="88">
        <v>301</v>
      </c>
      <c r="H155" s="84">
        <v>301</v>
      </c>
      <c r="I155" s="84">
        <v>5</v>
      </c>
      <c r="J155" s="84">
        <v>2</v>
      </c>
      <c r="K155" s="106">
        <f t="shared" si="19"/>
        <v>1.9867549668874174</v>
      </c>
      <c r="L155" s="112">
        <f t="shared" si="0"/>
        <v>1.6611295681063125</v>
      </c>
      <c r="M155" s="95">
        <v>38</v>
      </c>
      <c r="N155" s="88">
        <v>37</v>
      </c>
      <c r="O155" s="94" t="s">
        <v>380</v>
      </c>
      <c r="P155" s="94" t="s">
        <v>378</v>
      </c>
      <c r="Q155" s="94" t="s">
        <v>251</v>
      </c>
      <c r="R155" s="84">
        <v>1</v>
      </c>
      <c r="S155" s="89">
        <v>0</v>
      </c>
      <c r="T155" s="280">
        <f>VLOOKUP($C155+$F155,Meso!A:C,2)</f>
        <v>42.1</v>
      </c>
      <c r="U155" s="284">
        <f>VLOOKUP($C155+$F155, Temp30!A:C, 3, TRUE)</f>
        <v>45.7</v>
      </c>
      <c r="V155" s="84">
        <v>320</v>
      </c>
      <c r="W155" s="106">
        <f>VLOOKUP($C155,Wunder!A:L,5,FALSE)</f>
        <v>30.28</v>
      </c>
      <c r="X155" s="106">
        <f>VLOOKUP($C155,Wunder!A:L,11, FALSE)</f>
        <v>0</v>
      </c>
      <c r="Y155" s="106">
        <f>VLOOKUP($C155,Wunder!A:L,12, FALSE)</f>
        <v>-5.9999999999998721E-2</v>
      </c>
      <c r="Z155" s="99"/>
      <c r="AA155" s="80">
        <f>VLOOKUP($C155+F155, KRDD!A:D,4)</f>
        <v>34</v>
      </c>
      <c r="AB155" s="80">
        <f>VLOOKUP($C155+F155, KRDD!$A:$D,3)</f>
        <v>22</v>
      </c>
      <c r="AC155" s="84">
        <f>VLOOKUP($C155, Wunder!A:L, 9, FALSE)</f>
        <v>0</v>
      </c>
      <c r="AD155" s="106" t="str">
        <f>VLOOKUP($C155+$F155,Meso!A:D,4)</f>
        <v>clear</v>
      </c>
      <c r="AE155" s="120"/>
      <c r="AF155" s="262"/>
      <c r="AG155" s="82" t="str">
        <f t="shared" si="15"/>
        <v>N</v>
      </c>
      <c r="AH155" s="106">
        <f>VLOOKUP($C155+$F155+(4/24),KRDD!A:D,2)-VLOOKUP($C155+$F155,KRDD!A:D,2)</f>
        <v>0</v>
      </c>
      <c r="AI155" s="89"/>
      <c r="AJ155" s="112">
        <f>VLOOKUP(C155+1,Moon!A:B,2,FALSE)</f>
        <v>0.56000000000000005</v>
      </c>
      <c r="AK155" s="112">
        <f>AJ155*VLOOKUP(AD155,Moon!$R:$S,2,FALSE)</f>
        <v>0.56000000000000005</v>
      </c>
      <c r="AL155" s="104">
        <f t="shared" si="14"/>
        <v>39463</v>
      </c>
      <c r="AM155" s="138">
        <v>0.36805555555555558</v>
      </c>
      <c r="AN155" s="100">
        <v>1.72</v>
      </c>
      <c r="AO155" s="144">
        <v>309</v>
      </c>
      <c r="AP155" s="99">
        <v>1.65</v>
      </c>
      <c r="AQ155" s="99">
        <v>15.66</v>
      </c>
      <c r="AR155" s="89" t="s">
        <v>13</v>
      </c>
      <c r="AS155" s="280">
        <f>VLOOKUP($C155, MDT!A:D, 4, FALSE)</f>
        <v>45.9</v>
      </c>
      <c r="AT155" s="291">
        <f>(VLOOKUP($C155, MDT!A:D,4, TRUE)+VLOOKUP($C155+1, MDT!A:D,4, TRUE))/2</f>
        <v>45</v>
      </c>
      <c r="AU155" s="262">
        <f>((VLOOKUP($C155+1,Flow!A:B,2)+VLOOKUP($C155+2,Flow!A:B,2)+VLOOKUP($C155+3,Flow!A:B,2)+VLOOKUP($C155+4,Flow!A:B,2)+VLOOKUP($C155+5,Flow!A:B,2))/5)</f>
        <v>311</v>
      </c>
      <c r="AV155" s="262">
        <f>VLOOKUP($AL155,Flow!A:B, 2)</f>
        <v>326</v>
      </c>
      <c r="AW155" s="269">
        <f>((VLOOKUP(C155+1, Flow!A:B,2))+(VLOOKUP($C155+2, Flow!A:B,2)))/2</f>
        <v>336</v>
      </c>
      <c r="AX155" s="188">
        <v>3</v>
      </c>
      <c r="AY155" s="94">
        <v>2</v>
      </c>
      <c r="AZ155" s="94">
        <v>0</v>
      </c>
      <c r="BA155" s="178">
        <v>0</v>
      </c>
      <c r="BB155" s="181">
        <v>0</v>
      </c>
      <c r="BC155" s="189">
        <f t="shared" si="16"/>
        <v>15</v>
      </c>
      <c r="BD155" s="84">
        <f t="shared" si="17"/>
        <v>2008</v>
      </c>
      <c r="BE155" s="140">
        <f t="shared" si="18"/>
        <v>3.9735099337748347</v>
      </c>
    </row>
    <row r="156" spans="1:57">
      <c r="A156" s="86" t="s">
        <v>18</v>
      </c>
      <c r="B156" s="89" t="s">
        <v>18</v>
      </c>
      <c r="C156" s="301">
        <v>39462</v>
      </c>
      <c r="D156" s="92" t="s">
        <v>384</v>
      </c>
      <c r="E156" s="84" t="s">
        <v>11</v>
      </c>
      <c r="F156" s="156">
        <v>0.84652777777777777</v>
      </c>
      <c r="G156" s="88">
        <v>306</v>
      </c>
      <c r="H156" s="84">
        <v>305</v>
      </c>
      <c r="I156" s="84">
        <v>20</v>
      </c>
      <c r="J156" s="84"/>
      <c r="K156" s="106">
        <f t="shared" si="19"/>
        <v>6.8627450980392162</v>
      </c>
      <c r="L156" s="112">
        <f t="shared" si="0"/>
        <v>6.557377049180328</v>
      </c>
      <c r="M156" s="95">
        <v>37</v>
      </c>
      <c r="N156" s="88">
        <v>38</v>
      </c>
      <c r="O156" s="94" t="s">
        <v>11</v>
      </c>
      <c r="P156" s="94"/>
      <c r="Q156" s="94" t="s">
        <v>252</v>
      </c>
      <c r="R156" s="84">
        <v>1</v>
      </c>
      <c r="S156" s="89">
        <v>0</v>
      </c>
      <c r="T156" s="280">
        <f>VLOOKUP($C156+$F156,Meso!A:C,2)</f>
        <v>42.1</v>
      </c>
      <c r="U156" s="284">
        <f>VLOOKUP($C156+$F156, Temp30!A:C, 3, TRUE)</f>
        <v>45.7</v>
      </c>
      <c r="V156" s="84">
        <v>320</v>
      </c>
      <c r="W156" s="106">
        <f>VLOOKUP($C156,Wunder!A:L,5,FALSE)</f>
        <v>30.28</v>
      </c>
      <c r="X156" s="106">
        <f>VLOOKUP($C156,Wunder!A:L,11, FALSE)</f>
        <v>0</v>
      </c>
      <c r="Y156" s="106">
        <f>VLOOKUP($C156,Wunder!A:L,12, FALSE)</f>
        <v>-5.9999999999998721E-2</v>
      </c>
      <c r="Z156" s="99"/>
      <c r="AA156" s="80">
        <f>VLOOKUP($C156+F156, KRDD!A:D,4)</f>
        <v>34</v>
      </c>
      <c r="AB156" s="80">
        <f>VLOOKUP($C156+F156, KRDD!$A:$D,3)</f>
        <v>22</v>
      </c>
      <c r="AC156" s="84">
        <f>VLOOKUP($C156, Wunder!A:L, 9, FALSE)</f>
        <v>0</v>
      </c>
      <c r="AD156" s="106" t="str">
        <f>VLOOKUP($C156+$F156,Meso!A:D,4)</f>
        <v>clear</v>
      </c>
      <c r="AE156" s="120"/>
      <c r="AF156" s="262"/>
      <c r="AG156" s="82" t="str">
        <f t="shared" si="15"/>
        <v>N</v>
      </c>
      <c r="AH156" s="106">
        <f>VLOOKUP($C156+$F156+(4/24),KRDD!A:D,2)-VLOOKUP($C156+$F156,KRDD!A:D,2)</f>
        <v>0</v>
      </c>
      <c r="AI156" s="89"/>
      <c r="AJ156" s="112">
        <f>VLOOKUP(C156+1,Moon!A:B,2,FALSE)</f>
        <v>0.56000000000000005</v>
      </c>
      <c r="AK156" s="112">
        <f>AJ156*VLOOKUP(AD156,Moon!$R:$S,2,FALSE)</f>
        <v>0.56000000000000005</v>
      </c>
      <c r="AL156" s="104">
        <f t="shared" si="14"/>
        <v>39463</v>
      </c>
      <c r="AM156" s="138">
        <v>0.36805555555555558</v>
      </c>
      <c r="AN156" s="100">
        <v>1.72</v>
      </c>
      <c r="AO156" s="144">
        <v>309</v>
      </c>
      <c r="AP156" s="99">
        <v>1.65</v>
      </c>
      <c r="AQ156" s="99">
        <v>15.66</v>
      </c>
      <c r="AR156" s="89" t="s">
        <v>13</v>
      </c>
      <c r="AS156" s="280">
        <f>VLOOKUP($C156, MDT!A:D, 4, FALSE)</f>
        <v>45.9</v>
      </c>
      <c r="AT156" s="291">
        <f>(VLOOKUP($C156, MDT!A:D,4, TRUE)+VLOOKUP($C156+1, MDT!A:D,4, TRUE))/2</f>
        <v>45</v>
      </c>
      <c r="AU156" s="262">
        <f>((VLOOKUP($C156+1,Flow!A:B,2)+VLOOKUP($C156+2,Flow!A:B,2)+VLOOKUP($C156+3,Flow!A:B,2)+VLOOKUP($C156+4,Flow!A:B,2)+VLOOKUP($C156+5,Flow!A:B,2))/5)</f>
        <v>311</v>
      </c>
      <c r="AV156" s="262">
        <f>VLOOKUP($AL156,Flow!A:B, 2)</f>
        <v>326</v>
      </c>
      <c r="AW156" s="269">
        <f>((VLOOKUP(C156+1, Flow!A:B,2))+(VLOOKUP($C156+2, Flow!A:B,2)))/2</f>
        <v>336</v>
      </c>
      <c r="AX156" s="188">
        <v>17</v>
      </c>
      <c r="AY156" s="94">
        <v>2</v>
      </c>
      <c r="AZ156" s="94">
        <v>0</v>
      </c>
      <c r="BA156" s="178">
        <v>1</v>
      </c>
      <c r="BB156" s="181">
        <v>0</v>
      </c>
      <c r="BC156" s="189">
        <f t="shared" si="16"/>
        <v>15</v>
      </c>
      <c r="BD156" s="84">
        <f t="shared" si="17"/>
        <v>2008</v>
      </c>
      <c r="BE156" s="140">
        <f t="shared" si="18"/>
        <v>13.725490196078432</v>
      </c>
    </row>
    <row r="157" spans="1:57">
      <c r="A157" s="86" t="s">
        <v>11</v>
      </c>
      <c r="B157" s="89" t="s">
        <v>11</v>
      </c>
      <c r="C157" s="302">
        <v>39466</v>
      </c>
      <c r="D157" s="92" t="s">
        <v>384</v>
      </c>
      <c r="E157" s="84" t="s">
        <v>11</v>
      </c>
      <c r="F157" s="156">
        <v>0.85833333333333339</v>
      </c>
      <c r="G157" s="88">
        <v>300</v>
      </c>
      <c r="H157" s="84">
        <v>304</v>
      </c>
      <c r="I157" s="84">
        <v>5</v>
      </c>
      <c r="J157" s="84">
        <v>0</v>
      </c>
      <c r="K157" s="106">
        <f t="shared" si="19"/>
        <v>1.9672131147540985</v>
      </c>
      <c r="L157" s="112">
        <f t="shared" si="0"/>
        <v>1.6447368421052631</v>
      </c>
      <c r="M157" s="95">
        <v>38</v>
      </c>
      <c r="N157" s="88">
        <v>38</v>
      </c>
      <c r="O157" s="94" t="s">
        <v>380</v>
      </c>
      <c r="P157" s="94" t="s">
        <v>378</v>
      </c>
      <c r="Q157" s="94" t="s">
        <v>251</v>
      </c>
      <c r="R157" s="84">
        <v>1</v>
      </c>
      <c r="S157" s="89">
        <v>0</v>
      </c>
      <c r="T157" s="280">
        <f>VLOOKUP($C157+$F157,Meso!A:C,2)</f>
        <v>39.9</v>
      </c>
      <c r="U157" s="284">
        <f>VLOOKUP($C157+$F157, Temp30!A:C, 3, TRUE)</f>
        <v>46.6</v>
      </c>
      <c r="V157" s="84">
        <v>298</v>
      </c>
      <c r="W157" s="106">
        <f>VLOOKUP($C157,Wunder!A:L,5,FALSE)</f>
        <v>30.2</v>
      </c>
      <c r="X157" s="106">
        <f>VLOOKUP($C157,Wunder!A:L,11, FALSE)</f>
        <v>-0.27999999999999758</v>
      </c>
      <c r="Y157" s="106">
        <f>VLOOKUP($C157,Wunder!A:L,12, FALSE)</f>
        <v>-1.0000000000001563E-2</v>
      </c>
      <c r="Z157" s="99"/>
      <c r="AA157" s="80">
        <f>VLOOKUP($C157+F157, KRDD!A:D,4)</f>
        <v>5</v>
      </c>
      <c r="AB157" s="80">
        <f>VLOOKUP($C157+F157, KRDD!$A:$D,3)</f>
        <v>2</v>
      </c>
      <c r="AC157" s="84">
        <f>VLOOKUP($C157, Wunder!A:L, 9, FALSE)</f>
        <v>0</v>
      </c>
      <c r="AD157" s="106" t="str">
        <f>VLOOKUP($C157+$F157,Meso!A:D,4)</f>
        <v>clear</v>
      </c>
      <c r="AE157" s="120" t="str">
        <f>VLOOKUP($C157, Wunder!A:L, 10, FALSE)</f>
        <v>Rain</v>
      </c>
      <c r="AF157" s="262" t="str">
        <f>VLOOKUP($C157+1,Wunder!A:L,10,FALSE)</f>
        <v>Rain</v>
      </c>
      <c r="AG157" s="82" t="str">
        <f t="shared" si="15"/>
        <v>N</v>
      </c>
      <c r="AH157" s="106">
        <f>VLOOKUP($C157+$F157+(4/24),KRDD!A:D,2)-VLOOKUP($C157+$F157,KRDD!A:D,2)</f>
        <v>0</v>
      </c>
      <c r="AI157" s="89"/>
      <c r="AJ157" s="112">
        <f>VLOOKUP(C157+1,Moon!A:B,2,FALSE)</f>
        <v>0.93</v>
      </c>
      <c r="AK157" s="112">
        <f>AJ157*VLOOKUP(AD157,Moon!$R:$S,2,FALSE)</f>
        <v>0.93</v>
      </c>
      <c r="AL157" s="104">
        <f t="shared" si="14"/>
        <v>39467</v>
      </c>
      <c r="AM157" s="138">
        <v>0.3979166666666667</v>
      </c>
      <c r="AN157" s="100">
        <v>2</v>
      </c>
      <c r="AO157" s="144">
        <v>302</v>
      </c>
      <c r="AP157" s="99">
        <v>1.64</v>
      </c>
      <c r="AQ157" s="99">
        <v>18</v>
      </c>
      <c r="AR157" s="89" t="s">
        <v>13</v>
      </c>
      <c r="AS157" s="280">
        <f>VLOOKUP($C157, MDT!A:D, 4, FALSE)</f>
        <v>45.9</v>
      </c>
      <c r="AT157" s="291">
        <f>(VLOOKUP($C157, MDT!A:D,4, TRUE)+VLOOKUP($C157+1, MDT!A:D,4, TRUE))/2</f>
        <v>45.7</v>
      </c>
      <c r="AU157" s="262">
        <f>((VLOOKUP($C157+1,Flow!A:B,2)+VLOOKUP($C157+2,Flow!A:B,2)+VLOOKUP($C157+3,Flow!A:B,2)+VLOOKUP($C157+4,Flow!A:B,2)+VLOOKUP($C157+5,Flow!A:B,2))/5)</f>
        <v>362.2</v>
      </c>
      <c r="AV157" s="262">
        <f>VLOOKUP($AL157,Flow!A:B, 2)</f>
        <v>289</v>
      </c>
      <c r="AW157" s="269">
        <f>((VLOOKUP(C157+1, Flow!A:B,2))+(VLOOKUP($C157+2, Flow!A:B,2)))/2</f>
        <v>287.5</v>
      </c>
      <c r="AX157" s="188">
        <v>4</v>
      </c>
      <c r="AY157" s="94">
        <v>1</v>
      </c>
      <c r="AZ157" s="94">
        <v>0</v>
      </c>
      <c r="BA157" s="178">
        <v>0</v>
      </c>
      <c r="BB157" s="181">
        <v>0</v>
      </c>
      <c r="BC157" s="189">
        <f t="shared" si="16"/>
        <v>19</v>
      </c>
      <c r="BD157" s="84">
        <f t="shared" si="17"/>
        <v>2008</v>
      </c>
      <c r="BE157" s="140">
        <f t="shared" si="18"/>
        <v>3.9344262295081971</v>
      </c>
    </row>
    <row r="158" spans="1:57">
      <c r="A158" s="86" t="s">
        <v>18</v>
      </c>
      <c r="B158" s="89" t="s">
        <v>18</v>
      </c>
      <c r="C158" s="301">
        <v>39466</v>
      </c>
      <c r="D158" s="92" t="s">
        <v>384</v>
      </c>
      <c r="E158" s="84" t="s">
        <v>11</v>
      </c>
      <c r="F158" s="156">
        <v>0.85833333333333339</v>
      </c>
      <c r="G158" s="88">
        <v>332</v>
      </c>
      <c r="H158" s="84">
        <v>335</v>
      </c>
      <c r="I158" s="84">
        <v>19</v>
      </c>
      <c r="J158" s="84"/>
      <c r="K158" s="106">
        <f t="shared" si="19"/>
        <v>5.9523809523809517</v>
      </c>
      <c r="L158" s="112">
        <f t="shared" si="0"/>
        <v>5.6716417910447765</v>
      </c>
      <c r="M158" s="95">
        <v>38</v>
      </c>
      <c r="N158" s="88">
        <v>37</v>
      </c>
      <c r="O158" s="94" t="s">
        <v>11</v>
      </c>
      <c r="P158" s="94"/>
      <c r="Q158" s="94" t="s">
        <v>252</v>
      </c>
      <c r="R158" s="84">
        <v>1</v>
      </c>
      <c r="S158" s="89">
        <v>0</v>
      </c>
      <c r="T158" s="280">
        <f>VLOOKUP($C158+$F158,Meso!A:C,2)</f>
        <v>39.9</v>
      </c>
      <c r="U158" s="284">
        <f>VLOOKUP($C158+$F158, Temp30!A:C, 3, TRUE)</f>
        <v>46.6</v>
      </c>
      <c r="V158" s="84">
        <v>298</v>
      </c>
      <c r="W158" s="106">
        <f>VLOOKUP($C158,Wunder!A:L,5,FALSE)</f>
        <v>30.2</v>
      </c>
      <c r="X158" s="106">
        <f>VLOOKUP($C158,Wunder!A:L,11, FALSE)</f>
        <v>-0.27999999999999758</v>
      </c>
      <c r="Y158" s="106">
        <f>VLOOKUP($C158,Wunder!A:L,12, FALSE)</f>
        <v>-1.0000000000001563E-2</v>
      </c>
      <c r="Z158" s="99"/>
      <c r="AA158" s="80">
        <f>VLOOKUP($C158+F158, KRDD!A:D,4)</f>
        <v>5</v>
      </c>
      <c r="AB158" s="80">
        <f>VLOOKUP($C158+F158, KRDD!$A:$D,3)</f>
        <v>2</v>
      </c>
      <c r="AC158" s="84">
        <f>VLOOKUP($C158, Wunder!A:L, 9, FALSE)</f>
        <v>0</v>
      </c>
      <c r="AD158" s="106" t="str">
        <f>VLOOKUP($C158+$F158,Meso!A:D,4)</f>
        <v>clear</v>
      </c>
      <c r="AE158" s="120" t="str">
        <f>VLOOKUP($C158, Wunder!A:L, 10, FALSE)</f>
        <v>Rain</v>
      </c>
      <c r="AF158" s="262" t="str">
        <f>VLOOKUP($C158+1,Wunder!A:L,10,FALSE)</f>
        <v>Rain</v>
      </c>
      <c r="AG158" s="82" t="str">
        <f t="shared" si="15"/>
        <v>N</v>
      </c>
      <c r="AH158" s="106">
        <f>VLOOKUP($C158+$F158+(4/24),KRDD!A:D,2)-VLOOKUP($C158+$F158,KRDD!A:D,2)</f>
        <v>0</v>
      </c>
      <c r="AI158" s="89"/>
      <c r="AJ158" s="112">
        <f>VLOOKUP(C158+1,Moon!A:B,2,FALSE)</f>
        <v>0.93</v>
      </c>
      <c r="AK158" s="112">
        <f>AJ158*VLOOKUP(AD158,Moon!$R:$S,2,FALSE)</f>
        <v>0.93</v>
      </c>
      <c r="AL158" s="104">
        <f t="shared" ref="AL158:AL221" si="20">C158+1</f>
        <v>39467</v>
      </c>
      <c r="AM158" s="138">
        <v>0.3979166666666667</v>
      </c>
      <c r="AN158" s="100">
        <v>2</v>
      </c>
      <c r="AO158" s="144">
        <v>302</v>
      </c>
      <c r="AP158" s="99">
        <v>1.64</v>
      </c>
      <c r="AQ158" s="99">
        <v>18</v>
      </c>
      <c r="AR158" s="89" t="s">
        <v>13</v>
      </c>
      <c r="AS158" s="280">
        <f>VLOOKUP($C158, MDT!A:D, 4, FALSE)</f>
        <v>45.9</v>
      </c>
      <c r="AT158" s="291">
        <f>(VLOOKUP($C158, MDT!A:D,4, TRUE)+VLOOKUP($C158+1, MDT!A:D,4, TRUE))/2</f>
        <v>45.7</v>
      </c>
      <c r="AU158" s="262">
        <f>((VLOOKUP($C158+1,Flow!A:B,2)+VLOOKUP($C158+2,Flow!A:B,2)+VLOOKUP($C158+3,Flow!A:B,2)+VLOOKUP($C158+4,Flow!A:B,2)+VLOOKUP($C158+5,Flow!A:B,2))/5)</f>
        <v>362.2</v>
      </c>
      <c r="AV158" s="262">
        <f>VLOOKUP($AL158,Flow!A:B, 2)</f>
        <v>289</v>
      </c>
      <c r="AW158" s="269">
        <f>((VLOOKUP(C158+1, Flow!A:B,2))+(VLOOKUP($C158+2, Flow!A:B,2)))/2</f>
        <v>287.5</v>
      </c>
      <c r="AX158" s="188">
        <v>16</v>
      </c>
      <c r="AY158" s="94">
        <v>1</v>
      </c>
      <c r="AZ158" s="94">
        <v>2</v>
      </c>
      <c r="BA158" s="178">
        <v>0</v>
      </c>
      <c r="BB158" s="181">
        <v>0</v>
      </c>
      <c r="BC158" s="189">
        <f t="shared" si="16"/>
        <v>19</v>
      </c>
      <c r="BD158" s="84">
        <f t="shared" si="17"/>
        <v>2008</v>
      </c>
      <c r="BE158" s="140">
        <f t="shared" si="18"/>
        <v>11.904761904761903</v>
      </c>
    </row>
    <row r="159" spans="1:57">
      <c r="A159" s="86" t="s">
        <v>11</v>
      </c>
      <c r="B159" s="89" t="s">
        <v>18</v>
      </c>
      <c r="C159" s="301">
        <v>39470</v>
      </c>
      <c r="D159" s="92" t="s">
        <v>384</v>
      </c>
      <c r="E159" s="84" t="s">
        <v>11</v>
      </c>
      <c r="F159" s="156">
        <v>0.80208333333333337</v>
      </c>
      <c r="G159" s="88">
        <v>300</v>
      </c>
      <c r="H159" s="84">
        <v>299</v>
      </c>
      <c r="I159" s="84">
        <v>9</v>
      </c>
      <c r="J159" s="84">
        <v>1</v>
      </c>
      <c r="K159" s="106">
        <f t="shared" si="19"/>
        <v>3.3333333333333335</v>
      </c>
      <c r="L159" s="112">
        <f t="shared" si="0"/>
        <v>3.0100334448160537</v>
      </c>
      <c r="M159" s="95">
        <v>39</v>
      </c>
      <c r="N159" s="88">
        <v>38</v>
      </c>
      <c r="O159" s="94" t="s">
        <v>380</v>
      </c>
      <c r="P159" s="94" t="s">
        <v>378</v>
      </c>
      <c r="Q159" s="94" t="s">
        <v>251</v>
      </c>
      <c r="R159" s="84">
        <v>1</v>
      </c>
      <c r="S159" s="89">
        <v>0</v>
      </c>
      <c r="T159" s="280">
        <f>VLOOKUP($C159+$F159,Meso!A:C,2)</f>
        <v>44.1</v>
      </c>
      <c r="U159" s="284">
        <f>VLOOKUP($C159+$F159, Temp30!A:C, 3, TRUE)</f>
        <v>44.9</v>
      </c>
      <c r="V159" s="84">
        <v>343</v>
      </c>
      <c r="W159" s="106">
        <f>VLOOKUP($C159,Wunder!A:L,5,FALSE)</f>
        <v>29.92</v>
      </c>
      <c r="X159" s="106">
        <f>VLOOKUP($C159,Wunder!A:L,11, FALSE)</f>
        <v>-0.17000000000000171</v>
      </c>
      <c r="Y159" s="106">
        <f>VLOOKUP($C159,Wunder!A:L,12, FALSE)</f>
        <v>-0.2099999999999973</v>
      </c>
      <c r="Z159" s="99"/>
      <c r="AA159" s="80">
        <f>VLOOKUP($C159+F159, KRDD!A:D,4)</f>
        <v>5</v>
      </c>
      <c r="AB159" s="80">
        <f>VLOOKUP($C159+F159, KRDD!$A:$D,3)</f>
        <v>3</v>
      </c>
      <c r="AC159" s="84">
        <f>VLOOKUP($C159, Wunder!A:L, 9, FALSE)</f>
        <v>6</v>
      </c>
      <c r="AD159" s="106" t="str">
        <f>VLOOKUP($C159+$F159,Meso!A:D,4)</f>
        <v>overcast</v>
      </c>
      <c r="AE159" s="120"/>
      <c r="AF159" s="262" t="str">
        <f>VLOOKUP($C159+1,Wunder!A:L,10,FALSE)</f>
        <v>Rain</v>
      </c>
      <c r="AG159" s="82" t="str">
        <f t="shared" si="15"/>
        <v>N</v>
      </c>
      <c r="AH159" s="106">
        <f>VLOOKUP($C159+$F159+(4/24),KRDD!A:D,2)-VLOOKUP($C159+$F159,KRDD!A:D,2)</f>
        <v>0</v>
      </c>
      <c r="AI159" s="89"/>
      <c r="AJ159" s="112">
        <f>VLOOKUP(C159+1,Moon!A:B,2,FALSE)</f>
        <v>0.96</v>
      </c>
      <c r="AK159" s="112">
        <f>AJ159*VLOOKUP(AD159,Moon!$R:$S,2,FALSE)</f>
        <v>0.192</v>
      </c>
      <c r="AL159" s="104">
        <f t="shared" si="20"/>
        <v>39471</v>
      </c>
      <c r="AM159" s="138">
        <v>0.33124999999999999</v>
      </c>
      <c r="AN159" s="100">
        <v>1.71</v>
      </c>
      <c r="AO159" s="144">
        <v>347</v>
      </c>
      <c r="AP159" s="99">
        <v>1.9</v>
      </c>
      <c r="AQ159" s="99">
        <v>14.33</v>
      </c>
      <c r="AR159" s="89" t="s">
        <v>13</v>
      </c>
      <c r="AS159" s="280">
        <f>VLOOKUP($C159, MDT!A:D, 4, FALSE)</f>
        <v>44.2</v>
      </c>
      <c r="AT159" s="291">
        <f>(VLOOKUP($C159, MDT!A:D,4, TRUE)+VLOOKUP($C159+1, MDT!A:D,4, TRUE))/2</f>
        <v>44.3</v>
      </c>
      <c r="AU159" s="262">
        <f>((VLOOKUP($C159+1,Flow!A:B,2)+VLOOKUP($C159+2,Flow!A:B,2)+VLOOKUP($C159+3,Flow!A:B,2)+VLOOKUP($C159+4,Flow!A:B,2)+VLOOKUP($C159+5,Flow!A:B,2))/5)</f>
        <v>701.8</v>
      </c>
      <c r="AV159" s="262">
        <f>VLOOKUP($AL159,Flow!A:B, 2)</f>
        <v>345</v>
      </c>
      <c r="AW159" s="269">
        <f>((VLOOKUP(C159+1, Flow!A:B,2))+(VLOOKUP($C159+2, Flow!A:B,2)))/2</f>
        <v>368.5</v>
      </c>
      <c r="AX159" s="188">
        <v>8</v>
      </c>
      <c r="AY159" s="94">
        <v>0</v>
      </c>
      <c r="AZ159" s="94">
        <v>1</v>
      </c>
      <c r="BA159" s="182"/>
      <c r="BB159" s="181">
        <v>0</v>
      </c>
      <c r="BC159" s="189">
        <f t="shared" si="16"/>
        <v>23</v>
      </c>
      <c r="BD159" s="84">
        <f t="shared" si="17"/>
        <v>2008</v>
      </c>
      <c r="BE159" s="140">
        <f t="shared" si="18"/>
        <v>6.666666666666667</v>
      </c>
    </row>
    <row r="160" spans="1:57">
      <c r="A160" s="86" t="s">
        <v>18</v>
      </c>
      <c r="B160" s="89" t="s">
        <v>18</v>
      </c>
      <c r="C160" s="301">
        <v>39470</v>
      </c>
      <c r="D160" s="92" t="s">
        <v>384</v>
      </c>
      <c r="E160" s="84" t="s">
        <v>11</v>
      </c>
      <c r="F160" s="156">
        <v>0.80208333333333337</v>
      </c>
      <c r="G160" s="88">
        <v>287</v>
      </c>
      <c r="H160" s="84">
        <v>286</v>
      </c>
      <c r="I160" s="84">
        <v>13</v>
      </c>
      <c r="J160" s="84"/>
      <c r="K160" s="106">
        <f t="shared" si="19"/>
        <v>4.8780487804878048</v>
      </c>
      <c r="L160" s="112">
        <f t="shared" si="0"/>
        <v>4.5454545454545459</v>
      </c>
      <c r="M160" s="95">
        <v>37</v>
      </c>
      <c r="N160" s="88">
        <v>38</v>
      </c>
      <c r="O160" s="94" t="s">
        <v>11</v>
      </c>
      <c r="P160" s="94"/>
      <c r="Q160" s="94" t="s">
        <v>252</v>
      </c>
      <c r="R160" s="84">
        <v>1</v>
      </c>
      <c r="S160" s="89">
        <v>0</v>
      </c>
      <c r="T160" s="280">
        <f>VLOOKUP($C160+$F160,Meso!A:C,2)</f>
        <v>44.1</v>
      </c>
      <c r="U160" s="284">
        <f>VLOOKUP($C160+$F160, Temp30!A:C, 3, TRUE)</f>
        <v>44.9</v>
      </c>
      <c r="V160" s="84">
        <v>343</v>
      </c>
      <c r="W160" s="106">
        <f>VLOOKUP($C160,Wunder!A:L,5,FALSE)</f>
        <v>29.92</v>
      </c>
      <c r="X160" s="106">
        <f>VLOOKUP($C160,Wunder!A:L,11, FALSE)</f>
        <v>-0.17000000000000171</v>
      </c>
      <c r="Y160" s="106">
        <f>VLOOKUP($C160,Wunder!A:L,12, FALSE)</f>
        <v>-0.2099999999999973</v>
      </c>
      <c r="Z160" s="99"/>
      <c r="AA160" s="80">
        <f>VLOOKUP($C160+F160, KRDD!A:D,4)</f>
        <v>5</v>
      </c>
      <c r="AB160" s="80">
        <f>VLOOKUP($C160+F160, KRDD!$A:$D,3)</f>
        <v>3</v>
      </c>
      <c r="AC160" s="84">
        <f>VLOOKUP($C160, Wunder!A:L, 9, FALSE)</f>
        <v>6</v>
      </c>
      <c r="AD160" s="106" t="str">
        <f>VLOOKUP($C160+$F160,Meso!A:D,4)</f>
        <v>overcast</v>
      </c>
      <c r="AE160" s="120"/>
      <c r="AF160" s="262" t="str">
        <f>VLOOKUP($C160+1,Wunder!A:L,10,FALSE)</f>
        <v>Rain</v>
      </c>
      <c r="AG160" s="82" t="str">
        <f t="shared" si="15"/>
        <v>N</v>
      </c>
      <c r="AH160" s="106">
        <f>VLOOKUP($C160+$F160+(4/24),KRDD!A:D,2)-VLOOKUP($C160+$F160,KRDD!A:D,2)</f>
        <v>0</v>
      </c>
      <c r="AI160" s="89"/>
      <c r="AJ160" s="112">
        <f>VLOOKUP(C160+1,Moon!A:B,2,FALSE)</f>
        <v>0.96</v>
      </c>
      <c r="AK160" s="112">
        <f>AJ160*VLOOKUP(AD160,Moon!$R:$S,2,FALSE)</f>
        <v>0.192</v>
      </c>
      <c r="AL160" s="104">
        <f t="shared" si="20"/>
        <v>39471</v>
      </c>
      <c r="AM160" s="138">
        <v>0.33124999999999999</v>
      </c>
      <c r="AN160" s="100">
        <v>1.71</v>
      </c>
      <c r="AO160" s="144">
        <v>347</v>
      </c>
      <c r="AP160" s="99">
        <v>1.9</v>
      </c>
      <c r="AQ160" s="99">
        <v>14.33</v>
      </c>
      <c r="AR160" s="89" t="s">
        <v>13</v>
      </c>
      <c r="AS160" s="280">
        <f>VLOOKUP($C160, MDT!A:D, 4, FALSE)</f>
        <v>44.2</v>
      </c>
      <c r="AT160" s="291">
        <f>(VLOOKUP($C160, MDT!A:D,4, TRUE)+VLOOKUP($C160+1, MDT!A:D,4, TRUE))/2</f>
        <v>44.3</v>
      </c>
      <c r="AU160" s="262">
        <f>((VLOOKUP($C160+1,Flow!A:B,2)+VLOOKUP($C160+2,Flow!A:B,2)+VLOOKUP($C160+3,Flow!A:B,2)+VLOOKUP($C160+4,Flow!A:B,2)+VLOOKUP($C160+5,Flow!A:B,2))/5)</f>
        <v>701.8</v>
      </c>
      <c r="AV160" s="262">
        <f>VLOOKUP($AL160,Flow!A:B, 2)</f>
        <v>345</v>
      </c>
      <c r="AW160" s="269">
        <f>((VLOOKUP(C160+1, Flow!A:B,2))+(VLOOKUP($C160+2, Flow!A:B,2)))/2</f>
        <v>368.5</v>
      </c>
      <c r="AX160" s="188">
        <v>12</v>
      </c>
      <c r="AY160" s="94">
        <v>1</v>
      </c>
      <c r="AZ160" s="94">
        <v>0</v>
      </c>
      <c r="BA160" s="182"/>
      <c r="BB160" s="181">
        <v>0</v>
      </c>
      <c r="BC160" s="189">
        <f t="shared" si="16"/>
        <v>23</v>
      </c>
      <c r="BD160" s="84">
        <f t="shared" si="17"/>
        <v>2008</v>
      </c>
      <c r="BE160" s="140">
        <f t="shared" si="18"/>
        <v>9.7560975609756095</v>
      </c>
    </row>
    <row r="161" spans="1:57">
      <c r="A161" s="86" t="s">
        <v>11</v>
      </c>
      <c r="B161" s="89" t="s">
        <v>11</v>
      </c>
      <c r="C161" s="302">
        <v>39474</v>
      </c>
      <c r="D161" s="92" t="s">
        <v>384</v>
      </c>
      <c r="E161" s="84" t="s">
        <v>11</v>
      </c>
      <c r="F161" s="156">
        <v>0.89583333333333337</v>
      </c>
      <c r="G161" s="88">
        <v>305</v>
      </c>
      <c r="H161" s="84">
        <v>182</v>
      </c>
      <c r="I161" s="84">
        <v>2</v>
      </c>
      <c r="J161" s="84">
        <v>135</v>
      </c>
      <c r="K161" s="106">
        <f t="shared" si="19"/>
        <v>1.639344262295082</v>
      </c>
      <c r="L161" s="112">
        <f t="shared" si="0"/>
        <v>1.098901098901099</v>
      </c>
      <c r="M161" s="95">
        <v>40</v>
      </c>
      <c r="N161" s="88">
        <v>40</v>
      </c>
      <c r="O161" s="94" t="s">
        <v>380</v>
      </c>
      <c r="P161" s="94" t="s">
        <v>378</v>
      </c>
      <c r="Q161" s="94" t="s">
        <v>251</v>
      </c>
      <c r="R161" s="84">
        <v>2</v>
      </c>
      <c r="S161" s="89">
        <v>0</v>
      </c>
      <c r="T161" s="280">
        <f>VLOOKUP($C161+$F161,Meso!A:C,2)</f>
        <v>42.1</v>
      </c>
      <c r="U161" s="284">
        <f>VLOOKUP($C161+$F161, Temp30!A:C, 3, TRUE)</f>
        <v>48.2</v>
      </c>
      <c r="V161" s="84">
        <v>678</v>
      </c>
      <c r="W161" s="106">
        <f>VLOOKUP($C161,Wunder!A:L,5,FALSE)</f>
        <v>29.53</v>
      </c>
      <c r="X161" s="106">
        <f>VLOOKUP($C161,Wunder!A:L,11, FALSE)</f>
        <v>0.41000000000000014</v>
      </c>
      <c r="Y161" s="106">
        <f>VLOOKUP($C161,Wunder!A:L,12, FALSE)</f>
        <v>-0.48000000000000043</v>
      </c>
      <c r="Z161" s="99"/>
      <c r="AA161" s="80">
        <f>VLOOKUP($C161+F161, KRDD!A:D,4)</f>
        <v>13</v>
      </c>
      <c r="AB161" s="80">
        <f>VLOOKUP($C161+F161, KRDD!$A:$D,3)</f>
        <v>7</v>
      </c>
      <c r="AC161" s="84">
        <f>VLOOKUP($C161, Wunder!A:L, 9, FALSE)</f>
        <v>8</v>
      </c>
      <c r="AD161" s="106" t="str">
        <f>VLOOKUP($C161+$F161,Meso!A:D,4)</f>
        <v>overcast</v>
      </c>
      <c r="AE161" s="120" t="str">
        <f>VLOOKUP($C161, Wunder!A:L, 10, FALSE)</f>
        <v>Rain</v>
      </c>
      <c r="AF161" s="262"/>
      <c r="AG161" s="82" t="str">
        <f t="shared" si="15"/>
        <v>N</v>
      </c>
      <c r="AH161" s="106">
        <f>VLOOKUP($C161+$F161+(4/24),KRDD!A:D,2)-VLOOKUP($C161+$F161,KRDD!A:D,2)</f>
        <v>0</v>
      </c>
      <c r="AI161" s="89"/>
      <c r="AJ161" s="112">
        <f>VLOOKUP(C161+1,Moon!A:B,2,FALSE)</f>
        <v>0.68</v>
      </c>
      <c r="AK161" s="112">
        <f>AJ161*VLOOKUP(AD161,Moon!$R:$S,2,FALSE)</f>
        <v>0.13600000000000001</v>
      </c>
      <c r="AL161" s="104">
        <f t="shared" si="20"/>
        <v>39475</v>
      </c>
      <c r="AM161" s="138">
        <v>5.5555555555555552E-2</v>
      </c>
      <c r="AN161" s="100"/>
      <c r="AO161" s="144">
        <v>985</v>
      </c>
      <c r="AP161" s="99"/>
      <c r="AQ161" s="99"/>
      <c r="AR161" s="89" t="s">
        <v>13</v>
      </c>
      <c r="AS161" s="280">
        <f>VLOOKUP($C161, MDT!A:D, 4, FALSE)</f>
        <v>47.8</v>
      </c>
      <c r="AT161" s="291">
        <f>(VLOOKUP($C161, MDT!A:D,4, TRUE)+VLOOKUP($C161+1, MDT!A:D,4, TRUE))/2</f>
        <v>45.7</v>
      </c>
      <c r="AU161" s="262">
        <f>((VLOOKUP($C161+1,Flow!A:B,2)+VLOOKUP($C161+2,Flow!A:B,2)+VLOOKUP($C161+3,Flow!A:B,2)+VLOOKUP($C161+4,Flow!A:B,2)+VLOOKUP($C161+5,Flow!A:B,2))/5)</f>
        <v>612.20000000000005</v>
      </c>
      <c r="AV161" s="262">
        <f>VLOOKUP($AL161,Flow!A:B, 2)</f>
        <v>725</v>
      </c>
      <c r="AW161" s="269">
        <f>((VLOOKUP(C161+1, Flow!A:B,2))+(VLOOKUP($C161+2, Flow!A:B,2)))/2</f>
        <v>740</v>
      </c>
      <c r="AX161" s="188">
        <v>2</v>
      </c>
      <c r="AY161" s="94">
        <v>0</v>
      </c>
      <c r="AZ161" s="94">
        <v>0</v>
      </c>
      <c r="BA161" s="178">
        <v>0</v>
      </c>
      <c r="BB161" s="181">
        <v>0</v>
      </c>
      <c r="BC161" s="189">
        <f t="shared" si="16"/>
        <v>27</v>
      </c>
      <c r="BD161" s="84">
        <f t="shared" si="17"/>
        <v>2008</v>
      </c>
      <c r="BE161" s="140">
        <f t="shared" si="18"/>
        <v>3.278688524590164</v>
      </c>
    </row>
    <row r="162" spans="1:57">
      <c r="A162" s="86" t="s">
        <v>11</v>
      </c>
      <c r="B162" s="89" t="s">
        <v>11</v>
      </c>
      <c r="C162" s="302">
        <v>39474</v>
      </c>
      <c r="D162" s="92" t="s">
        <v>384</v>
      </c>
      <c r="E162" s="84" t="s">
        <v>11</v>
      </c>
      <c r="F162" s="156">
        <v>0.89583333333333337</v>
      </c>
      <c r="G162" s="88">
        <v>305</v>
      </c>
      <c r="H162" s="84">
        <v>266</v>
      </c>
      <c r="I162" s="84">
        <v>2</v>
      </c>
      <c r="J162" s="84"/>
      <c r="K162" s="106">
        <f t="shared" si="19"/>
        <v>1.1235955056179776</v>
      </c>
      <c r="L162" s="112">
        <f t="shared" si="0"/>
        <v>0.75187969924812026</v>
      </c>
      <c r="M162" s="95">
        <v>38</v>
      </c>
      <c r="N162" s="88">
        <v>38</v>
      </c>
      <c r="O162" s="94" t="s">
        <v>11</v>
      </c>
      <c r="P162" s="94"/>
      <c r="Q162" s="94" t="s">
        <v>252</v>
      </c>
      <c r="R162" s="84">
        <v>2</v>
      </c>
      <c r="S162" s="89">
        <v>0</v>
      </c>
      <c r="T162" s="280">
        <f>VLOOKUP($C162+$F162,Meso!A:C,2)</f>
        <v>42.1</v>
      </c>
      <c r="U162" s="284">
        <f>VLOOKUP($C162+$F162, Temp30!A:C, 3, TRUE)</f>
        <v>48.2</v>
      </c>
      <c r="V162" s="84">
        <v>678</v>
      </c>
      <c r="W162" s="106">
        <f>VLOOKUP($C162,Wunder!A:L,5,FALSE)</f>
        <v>29.53</v>
      </c>
      <c r="X162" s="106">
        <f>VLOOKUP($C162,Wunder!A:L,11, FALSE)</f>
        <v>0.41000000000000014</v>
      </c>
      <c r="Y162" s="106">
        <f>VLOOKUP($C162,Wunder!A:L,12, FALSE)</f>
        <v>-0.48000000000000043</v>
      </c>
      <c r="Z162" s="99"/>
      <c r="AA162" s="80">
        <f>VLOOKUP($C162+F162, KRDD!A:D,4)</f>
        <v>13</v>
      </c>
      <c r="AB162" s="80">
        <f>VLOOKUP($C162+F162, KRDD!$A:$D,3)</f>
        <v>7</v>
      </c>
      <c r="AC162" s="84">
        <f>VLOOKUP($C162, Wunder!A:L, 9, FALSE)</f>
        <v>8</v>
      </c>
      <c r="AD162" s="106" t="str">
        <f>VLOOKUP($C162+$F162,Meso!A:D,4)</f>
        <v>overcast</v>
      </c>
      <c r="AE162" s="120" t="str">
        <f>VLOOKUP($C162, Wunder!A:L, 10, FALSE)</f>
        <v>Rain</v>
      </c>
      <c r="AF162" s="262"/>
      <c r="AG162" s="82" t="str">
        <f t="shared" si="15"/>
        <v>N</v>
      </c>
      <c r="AH162" s="106">
        <f>VLOOKUP($C162+$F162+(4/24),KRDD!A:D,2)-VLOOKUP($C162+$F162,KRDD!A:D,2)</f>
        <v>0</v>
      </c>
      <c r="AI162" s="89"/>
      <c r="AJ162" s="112">
        <f>VLOOKUP(C162+1,Moon!A:B,2,FALSE)</f>
        <v>0.68</v>
      </c>
      <c r="AK162" s="112">
        <f>AJ162*VLOOKUP(AD162,Moon!$R:$S,2,FALSE)</f>
        <v>0.13600000000000001</v>
      </c>
      <c r="AL162" s="104">
        <f t="shared" si="20"/>
        <v>39475</v>
      </c>
      <c r="AM162" s="138">
        <v>5.5555555555555552E-2</v>
      </c>
      <c r="AN162" s="100"/>
      <c r="AO162" s="144">
        <v>985</v>
      </c>
      <c r="AP162" s="99"/>
      <c r="AQ162" s="99"/>
      <c r="AR162" s="89" t="s">
        <v>13</v>
      </c>
      <c r="AS162" s="280">
        <f>VLOOKUP($C162, MDT!A:D, 4, FALSE)</f>
        <v>47.8</v>
      </c>
      <c r="AT162" s="291">
        <f>(VLOOKUP($C162, MDT!A:D,4, TRUE)+VLOOKUP($C162+1, MDT!A:D,4, TRUE))/2</f>
        <v>45.7</v>
      </c>
      <c r="AU162" s="262">
        <f>((VLOOKUP($C162+1,Flow!A:B,2)+VLOOKUP($C162+2,Flow!A:B,2)+VLOOKUP($C162+3,Flow!A:B,2)+VLOOKUP($C162+4,Flow!A:B,2)+VLOOKUP($C162+5,Flow!A:B,2))/5)</f>
        <v>612.20000000000005</v>
      </c>
      <c r="AV162" s="262">
        <f>VLOOKUP($AL162,Flow!A:B, 2)</f>
        <v>725</v>
      </c>
      <c r="AW162" s="269">
        <f>((VLOOKUP(C162+1, Flow!A:B,2))+(VLOOKUP($C162+2, Flow!A:B,2)))/2</f>
        <v>740</v>
      </c>
      <c r="AX162" s="188">
        <v>2</v>
      </c>
      <c r="AY162" s="94">
        <v>0</v>
      </c>
      <c r="AZ162" s="94">
        <v>0</v>
      </c>
      <c r="BA162" s="178">
        <v>0</v>
      </c>
      <c r="BB162" s="181">
        <v>0</v>
      </c>
      <c r="BC162" s="189">
        <f t="shared" si="16"/>
        <v>27</v>
      </c>
      <c r="BD162" s="84">
        <f t="shared" si="17"/>
        <v>2008</v>
      </c>
      <c r="BE162" s="140">
        <f t="shared" si="18"/>
        <v>2.2471910112359552</v>
      </c>
    </row>
    <row r="163" spans="1:57">
      <c r="A163" s="86" t="s">
        <v>11</v>
      </c>
      <c r="B163" s="89" t="s">
        <v>18</v>
      </c>
      <c r="C163" s="301">
        <v>39476</v>
      </c>
      <c r="D163" s="92" t="s">
        <v>384</v>
      </c>
      <c r="E163" s="84" t="s">
        <v>11</v>
      </c>
      <c r="F163" s="156">
        <v>0.81944444444444453</v>
      </c>
      <c r="G163" s="88">
        <v>301</v>
      </c>
      <c r="H163" s="84">
        <v>299</v>
      </c>
      <c r="I163" s="84">
        <v>20</v>
      </c>
      <c r="J163" s="84">
        <v>2</v>
      </c>
      <c r="K163" s="106">
        <f t="shared" si="19"/>
        <v>7.0000000000000009</v>
      </c>
      <c r="L163" s="112">
        <f t="shared" si="0"/>
        <v>6.6889632107023411</v>
      </c>
      <c r="M163" s="95">
        <v>41</v>
      </c>
      <c r="N163" s="88">
        <v>39</v>
      </c>
      <c r="O163" s="94" t="s">
        <v>380</v>
      </c>
      <c r="P163" s="94" t="s">
        <v>378</v>
      </c>
      <c r="Q163" s="94" t="s">
        <v>251</v>
      </c>
      <c r="R163" s="84">
        <v>0</v>
      </c>
      <c r="S163" s="89">
        <v>0</v>
      </c>
      <c r="T163" s="280">
        <f>VLOOKUP($C163+$F163,Meso!A:C,2)</f>
        <v>39</v>
      </c>
      <c r="U163" s="284">
        <f>VLOOKUP($C163+$F163, Temp30!A:C, 3, TRUE)</f>
        <v>44.1</v>
      </c>
      <c r="V163" s="84">
        <v>556</v>
      </c>
      <c r="W163" s="106">
        <f>VLOOKUP($C163,Wunder!A:L,5,FALSE)</f>
        <v>30.13</v>
      </c>
      <c r="X163" s="106">
        <f>VLOOKUP($C163,Wunder!A:L,11, FALSE)</f>
        <v>0.10000000000000142</v>
      </c>
      <c r="Y163" s="106">
        <f>VLOOKUP($C163,Wunder!A:L,12, FALSE)</f>
        <v>0.18999999999999773</v>
      </c>
      <c r="Z163" s="99"/>
      <c r="AA163" s="80">
        <f>VLOOKUP($C163+F163, KRDD!A:D,4)</f>
        <v>9</v>
      </c>
      <c r="AB163" s="80">
        <f>VLOOKUP($C163+F163, KRDD!$A:$D,3)</f>
        <v>3</v>
      </c>
      <c r="AC163" s="84">
        <f>VLOOKUP($C163, Wunder!A:L, 9, FALSE)</f>
        <v>8</v>
      </c>
      <c r="AD163" s="106" t="str">
        <f>VLOOKUP($C163+$F163,Meso!A:D,4)</f>
        <v>clear</v>
      </c>
      <c r="AE163" s="120" t="str">
        <f>VLOOKUP($C163, Wunder!A:L, 10, FALSE)</f>
        <v>Rain</v>
      </c>
      <c r="AF163" s="262" t="str">
        <f>VLOOKUP($C163+1,Wunder!A:L,10,FALSE)</f>
        <v>Rain</v>
      </c>
      <c r="AG163" s="82" t="str">
        <f t="shared" si="15"/>
        <v>N</v>
      </c>
      <c r="AH163" s="106">
        <f>VLOOKUP($C163+$F163+(4/24),KRDD!A:D,2)-VLOOKUP($C163+$F163,KRDD!A:D,2)</f>
        <v>0</v>
      </c>
      <c r="AI163" s="89"/>
      <c r="AJ163" s="112">
        <f>VLOOKUP(C163+1,Moon!A:B,2,FALSE)</f>
        <v>0.49</v>
      </c>
      <c r="AK163" s="112">
        <f>AJ163*VLOOKUP(AD163,Moon!$R:$S,2,FALSE)</f>
        <v>0.49</v>
      </c>
      <c r="AL163" s="104">
        <f t="shared" si="20"/>
        <v>39477</v>
      </c>
      <c r="AM163" s="138">
        <v>0.37152777777777773</v>
      </c>
      <c r="AN163" s="100">
        <v>3.67</v>
      </c>
      <c r="AO163" s="144">
        <v>510</v>
      </c>
      <c r="AP163" s="99">
        <v>2.68</v>
      </c>
      <c r="AQ163" s="99">
        <v>9.33</v>
      </c>
      <c r="AR163" s="89" t="s">
        <v>13</v>
      </c>
      <c r="AS163" s="280">
        <f>VLOOKUP($C163, MDT!A:D, 4, FALSE)</f>
        <v>44</v>
      </c>
      <c r="AT163" s="291">
        <f>(VLOOKUP($C163, MDT!A:D,4, TRUE)+VLOOKUP($C163+1, MDT!A:D,4, TRUE))/2</f>
        <v>43.65</v>
      </c>
      <c r="AU163" s="262">
        <f>((VLOOKUP($C163+1,Flow!A:B,2)+VLOOKUP($C163+2,Flow!A:B,2)+VLOOKUP($C163+3,Flow!A:B,2)+VLOOKUP($C163+4,Flow!A:B,2)+VLOOKUP($C163+5,Flow!A:B,2))/5)</f>
        <v>521.6</v>
      </c>
      <c r="AV163" s="262">
        <f>VLOOKUP($AL163,Flow!A:B, 2)</f>
        <v>566</v>
      </c>
      <c r="AW163" s="269">
        <f>((VLOOKUP(C163+1, Flow!A:B,2))+(VLOOKUP($C163+2, Flow!A:B,2)))/2</f>
        <v>533</v>
      </c>
      <c r="AX163" s="139">
        <v>20</v>
      </c>
      <c r="AY163" s="84">
        <v>0</v>
      </c>
      <c r="AZ163" s="84">
        <v>0</v>
      </c>
      <c r="BA163" s="86">
        <v>0</v>
      </c>
      <c r="BB163" s="103">
        <v>0</v>
      </c>
      <c r="BC163" s="82">
        <f t="shared" si="16"/>
        <v>29</v>
      </c>
      <c r="BD163" s="84">
        <f t="shared" si="17"/>
        <v>2008</v>
      </c>
      <c r="BE163" s="140">
        <f t="shared" si="18"/>
        <v>14.000000000000002</v>
      </c>
    </row>
    <row r="164" spans="1:57">
      <c r="A164" s="86" t="s">
        <v>18</v>
      </c>
      <c r="B164" s="89" t="s">
        <v>18</v>
      </c>
      <c r="C164" s="301">
        <v>39476</v>
      </c>
      <c r="D164" s="92" t="s">
        <v>384</v>
      </c>
      <c r="E164" s="84" t="s">
        <v>11</v>
      </c>
      <c r="F164" s="156">
        <v>0.81944444444444453</v>
      </c>
      <c r="G164" s="88">
        <v>300</v>
      </c>
      <c r="H164" s="84">
        <v>303</v>
      </c>
      <c r="I164" s="84">
        <v>15</v>
      </c>
      <c r="J164" s="84"/>
      <c r="K164" s="106">
        <f t="shared" si="19"/>
        <v>5.2631578947368416</v>
      </c>
      <c r="L164" s="112">
        <f t="shared" si="0"/>
        <v>4.9504950495049505</v>
      </c>
      <c r="M164" s="95">
        <v>37</v>
      </c>
      <c r="N164" s="88">
        <v>38</v>
      </c>
      <c r="O164" s="94" t="s">
        <v>11</v>
      </c>
      <c r="P164" s="94"/>
      <c r="Q164" s="94" t="s">
        <v>252</v>
      </c>
      <c r="R164" s="84">
        <v>0</v>
      </c>
      <c r="S164" s="89">
        <v>0</v>
      </c>
      <c r="T164" s="280">
        <f>VLOOKUP($C164+$F164,Meso!A:C,2)</f>
        <v>39</v>
      </c>
      <c r="U164" s="284">
        <f>VLOOKUP($C164+$F164, Temp30!A:C, 3, TRUE)</f>
        <v>44.1</v>
      </c>
      <c r="V164" s="84">
        <v>556</v>
      </c>
      <c r="W164" s="106">
        <f>VLOOKUP($C164,Wunder!A:L,5,FALSE)</f>
        <v>30.13</v>
      </c>
      <c r="X164" s="106">
        <f>VLOOKUP($C164,Wunder!A:L,11, FALSE)</f>
        <v>0.10000000000000142</v>
      </c>
      <c r="Y164" s="106">
        <f>VLOOKUP($C164,Wunder!A:L,12, FALSE)</f>
        <v>0.18999999999999773</v>
      </c>
      <c r="Z164" s="99"/>
      <c r="AA164" s="80">
        <f>VLOOKUP($C164+F164, KRDD!A:D,4)</f>
        <v>9</v>
      </c>
      <c r="AB164" s="80">
        <f>VLOOKUP($C164+F164, KRDD!$A:$D,3)</f>
        <v>3</v>
      </c>
      <c r="AC164" s="84">
        <f>VLOOKUP($C164, Wunder!A:L, 9, FALSE)</f>
        <v>8</v>
      </c>
      <c r="AD164" s="106" t="str">
        <f>VLOOKUP($C164+$F164,Meso!A:D,4)</f>
        <v>clear</v>
      </c>
      <c r="AE164" s="120" t="str">
        <f>VLOOKUP($C164, Wunder!A:L, 10, FALSE)</f>
        <v>Rain</v>
      </c>
      <c r="AF164" s="262" t="str">
        <f>VLOOKUP($C164+1,Wunder!A:L,10,FALSE)</f>
        <v>Rain</v>
      </c>
      <c r="AG164" s="82" t="str">
        <f t="shared" si="15"/>
        <v>N</v>
      </c>
      <c r="AH164" s="106">
        <f>VLOOKUP($C164+$F164+(4/24),KRDD!A:D,2)-VLOOKUP($C164+$F164,KRDD!A:D,2)</f>
        <v>0</v>
      </c>
      <c r="AI164" s="89"/>
      <c r="AJ164" s="112">
        <f>VLOOKUP(C164+1,Moon!A:B,2,FALSE)</f>
        <v>0.49</v>
      </c>
      <c r="AK164" s="112">
        <f>AJ164*VLOOKUP(AD164,Moon!$R:$S,2,FALSE)</f>
        <v>0.49</v>
      </c>
      <c r="AL164" s="104">
        <f t="shared" si="20"/>
        <v>39477</v>
      </c>
      <c r="AM164" s="138">
        <v>0.37152777777777773</v>
      </c>
      <c r="AN164" s="100">
        <v>3.67</v>
      </c>
      <c r="AO164" s="144">
        <v>510</v>
      </c>
      <c r="AP164" s="99">
        <v>2.68</v>
      </c>
      <c r="AQ164" s="99">
        <v>9.33</v>
      </c>
      <c r="AR164" s="89" t="s">
        <v>13</v>
      </c>
      <c r="AS164" s="280">
        <f>VLOOKUP($C164, MDT!A:D, 4, FALSE)</f>
        <v>44</v>
      </c>
      <c r="AT164" s="291">
        <f>(VLOOKUP($C164, MDT!A:D,4, TRUE)+VLOOKUP($C164+1, MDT!A:D,4, TRUE))/2</f>
        <v>43.65</v>
      </c>
      <c r="AU164" s="262">
        <f>((VLOOKUP($C164+1,Flow!A:B,2)+VLOOKUP($C164+2,Flow!A:B,2)+VLOOKUP($C164+3,Flow!A:B,2)+VLOOKUP($C164+4,Flow!A:B,2)+VLOOKUP($C164+5,Flow!A:B,2))/5)</f>
        <v>521.6</v>
      </c>
      <c r="AV164" s="262">
        <f>VLOOKUP($AL164,Flow!A:B, 2)</f>
        <v>566</v>
      </c>
      <c r="AW164" s="269">
        <f>((VLOOKUP(C164+1, Flow!A:B,2))+(VLOOKUP($C164+2, Flow!A:B,2)))/2</f>
        <v>533</v>
      </c>
      <c r="AX164" s="139">
        <v>14</v>
      </c>
      <c r="AY164" s="84">
        <v>1</v>
      </c>
      <c r="AZ164" s="84">
        <v>0</v>
      </c>
      <c r="BA164" s="86">
        <v>0</v>
      </c>
      <c r="BB164" s="103">
        <v>0</v>
      </c>
      <c r="BC164" s="82">
        <f t="shared" si="16"/>
        <v>29</v>
      </c>
      <c r="BD164" s="84">
        <f t="shared" si="17"/>
        <v>2008</v>
      </c>
      <c r="BE164" s="140">
        <f t="shared" si="18"/>
        <v>10.526315789473683</v>
      </c>
    </row>
    <row r="165" spans="1:57">
      <c r="A165" s="86" t="s">
        <v>11</v>
      </c>
      <c r="B165" s="89" t="s">
        <v>11</v>
      </c>
      <c r="C165" s="301">
        <v>39481</v>
      </c>
      <c r="D165" s="92" t="s">
        <v>384</v>
      </c>
      <c r="E165" s="84" t="s">
        <v>12</v>
      </c>
      <c r="F165" s="156">
        <v>0.3611111111111111</v>
      </c>
      <c r="G165" s="88">
        <v>305</v>
      </c>
      <c r="H165" s="84">
        <v>308</v>
      </c>
      <c r="I165" s="84">
        <v>4</v>
      </c>
      <c r="J165" s="84">
        <v>1</v>
      </c>
      <c r="K165" s="106">
        <f t="shared" si="19"/>
        <v>1.6181229773462782</v>
      </c>
      <c r="L165" s="112">
        <f t="shared" si="0"/>
        <v>1.2987012987012987</v>
      </c>
      <c r="M165" s="95">
        <v>39</v>
      </c>
      <c r="N165" s="88">
        <v>41</v>
      </c>
      <c r="O165" s="94" t="s">
        <v>380</v>
      </c>
      <c r="P165" s="94" t="s">
        <v>378</v>
      </c>
      <c r="Q165" s="94" t="s">
        <v>251</v>
      </c>
      <c r="R165" s="84">
        <v>2</v>
      </c>
      <c r="S165" s="89">
        <v>0</v>
      </c>
      <c r="T165" s="280">
        <f>VLOOKUP($C165+$F165,Meso!A:C,2)</f>
        <v>39.200000000000003</v>
      </c>
      <c r="U165" s="284">
        <f>VLOOKUP($C165+$F165, Temp30!A:C, 3, TRUE)</f>
        <v>44.1</v>
      </c>
      <c r="V165" s="84">
        <v>565</v>
      </c>
      <c r="W165" s="106">
        <f>VLOOKUP($C165,Wunder!A:L,5,FALSE)</f>
        <v>29.69</v>
      </c>
      <c r="X165" s="106">
        <f>VLOOKUP($C165,Wunder!A:L,11, FALSE)</f>
        <v>0.50999999999999801</v>
      </c>
      <c r="Y165" s="106">
        <f>VLOOKUP($C165,Wunder!A:L,12, FALSE)</f>
        <v>-0.21999999999999886</v>
      </c>
      <c r="Z165" s="99"/>
      <c r="AA165" s="80">
        <f>VLOOKUP($C165+F165, KRDD!A:D,4)</f>
        <v>6</v>
      </c>
      <c r="AB165" s="80">
        <f>VLOOKUP($C165+F165, KRDD!$A:$D,3)</f>
        <v>3</v>
      </c>
      <c r="AC165" s="84">
        <f>VLOOKUP($C165, Wunder!A:L, 9, FALSE)</f>
        <v>5</v>
      </c>
      <c r="AD165" s="106" t="str">
        <f>VLOOKUP($C165+$F165,Meso!A:D,4)</f>
        <v>partly cloudy</v>
      </c>
      <c r="AE165" s="120"/>
      <c r="AF165" s="262"/>
      <c r="AG165" s="82" t="str">
        <f t="shared" si="15"/>
        <v>N</v>
      </c>
      <c r="AH165" s="106">
        <f>VLOOKUP($C165+$F165+(4/24),KRDD!A:D,2)-VLOOKUP($C165+$F165,KRDD!A:D,2)</f>
        <v>0</v>
      </c>
      <c r="AI165" s="89"/>
      <c r="AJ165" s="112">
        <f>VLOOKUP(C165+1,Moon!A:B,2,FALSE)</f>
        <v>0.08</v>
      </c>
      <c r="AK165" s="112">
        <f>AJ165*VLOOKUP(AD165,Moon!$R:$S,2,FALSE)</f>
        <v>6.4000000000000001E-2</v>
      </c>
      <c r="AL165" s="104">
        <f t="shared" si="20"/>
        <v>39482</v>
      </c>
      <c r="AM165" s="138">
        <v>0.3659722222222222</v>
      </c>
      <c r="AN165" s="100">
        <v>2.4</v>
      </c>
      <c r="AO165" s="144">
        <v>444</v>
      </c>
      <c r="AP165" s="99">
        <v>2.2799999999999998</v>
      </c>
      <c r="AQ165" s="99">
        <v>10.33</v>
      </c>
      <c r="AR165" s="89" t="s">
        <v>13</v>
      </c>
      <c r="AS165" s="280">
        <f>VLOOKUP($C165, MDT!A:D, 4, FALSE)</f>
        <v>45.2</v>
      </c>
      <c r="AT165" s="291">
        <f>(VLOOKUP($C165, MDT!A:D,4, TRUE)+VLOOKUP($C165+1, MDT!A:D,4, TRUE))/2</f>
        <v>45.05</v>
      </c>
      <c r="AU165" s="262">
        <f>((VLOOKUP($C165+1,Flow!A:B,2)+VLOOKUP($C165+2,Flow!A:B,2)+VLOOKUP($C165+3,Flow!A:B,2)+VLOOKUP($C165+4,Flow!A:B,2)+VLOOKUP($C165+5,Flow!A:B,2))/5)</f>
        <v>415.2</v>
      </c>
      <c r="AV165" s="262">
        <f>VLOOKUP($AL165,Flow!A:B, 2)</f>
        <v>524</v>
      </c>
      <c r="AW165" s="269">
        <f>((VLOOKUP(C165+1, Flow!A:B,2))+(VLOOKUP($C165+2, Flow!A:B,2)))/2</f>
        <v>480</v>
      </c>
      <c r="AX165" s="139">
        <v>3</v>
      </c>
      <c r="AY165" s="84">
        <v>1</v>
      </c>
      <c r="AZ165" s="84">
        <v>0</v>
      </c>
      <c r="BA165" s="86">
        <v>0</v>
      </c>
      <c r="BB165" s="103">
        <v>0</v>
      </c>
      <c r="BC165" s="82">
        <f t="shared" si="16"/>
        <v>34</v>
      </c>
      <c r="BD165" s="84">
        <f t="shared" si="17"/>
        <v>2008</v>
      </c>
      <c r="BE165" s="140">
        <f t="shared" si="18"/>
        <v>3.2362459546925564</v>
      </c>
    </row>
    <row r="166" spans="1:57">
      <c r="A166" s="86" t="s">
        <v>11</v>
      </c>
      <c r="B166" s="89" t="s">
        <v>11</v>
      </c>
      <c r="C166" s="301">
        <v>39481</v>
      </c>
      <c r="D166" s="92" t="s">
        <v>384</v>
      </c>
      <c r="E166" s="84" t="s">
        <v>12</v>
      </c>
      <c r="F166" s="156">
        <v>0.3611111111111111</v>
      </c>
      <c r="G166" s="88">
        <v>307</v>
      </c>
      <c r="H166" s="84">
        <v>308</v>
      </c>
      <c r="I166" s="84">
        <v>4</v>
      </c>
      <c r="J166" s="84"/>
      <c r="K166" s="106">
        <f t="shared" si="19"/>
        <v>1.6181229773462782</v>
      </c>
      <c r="L166" s="112">
        <f t="shared" si="0"/>
        <v>1.2987012987012987</v>
      </c>
      <c r="M166" s="95">
        <v>37</v>
      </c>
      <c r="N166" s="88">
        <v>38</v>
      </c>
      <c r="O166" s="94" t="s">
        <v>11</v>
      </c>
      <c r="P166" s="94"/>
      <c r="Q166" s="94" t="s">
        <v>252</v>
      </c>
      <c r="R166" s="84">
        <v>2</v>
      </c>
      <c r="S166" s="89">
        <v>0</v>
      </c>
      <c r="T166" s="280">
        <f>VLOOKUP($C166+$F166,Meso!A:C,2)</f>
        <v>39.200000000000003</v>
      </c>
      <c r="U166" s="284">
        <f>VLOOKUP($C166+$F166, Temp30!A:C, 3, TRUE)</f>
        <v>44.1</v>
      </c>
      <c r="V166" s="84">
        <v>565</v>
      </c>
      <c r="W166" s="106">
        <f>VLOOKUP($C166,Wunder!A:L,5,FALSE)</f>
        <v>29.69</v>
      </c>
      <c r="X166" s="106">
        <f>VLOOKUP($C166,Wunder!A:L,11, FALSE)</f>
        <v>0.50999999999999801</v>
      </c>
      <c r="Y166" s="106">
        <f>VLOOKUP($C166,Wunder!A:L,12, FALSE)</f>
        <v>-0.21999999999999886</v>
      </c>
      <c r="Z166" s="99"/>
      <c r="AA166" s="80">
        <f>VLOOKUP($C166+F166, KRDD!A:D,4)</f>
        <v>6</v>
      </c>
      <c r="AB166" s="80">
        <f>VLOOKUP($C166+F166, KRDD!$A:$D,3)</f>
        <v>3</v>
      </c>
      <c r="AC166" s="84">
        <f>VLOOKUP($C166, Wunder!A:L, 9, FALSE)</f>
        <v>5</v>
      </c>
      <c r="AD166" s="106" t="str">
        <f>VLOOKUP($C166+$F166,Meso!A:D,4)</f>
        <v>partly cloudy</v>
      </c>
      <c r="AE166" s="120"/>
      <c r="AF166" s="262"/>
      <c r="AG166" s="82" t="str">
        <f t="shared" si="15"/>
        <v>N</v>
      </c>
      <c r="AH166" s="106">
        <f>VLOOKUP($C166+$F166+(4/24),KRDD!A:D,2)-VLOOKUP($C166+$F166,KRDD!A:D,2)</f>
        <v>0</v>
      </c>
      <c r="AI166" s="89"/>
      <c r="AJ166" s="112">
        <f>VLOOKUP(C166+1,Moon!A:B,2,FALSE)</f>
        <v>0.08</v>
      </c>
      <c r="AK166" s="112">
        <f>AJ166*VLOOKUP(AD166,Moon!$R:$S,2,FALSE)</f>
        <v>6.4000000000000001E-2</v>
      </c>
      <c r="AL166" s="104">
        <f t="shared" si="20"/>
        <v>39482</v>
      </c>
      <c r="AM166" s="138">
        <v>0.3659722222222222</v>
      </c>
      <c r="AN166" s="100">
        <v>2.4</v>
      </c>
      <c r="AO166" s="144">
        <v>444</v>
      </c>
      <c r="AP166" s="99">
        <v>2.2799999999999998</v>
      </c>
      <c r="AQ166" s="99">
        <v>10.33</v>
      </c>
      <c r="AR166" s="89" t="s">
        <v>13</v>
      </c>
      <c r="AS166" s="280">
        <f>VLOOKUP($C166, MDT!A:D, 4, FALSE)</f>
        <v>45.2</v>
      </c>
      <c r="AT166" s="291">
        <f>(VLOOKUP($C166, MDT!A:D,4, TRUE)+VLOOKUP($C166+1, MDT!A:D,4, TRUE))/2</f>
        <v>45.05</v>
      </c>
      <c r="AU166" s="262">
        <f>((VLOOKUP($C166+1,Flow!A:B,2)+VLOOKUP($C166+2,Flow!A:B,2)+VLOOKUP($C166+3,Flow!A:B,2)+VLOOKUP($C166+4,Flow!A:B,2)+VLOOKUP($C166+5,Flow!A:B,2))/5)</f>
        <v>415.2</v>
      </c>
      <c r="AV166" s="262">
        <f>VLOOKUP($AL166,Flow!A:B, 2)</f>
        <v>524</v>
      </c>
      <c r="AW166" s="269">
        <f>((VLOOKUP(C166+1, Flow!A:B,2))+(VLOOKUP($C166+2, Flow!A:B,2)))/2</f>
        <v>480</v>
      </c>
      <c r="AX166" s="139">
        <v>1</v>
      </c>
      <c r="AY166" s="84">
        <v>3</v>
      </c>
      <c r="AZ166" s="84">
        <v>0</v>
      </c>
      <c r="BA166" s="86">
        <v>0</v>
      </c>
      <c r="BB166" s="103">
        <v>0</v>
      </c>
      <c r="BC166" s="82">
        <f t="shared" si="16"/>
        <v>34</v>
      </c>
      <c r="BD166" s="84">
        <f t="shared" si="17"/>
        <v>2008</v>
      </c>
      <c r="BE166" s="140">
        <f t="shared" si="18"/>
        <v>3.2362459546925564</v>
      </c>
    </row>
    <row r="167" spans="1:57">
      <c r="A167" s="86" t="s">
        <v>11</v>
      </c>
      <c r="B167" s="89" t="s">
        <v>18</v>
      </c>
      <c r="C167" s="301">
        <v>39483</v>
      </c>
      <c r="D167" s="92" t="s">
        <v>384</v>
      </c>
      <c r="E167" s="84" t="s">
        <v>11</v>
      </c>
      <c r="F167" s="156">
        <v>0.85416666666666663</v>
      </c>
      <c r="G167" s="88">
        <v>300</v>
      </c>
      <c r="H167" s="84">
        <v>301</v>
      </c>
      <c r="I167" s="84">
        <v>7</v>
      </c>
      <c r="J167" s="84">
        <v>1</v>
      </c>
      <c r="K167" s="106">
        <f t="shared" si="19"/>
        <v>2.6490066225165565</v>
      </c>
      <c r="L167" s="112">
        <f t="shared" si="0"/>
        <v>2.3255813953488373</v>
      </c>
      <c r="M167" s="95">
        <v>39</v>
      </c>
      <c r="N167" s="88">
        <v>40</v>
      </c>
      <c r="O167" s="94" t="s">
        <v>380</v>
      </c>
      <c r="P167" s="94" t="s">
        <v>378</v>
      </c>
      <c r="Q167" s="94" t="s">
        <v>251</v>
      </c>
      <c r="R167" s="84">
        <v>1</v>
      </c>
      <c r="S167" s="89">
        <v>0</v>
      </c>
      <c r="T167" s="280">
        <f>VLOOKUP($C167+$F167,Meso!A:C,2)</f>
        <v>46.9</v>
      </c>
      <c r="U167" s="284">
        <f>VLOOKUP($C167+$F167, Temp30!A:C, 3, TRUE)</f>
        <v>45.7</v>
      </c>
      <c r="V167" s="84">
        <v>391</v>
      </c>
      <c r="W167" s="106">
        <f>VLOOKUP($C167,Wunder!A:L,5,FALSE)</f>
        <v>30.32</v>
      </c>
      <c r="X167" s="106">
        <f>VLOOKUP($C167,Wunder!A:L,11, FALSE)</f>
        <v>1.9999999999999574E-2</v>
      </c>
      <c r="Y167" s="106">
        <f>VLOOKUP($C167,Wunder!A:L,12, FALSE)</f>
        <v>0.12000000000000099</v>
      </c>
      <c r="Z167" s="99"/>
      <c r="AA167" s="80">
        <f>VLOOKUP($C167+F167, KRDD!A:D,4)</f>
        <v>6</v>
      </c>
      <c r="AB167" s="80">
        <f>VLOOKUP($C167+F167, KRDD!$A:$D,3)</f>
        <v>2</v>
      </c>
      <c r="AC167" s="84">
        <f>VLOOKUP($C167, Wunder!A:L, 9, FALSE)</f>
        <v>0</v>
      </c>
      <c r="AD167" s="106" t="str">
        <f>VLOOKUP($C167+$F167,Meso!A:D,4)</f>
        <v>overcast</v>
      </c>
      <c r="AE167" s="120"/>
      <c r="AF167" s="262"/>
      <c r="AG167" s="82" t="str">
        <f t="shared" si="15"/>
        <v>N</v>
      </c>
      <c r="AH167" s="106">
        <f>VLOOKUP($C167+$F167+(4/24),KRDD!A:D,2)-VLOOKUP($C167+$F167,KRDD!A:D,2)</f>
        <v>0</v>
      </c>
      <c r="AI167" s="89"/>
      <c r="AJ167" s="112">
        <f>VLOOKUP(C167+1,Moon!A:B,2,FALSE)</f>
        <v>0.01</v>
      </c>
      <c r="AK167" s="112">
        <f>AJ167*VLOOKUP(AD167,Moon!$R:$S,2,FALSE)</f>
        <v>2E-3</v>
      </c>
      <c r="AL167" s="104">
        <f t="shared" si="20"/>
        <v>39484</v>
      </c>
      <c r="AM167" s="138">
        <v>0.33680555555555558</v>
      </c>
      <c r="AN167" s="100">
        <v>1.86</v>
      </c>
      <c r="AO167" s="144">
        <v>383</v>
      </c>
      <c r="AP167" s="99">
        <v>2.0499999999999998</v>
      </c>
      <c r="AQ167" s="99">
        <v>12.33</v>
      </c>
      <c r="AR167" s="89" t="s">
        <v>13</v>
      </c>
      <c r="AS167" s="280">
        <f>VLOOKUP($C167, MDT!A:D, 4, FALSE)</f>
        <v>44.4</v>
      </c>
      <c r="AT167" s="291">
        <f>(VLOOKUP($C167, MDT!A:D,4, TRUE)+VLOOKUP($C167+1, MDT!A:D,4, TRUE))/2</f>
        <v>45.55</v>
      </c>
      <c r="AU167" s="262">
        <f>((VLOOKUP($C167+1,Flow!A:B,2)+VLOOKUP($C167+2,Flow!A:B,2)+VLOOKUP($C167+3,Flow!A:B,2)+VLOOKUP($C167+4,Flow!A:B,2)+VLOOKUP($C167+5,Flow!A:B,2))/5)</f>
        <v>360.4</v>
      </c>
      <c r="AV167" s="262">
        <f>VLOOKUP($AL167,Flow!A:B, 2)</f>
        <v>389</v>
      </c>
      <c r="AW167" s="269">
        <f>((VLOOKUP(C167+1, Flow!A:B,2))+(VLOOKUP($C167+2, Flow!A:B,2)))/2</f>
        <v>380</v>
      </c>
      <c r="AX167" s="139">
        <v>7</v>
      </c>
      <c r="AY167" s="84">
        <v>0</v>
      </c>
      <c r="AZ167" s="84">
        <v>0</v>
      </c>
      <c r="BA167" s="86">
        <v>0</v>
      </c>
      <c r="BB167" s="103">
        <v>0</v>
      </c>
      <c r="BC167" s="82">
        <f t="shared" si="16"/>
        <v>36</v>
      </c>
      <c r="BD167" s="84">
        <f t="shared" si="17"/>
        <v>2008</v>
      </c>
      <c r="BE167" s="140">
        <f t="shared" si="18"/>
        <v>5.298013245033113</v>
      </c>
    </row>
    <row r="168" spans="1:57">
      <c r="A168" s="86" t="s">
        <v>18</v>
      </c>
      <c r="B168" s="89" t="s">
        <v>18</v>
      </c>
      <c r="C168" s="301">
        <v>39483</v>
      </c>
      <c r="D168" s="92" t="s">
        <v>384</v>
      </c>
      <c r="E168" s="84" t="s">
        <v>11</v>
      </c>
      <c r="F168" s="156">
        <v>0.85416666666666663</v>
      </c>
      <c r="G168" s="88">
        <v>305</v>
      </c>
      <c r="H168" s="84">
        <v>303</v>
      </c>
      <c r="I168" s="84">
        <v>9</v>
      </c>
      <c r="J168" s="84"/>
      <c r="K168" s="106">
        <f t="shared" si="19"/>
        <v>3.2894736842105261</v>
      </c>
      <c r="L168" s="112">
        <f t="shared" si="0"/>
        <v>2.9702970297029703</v>
      </c>
      <c r="M168" s="95">
        <v>37</v>
      </c>
      <c r="N168" s="88">
        <v>39</v>
      </c>
      <c r="O168" s="94" t="s">
        <v>11</v>
      </c>
      <c r="P168" s="94"/>
      <c r="Q168" s="94" t="s">
        <v>252</v>
      </c>
      <c r="R168" s="84">
        <v>1</v>
      </c>
      <c r="S168" s="89">
        <v>0</v>
      </c>
      <c r="T168" s="280">
        <f>VLOOKUP($C168+$F168,Meso!A:C,2)</f>
        <v>46.9</v>
      </c>
      <c r="U168" s="284">
        <f>VLOOKUP($C168+$F168, Temp30!A:C, 3, TRUE)</f>
        <v>45.7</v>
      </c>
      <c r="V168" s="84">
        <v>391</v>
      </c>
      <c r="W168" s="106">
        <f>VLOOKUP($C168,Wunder!A:L,5,FALSE)</f>
        <v>30.32</v>
      </c>
      <c r="X168" s="106">
        <f>VLOOKUP($C168,Wunder!A:L,11, FALSE)</f>
        <v>1.9999999999999574E-2</v>
      </c>
      <c r="Y168" s="106">
        <f>VLOOKUP($C168,Wunder!A:L,12, FALSE)</f>
        <v>0.12000000000000099</v>
      </c>
      <c r="Z168" s="99"/>
      <c r="AA168" s="80">
        <f>VLOOKUP($C168+F168, KRDD!A:D,4)</f>
        <v>6</v>
      </c>
      <c r="AB168" s="80">
        <f>VLOOKUP($C168+F168, KRDD!$A:$D,3)</f>
        <v>2</v>
      </c>
      <c r="AC168" s="84">
        <f>VLOOKUP($C168, Wunder!A:L, 9, FALSE)</f>
        <v>0</v>
      </c>
      <c r="AD168" s="106" t="str">
        <f>VLOOKUP($C168+$F168,Meso!A:D,4)</f>
        <v>overcast</v>
      </c>
      <c r="AE168" s="120"/>
      <c r="AF168" s="262"/>
      <c r="AG168" s="82" t="str">
        <f t="shared" si="15"/>
        <v>N</v>
      </c>
      <c r="AH168" s="106">
        <f>VLOOKUP($C168+$F168+(4/24),KRDD!A:D,2)-VLOOKUP($C168+$F168,KRDD!A:D,2)</f>
        <v>0</v>
      </c>
      <c r="AI168" s="89"/>
      <c r="AJ168" s="112">
        <f>VLOOKUP(C168+1,Moon!A:B,2,FALSE)</f>
        <v>0.01</v>
      </c>
      <c r="AK168" s="112">
        <f>AJ168*VLOOKUP(AD168,Moon!$R:$S,2,FALSE)</f>
        <v>2E-3</v>
      </c>
      <c r="AL168" s="104">
        <f t="shared" si="20"/>
        <v>39484</v>
      </c>
      <c r="AM168" s="138">
        <v>0.33680555555555558</v>
      </c>
      <c r="AN168" s="100">
        <v>1.86</v>
      </c>
      <c r="AO168" s="144">
        <v>383</v>
      </c>
      <c r="AP168" s="99">
        <v>2.0499999999999998</v>
      </c>
      <c r="AQ168" s="99">
        <v>12.33</v>
      </c>
      <c r="AR168" s="89" t="s">
        <v>13</v>
      </c>
      <c r="AS168" s="280">
        <f>VLOOKUP($C168, MDT!A:D, 4, FALSE)</f>
        <v>44.4</v>
      </c>
      <c r="AT168" s="291">
        <f>(VLOOKUP($C168, MDT!A:D,4, TRUE)+VLOOKUP($C168+1, MDT!A:D,4, TRUE))/2</f>
        <v>45.55</v>
      </c>
      <c r="AU168" s="262">
        <f>((VLOOKUP($C168+1,Flow!A:B,2)+VLOOKUP($C168+2,Flow!A:B,2)+VLOOKUP($C168+3,Flow!A:B,2)+VLOOKUP($C168+4,Flow!A:B,2)+VLOOKUP($C168+5,Flow!A:B,2))/5)</f>
        <v>360.4</v>
      </c>
      <c r="AV168" s="262">
        <f>VLOOKUP($AL168,Flow!A:B, 2)</f>
        <v>389</v>
      </c>
      <c r="AW168" s="269">
        <f>((VLOOKUP(C168+1, Flow!A:B,2))+(VLOOKUP($C168+2, Flow!A:B,2)))/2</f>
        <v>380</v>
      </c>
      <c r="AX168" s="139">
        <v>9</v>
      </c>
      <c r="AY168" s="84">
        <v>0</v>
      </c>
      <c r="AZ168" s="84">
        <v>0</v>
      </c>
      <c r="BA168" s="86">
        <v>0</v>
      </c>
      <c r="BB168" s="103">
        <v>0</v>
      </c>
      <c r="BC168" s="82">
        <f t="shared" si="16"/>
        <v>36</v>
      </c>
      <c r="BD168" s="84">
        <f t="shared" si="17"/>
        <v>2008</v>
      </c>
      <c r="BE168" s="140">
        <f t="shared" si="18"/>
        <v>6.5789473684210522</v>
      </c>
    </row>
    <row r="169" spans="1:57">
      <c r="A169" s="86" t="s">
        <v>11</v>
      </c>
      <c r="B169" s="89" t="s">
        <v>11</v>
      </c>
      <c r="C169" s="302">
        <v>39487</v>
      </c>
      <c r="D169" s="92" t="s">
        <v>384</v>
      </c>
      <c r="E169" s="84" t="s">
        <v>11</v>
      </c>
      <c r="F169" s="156">
        <v>0.81597222222222221</v>
      </c>
      <c r="G169" s="88">
        <v>303</v>
      </c>
      <c r="H169" s="84">
        <v>302</v>
      </c>
      <c r="I169" s="84">
        <v>5</v>
      </c>
      <c r="J169" s="84">
        <v>0</v>
      </c>
      <c r="K169" s="106">
        <f t="shared" si="19"/>
        <v>1.9801980198019802</v>
      </c>
      <c r="L169" s="112">
        <f t="shared" si="0"/>
        <v>1.6556291390728477</v>
      </c>
      <c r="M169" s="95">
        <v>39</v>
      </c>
      <c r="N169" s="88">
        <v>39</v>
      </c>
      <c r="O169" s="94" t="s">
        <v>380</v>
      </c>
      <c r="P169" s="94" t="s">
        <v>378</v>
      </c>
      <c r="Q169" s="94" t="s">
        <v>251</v>
      </c>
      <c r="R169" s="84">
        <v>1</v>
      </c>
      <c r="S169" s="89">
        <v>0</v>
      </c>
      <c r="T169" s="280">
        <f>VLOOKUP($C169+$F169,Meso!A:C,2)</f>
        <v>46</v>
      </c>
      <c r="U169" s="284">
        <f>VLOOKUP($C169+$F169, Temp30!A:C, 3, TRUE)</f>
        <v>49.1</v>
      </c>
      <c r="V169" s="84">
        <v>343</v>
      </c>
      <c r="W169" s="106">
        <f>VLOOKUP($C169,Wunder!A:L,5,FALSE)</f>
        <v>30.18</v>
      </c>
      <c r="X169" s="106">
        <f>VLOOKUP($C169,Wunder!A:L,11, FALSE)</f>
        <v>1.9999999999999574E-2</v>
      </c>
      <c r="Y169" s="106">
        <f>VLOOKUP($C169,Wunder!A:L,12, FALSE)</f>
        <v>-0.12000000000000099</v>
      </c>
      <c r="Z169" s="99"/>
      <c r="AA169" s="80">
        <f>VLOOKUP($C169+F169, KRDD!A:D,4)</f>
        <v>5</v>
      </c>
      <c r="AB169" s="80">
        <f>VLOOKUP($C169+F169, KRDD!$A:$D,3)</f>
        <v>3</v>
      </c>
      <c r="AC169" s="84">
        <f>VLOOKUP($C169, Wunder!A:L, 9, FALSE)</f>
        <v>0</v>
      </c>
      <c r="AD169" s="106" t="str">
        <f>VLOOKUP($C169+$F169,Meso!A:D,4)</f>
        <v>overcast</v>
      </c>
      <c r="AE169" s="120"/>
      <c r="AF169" s="262"/>
      <c r="AG169" s="82" t="str">
        <f t="shared" si="15"/>
        <v>N</v>
      </c>
      <c r="AH169" s="106">
        <f>VLOOKUP($C169+$F169+(4/24),KRDD!A:D,2)-VLOOKUP($C169+$F169,KRDD!A:D,2)</f>
        <v>0</v>
      </c>
      <c r="AI169" s="89"/>
      <c r="AJ169" s="112">
        <f>VLOOKUP(C169+1,Moon!A:B,2,FALSE)</f>
        <v>0.12</v>
      </c>
      <c r="AK169" s="112">
        <f>AJ169*VLOOKUP(AD169,Moon!$R:$S,2,FALSE)</f>
        <v>2.4E-2</v>
      </c>
      <c r="AL169" s="104">
        <f t="shared" si="20"/>
        <v>39488</v>
      </c>
      <c r="AM169" s="138">
        <v>0.32916666666666666</v>
      </c>
      <c r="AN169" s="100">
        <v>1.9</v>
      </c>
      <c r="AO169" s="144">
        <v>343</v>
      </c>
      <c r="AP169" s="99">
        <v>1.82</v>
      </c>
      <c r="AQ169" s="99">
        <v>17.66</v>
      </c>
      <c r="AR169" s="89" t="s">
        <v>13</v>
      </c>
      <c r="AS169" s="280">
        <f>VLOOKUP($C169, MDT!A:D, 4, FALSE)</f>
        <v>47.7</v>
      </c>
      <c r="AT169" s="291">
        <f>(VLOOKUP($C169, MDT!A:D,4, TRUE)+VLOOKUP($C169+1, MDT!A:D,4, TRUE))/2</f>
        <v>48.2</v>
      </c>
      <c r="AU169" s="262">
        <f>((VLOOKUP($C169+1,Flow!A:B,2)+VLOOKUP($C169+2,Flow!A:B,2)+VLOOKUP($C169+3,Flow!A:B,2)+VLOOKUP($C169+4,Flow!A:B,2)+VLOOKUP($C169+5,Flow!A:B,2))/5)</f>
        <v>333.8</v>
      </c>
      <c r="AV169" s="262">
        <f>VLOOKUP($AL169,Flow!A:B, 2)</f>
        <v>339</v>
      </c>
      <c r="AW169" s="269">
        <f>((VLOOKUP(C169+1, Flow!A:B,2))+(VLOOKUP($C169+2, Flow!A:B,2)))/2</f>
        <v>338.5</v>
      </c>
      <c r="AX169" s="139">
        <v>4</v>
      </c>
      <c r="AY169" s="84">
        <v>1</v>
      </c>
      <c r="AZ169" s="84">
        <v>0</v>
      </c>
      <c r="BA169" s="86">
        <v>0</v>
      </c>
      <c r="BB169" s="103">
        <v>0</v>
      </c>
      <c r="BC169" s="82">
        <f t="shared" si="16"/>
        <v>40</v>
      </c>
      <c r="BD169" s="84">
        <f t="shared" si="17"/>
        <v>2008</v>
      </c>
      <c r="BE169" s="140">
        <f t="shared" si="18"/>
        <v>3.9603960396039604</v>
      </c>
    </row>
    <row r="170" spans="1:57">
      <c r="A170" s="86" t="s">
        <v>18</v>
      </c>
      <c r="B170" s="89" t="s">
        <v>18</v>
      </c>
      <c r="C170" s="301">
        <v>39487</v>
      </c>
      <c r="D170" s="92" t="s">
        <v>384</v>
      </c>
      <c r="E170" s="84" t="s">
        <v>11</v>
      </c>
      <c r="F170" s="156">
        <v>0.81597222222222221</v>
      </c>
      <c r="G170" s="88">
        <v>300</v>
      </c>
      <c r="H170" s="84">
        <v>299</v>
      </c>
      <c r="I170" s="84">
        <v>9</v>
      </c>
      <c r="J170" s="84"/>
      <c r="K170" s="106">
        <f t="shared" si="19"/>
        <v>3.3333333333333335</v>
      </c>
      <c r="L170" s="112">
        <f t="shared" si="0"/>
        <v>3.0100334448160537</v>
      </c>
      <c r="M170" s="95">
        <v>37</v>
      </c>
      <c r="N170" s="88">
        <v>38</v>
      </c>
      <c r="O170" s="94" t="s">
        <v>11</v>
      </c>
      <c r="P170" s="94"/>
      <c r="Q170" s="94" t="s">
        <v>252</v>
      </c>
      <c r="R170" s="84">
        <v>1</v>
      </c>
      <c r="S170" s="89">
        <v>0</v>
      </c>
      <c r="T170" s="280">
        <f>VLOOKUP($C170+$F170,Meso!A:C,2)</f>
        <v>46</v>
      </c>
      <c r="U170" s="284">
        <f>VLOOKUP($C170+$F170, Temp30!A:C, 3, TRUE)</f>
        <v>49.1</v>
      </c>
      <c r="V170" s="84">
        <v>343</v>
      </c>
      <c r="W170" s="106">
        <f>VLOOKUP($C170,Wunder!A:L,5,FALSE)</f>
        <v>30.18</v>
      </c>
      <c r="X170" s="106">
        <f>VLOOKUP($C170,Wunder!A:L,11, FALSE)</f>
        <v>1.9999999999999574E-2</v>
      </c>
      <c r="Y170" s="106">
        <f>VLOOKUP($C170,Wunder!A:L,12, FALSE)</f>
        <v>-0.12000000000000099</v>
      </c>
      <c r="Z170" s="99"/>
      <c r="AA170" s="80">
        <f>VLOOKUP($C170+F170, KRDD!A:D,4)</f>
        <v>5</v>
      </c>
      <c r="AB170" s="80">
        <f>VLOOKUP($C170+F170, KRDD!$A:$D,3)</f>
        <v>3</v>
      </c>
      <c r="AC170" s="84">
        <f>VLOOKUP($C170, Wunder!A:L, 9, FALSE)</f>
        <v>0</v>
      </c>
      <c r="AD170" s="106" t="str">
        <f>VLOOKUP($C170+$F170,Meso!A:D,4)</f>
        <v>overcast</v>
      </c>
      <c r="AE170" s="120"/>
      <c r="AF170" s="262"/>
      <c r="AG170" s="82" t="str">
        <f t="shared" si="15"/>
        <v>N</v>
      </c>
      <c r="AH170" s="106">
        <f>VLOOKUP($C170+$F170+(4/24),KRDD!A:D,2)-VLOOKUP($C170+$F170,KRDD!A:D,2)</f>
        <v>0</v>
      </c>
      <c r="AI170" s="89"/>
      <c r="AJ170" s="112">
        <f>VLOOKUP(C170+1,Moon!A:B,2,FALSE)</f>
        <v>0.12</v>
      </c>
      <c r="AK170" s="112">
        <f>AJ170*VLOOKUP(AD170,Moon!$R:$S,2,FALSE)</f>
        <v>2.4E-2</v>
      </c>
      <c r="AL170" s="104">
        <f t="shared" si="20"/>
        <v>39488</v>
      </c>
      <c r="AM170" s="138">
        <v>0.32916666666666666</v>
      </c>
      <c r="AN170" s="100">
        <v>1.9</v>
      </c>
      <c r="AO170" s="144">
        <v>343</v>
      </c>
      <c r="AP170" s="99">
        <v>1.82</v>
      </c>
      <c r="AQ170" s="99">
        <v>17.66</v>
      </c>
      <c r="AR170" s="89" t="s">
        <v>13</v>
      </c>
      <c r="AS170" s="280">
        <f>VLOOKUP($C170, MDT!A:D, 4, FALSE)</f>
        <v>47.7</v>
      </c>
      <c r="AT170" s="291">
        <f>(VLOOKUP($C170, MDT!A:D,4, TRUE)+VLOOKUP($C170+1, MDT!A:D,4, TRUE))/2</f>
        <v>48.2</v>
      </c>
      <c r="AU170" s="262">
        <f>((VLOOKUP($C170+1,Flow!A:B,2)+VLOOKUP($C170+2,Flow!A:B,2)+VLOOKUP($C170+3,Flow!A:B,2)+VLOOKUP($C170+4,Flow!A:B,2)+VLOOKUP($C170+5,Flow!A:B,2))/5)</f>
        <v>333.8</v>
      </c>
      <c r="AV170" s="262">
        <f>VLOOKUP($AL170,Flow!A:B, 2)</f>
        <v>339</v>
      </c>
      <c r="AW170" s="269">
        <f>((VLOOKUP(C170+1, Flow!A:B,2))+(VLOOKUP($C170+2, Flow!A:B,2)))/2</f>
        <v>338.5</v>
      </c>
      <c r="AX170" s="139">
        <v>8</v>
      </c>
      <c r="AY170" s="84">
        <v>1</v>
      </c>
      <c r="AZ170" s="84">
        <v>0</v>
      </c>
      <c r="BA170" s="86">
        <v>0</v>
      </c>
      <c r="BB170" s="103">
        <v>0</v>
      </c>
      <c r="BC170" s="82">
        <f t="shared" si="16"/>
        <v>40</v>
      </c>
      <c r="BD170" s="84">
        <f t="shared" si="17"/>
        <v>2008</v>
      </c>
      <c r="BE170" s="140">
        <f t="shared" si="18"/>
        <v>6.666666666666667</v>
      </c>
    </row>
    <row r="171" spans="1:57">
      <c r="A171" s="86" t="s">
        <v>11</v>
      </c>
      <c r="B171" s="89" t="s">
        <v>11</v>
      </c>
      <c r="C171" s="301">
        <v>39490</v>
      </c>
      <c r="D171" s="92" t="s">
        <v>384</v>
      </c>
      <c r="E171" s="84" t="s">
        <v>11</v>
      </c>
      <c r="F171" s="156">
        <v>0.81666666666666676</v>
      </c>
      <c r="G171" s="88">
        <v>307</v>
      </c>
      <c r="H171" s="84">
        <v>305</v>
      </c>
      <c r="I171" s="84">
        <v>6</v>
      </c>
      <c r="J171" s="84">
        <v>1</v>
      </c>
      <c r="K171" s="106">
        <f t="shared" si="19"/>
        <v>2.2875816993464051</v>
      </c>
      <c r="L171" s="112">
        <f t="shared" si="0"/>
        <v>1.9672131147540985</v>
      </c>
      <c r="M171" s="95">
        <v>39</v>
      </c>
      <c r="N171" s="88">
        <v>39</v>
      </c>
      <c r="O171" s="94" t="s">
        <v>380</v>
      </c>
      <c r="P171" s="94" t="s">
        <v>378</v>
      </c>
      <c r="Q171" s="94" t="s">
        <v>251</v>
      </c>
      <c r="R171" s="84">
        <v>1</v>
      </c>
      <c r="S171" s="89">
        <v>0</v>
      </c>
      <c r="T171" s="280">
        <f>VLOOKUP($C171+$F171,Meso!A:C,2)</f>
        <v>57</v>
      </c>
      <c r="U171" s="284">
        <f>VLOOKUP($C171+$F171, Temp30!A:C, 3, TRUE)</f>
        <v>51.3</v>
      </c>
      <c r="V171" s="84">
        <v>324</v>
      </c>
      <c r="W171" s="106">
        <f>VLOOKUP($C171,Wunder!A:L,5,FALSE)</f>
        <v>30.12</v>
      </c>
      <c r="X171" s="106">
        <f>VLOOKUP($C171,Wunder!A:L,11, FALSE)</f>
        <v>-0.10000000000000142</v>
      </c>
      <c r="Y171" s="106">
        <f>VLOOKUP($C171,Wunder!A:L,12, FALSE)</f>
        <v>-7.9999999999998295E-2</v>
      </c>
      <c r="Z171" s="99"/>
      <c r="AA171" s="80">
        <f>VLOOKUP($C171+F171, KRDD!A:D,4)</f>
        <v>5</v>
      </c>
      <c r="AB171" s="80">
        <f>VLOOKUP($C171+F171, KRDD!$A:$D,3)</f>
        <v>1</v>
      </c>
      <c r="AC171" s="84">
        <f>VLOOKUP($C171, Wunder!A:L, 9, FALSE)</f>
        <v>0</v>
      </c>
      <c r="AD171" s="106" t="str">
        <f>VLOOKUP($C171+$F171,Meso!A:D,4)</f>
        <v>clear</v>
      </c>
      <c r="AE171" s="120"/>
      <c r="AF171" s="262"/>
      <c r="AG171" s="82" t="str">
        <f t="shared" si="15"/>
        <v>N</v>
      </c>
      <c r="AH171" s="106">
        <f>VLOOKUP($C171+$F171+(4/24),KRDD!A:D,2)-VLOOKUP($C171+$F171,KRDD!A:D,2)</f>
        <v>0</v>
      </c>
      <c r="AI171" s="89"/>
      <c r="AJ171" s="112">
        <f>VLOOKUP(C171+1,Moon!A:B,2,FALSE)</f>
        <v>0.41</v>
      </c>
      <c r="AK171" s="112">
        <f>AJ171*VLOOKUP(AD171,Moon!$R:$S,2,FALSE)</f>
        <v>0.41</v>
      </c>
      <c r="AL171" s="104">
        <f t="shared" si="20"/>
        <v>39491</v>
      </c>
      <c r="AM171" s="138">
        <v>0.33680555555555558</v>
      </c>
      <c r="AN171" s="100">
        <v>1.91</v>
      </c>
      <c r="AO171" s="144">
        <v>324</v>
      </c>
      <c r="AP171" s="99">
        <v>1.76</v>
      </c>
      <c r="AQ171" s="99">
        <v>14.33</v>
      </c>
      <c r="AR171" s="89" t="s">
        <v>13</v>
      </c>
      <c r="AS171" s="280">
        <f>VLOOKUP($C171, MDT!A:D, 4, FALSE)</f>
        <v>49.8</v>
      </c>
      <c r="AT171" s="291">
        <f>(VLOOKUP($C171, MDT!A:D,4, TRUE)+VLOOKUP($C171+1, MDT!A:D,4, TRUE))/2</f>
        <v>49.599999999999994</v>
      </c>
      <c r="AU171" s="262">
        <f>((VLOOKUP($C171+1,Flow!A:B,2)+VLOOKUP($C171+2,Flow!A:B,2)+VLOOKUP($C171+3,Flow!A:B,2)+VLOOKUP($C171+4,Flow!A:B,2)+VLOOKUP($C171+5,Flow!A:B,2))/5)</f>
        <v>323.60000000000002</v>
      </c>
      <c r="AV171" s="262">
        <f>VLOOKUP($AL171,Flow!A:B, 2)</f>
        <v>330</v>
      </c>
      <c r="AW171" s="269">
        <f>((VLOOKUP(C171+1, Flow!A:B,2))+(VLOOKUP($C171+2, Flow!A:B,2)))/2</f>
        <v>329.5</v>
      </c>
      <c r="AX171" s="188">
        <v>5</v>
      </c>
      <c r="AY171" s="94">
        <v>0</v>
      </c>
      <c r="AZ171" s="94">
        <v>1</v>
      </c>
      <c r="BA171" s="178">
        <v>0</v>
      </c>
      <c r="BB171" s="181">
        <v>0</v>
      </c>
      <c r="BC171" s="82">
        <f t="shared" si="16"/>
        <v>43</v>
      </c>
      <c r="BD171" s="84">
        <f t="shared" si="17"/>
        <v>2008</v>
      </c>
      <c r="BE171" s="140">
        <f t="shared" si="18"/>
        <v>4.5751633986928102</v>
      </c>
    </row>
    <row r="172" spans="1:57">
      <c r="A172" s="86" t="s">
        <v>18</v>
      </c>
      <c r="B172" s="89" t="s">
        <v>18</v>
      </c>
      <c r="C172" s="301">
        <v>39490</v>
      </c>
      <c r="D172" s="92" t="s">
        <v>384</v>
      </c>
      <c r="E172" s="84" t="s">
        <v>11</v>
      </c>
      <c r="F172" s="156">
        <v>0.81666666666666676</v>
      </c>
      <c r="G172" s="88">
        <v>298</v>
      </c>
      <c r="H172" s="84">
        <v>302</v>
      </c>
      <c r="I172" s="84">
        <v>11</v>
      </c>
      <c r="J172" s="84"/>
      <c r="K172" s="106">
        <f t="shared" si="19"/>
        <v>3.9603960396039604</v>
      </c>
      <c r="L172" s="112">
        <f t="shared" si="0"/>
        <v>3.6423841059602649</v>
      </c>
      <c r="M172" s="95">
        <v>38</v>
      </c>
      <c r="N172" s="88">
        <v>38</v>
      </c>
      <c r="O172" s="94" t="s">
        <v>11</v>
      </c>
      <c r="P172" s="94"/>
      <c r="Q172" s="94" t="s">
        <v>252</v>
      </c>
      <c r="R172" s="84">
        <v>1</v>
      </c>
      <c r="S172" s="89">
        <v>0</v>
      </c>
      <c r="T172" s="280">
        <f>VLOOKUP($C172+$F172,Meso!A:C,2)</f>
        <v>57</v>
      </c>
      <c r="U172" s="284">
        <f>VLOOKUP($C172+$F172, Temp30!A:C, 3, TRUE)</f>
        <v>51.3</v>
      </c>
      <c r="V172" s="84">
        <v>324</v>
      </c>
      <c r="W172" s="106">
        <f>VLOOKUP($C172,Wunder!A:L,5,FALSE)</f>
        <v>30.12</v>
      </c>
      <c r="X172" s="106">
        <f>VLOOKUP($C172,Wunder!A:L,11, FALSE)</f>
        <v>-0.10000000000000142</v>
      </c>
      <c r="Y172" s="106">
        <f>VLOOKUP($C172,Wunder!A:L,12, FALSE)</f>
        <v>-7.9999999999998295E-2</v>
      </c>
      <c r="Z172" s="99"/>
      <c r="AA172" s="80">
        <f>VLOOKUP($C172+F172, KRDD!A:D,4)</f>
        <v>5</v>
      </c>
      <c r="AB172" s="80">
        <f>VLOOKUP($C172+F172, KRDD!$A:$D,3)</f>
        <v>1</v>
      </c>
      <c r="AC172" s="84">
        <f>VLOOKUP($C172, Wunder!A:L, 9, FALSE)</f>
        <v>0</v>
      </c>
      <c r="AD172" s="106" t="str">
        <f>VLOOKUP($C172+$F172,Meso!A:D,4)</f>
        <v>clear</v>
      </c>
      <c r="AE172" s="120"/>
      <c r="AF172" s="262"/>
      <c r="AG172" s="82" t="str">
        <f t="shared" si="15"/>
        <v>N</v>
      </c>
      <c r="AH172" s="106">
        <f>VLOOKUP($C172+$F172+(4/24),KRDD!A:D,2)-VLOOKUP($C172+$F172,KRDD!A:D,2)</f>
        <v>0</v>
      </c>
      <c r="AI172" s="89"/>
      <c r="AJ172" s="112">
        <f>VLOOKUP(C172+1,Moon!A:B,2,FALSE)</f>
        <v>0.41</v>
      </c>
      <c r="AK172" s="112">
        <f>AJ172*VLOOKUP(AD172,Moon!$R:$S,2,FALSE)</f>
        <v>0.41</v>
      </c>
      <c r="AL172" s="104">
        <f t="shared" si="20"/>
        <v>39491</v>
      </c>
      <c r="AM172" s="138">
        <v>0.33680555555555558</v>
      </c>
      <c r="AN172" s="100">
        <v>1.91</v>
      </c>
      <c r="AO172" s="144">
        <v>324</v>
      </c>
      <c r="AP172" s="99">
        <v>1.76</v>
      </c>
      <c r="AQ172" s="99">
        <v>14.33</v>
      </c>
      <c r="AR172" s="89" t="s">
        <v>13</v>
      </c>
      <c r="AS172" s="280">
        <f>VLOOKUP($C172, MDT!A:D, 4, FALSE)</f>
        <v>49.8</v>
      </c>
      <c r="AT172" s="291">
        <f>(VLOOKUP($C172, MDT!A:D,4, TRUE)+VLOOKUP($C172+1, MDT!A:D,4, TRUE))/2</f>
        <v>49.599999999999994</v>
      </c>
      <c r="AU172" s="262">
        <f>((VLOOKUP($C172+1,Flow!A:B,2)+VLOOKUP($C172+2,Flow!A:B,2)+VLOOKUP($C172+3,Flow!A:B,2)+VLOOKUP($C172+4,Flow!A:B,2)+VLOOKUP($C172+5,Flow!A:B,2))/5)</f>
        <v>323.60000000000002</v>
      </c>
      <c r="AV172" s="262">
        <f>VLOOKUP($AL172,Flow!A:B, 2)</f>
        <v>330</v>
      </c>
      <c r="AW172" s="269">
        <f>((VLOOKUP(C172+1, Flow!A:B,2))+(VLOOKUP($C172+2, Flow!A:B,2)))/2</f>
        <v>329.5</v>
      </c>
      <c r="AX172" s="188">
        <v>11</v>
      </c>
      <c r="AY172" s="94">
        <v>0</v>
      </c>
      <c r="AZ172" s="94">
        <v>0</v>
      </c>
      <c r="BA172" s="178">
        <v>0</v>
      </c>
      <c r="BB172" s="181">
        <v>0</v>
      </c>
      <c r="BC172" s="82">
        <f t="shared" si="16"/>
        <v>43</v>
      </c>
      <c r="BD172" s="84">
        <f t="shared" si="17"/>
        <v>2008</v>
      </c>
      <c r="BE172" s="140">
        <f t="shared" si="18"/>
        <v>7.9207920792079207</v>
      </c>
    </row>
    <row r="173" spans="1:57">
      <c r="A173" s="86" t="s">
        <v>11</v>
      </c>
      <c r="B173" s="89" t="s">
        <v>11</v>
      </c>
      <c r="C173" s="302">
        <v>39494</v>
      </c>
      <c r="D173" s="92" t="s">
        <v>384</v>
      </c>
      <c r="E173" s="84" t="s">
        <v>11</v>
      </c>
      <c r="F173" s="156">
        <v>0.79166666666666663</v>
      </c>
      <c r="G173" s="88">
        <v>302</v>
      </c>
      <c r="H173" s="84">
        <v>300</v>
      </c>
      <c r="I173" s="84">
        <v>26</v>
      </c>
      <c r="J173" s="84">
        <v>4</v>
      </c>
      <c r="K173" s="106">
        <f t="shared" si="19"/>
        <v>8.9700996677740861</v>
      </c>
      <c r="L173" s="112">
        <f t="shared" si="0"/>
        <v>8.6666666666666679</v>
      </c>
      <c r="M173" s="95">
        <v>36</v>
      </c>
      <c r="N173" s="88">
        <v>38</v>
      </c>
      <c r="O173" s="94" t="s">
        <v>380</v>
      </c>
      <c r="P173" s="94" t="s">
        <v>378</v>
      </c>
      <c r="Q173" s="94" t="s">
        <v>251</v>
      </c>
      <c r="R173" s="84">
        <v>0</v>
      </c>
      <c r="S173" s="89">
        <v>0</v>
      </c>
      <c r="T173" s="280">
        <f>VLOOKUP($C173+$F173,Meso!A:C,2)</f>
        <v>55</v>
      </c>
      <c r="U173" s="284">
        <f>VLOOKUP($C173+$F173, Temp30!A:C, 3, TRUE)</f>
        <v>49.6</v>
      </c>
      <c r="V173" s="84">
        <v>328</v>
      </c>
      <c r="W173" s="106">
        <f>VLOOKUP($C173,Wunder!A:L,5,FALSE)</f>
        <v>30.21</v>
      </c>
      <c r="X173" s="106">
        <f>VLOOKUP($C173,Wunder!A:L,11, FALSE)</f>
        <v>-0.10999999999999943</v>
      </c>
      <c r="Y173" s="106">
        <f>VLOOKUP($C173,Wunder!A:L,12, FALSE)</f>
        <v>8.9999999999999858E-2</v>
      </c>
      <c r="Z173" s="99"/>
      <c r="AA173" s="80">
        <f>VLOOKUP($C173+F173, KRDD!A:D,4)</f>
        <v>3</v>
      </c>
      <c r="AB173" s="80">
        <f>VLOOKUP($C173+F173, KRDD!$A:$D,3)</f>
        <v>2</v>
      </c>
      <c r="AC173" s="84">
        <f>VLOOKUP($C173, Wunder!A:L, 9, FALSE)</f>
        <v>0</v>
      </c>
      <c r="AD173" s="106" t="str">
        <f>VLOOKUP($C173+$F173,Meso!A:D,4)</f>
        <v>clear</v>
      </c>
      <c r="AE173" s="120"/>
      <c r="AF173" s="262"/>
      <c r="AG173" s="82" t="str">
        <f t="shared" si="15"/>
        <v>N</v>
      </c>
      <c r="AH173" s="106">
        <f>VLOOKUP($C173+$F173+(4/24),KRDD!A:D,2)-VLOOKUP($C173+$F173,KRDD!A:D,2)</f>
        <v>0</v>
      </c>
      <c r="AI173" s="89"/>
      <c r="AJ173" s="112">
        <f>VLOOKUP(C173+1,Moon!A:B,2,FALSE)</f>
        <v>0.83</v>
      </c>
      <c r="AK173" s="112">
        <f>AJ173*VLOOKUP(AD173,Moon!$R:$S,2,FALSE)</f>
        <v>0.83</v>
      </c>
      <c r="AL173" s="104">
        <f t="shared" si="20"/>
        <v>39495</v>
      </c>
      <c r="AM173" s="138">
        <v>0.33888888888888885</v>
      </c>
      <c r="AN173" s="100">
        <v>2.08</v>
      </c>
      <c r="AO173" s="144">
        <v>316</v>
      </c>
      <c r="AP173" s="99">
        <v>1.78</v>
      </c>
      <c r="AQ173" s="99">
        <v>19.329999999999998</v>
      </c>
      <c r="AR173" s="89" t="s">
        <v>10</v>
      </c>
      <c r="AS173" s="280">
        <f>VLOOKUP($C173, MDT!A:D, 4, FALSE)</f>
        <v>48</v>
      </c>
      <c r="AT173" s="291">
        <f>(VLOOKUP($C173, MDT!A:D,4, TRUE)+VLOOKUP($C173+1, MDT!A:D,4, TRUE))/2</f>
        <v>48.2</v>
      </c>
      <c r="AU173" s="262">
        <f>((VLOOKUP($C173+1,Flow!A:B,2)+VLOOKUP($C173+2,Flow!A:B,2)+VLOOKUP($C173+3,Flow!A:B,2)+VLOOKUP($C173+4,Flow!A:B,2)+VLOOKUP($C173+5,Flow!A:B,2))/5)</f>
        <v>315.39999999999998</v>
      </c>
      <c r="AV173" s="262">
        <f>VLOOKUP($AL173,Flow!A:B, 2)</f>
        <v>316</v>
      </c>
      <c r="AW173" s="269">
        <f>((VLOOKUP(C173+1, Flow!A:B,2))+(VLOOKUP($C173+2, Flow!A:B,2)))/2</f>
        <v>315.5</v>
      </c>
      <c r="AX173" s="188">
        <v>24</v>
      </c>
      <c r="AY173" s="94">
        <v>2</v>
      </c>
      <c r="AZ173" s="94">
        <v>0</v>
      </c>
      <c r="BA173" s="178">
        <v>0</v>
      </c>
      <c r="BB173" s="181">
        <v>0</v>
      </c>
      <c r="BC173" s="82">
        <f t="shared" si="16"/>
        <v>47</v>
      </c>
      <c r="BD173" s="84">
        <f t="shared" si="17"/>
        <v>2008</v>
      </c>
      <c r="BE173" s="140">
        <f t="shared" si="18"/>
        <v>8.9700996677740861</v>
      </c>
    </row>
    <row r="174" spans="1:57">
      <c r="A174" s="86" t="s">
        <v>18</v>
      </c>
      <c r="B174" s="89" t="s">
        <v>11</v>
      </c>
      <c r="C174" s="302">
        <v>39494</v>
      </c>
      <c r="D174" s="92" t="s">
        <v>384</v>
      </c>
      <c r="E174" s="84" t="s">
        <v>11</v>
      </c>
      <c r="F174" s="156">
        <v>0.79166666666666663</v>
      </c>
      <c r="G174" s="88">
        <v>302</v>
      </c>
      <c r="H174" s="84">
        <v>302</v>
      </c>
      <c r="I174" s="84">
        <v>49</v>
      </c>
      <c r="J174" s="84"/>
      <c r="K174" s="106">
        <f t="shared" si="19"/>
        <v>16.5016501650165</v>
      </c>
      <c r="L174" s="112">
        <f t="shared" si="0"/>
        <v>16.225165562913908</v>
      </c>
      <c r="M174" s="95">
        <v>38</v>
      </c>
      <c r="N174" s="88">
        <v>38</v>
      </c>
      <c r="O174" s="94" t="s">
        <v>11</v>
      </c>
      <c r="P174" s="94"/>
      <c r="Q174" s="94" t="s">
        <v>252</v>
      </c>
      <c r="R174" s="84">
        <v>0</v>
      </c>
      <c r="S174" s="89">
        <v>0</v>
      </c>
      <c r="T174" s="280">
        <f>VLOOKUP($C174+$F174,Meso!A:C,2)</f>
        <v>55</v>
      </c>
      <c r="U174" s="284">
        <f>VLOOKUP($C174+$F174, Temp30!A:C, 3, TRUE)</f>
        <v>49.6</v>
      </c>
      <c r="V174" s="84">
        <v>328</v>
      </c>
      <c r="W174" s="106">
        <f>VLOOKUP($C174,Wunder!A:L,5,FALSE)</f>
        <v>30.21</v>
      </c>
      <c r="X174" s="106">
        <f>VLOOKUP($C174,Wunder!A:L,11, FALSE)</f>
        <v>-0.10999999999999943</v>
      </c>
      <c r="Y174" s="106">
        <f>VLOOKUP($C174,Wunder!A:L,12, FALSE)</f>
        <v>8.9999999999999858E-2</v>
      </c>
      <c r="Z174" s="99"/>
      <c r="AA174" s="80">
        <f>VLOOKUP($C174+F174, KRDD!A:D,4)</f>
        <v>3</v>
      </c>
      <c r="AB174" s="80">
        <f>VLOOKUP($C174+F174, KRDD!$A:$D,3)</f>
        <v>2</v>
      </c>
      <c r="AC174" s="84">
        <f>VLOOKUP($C174, Wunder!A:L, 9, FALSE)</f>
        <v>0</v>
      </c>
      <c r="AD174" s="106" t="str">
        <f>VLOOKUP($C174+$F174,Meso!A:D,4)</f>
        <v>clear</v>
      </c>
      <c r="AE174" s="120"/>
      <c r="AF174" s="262"/>
      <c r="AG174" s="82" t="str">
        <f t="shared" si="15"/>
        <v>N</v>
      </c>
      <c r="AH174" s="106">
        <f>VLOOKUP($C174+$F174+(4/24),KRDD!A:D,2)-VLOOKUP($C174+$F174,KRDD!A:D,2)</f>
        <v>0</v>
      </c>
      <c r="AI174" s="89"/>
      <c r="AJ174" s="112">
        <f>VLOOKUP(C174+1,Moon!A:B,2,FALSE)</f>
        <v>0.83</v>
      </c>
      <c r="AK174" s="112">
        <f>AJ174*VLOOKUP(AD174,Moon!$R:$S,2,FALSE)</f>
        <v>0.83</v>
      </c>
      <c r="AL174" s="104">
        <f t="shared" si="20"/>
        <v>39495</v>
      </c>
      <c r="AM174" s="138">
        <v>0.33888888888888885</v>
      </c>
      <c r="AN174" s="100">
        <v>2.08</v>
      </c>
      <c r="AO174" s="144">
        <v>316</v>
      </c>
      <c r="AP174" s="99">
        <v>1.78</v>
      </c>
      <c r="AQ174" s="99">
        <v>19.329999999999998</v>
      </c>
      <c r="AR174" s="89" t="s">
        <v>10</v>
      </c>
      <c r="AS174" s="280">
        <f>VLOOKUP($C174, MDT!A:D, 4, FALSE)</f>
        <v>48</v>
      </c>
      <c r="AT174" s="291">
        <f>(VLOOKUP($C174, MDT!A:D,4, TRUE)+VLOOKUP($C174+1, MDT!A:D,4, TRUE))/2</f>
        <v>48.2</v>
      </c>
      <c r="AU174" s="262">
        <f>((VLOOKUP($C174+1,Flow!A:B,2)+VLOOKUP($C174+2,Flow!A:B,2)+VLOOKUP($C174+3,Flow!A:B,2)+VLOOKUP($C174+4,Flow!A:B,2)+VLOOKUP($C174+5,Flow!A:B,2))/5)</f>
        <v>315.39999999999998</v>
      </c>
      <c r="AV174" s="262">
        <f>VLOOKUP($AL174,Flow!A:B, 2)</f>
        <v>316</v>
      </c>
      <c r="AW174" s="269">
        <f>((VLOOKUP(C174+1, Flow!A:B,2))+(VLOOKUP($C174+2, Flow!A:B,2)))/2</f>
        <v>315.5</v>
      </c>
      <c r="AX174" s="188">
        <v>47</v>
      </c>
      <c r="AY174" s="94">
        <v>2</v>
      </c>
      <c r="AZ174" s="94">
        <v>0</v>
      </c>
      <c r="BA174" s="178">
        <v>0</v>
      </c>
      <c r="BB174" s="181">
        <v>0</v>
      </c>
      <c r="BC174" s="82">
        <f t="shared" si="16"/>
        <v>47</v>
      </c>
      <c r="BD174" s="84">
        <f t="shared" si="17"/>
        <v>2008</v>
      </c>
      <c r="BE174" s="140">
        <f t="shared" si="18"/>
        <v>16.5016501650165</v>
      </c>
    </row>
    <row r="175" spans="1:57">
      <c r="A175" s="86" t="s">
        <v>11</v>
      </c>
      <c r="B175" s="89" t="s">
        <v>11</v>
      </c>
      <c r="C175" s="302">
        <v>39498</v>
      </c>
      <c r="D175" s="92" t="s">
        <v>384</v>
      </c>
      <c r="E175" s="84" t="s">
        <v>11</v>
      </c>
      <c r="F175" s="156">
        <v>0.79166666666666663</v>
      </c>
      <c r="G175" s="88">
        <v>301</v>
      </c>
      <c r="H175" s="84">
        <v>301</v>
      </c>
      <c r="I175" s="84">
        <v>3</v>
      </c>
      <c r="J175" s="84">
        <v>1</v>
      </c>
      <c r="K175" s="106">
        <f t="shared" si="19"/>
        <v>1.3245033112582782</v>
      </c>
      <c r="L175" s="112">
        <f t="shared" si="0"/>
        <v>0.99667774086378735</v>
      </c>
      <c r="M175" s="95">
        <v>38</v>
      </c>
      <c r="N175" s="88">
        <v>38</v>
      </c>
      <c r="O175" s="94" t="s">
        <v>380</v>
      </c>
      <c r="P175" s="94" t="s">
        <v>378</v>
      </c>
      <c r="Q175" s="94" t="s">
        <v>251</v>
      </c>
      <c r="R175" s="84">
        <v>1</v>
      </c>
      <c r="S175" s="89">
        <v>0</v>
      </c>
      <c r="T175" s="280">
        <f>VLOOKUP($C175+$F175,Meso!A:C,2)</f>
        <v>51.1</v>
      </c>
      <c r="U175" s="284">
        <f>VLOOKUP($C175+$F175, Temp30!A:C, 3, TRUE)</f>
        <v>51</v>
      </c>
      <c r="V175" s="84">
        <v>332</v>
      </c>
      <c r="W175" s="106">
        <f>VLOOKUP($C175,Wunder!A:L,5,FALSE)</f>
        <v>30.05</v>
      </c>
      <c r="X175" s="106">
        <f>VLOOKUP($C175,Wunder!A:L,11, FALSE)</f>
        <v>-0.12000000000000099</v>
      </c>
      <c r="Y175" s="106">
        <f>VLOOKUP($C175,Wunder!A:L,12, FALSE)</f>
        <v>0</v>
      </c>
      <c r="Z175" s="99"/>
      <c r="AA175" s="80">
        <f>VLOOKUP($C175+F175, KRDD!A:D,4)</f>
        <v>4</v>
      </c>
      <c r="AB175" s="80">
        <f>VLOOKUP($C175+F175, KRDD!$A:$D,3)</f>
        <v>1</v>
      </c>
      <c r="AC175" s="84">
        <f>VLOOKUP($C175, Wunder!A:L, 9, FALSE)</f>
        <v>8</v>
      </c>
      <c r="AD175" s="106" t="str">
        <f>VLOOKUP($C175+$F175,Meso!A:D,4)</f>
        <v>overcast</v>
      </c>
      <c r="AE175" s="120" t="str">
        <f>VLOOKUP($C175, Wunder!A:L, 10, FALSE)</f>
        <v>Fog</v>
      </c>
      <c r="AF175" s="262" t="str">
        <f>VLOOKUP($C175+1,Wunder!A:L,10,FALSE)</f>
        <v>Rain</v>
      </c>
      <c r="AG175" s="82" t="str">
        <f t="shared" si="15"/>
        <v>N</v>
      </c>
      <c r="AH175" s="106">
        <f>VLOOKUP($C175+$F175+(4/24),KRDD!A:D,2)-VLOOKUP($C175+$F175,KRDD!A:D,2)</f>
        <v>0</v>
      </c>
      <c r="AI175" s="89"/>
      <c r="AJ175" s="112">
        <f>VLOOKUP(C175+1,Moon!A:B,2,FALSE)</f>
        <v>1</v>
      </c>
      <c r="AK175" s="112">
        <f>AJ175*VLOOKUP(AD175,Moon!$R:$S,2,FALSE)</f>
        <v>0.2</v>
      </c>
      <c r="AL175" s="104">
        <f t="shared" si="20"/>
        <v>39499</v>
      </c>
      <c r="AM175" s="138">
        <v>0.3347222222222222</v>
      </c>
      <c r="AN175" s="100">
        <v>1.7</v>
      </c>
      <c r="AO175" s="144">
        <v>316</v>
      </c>
      <c r="AP175" s="99">
        <v>1.7</v>
      </c>
      <c r="AQ175" s="99">
        <v>15.66</v>
      </c>
      <c r="AR175" s="89" t="s">
        <v>13</v>
      </c>
      <c r="AS175" s="280">
        <f>VLOOKUP($C175, MDT!A:D, 4, FALSE)</f>
        <v>50.1</v>
      </c>
      <c r="AT175" s="291">
        <f>(VLOOKUP($C175, MDT!A:D,4, TRUE)+VLOOKUP($C175+1, MDT!A:D,4, TRUE))/2</f>
        <v>49.400000000000006</v>
      </c>
      <c r="AU175" s="262">
        <f>((VLOOKUP($C175+1,Flow!A:B,2)+VLOOKUP($C175+2,Flow!A:B,2)+VLOOKUP($C175+3,Flow!A:B,2)+VLOOKUP($C175+4,Flow!A:B,2)+VLOOKUP($C175+5,Flow!A:B,2))/5)</f>
        <v>531</v>
      </c>
      <c r="AV175" s="262">
        <f>VLOOKUP($AL175,Flow!A:B, 2)</f>
        <v>318</v>
      </c>
      <c r="AW175" s="269">
        <f>((VLOOKUP(C175+1, Flow!A:B,2))+(VLOOKUP($C175+2, Flow!A:B,2)))/2</f>
        <v>323</v>
      </c>
      <c r="AX175" s="188">
        <v>3</v>
      </c>
      <c r="AY175" s="94">
        <v>0</v>
      </c>
      <c r="AZ175" s="94">
        <v>0</v>
      </c>
      <c r="BA175" s="178">
        <v>0</v>
      </c>
      <c r="BB175" s="183"/>
      <c r="BC175" s="82">
        <f t="shared" si="16"/>
        <v>51</v>
      </c>
      <c r="BD175" s="84">
        <f t="shared" si="17"/>
        <v>2008</v>
      </c>
      <c r="BE175" s="140">
        <f t="shared" si="18"/>
        <v>2.6490066225165565</v>
      </c>
    </row>
    <row r="176" spans="1:57">
      <c r="A176" s="86" t="s">
        <v>18</v>
      </c>
      <c r="B176" s="89" t="s">
        <v>18</v>
      </c>
      <c r="C176" s="301">
        <v>39498</v>
      </c>
      <c r="D176" s="92" t="s">
        <v>384</v>
      </c>
      <c r="E176" s="84" t="s">
        <v>11</v>
      </c>
      <c r="F176" s="156">
        <v>0.79166666666666663</v>
      </c>
      <c r="G176" s="88">
        <v>296</v>
      </c>
      <c r="H176" s="84">
        <v>296</v>
      </c>
      <c r="I176" s="84">
        <v>11</v>
      </c>
      <c r="J176" s="84"/>
      <c r="K176" s="106">
        <f t="shared" si="19"/>
        <v>4.0404040404040407</v>
      </c>
      <c r="L176" s="112">
        <f t="shared" si="0"/>
        <v>3.7162162162162162</v>
      </c>
      <c r="M176" s="95">
        <v>38</v>
      </c>
      <c r="N176" s="88">
        <v>38</v>
      </c>
      <c r="O176" s="94" t="s">
        <v>11</v>
      </c>
      <c r="P176" s="94"/>
      <c r="Q176" s="94" t="s">
        <v>252</v>
      </c>
      <c r="R176" s="84">
        <v>1</v>
      </c>
      <c r="S176" s="89">
        <v>0</v>
      </c>
      <c r="T176" s="280">
        <f>VLOOKUP($C176+$F176,Meso!A:C,2)</f>
        <v>51.1</v>
      </c>
      <c r="U176" s="284">
        <f>VLOOKUP($C176+$F176, Temp30!A:C, 3, TRUE)</f>
        <v>51</v>
      </c>
      <c r="V176" s="84">
        <v>332</v>
      </c>
      <c r="W176" s="106">
        <f>VLOOKUP($C176,Wunder!A:L,5,FALSE)</f>
        <v>30.05</v>
      </c>
      <c r="X176" s="106">
        <f>VLOOKUP($C176,Wunder!A:L,11, FALSE)</f>
        <v>-0.12000000000000099</v>
      </c>
      <c r="Y176" s="106">
        <f>VLOOKUP($C176,Wunder!A:L,12, FALSE)</f>
        <v>0</v>
      </c>
      <c r="Z176" s="99"/>
      <c r="AA176" s="80">
        <f>VLOOKUP($C176+F176, KRDD!A:D,4)</f>
        <v>4</v>
      </c>
      <c r="AB176" s="80">
        <f>VLOOKUP($C176+F176, KRDD!$A:$D,3)</f>
        <v>1</v>
      </c>
      <c r="AC176" s="84">
        <f>VLOOKUP($C176, Wunder!A:L, 9, FALSE)</f>
        <v>8</v>
      </c>
      <c r="AD176" s="106" t="str">
        <f>VLOOKUP($C176+$F176,Meso!A:D,4)</f>
        <v>overcast</v>
      </c>
      <c r="AE176" s="120" t="str">
        <f>VLOOKUP($C176, Wunder!A:L, 10, FALSE)</f>
        <v>Fog</v>
      </c>
      <c r="AF176" s="262" t="str">
        <f>VLOOKUP($C176+1,Wunder!A:L,10,FALSE)</f>
        <v>Rain</v>
      </c>
      <c r="AG176" s="82" t="str">
        <f t="shared" si="15"/>
        <v>N</v>
      </c>
      <c r="AH176" s="106">
        <f>VLOOKUP($C176+$F176+(4/24),KRDD!A:D,2)-VLOOKUP($C176+$F176,KRDD!A:D,2)</f>
        <v>0</v>
      </c>
      <c r="AI176" s="89"/>
      <c r="AJ176" s="112">
        <f>VLOOKUP(C176+1,Moon!A:B,2,FALSE)</f>
        <v>1</v>
      </c>
      <c r="AK176" s="112">
        <f>AJ176*VLOOKUP(AD176,Moon!$R:$S,2,FALSE)</f>
        <v>0.2</v>
      </c>
      <c r="AL176" s="104">
        <f t="shared" si="20"/>
        <v>39499</v>
      </c>
      <c r="AM176" s="138">
        <v>0.3347222222222222</v>
      </c>
      <c r="AN176" s="100">
        <v>1.7</v>
      </c>
      <c r="AO176" s="144">
        <v>316</v>
      </c>
      <c r="AP176" s="99">
        <v>1.7</v>
      </c>
      <c r="AQ176" s="99">
        <v>15.66</v>
      </c>
      <c r="AR176" s="89" t="s">
        <v>13</v>
      </c>
      <c r="AS176" s="280">
        <f>VLOOKUP($C176, MDT!A:D, 4, FALSE)</f>
        <v>50.1</v>
      </c>
      <c r="AT176" s="291">
        <f>(VLOOKUP($C176, MDT!A:D,4, TRUE)+VLOOKUP($C176+1, MDT!A:D,4, TRUE))/2</f>
        <v>49.400000000000006</v>
      </c>
      <c r="AU176" s="262">
        <f>((VLOOKUP($C176+1,Flow!A:B,2)+VLOOKUP($C176+2,Flow!A:B,2)+VLOOKUP($C176+3,Flow!A:B,2)+VLOOKUP($C176+4,Flow!A:B,2)+VLOOKUP($C176+5,Flow!A:B,2))/5)</f>
        <v>531</v>
      </c>
      <c r="AV176" s="262">
        <f>VLOOKUP($AL176,Flow!A:B, 2)</f>
        <v>318</v>
      </c>
      <c r="AW176" s="269">
        <f>((VLOOKUP(C176+1, Flow!A:B,2))+(VLOOKUP($C176+2, Flow!A:B,2)))/2</f>
        <v>323</v>
      </c>
      <c r="AX176" s="188">
        <v>10</v>
      </c>
      <c r="AY176" s="94">
        <v>1</v>
      </c>
      <c r="AZ176" s="94">
        <v>0</v>
      </c>
      <c r="BA176" s="178">
        <v>0</v>
      </c>
      <c r="BB176" s="183"/>
      <c r="BC176" s="82">
        <f t="shared" si="16"/>
        <v>51</v>
      </c>
      <c r="BD176" s="84">
        <f t="shared" si="17"/>
        <v>2008</v>
      </c>
      <c r="BE176" s="140">
        <f t="shared" si="18"/>
        <v>8.0808080808080813</v>
      </c>
    </row>
    <row r="177" spans="1:57">
      <c r="A177" s="178" t="s">
        <v>11</v>
      </c>
      <c r="B177" s="89" t="s">
        <v>11</v>
      </c>
      <c r="C177" s="302">
        <v>39500</v>
      </c>
      <c r="D177" s="92" t="s">
        <v>384</v>
      </c>
      <c r="E177" s="84" t="s">
        <v>11</v>
      </c>
      <c r="F177" s="156">
        <v>0.79166666666666663</v>
      </c>
      <c r="G177" s="88">
        <v>306</v>
      </c>
      <c r="H177" s="84">
        <v>306</v>
      </c>
      <c r="I177" s="84">
        <v>4</v>
      </c>
      <c r="J177" s="84">
        <v>0</v>
      </c>
      <c r="K177" s="106">
        <f t="shared" si="19"/>
        <v>1.6286644951140066</v>
      </c>
      <c r="L177" s="112">
        <f t="shared" si="0"/>
        <v>1.3071895424836601</v>
      </c>
      <c r="M177" s="95">
        <v>38</v>
      </c>
      <c r="N177" s="88">
        <v>38</v>
      </c>
      <c r="O177" s="94" t="s">
        <v>380</v>
      </c>
      <c r="P177" s="94" t="s">
        <v>378</v>
      </c>
      <c r="Q177" s="94" t="s">
        <v>251</v>
      </c>
      <c r="R177" s="84">
        <v>0</v>
      </c>
      <c r="S177" s="89">
        <v>0</v>
      </c>
      <c r="T177" s="280">
        <f>VLOOKUP($C177+$F177,Meso!A:C,2)</f>
        <v>51.1</v>
      </c>
      <c r="U177" s="284">
        <f>VLOOKUP($C177+$F177, Temp30!A:C, 3, TRUE)</f>
        <v>49.4</v>
      </c>
      <c r="V177" s="84">
        <v>727</v>
      </c>
      <c r="W177" s="106">
        <f>VLOOKUP($C177,Wunder!A:L,5,FALSE)</f>
        <v>29.8</v>
      </c>
      <c r="X177" s="106">
        <f>VLOOKUP($C177,Wunder!A:L,11, FALSE)</f>
        <v>9.9999999999997868E-2</v>
      </c>
      <c r="Y177" s="106">
        <f>VLOOKUP($C177,Wunder!A:L,12, FALSE)</f>
        <v>-0.12999999999999901</v>
      </c>
      <c r="Z177" s="99"/>
      <c r="AA177" s="80">
        <f>VLOOKUP($C177+F177, KRDD!A:D,4)</f>
        <v>14</v>
      </c>
      <c r="AB177" s="80">
        <f>VLOOKUP($C177+F177, KRDD!$A:$D,3)</f>
        <v>9</v>
      </c>
      <c r="AC177" s="84">
        <f>VLOOKUP($C177, Wunder!A:L, 9, FALSE)</f>
        <v>8</v>
      </c>
      <c r="AD177" s="106" t="str">
        <f>VLOOKUP($C177+$F177,Meso!A:D,4)</f>
        <v>overcast</v>
      </c>
      <c r="AE177" s="120" t="str">
        <f>VLOOKUP($C177, Wunder!A:L, 10, FALSE)</f>
        <v>Rain</v>
      </c>
      <c r="AF177" s="262" t="str">
        <f>VLOOKUP($C177+1,Wunder!A:L,10,FALSE)</f>
        <v>Rain</v>
      </c>
      <c r="AG177" s="82" t="str">
        <f t="shared" si="15"/>
        <v>N</v>
      </c>
      <c r="AH177" s="106">
        <f>VLOOKUP($C177+$F177+(4/24),KRDD!A:D,2)-VLOOKUP($C177+$F177,KRDD!A:D,2)</f>
        <v>0</v>
      </c>
      <c r="AI177" s="89"/>
      <c r="AJ177" s="112">
        <f>VLOOKUP(C177+1,Moon!A:B,2,FALSE)</f>
        <v>0.95</v>
      </c>
      <c r="AK177" s="112">
        <f>AJ177*VLOOKUP(AD177,Moon!$R:$S,2,FALSE)</f>
        <v>0.19</v>
      </c>
      <c r="AL177" s="104">
        <f t="shared" si="20"/>
        <v>39501</v>
      </c>
      <c r="AM177" s="138">
        <v>0.23194444444444443</v>
      </c>
      <c r="AN177" s="100">
        <v>9.6</v>
      </c>
      <c r="AO177" s="144">
        <v>497</v>
      </c>
      <c r="AP177" s="99">
        <v>2.4</v>
      </c>
      <c r="AQ177" s="99">
        <v>9.33</v>
      </c>
      <c r="AR177" s="89" t="s">
        <v>13</v>
      </c>
      <c r="AS177" s="280">
        <f>VLOOKUP($C177, MDT!A:D, 4, FALSE)</f>
        <v>48.5</v>
      </c>
      <c r="AT177" s="291">
        <f>(VLOOKUP($C177, MDT!A:D,4, TRUE)+VLOOKUP($C177+1, MDT!A:D,4, TRUE))/2</f>
        <v>48</v>
      </c>
      <c r="AU177" s="262">
        <f>((VLOOKUP($C177+1,Flow!A:B,2)+VLOOKUP($C177+2,Flow!A:B,2)+VLOOKUP($C177+3,Flow!A:B,2)+VLOOKUP($C177+4,Flow!A:B,2)+VLOOKUP($C177+5,Flow!A:B,2))/5)</f>
        <v>618.4</v>
      </c>
      <c r="AV177" s="262">
        <f>VLOOKUP($AL177,Flow!A:B, 2)</f>
        <v>736</v>
      </c>
      <c r="AW177" s="269">
        <f>((VLOOKUP(C177+1, Flow!A:B,2))+(VLOOKUP($C177+2, Flow!A:B,2)))/2</f>
        <v>632</v>
      </c>
      <c r="AX177" s="188">
        <v>4</v>
      </c>
      <c r="AY177" s="94">
        <v>0</v>
      </c>
      <c r="AZ177" s="94"/>
      <c r="BA177" s="178">
        <v>0</v>
      </c>
      <c r="BB177" s="181">
        <v>0</v>
      </c>
      <c r="BC177" s="82">
        <f t="shared" si="16"/>
        <v>53</v>
      </c>
      <c r="BD177" s="84">
        <f t="shared" si="17"/>
        <v>2008</v>
      </c>
      <c r="BE177" s="140">
        <f t="shared" si="18"/>
        <v>3.2573289902280131</v>
      </c>
    </row>
    <row r="178" spans="1:57">
      <c r="A178" s="178" t="s">
        <v>11</v>
      </c>
      <c r="B178" s="89" t="s">
        <v>11</v>
      </c>
      <c r="C178" s="302">
        <v>39500</v>
      </c>
      <c r="D178" s="92" t="s">
        <v>384</v>
      </c>
      <c r="E178" s="84" t="s">
        <v>11</v>
      </c>
      <c r="F178" s="156">
        <v>0.79166666666666663</v>
      </c>
      <c r="G178" s="88">
        <v>302</v>
      </c>
      <c r="H178" s="84">
        <v>301</v>
      </c>
      <c r="I178" s="84">
        <v>11</v>
      </c>
      <c r="J178" s="84"/>
      <c r="K178" s="106">
        <f t="shared" si="19"/>
        <v>3.9735099337748347</v>
      </c>
      <c r="L178" s="112">
        <f t="shared" si="0"/>
        <v>3.6544850498338874</v>
      </c>
      <c r="M178" s="95">
        <v>38</v>
      </c>
      <c r="N178" s="88">
        <v>38</v>
      </c>
      <c r="O178" s="94" t="s">
        <v>11</v>
      </c>
      <c r="P178" s="94"/>
      <c r="Q178" s="94" t="s">
        <v>252</v>
      </c>
      <c r="R178" s="84">
        <v>0</v>
      </c>
      <c r="S178" s="89">
        <v>0</v>
      </c>
      <c r="T178" s="280">
        <f>VLOOKUP($C178+$F178,Meso!A:C,2)</f>
        <v>51.1</v>
      </c>
      <c r="U178" s="284">
        <f>VLOOKUP($C178+$F178, Temp30!A:C, 3, TRUE)</f>
        <v>49.4</v>
      </c>
      <c r="V178" s="84">
        <v>727</v>
      </c>
      <c r="W178" s="106">
        <f>VLOOKUP($C178,Wunder!A:L,5,FALSE)</f>
        <v>29.8</v>
      </c>
      <c r="X178" s="106">
        <f>VLOOKUP($C178,Wunder!A:L,11, FALSE)</f>
        <v>9.9999999999997868E-2</v>
      </c>
      <c r="Y178" s="106">
        <f>VLOOKUP($C178,Wunder!A:L,12, FALSE)</f>
        <v>-0.12999999999999901</v>
      </c>
      <c r="Z178" s="99"/>
      <c r="AA178" s="80">
        <f>VLOOKUP($C178+F178, KRDD!A:D,4)</f>
        <v>14</v>
      </c>
      <c r="AB178" s="80">
        <f>VLOOKUP($C178+F178, KRDD!$A:$D,3)</f>
        <v>9</v>
      </c>
      <c r="AC178" s="84">
        <f>VLOOKUP($C178, Wunder!A:L, 9, FALSE)</f>
        <v>8</v>
      </c>
      <c r="AD178" s="106" t="str">
        <f>VLOOKUP($C178+$F178,Meso!A:D,4)</f>
        <v>overcast</v>
      </c>
      <c r="AE178" s="120" t="str">
        <f>VLOOKUP($C178, Wunder!A:L, 10, FALSE)</f>
        <v>Rain</v>
      </c>
      <c r="AF178" s="262" t="str">
        <f>VLOOKUP($C178+1,Wunder!A:L,10,FALSE)</f>
        <v>Rain</v>
      </c>
      <c r="AG178" s="82" t="str">
        <f t="shared" si="15"/>
        <v>N</v>
      </c>
      <c r="AH178" s="106">
        <f>VLOOKUP($C178+$F178+(4/24),KRDD!A:D,2)-VLOOKUP($C178+$F178,KRDD!A:D,2)</f>
        <v>0</v>
      </c>
      <c r="AI178" s="89"/>
      <c r="AJ178" s="112">
        <f>VLOOKUP(C178+1,Moon!A:B,2,FALSE)</f>
        <v>0.95</v>
      </c>
      <c r="AK178" s="112">
        <f>AJ178*VLOOKUP(AD178,Moon!$R:$S,2,FALSE)</f>
        <v>0.19</v>
      </c>
      <c r="AL178" s="104">
        <f t="shared" si="20"/>
        <v>39501</v>
      </c>
      <c r="AM178" s="138">
        <v>0.23194444444444443</v>
      </c>
      <c r="AN178" s="100">
        <v>9.6</v>
      </c>
      <c r="AO178" s="144">
        <v>497</v>
      </c>
      <c r="AP178" s="99">
        <v>2.4</v>
      </c>
      <c r="AQ178" s="99">
        <v>9.33</v>
      </c>
      <c r="AR178" s="89" t="s">
        <v>13</v>
      </c>
      <c r="AS178" s="280">
        <f>VLOOKUP($C178, MDT!A:D, 4, FALSE)</f>
        <v>48.5</v>
      </c>
      <c r="AT178" s="291">
        <f>(VLOOKUP($C178, MDT!A:D,4, TRUE)+VLOOKUP($C178+1, MDT!A:D,4, TRUE))/2</f>
        <v>48</v>
      </c>
      <c r="AU178" s="262">
        <f>((VLOOKUP($C178+1,Flow!A:B,2)+VLOOKUP($C178+2,Flow!A:B,2)+VLOOKUP($C178+3,Flow!A:B,2)+VLOOKUP($C178+4,Flow!A:B,2)+VLOOKUP($C178+5,Flow!A:B,2))/5)</f>
        <v>618.4</v>
      </c>
      <c r="AV178" s="262">
        <f>VLOOKUP($AL178,Flow!A:B, 2)</f>
        <v>736</v>
      </c>
      <c r="AW178" s="269">
        <f>((VLOOKUP(C178+1, Flow!A:B,2))+(VLOOKUP($C178+2, Flow!A:B,2)))/2</f>
        <v>632</v>
      </c>
      <c r="AX178" s="188">
        <v>11</v>
      </c>
      <c r="AY178" s="94">
        <v>0</v>
      </c>
      <c r="AZ178" s="182"/>
      <c r="BA178" s="178">
        <v>0</v>
      </c>
      <c r="BB178" s="181">
        <v>0</v>
      </c>
      <c r="BC178" s="82">
        <f t="shared" si="16"/>
        <v>53</v>
      </c>
      <c r="BD178" s="84">
        <f t="shared" si="17"/>
        <v>2008</v>
      </c>
      <c r="BE178" s="140">
        <f t="shared" si="18"/>
        <v>7.9470198675496695</v>
      </c>
    </row>
    <row r="179" spans="1:57">
      <c r="A179" s="86" t="s">
        <v>11</v>
      </c>
      <c r="B179" s="89" t="s">
        <v>11</v>
      </c>
      <c r="C179" s="302">
        <v>39504</v>
      </c>
      <c r="D179" s="92" t="s">
        <v>384</v>
      </c>
      <c r="E179" s="84" t="s">
        <v>11</v>
      </c>
      <c r="F179" s="156">
        <v>0.78472222222222221</v>
      </c>
      <c r="G179" s="88">
        <v>298</v>
      </c>
      <c r="H179" s="84">
        <v>307</v>
      </c>
      <c r="I179" s="84">
        <v>3</v>
      </c>
      <c r="J179" s="84">
        <v>0</v>
      </c>
      <c r="K179" s="106">
        <f t="shared" si="19"/>
        <v>1.2987012987012987</v>
      </c>
      <c r="L179" s="112">
        <f t="shared" si="0"/>
        <v>0.97719869706840379</v>
      </c>
      <c r="M179" s="95">
        <v>38</v>
      </c>
      <c r="N179" s="88">
        <v>37</v>
      </c>
      <c r="O179" s="94" t="s">
        <v>380</v>
      </c>
      <c r="P179" s="94" t="s">
        <v>378</v>
      </c>
      <c r="Q179" s="94" t="s">
        <v>251</v>
      </c>
      <c r="R179" s="84">
        <v>0</v>
      </c>
      <c r="S179" s="89">
        <v>0</v>
      </c>
      <c r="T179" s="280">
        <f>VLOOKUP($C179+$F179,Meso!A:C,2)</f>
        <v>59</v>
      </c>
      <c r="U179" s="284">
        <f>VLOOKUP($C179+$F179, Temp30!A:C, 3, TRUE)</f>
        <v>50.8</v>
      </c>
      <c r="V179" s="84">
        <v>477</v>
      </c>
      <c r="W179" s="106">
        <f>VLOOKUP($C179,Wunder!A:L,5,FALSE)</f>
        <v>30.28</v>
      </c>
      <c r="X179" s="106">
        <f>VLOOKUP($C179,Wunder!A:L,11, FALSE)</f>
        <v>-0.13000000000000256</v>
      </c>
      <c r="Y179" s="106">
        <f>VLOOKUP($C179,Wunder!A:L,12, FALSE)</f>
        <v>-4.9999999999997158E-2</v>
      </c>
      <c r="Z179" s="99"/>
      <c r="AA179" s="80">
        <f>VLOOKUP($C179+F179, KRDD!A:D,4)</f>
        <v>7</v>
      </c>
      <c r="AB179" s="80">
        <f>VLOOKUP($C179+F179, KRDD!$A:$D,3)</f>
        <v>3</v>
      </c>
      <c r="AC179" s="84">
        <f>VLOOKUP($C179, Wunder!A:L, 9, FALSE)</f>
        <v>0</v>
      </c>
      <c r="AD179" s="106" t="str">
        <f>VLOOKUP($C179+$F179,Meso!A:D,4)</f>
        <v>partly cloudy</v>
      </c>
      <c r="AE179" s="120" t="str">
        <f>VLOOKUP($C179, Wunder!A:L, 10, FALSE)</f>
        <v>Fog</v>
      </c>
      <c r="AF179" s="262"/>
      <c r="AG179" s="82" t="str">
        <f t="shared" si="15"/>
        <v>N</v>
      </c>
      <c r="AH179" s="106">
        <f>VLOOKUP($C179+$F179+(4/24),KRDD!A:D,2)-VLOOKUP($C179+$F179,KRDD!A:D,2)</f>
        <v>0</v>
      </c>
      <c r="AI179" s="89"/>
      <c r="AJ179" s="112">
        <f>VLOOKUP(C179+1,Moon!A:B,2,FALSE)</f>
        <v>0.66</v>
      </c>
      <c r="AK179" s="112">
        <f>AJ179*VLOOKUP(AD179,Moon!$R:$S,2,FALSE)</f>
        <v>0.52800000000000002</v>
      </c>
      <c r="AL179" s="104">
        <f t="shared" si="20"/>
        <v>39505</v>
      </c>
      <c r="AM179" s="138">
        <v>0.3659722222222222</v>
      </c>
      <c r="AN179" s="100">
        <v>2.69</v>
      </c>
      <c r="AO179" s="144">
        <v>444</v>
      </c>
      <c r="AP179" s="99">
        <v>2.2400000000000002</v>
      </c>
      <c r="AQ179" s="99">
        <v>10.66</v>
      </c>
      <c r="AR179" s="89" t="s">
        <v>13</v>
      </c>
      <c r="AS179" s="280">
        <f>VLOOKUP($C179, MDT!A:D, 4, FALSE)</f>
        <v>49.4</v>
      </c>
      <c r="AT179" s="291">
        <f>(VLOOKUP($C179, MDT!A:D,4, TRUE)+VLOOKUP($C179+1, MDT!A:D,4, TRUE))/2</f>
        <v>49.9</v>
      </c>
      <c r="AU179" s="262">
        <f>((VLOOKUP($C179+1,Flow!A:B,2)+VLOOKUP($C179+2,Flow!A:B,2)+VLOOKUP($C179+3,Flow!A:B,2)+VLOOKUP($C179+4,Flow!A:B,2)+VLOOKUP($C179+5,Flow!A:B,2))/5)</f>
        <v>432.4</v>
      </c>
      <c r="AV179" s="262">
        <f>VLOOKUP($AL179,Flow!A:B, 2)</f>
        <v>483</v>
      </c>
      <c r="AW179" s="269">
        <f>((VLOOKUP(C179+1, Flow!A:B,2))+(VLOOKUP($C179+2, Flow!A:B,2)))/2</f>
        <v>459.5</v>
      </c>
      <c r="AX179" s="188">
        <v>2</v>
      </c>
      <c r="AY179" s="94">
        <v>1</v>
      </c>
      <c r="AZ179" s="94">
        <v>0</v>
      </c>
      <c r="BA179" s="178">
        <v>0</v>
      </c>
      <c r="BB179" s="181">
        <v>0</v>
      </c>
      <c r="BC179" s="82">
        <f t="shared" si="16"/>
        <v>57</v>
      </c>
      <c r="BD179" s="84">
        <f t="shared" si="17"/>
        <v>2008</v>
      </c>
      <c r="BE179" s="140">
        <f t="shared" si="18"/>
        <v>2.5974025974025974</v>
      </c>
    </row>
    <row r="180" spans="1:57">
      <c r="A180" s="86" t="s">
        <v>18</v>
      </c>
      <c r="B180" s="89" t="s">
        <v>18</v>
      </c>
      <c r="C180" s="301">
        <v>39504</v>
      </c>
      <c r="D180" s="92" t="s">
        <v>384</v>
      </c>
      <c r="E180" s="84" t="s">
        <v>11</v>
      </c>
      <c r="F180" s="156">
        <v>0.78472222222222221</v>
      </c>
      <c r="G180" s="88">
        <v>302</v>
      </c>
      <c r="H180" s="84">
        <v>296</v>
      </c>
      <c r="I180" s="84">
        <v>12</v>
      </c>
      <c r="J180" s="84"/>
      <c r="K180" s="106">
        <f t="shared" si="19"/>
        <v>4.3771043771043772</v>
      </c>
      <c r="L180" s="112">
        <f t="shared" si="0"/>
        <v>4.0540540540540544</v>
      </c>
      <c r="M180" s="95">
        <v>37</v>
      </c>
      <c r="N180" s="88">
        <v>38</v>
      </c>
      <c r="O180" s="94" t="s">
        <v>11</v>
      </c>
      <c r="P180" s="94"/>
      <c r="Q180" s="94" t="s">
        <v>252</v>
      </c>
      <c r="R180" s="84">
        <v>0</v>
      </c>
      <c r="S180" s="89">
        <v>0</v>
      </c>
      <c r="T180" s="280">
        <f>VLOOKUP($C180+$F180,Meso!A:C,2)</f>
        <v>59</v>
      </c>
      <c r="U180" s="284">
        <f>VLOOKUP($C180+$F180, Temp30!A:C, 3, TRUE)</f>
        <v>50.8</v>
      </c>
      <c r="V180" s="84">
        <v>477</v>
      </c>
      <c r="W180" s="106">
        <f>VLOOKUP($C180,Wunder!A:L,5,FALSE)</f>
        <v>30.28</v>
      </c>
      <c r="X180" s="106">
        <f>VLOOKUP($C180,Wunder!A:L,11, FALSE)</f>
        <v>-0.13000000000000256</v>
      </c>
      <c r="Y180" s="106">
        <f>VLOOKUP($C180,Wunder!A:L,12, FALSE)</f>
        <v>-4.9999999999997158E-2</v>
      </c>
      <c r="Z180" s="99"/>
      <c r="AA180" s="80">
        <f>VLOOKUP($C180+F180, KRDD!A:D,4)</f>
        <v>7</v>
      </c>
      <c r="AB180" s="80">
        <f>VLOOKUP($C180+F180, KRDD!$A:$D,3)</f>
        <v>3</v>
      </c>
      <c r="AC180" s="84">
        <f>VLOOKUP($C180, Wunder!A:L, 9, FALSE)</f>
        <v>0</v>
      </c>
      <c r="AD180" s="106" t="str">
        <f>VLOOKUP($C180+$F180,Meso!A:D,4)</f>
        <v>partly cloudy</v>
      </c>
      <c r="AE180" s="120" t="str">
        <f>VLOOKUP($C180, Wunder!A:L, 10, FALSE)</f>
        <v>Fog</v>
      </c>
      <c r="AF180" s="262"/>
      <c r="AG180" s="82" t="str">
        <f t="shared" si="15"/>
        <v>N</v>
      </c>
      <c r="AH180" s="106">
        <f>VLOOKUP($C180+$F180+(4/24),KRDD!A:D,2)-VLOOKUP($C180+$F180,KRDD!A:D,2)</f>
        <v>0</v>
      </c>
      <c r="AI180" s="89"/>
      <c r="AJ180" s="112">
        <f>VLOOKUP(C180+1,Moon!A:B,2,FALSE)</f>
        <v>0.66</v>
      </c>
      <c r="AK180" s="112">
        <f>AJ180*VLOOKUP(AD180,Moon!$R:$S,2,FALSE)</f>
        <v>0.52800000000000002</v>
      </c>
      <c r="AL180" s="104">
        <f t="shared" si="20"/>
        <v>39505</v>
      </c>
      <c r="AM180" s="138">
        <v>0.3659722222222222</v>
      </c>
      <c r="AN180" s="100">
        <v>2.69</v>
      </c>
      <c r="AO180" s="144">
        <v>444</v>
      </c>
      <c r="AP180" s="99">
        <v>2.2400000000000002</v>
      </c>
      <c r="AQ180" s="99">
        <v>10.66</v>
      </c>
      <c r="AR180" s="89" t="s">
        <v>13</v>
      </c>
      <c r="AS180" s="280">
        <f>VLOOKUP($C180, MDT!A:D, 4, FALSE)</f>
        <v>49.4</v>
      </c>
      <c r="AT180" s="291">
        <f>(VLOOKUP($C180, MDT!A:D,4, TRUE)+VLOOKUP($C180+1, MDT!A:D,4, TRUE))/2</f>
        <v>49.9</v>
      </c>
      <c r="AU180" s="262">
        <f>((VLOOKUP($C180+1,Flow!A:B,2)+VLOOKUP($C180+2,Flow!A:B,2)+VLOOKUP($C180+3,Flow!A:B,2)+VLOOKUP($C180+4,Flow!A:B,2)+VLOOKUP($C180+5,Flow!A:B,2))/5)</f>
        <v>432.4</v>
      </c>
      <c r="AV180" s="262">
        <f>VLOOKUP($AL180,Flow!A:B, 2)</f>
        <v>483</v>
      </c>
      <c r="AW180" s="269">
        <f>((VLOOKUP(C180+1, Flow!A:B,2))+(VLOOKUP($C180+2, Flow!A:B,2)))/2</f>
        <v>459.5</v>
      </c>
      <c r="AX180" s="188">
        <v>12</v>
      </c>
      <c r="AY180" s="94">
        <v>0</v>
      </c>
      <c r="AZ180" s="94">
        <v>0</v>
      </c>
      <c r="BA180" s="178">
        <v>0</v>
      </c>
      <c r="BB180" s="181">
        <v>0</v>
      </c>
      <c r="BC180" s="82">
        <f t="shared" si="16"/>
        <v>57</v>
      </c>
      <c r="BD180" s="84">
        <f t="shared" si="17"/>
        <v>2008</v>
      </c>
      <c r="BE180" s="140">
        <f t="shared" si="18"/>
        <v>8.7542087542087543</v>
      </c>
    </row>
    <row r="181" spans="1:57">
      <c r="A181" s="86" t="s">
        <v>11</v>
      </c>
      <c r="B181" s="89" t="s">
        <v>11</v>
      </c>
      <c r="C181" s="302">
        <v>39508</v>
      </c>
      <c r="D181" s="92" t="s">
        <v>384</v>
      </c>
      <c r="E181" s="84" t="s">
        <v>11</v>
      </c>
      <c r="F181" s="156">
        <v>0.8</v>
      </c>
      <c r="G181" s="88">
        <v>309</v>
      </c>
      <c r="H181" s="84">
        <v>309</v>
      </c>
      <c r="I181" s="84">
        <v>6</v>
      </c>
      <c r="J181" s="84">
        <v>0</v>
      </c>
      <c r="K181" s="106">
        <f t="shared" si="19"/>
        <v>2.258064516129032</v>
      </c>
      <c r="L181" s="112">
        <f t="shared" si="0"/>
        <v>1.9417475728155338</v>
      </c>
      <c r="M181" s="95">
        <v>40</v>
      </c>
      <c r="N181" s="88">
        <v>39</v>
      </c>
      <c r="O181" s="94" t="s">
        <v>380</v>
      </c>
      <c r="P181" s="94" t="s">
        <v>378</v>
      </c>
      <c r="Q181" s="94" t="s">
        <v>252</v>
      </c>
      <c r="R181" s="84">
        <v>1</v>
      </c>
      <c r="S181" s="89">
        <v>0</v>
      </c>
      <c r="T181" s="280">
        <f>VLOOKUP($C181+$F181,Meso!A:C,2)</f>
        <v>54</v>
      </c>
      <c r="U181" s="284">
        <f>VLOOKUP($C181+$F181, Temp30!A:C, 3, TRUE)</f>
        <v>52.1</v>
      </c>
      <c r="V181" s="84">
        <v>411</v>
      </c>
      <c r="W181" s="106">
        <f>VLOOKUP($C181,Wunder!A:L,5,FALSE)</f>
        <v>30.21</v>
      </c>
      <c r="X181" s="106">
        <f>VLOOKUP($C181,Wunder!A:L,11, FALSE)</f>
        <v>0.12999999999999901</v>
      </c>
      <c r="Y181" s="106">
        <f>VLOOKUP($C181,Wunder!A:L,12, FALSE)</f>
        <v>0.17999999999999972</v>
      </c>
      <c r="Z181" s="99"/>
      <c r="AA181" s="80">
        <f>VLOOKUP($C181+F181, KRDD!A:D,4)</f>
        <v>17</v>
      </c>
      <c r="AB181" s="80">
        <f>VLOOKUP($C181+F181, KRDD!$A:$D,3)</f>
        <v>6</v>
      </c>
      <c r="AC181" s="84">
        <f>VLOOKUP($C181, Wunder!A:L, 9, FALSE)</f>
        <v>3</v>
      </c>
      <c r="AD181" s="106" t="str">
        <f>VLOOKUP($C181+$F181,Meso!A:D,4)</f>
        <v>mostly clear</v>
      </c>
      <c r="AE181" s="120"/>
      <c r="AF181" s="262"/>
      <c r="AG181" s="82" t="str">
        <f t="shared" si="15"/>
        <v>N</v>
      </c>
      <c r="AH181" s="106">
        <f>VLOOKUP($C181+$F181+(4/24),KRDD!A:D,2)-VLOOKUP($C181+$F181,KRDD!A:D,2)</f>
        <v>0</v>
      </c>
      <c r="AI181" s="89"/>
      <c r="AJ181" s="112">
        <f>VLOOKUP(C181+1,Moon!A:B,2,FALSE)</f>
        <v>0.28999999999999998</v>
      </c>
      <c r="AK181" s="112">
        <f>AJ181*VLOOKUP(AD181,Moon!$R:$S,2,FALSE)</f>
        <v>0.26100000000000001</v>
      </c>
      <c r="AL181" s="104">
        <f t="shared" si="20"/>
        <v>39509</v>
      </c>
      <c r="AM181" s="138">
        <v>0.34236111111111112</v>
      </c>
      <c r="AN181" s="100">
        <v>2.91</v>
      </c>
      <c r="AO181" s="144">
        <v>423</v>
      </c>
      <c r="AP181" s="99">
        <v>1.9</v>
      </c>
      <c r="AQ181" s="99">
        <v>10</v>
      </c>
      <c r="AR181" s="89" t="s">
        <v>13</v>
      </c>
      <c r="AS181" s="280">
        <f>VLOOKUP($C181, MDT!A:D, 4, FALSE)</f>
        <v>51.5</v>
      </c>
      <c r="AT181" s="291">
        <f>(VLOOKUP($C181, MDT!A:D,4, TRUE)+VLOOKUP($C181+1, MDT!A:D,4, TRUE))/2</f>
        <v>50.15</v>
      </c>
      <c r="AU181" s="262">
        <f>((VLOOKUP($C181+1,Flow!A:B,2)+VLOOKUP($C181+2,Flow!A:B,2)+VLOOKUP($C181+3,Flow!A:B,2)+VLOOKUP($C181+4,Flow!A:B,2)+VLOOKUP($C181+5,Flow!A:B,2))/5)</f>
        <v>396.6</v>
      </c>
      <c r="AV181" s="262">
        <f>VLOOKUP($AL181,Flow!A:B, 2)</f>
        <v>412</v>
      </c>
      <c r="AW181" s="269">
        <f>((VLOOKUP(C181+1, Flow!A:B,2))+(VLOOKUP($C181+2, Flow!A:B,2)))/2</f>
        <v>409.5</v>
      </c>
      <c r="AX181" s="188">
        <v>6</v>
      </c>
      <c r="AY181" s="94">
        <v>0</v>
      </c>
      <c r="AZ181" s="94">
        <v>0</v>
      </c>
      <c r="BA181" s="178">
        <v>0</v>
      </c>
      <c r="BB181" s="181">
        <v>0</v>
      </c>
      <c r="BC181" s="82">
        <f t="shared" si="16"/>
        <v>61</v>
      </c>
      <c r="BD181" s="84">
        <f t="shared" si="17"/>
        <v>2008</v>
      </c>
      <c r="BE181" s="140">
        <f t="shared" si="18"/>
        <v>4.5161290322580641</v>
      </c>
    </row>
    <row r="182" spans="1:57">
      <c r="A182" s="86" t="s">
        <v>18</v>
      </c>
      <c r="B182" s="89" t="s">
        <v>18</v>
      </c>
      <c r="C182" s="301">
        <v>39508</v>
      </c>
      <c r="D182" s="92" t="s">
        <v>384</v>
      </c>
      <c r="E182" s="84" t="s">
        <v>11</v>
      </c>
      <c r="F182" s="156">
        <v>0.8</v>
      </c>
      <c r="G182" s="88">
        <v>310</v>
      </c>
      <c r="H182" s="84">
        <v>309</v>
      </c>
      <c r="I182" s="84">
        <v>14</v>
      </c>
      <c r="J182" s="84"/>
      <c r="K182" s="106">
        <f t="shared" si="19"/>
        <v>4.838709677419355</v>
      </c>
      <c r="L182" s="112">
        <f t="shared" si="0"/>
        <v>4.5307443365695796</v>
      </c>
      <c r="M182" s="95">
        <v>38</v>
      </c>
      <c r="N182" s="88">
        <v>37</v>
      </c>
      <c r="O182" s="84" t="s">
        <v>11</v>
      </c>
      <c r="P182" s="84"/>
      <c r="Q182" s="84" t="s">
        <v>251</v>
      </c>
      <c r="R182" s="84">
        <v>1</v>
      </c>
      <c r="S182" s="89">
        <v>0</v>
      </c>
      <c r="T182" s="280">
        <f>VLOOKUP($C182+$F182,Meso!A:C,2)</f>
        <v>54</v>
      </c>
      <c r="U182" s="284">
        <f>VLOOKUP($C182+$F182, Temp30!A:C, 3, TRUE)</f>
        <v>52.1</v>
      </c>
      <c r="V182" s="84">
        <v>411</v>
      </c>
      <c r="W182" s="106">
        <f>VLOOKUP($C182,Wunder!A:L,5,FALSE)</f>
        <v>30.21</v>
      </c>
      <c r="X182" s="106">
        <f>VLOOKUP($C182,Wunder!A:L,11, FALSE)</f>
        <v>0.12999999999999901</v>
      </c>
      <c r="Y182" s="106">
        <f>VLOOKUP($C182,Wunder!A:L,12, FALSE)</f>
        <v>0.17999999999999972</v>
      </c>
      <c r="Z182" s="99"/>
      <c r="AA182" s="80">
        <f>VLOOKUP($C182+F182, KRDD!A:D,4)</f>
        <v>17</v>
      </c>
      <c r="AB182" s="80">
        <f>VLOOKUP($C182+F182, KRDD!$A:$D,3)</f>
        <v>6</v>
      </c>
      <c r="AC182" s="84">
        <f>VLOOKUP($C182, Wunder!A:L, 9, FALSE)</f>
        <v>3</v>
      </c>
      <c r="AD182" s="106" t="str">
        <f>VLOOKUP($C182+$F182,Meso!A:D,4)</f>
        <v>mostly clear</v>
      </c>
      <c r="AE182" s="120"/>
      <c r="AF182" s="262"/>
      <c r="AG182" s="82" t="str">
        <f t="shared" si="15"/>
        <v>N</v>
      </c>
      <c r="AH182" s="106">
        <f>VLOOKUP($C182+$F182+(4/24),KRDD!A:D,2)-VLOOKUP($C182+$F182,KRDD!A:D,2)</f>
        <v>0</v>
      </c>
      <c r="AI182" s="89"/>
      <c r="AJ182" s="112">
        <f>VLOOKUP(C182+1,Moon!A:B,2,FALSE)</f>
        <v>0.28999999999999998</v>
      </c>
      <c r="AK182" s="112">
        <f>AJ182*VLOOKUP(AD182,Moon!$R:$S,2,FALSE)</f>
        <v>0.26100000000000001</v>
      </c>
      <c r="AL182" s="104">
        <f t="shared" si="20"/>
        <v>39509</v>
      </c>
      <c r="AM182" s="138">
        <v>0.34236111111111112</v>
      </c>
      <c r="AN182" s="100">
        <v>2.91</v>
      </c>
      <c r="AO182" s="144">
        <v>423</v>
      </c>
      <c r="AP182" s="99">
        <v>1.9</v>
      </c>
      <c r="AQ182" s="99">
        <v>10</v>
      </c>
      <c r="AR182" s="89" t="s">
        <v>13</v>
      </c>
      <c r="AS182" s="280">
        <f>VLOOKUP($C182, MDT!A:D, 4, FALSE)</f>
        <v>51.5</v>
      </c>
      <c r="AT182" s="291">
        <f>(VLOOKUP($C182, MDT!A:D,4, TRUE)+VLOOKUP($C182+1, MDT!A:D,4, TRUE))/2</f>
        <v>50.15</v>
      </c>
      <c r="AU182" s="262">
        <f>((VLOOKUP($C182+1,Flow!A:B,2)+VLOOKUP($C182+2,Flow!A:B,2)+VLOOKUP($C182+3,Flow!A:B,2)+VLOOKUP($C182+4,Flow!A:B,2)+VLOOKUP($C182+5,Flow!A:B,2))/5)</f>
        <v>396.6</v>
      </c>
      <c r="AV182" s="262">
        <f>VLOOKUP($AL182,Flow!A:B, 2)</f>
        <v>412</v>
      </c>
      <c r="AW182" s="269">
        <f>((VLOOKUP(C182+1, Flow!A:B,2))+(VLOOKUP($C182+2, Flow!A:B,2)))/2</f>
        <v>409.5</v>
      </c>
      <c r="AX182" s="139">
        <v>14</v>
      </c>
      <c r="AY182" s="84">
        <v>0</v>
      </c>
      <c r="AZ182" s="84">
        <v>0</v>
      </c>
      <c r="BA182" s="86">
        <v>0</v>
      </c>
      <c r="BB182" s="103">
        <v>0</v>
      </c>
      <c r="BC182" s="82">
        <f t="shared" si="16"/>
        <v>61</v>
      </c>
      <c r="BD182" s="84">
        <f t="shared" si="17"/>
        <v>2008</v>
      </c>
      <c r="BE182" s="140">
        <f t="shared" si="18"/>
        <v>9.67741935483871</v>
      </c>
    </row>
    <row r="183" spans="1:57">
      <c r="A183" s="86" t="s">
        <v>11</v>
      </c>
      <c r="B183" s="89" t="s">
        <v>11</v>
      </c>
      <c r="C183" s="302">
        <v>39511</v>
      </c>
      <c r="D183" s="92" t="s">
        <v>384</v>
      </c>
      <c r="E183" s="84" t="s">
        <v>11</v>
      </c>
      <c r="F183" s="156">
        <v>0.81597222222222221</v>
      </c>
      <c r="G183" s="88">
        <v>302</v>
      </c>
      <c r="H183" s="84">
        <v>303</v>
      </c>
      <c r="I183" s="84">
        <v>5</v>
      </c>
      <c r="J183" s="84">
        <v>0</v>
      </c>
      <c r="K183" s="106">
        <f t="shared" si="19"/>
        <v>1.9736842105263157</v>
      </c>
      <c r="L183" s="112">
        <f t="shared" si="0"/>
        <v>1.6501650165016499</v>
      </c>
      <c r="M183" s="95">
        <v>38</v>
      </c>
      <c r="N183" s="88">
        <v>39</v>
      </c>
      <c r="O183" s="94" t="s">
        <v>380</v>
      </c>
      <c r="P183" s="94" t="s">
        <v>378</v>
      </c>
      <c r="Q183" s="94" t="s">
        <v>251</v>
      </c>
      <c r="R183" s="84">
        <v>1</v>
      </c>
      <c r="S183" s="89">
        <v>0</v>
      </c>
      <c r="T183" s="280">
        <f>VLOOKUP($C183+$F183,Meso!A:C,2)</f>
        <v>66</v>
      </c>
      <c r="U183" s="284">
        <f>VLOOKUP($C183+$F183, Temp30!A:C, 3, TRUE)</f>
        <v>51.6</v>
      </c>
      <c r="V183" s="84">
        <v>383</v>
      </c>
      <c r="W183" s="106">
        <f>VLOOKUP($C183,Wunder!A:L,5,FALSE)</f>
        <v>30.13</v>
      </c>
      <c r="X183" s="106">
        <f>VLOOKUP($C183,Wunder!A:L,11, FALSE)</f>
        <v>0</v>
      </c>
      <c r="Y183" s="106">
        <f>VLOOKUP($C183,Wunder!A:L,12, FALSE)</f>
        <v>-0.16000000000000014</v>
      </c>
      <c r="Z183" s="99"/>
      <c r="AA183" s="80">
        <f>VLOOKUP($C183+F183, KRDD!A:D,4)</f>
        <v>11</v>
      </c>
      <c r="AB183" s="80">
        <f>VLOOKUP($C183+F183, KRDD!$A:$D,3)</f>
        <v>7</v>
      </c>
      <c r="AC183" s="84">
        <f>VLOOKUP($C183, Wunder!A:L, 9, FALSE)</f>
        <v>0</v>
      </c>
      <c r="AD183" s="106" t="str">
        <f>VLOOKUP($C183+$F183,Meso!A:D,4)</f>
        <v>clear</v>
      </c>
      <c r="AE183" s="120"/>
      <c r="AF183" s="262"/>
      <c r="AG183" s="82" t="str">
        <f t="shared" si="15"/>
        <v>N</v>
      </c>
      <c r="AH183" s="106">
        <f>VLOOKUP($C183+$F183+(4/24),KRDD!A:D,2)-VLOOKUP($C183+$F183,KRDD!A:D,2)</f>
        <v>0</v>
      </c>
      <c r="AI183" s="89"/>
      <c r="AJ183" s="112">
        <f>VLOOKUP(C183+1,Moon!A:B,2,FALSE)</f>
        <v>7.0000000000000007E-2</v>
      </c>
      <c r="AK183" s="112">
        <f>AJ183*VLOOKUP(AD183,Moon!$R:$S,2,FALSE)</f>
        <v>7.0000000000000007E-2</v>
      </c>
      <c r="AL183" s="104">
        <f t="shared" si="20"/>
        <v>39512</v>
      </c>
      <c r="AM183" s="138">
        <v>0.34722222222222227</v>
      </c>
      <c r="AN183" s="100">
        <v>3.51</v>
      </c>
      <c r="AO183" s="144">
        <v>375</v>
      </c>
      <c r="AP183" s="99">
        <v>2</v>
      </c>
      <c r="AQ183" s="99">
        <v>12</v>
      </c>
      <c r="AR183" s="89" t="s">
        <v>13</v>
      </c>
      <c r="AS183" s="280">
        <f>VLOOKUP($C183, MDT!A:D, 4, FALSE)</f>
        <v>49.7</v>
      </c>
      <c r="AT183" s="291">
        <f>(VLOOKUP($C183, MDT!A:D,4, TRUE)+VLOOKUP($C183+1, MDT!A:D,4, TRUE))/2</f>
        <v>49.400000000000006</v>
      </c>
      <c r="AU183" s="262">
        <f>((VLOOKUP($C183+1,Flow!A:B,2)+VLOOKUP($C183+2,Flow!A:B,2)+VLOOKUP($C183+3,Flow!A:B,2)+VLOOKUP($C183+4,Flow!A:B,2)+VLOOKUP($C183+5,Flow!A:B,2))/5)</f>
        <v>373.8</v>
      </c>
      <c r="AV183" s="262">
        <f>VLOOKUP($AL183,Flow!A:B, 2)</f>
        <v>388</v>
      </c>
      <c r="AW183" s="269">
        <f>((VLOOKUP(C183+1, Flow!A:B,2))+(VLOOKUP($C183+2, Flow!A:B,2)))/2</f>
        <v>384</v>
      </c>
      <c r="AX183" s="139">
        <v>5</v>
      </c>
      <c r="AY183" s="84">
        <v>0</v>
      </c>
      <c r="AZ183" s="84">
        <v>0</v>
      </c>
      <c r="BA183" s="86">
        <v>0</v>
      </c>
      <c r="BB183" s="103">
        <v>0</v>
      </c>
      <c r="BC183" s="82">
        <f t="shared" si="16"/>
        <v>64</v>
      </c>
      <c r="BD183" s="84">
        <f t="shared" si="17"/>
        <v>2008</v>
      </c>
      <c r="BE183" s="140">
        <f t="shared" si="18"/>
        <v>3.9473684210526314</v>
      </c>
    </row>
    <row r="184" spans="1:57">
      <c r="A184" s="86" t="s">
        <v>11</v>
      </c>
      <c r="B184" s="89" t="s">
        <v>11</v>
      </c>
      <c r="C184" s="302">
        <v>39511</v>
      </c>
      <c r="D184" s="92" t="s">
        <v>384</v>
      </c>
      <c r="E184" s="84" t="s">
        <v>11</v>
      </c>
      <c r="F184" s="156">
        <v>0.81597222222222221</v>
      </c>
      <c r="G184" s="88">
        <v>310</v>
      </c>
      <c r="H184" s="84">
        <v>70</v>
      </c>
      <c r="I184" s="84">
        <v>2</v>
      </c>
      <c r="J184" s="84"/>
      <c r="K184" s="106">
        <f t="shared" si="19"/>
        <v>4.225352112676056</v>
      </c>
      <c r="L184" s="112">
        <f t="shared" si="0"/>
        <v>2.8571428571428572</v>
      </c>
      <c r="M184" s="95">
        <v>37</v>
      </c>
      <c r="N184" s="88">
        <v>39</v>
      </c>
      <c r="O184" s="94" t="s">
        <v>11</v>
      </c>
      <c r="P184" s="94"/>
      <c r="Q184" s="94" t="s">
        <v>252</v>
      </c>
      <c r="R184" s="84">
        <v>1</v>
      </c>
      <c r="S184" s="89">
        <v>0</v>
      </c>
      <c r="T184" s="280">
        <f>VLOOKUP($C184+$F184,Meso!A:C,2)</f>
        <v>66</v>
      </c>
      <c r="U184" s="284">
        <f>VLOOKUP($C184+$F184, Temp30!A:C, 3, TRUE)</f>
        <v>51.6</v>
      </c>
      <c r="V184" s="84">
        <v>383</v>
      </c>
      <c r="W184" s="106">
        <f>VLOOKUP($C184,Wunder!A:L,5,FALSE)</f>
        <v>30.13</v>
      </c>
      <c r="X184" s="106">
        <f>VLOOKUP($C184,Wunder!A:L,11, FALSE)</f>
        <v>0</v>
      </c>
      <c r="Y184" s="106">
        <f>VLOOKUP($C184,Wunder!A:L,12, FALSE)</f>
        <v>-0.16000000000000014</v>
      </c>
      <c r="Z184" s="99"/>
      <c r="AA184" s="80">
        <f>VLOOKUP($C184+F184, KRDD!A:D,4)</f>
        <v>11</v>
      </c>
      <c r="AB184" s="80">
        <f>VLOOKUP($C184+F184, KRDD!$A:$D,3)</f>
        <v>7</v>
      </c>
      <c r="AC184" s="84">
        <f>VLOOKUP($C184, Wunder!A:L, 9, FALSE)</f>
        <v>0</v>
      </c>
      <c r="AD184" s="106" t="str">
        <f>VLOOKUP($C184+$F184,Meso!A:D,4)</f>
        <v>clear</v>
      </c>
      <c r="AE184" s="120"/>
      <c r="AF184" s="262"/>
      <c r="AG184" s="82" t="str">
        <f t="shared" si="15"/>
        <v>N</v>
      </c>
      <c r="AH184" s="106">
        <f>VLOOKUP($C184+$F184+(4/24),KRDD!A:D,2)-VLOOKUP($C184+$F184,KRDD!A:D,2)</f>
        <v>0</v>
      </c>
      <c r="AI184" s="89"/>
      <c r="AJ184" s="112">
        <f>VLOOKUP(C184+1,Moon!A:B,2,FALSE)</f>
        <v>7.0000000000000007E-2</v>
      </c>
      <c r="AK184" s="112">
        <f>AJ184*VLOOKUP(AD184,Moon!$R:$S,2,FALSE)</f>
        <v>7.0000000000000007E-2</v>
      </c>
      <c r="AL184" s="104">
        <f t="shared" si="20"/>
        <v>39512</v>
      </c>
      <c r="AM184" s="138">
        <v>0.34722222222222227</v>
      </c>
      <c r="AN184" s="100">
        <v>3.51</v>
      </c>
      <c r="AO184" s="144">
        <v>375</v>
      </c>
      <c r="AP184" s="99">
        <v>2</v>
      </c>
      <c r="AQ184" s="99">
        <v>12</v>
      </c>
      <c r="AR184" s="89" t="s">
        <v>13</v>
      </c>
      <c r="AS184" s="280">
        <f>VLOOKUP($C184, MDT!A:D, 4, FALSE)</f>
        <v>49.7</v>
      </c>
      <c r="AT184" s="291">
        <f>(VLOOKUP($C184, MDT!A:D,4, TRUE)+VLOOKUP($C184+1, MDT!A:D,4, TRUE))/2</f>
        <v>49.400000000000006</v>
      </c>
      <c r="AU184" s="262">
        <f>((VLOOKUP($C184+1,Flow!A:B,2)+VLOOKUP($C184+2,Flow!A:B,2)+VLOOKUP($C184+3,Flow!A:B,2)+VLOOKUP($C184+4,Flow!A:B,2)+VLOOKUP($C184+5,Flow!A:B,2))/5)</f>
        <v>373.8</v>
      </c>
      <c r="AV184" s="262">
        <f>VLOOKUP($AL184,Flow!A:B, 2)</f>
        <v>388</v>
      </c>
      <c r="AW184" s="269">
        <f>((VLOOKUP(C184+1, Flow!A:B,2))+(VLOOKUP($C184+2, Flow!A:B,2)))/2</f>
        <v>384</v>
      </c>
      <c r="AX184" s="139">
        <v>2</v>
      </c>
      <c r="AY184" s="84">
        <v>0</v>
      </c>
      <c r="AZ184" s="84">
        <v>0</v>
      </c>
      <c r="BA184" s="86">
        <v>0</v>
      </c>
      <c r="BB184" s="103">
        <v>0</v>
      </c>
      <c r="BC184" s="82">
        <f t="shared" si="16"/>
        <v>64</v>
      </c>
      <c r="BD184" s="84">
        <f t="shared" si="17"/>
        <v>2008</v>
      </c>
      <c r="BE184" s="140">
        <f t="shared" si="18"/>
        <v>8.4507042253521121</v>
      </c>
    </row>
    <row r="185" spans="1:57">
      <c r="A185" s="86" t="s">
        <v>11</v>
      </c>
      <c r="B185" s="89" t="s">
        <v>18</v>
      </c>
      <c r="C185" s="301">
        <v>39515</v>
      </c>
      <c r="D185" s="92" t="s">
        <v>384</v>
      </c>
      <c r="E185" s="84" t="s">
        <v>11</v>
      </c>
      <c r="F185" s="156">
        <v>0.79305555555555562</v>
      </c>
      <c r="G185" s="88">
        <v>302</v>
      </c>
      <c r="H185" s="84">
        <v>302</v>
      </c>
      <c r="I185" s="84">
        <v>8</v>
      </c>
      <c r="J185" s="84">
        <v>0</v>
      </c>
      <c r="K185" s="106">
        <f t="shared" si="19"/>
        <v>2.9702970297029703</v>
      </c>
      <c r="L185" s="112">
        <f t="shared" si="0"/>
        <v>2.6490066225165565</v>
      </c>
      <c r="M185" s="95">
        <v>39</v>
      </c>
      <c r="N185" s="88">
        <v>38</v>
      </c>
      <c r="O185" s="94" t="s">
        <v>380</v>
      </c>
      <c r="P185" s="94" t="s">
        <v>378</v>
      </c>
      <c r="Q185" s="94" t="s">
        <v>251</v>
      </c>
      <c r="R185" s="84">
        <v>1</v>
      </c>
      <c r="S185" s="89">
        <v>0</v>
      </c>
      <c r="T185" s="280">
        <f>VLOOKUP($C185+$F185,Meso!A:C,2)</f>
        <v>59</v>
      </c>
      <c r="U185" s="284">
        <f>VLOOKUP($C185+$F185, Temp30!A:C, 3, TRUE)</f>
        <v>52.7</v>
      </c>
      <c r="V185" s="84">
        <v>351</v>
      </c>
      <c r="W185" s="106">
        <f>VLOOKUP($C185,Wunder!A:L,5,FALSE)</f>
        <v>30.17</v>
      </c>
      <c r="X185" s="106">
        <f>VLOOKUP($C185,Wunder!A:L,11, FALSE)</f>
        <v>-5.0000000000000711E-2</v>
      </c>
      <c r="Y185" s="106">
        <f>VLOOKUP($C185,Wunder!A:L,12, FALSE)</f>
        <v>-0.11999999999999744</v>
      </c>
      <c r="Z185" s="99"/>
      <c r="AA185" s="80">
        <f>VLOOKUP($C185+F185, KRDD!A:D,4)</f>
        <v>10</v>
      </c>
      <c r="AB185" s="80">
        <f>VLOOKUP($C185+F185, KRDD!$A:$D,3)</f>
        <v>7</v>
      </c>
      <c r="AC185" s="84">
        <f>VLOOKUP($C185, Wunder!A:L, 9, FALSE)</f>
        <v>1</v>
      </c>
      <c r="AD185" s="106" t="str">
        <f>VLOOKUP($C185+$F185,Meso!A:D,4)</f>
        <v>clear</v>
      </c>
      <c r="AE185" s="120"/>
      <c r="AF185" s="262"/>
      <c r="AG185" s="82" t="str">
        <f t="shared" si="15"/>
        <v>N</v>
      </c>
      <c r="AH185" s="106">
        <f>VLOOKUP($C185+$F185+(4/24),KRDD!A:D,2)-VLOOKUP($C185+$F185,KRDD!A:D,2)</f>
        <v>0</v>
      </c>
      <c r="AI185" s="89"/>
      <c r="AJ185" s="112">
        <f>VLOOKUP(C185+1,Moon!A:B,2,FALSE)</f>
        <v>0.04</v>
      </c>
      <c r="AK185" s="112">
        <f>AJ185*VLOOKUP(AD185,Moon!$R:$S,2,FALSE)</f>
        <v>0.04</v>
      </c>
      <c r="AL185" s="104">
        <f t="shared" si="20"/>
        <v>39516</v>
      </c>
      <c r="AM185" s="138">
        <v>0.3298611111111111</v>
      </c>
      <c r="AN185" s="100">
        <v>2.27</v>
      </c>
      <c r="AO185" s="144">
        <v>367</v>
      </c>
      <c r="AP185" s="99">
        <v>1.92</v>
      </c>
      <c r="AQ185" s="99">
        <v>13.66</v>
      </c>
      <c r="AR185" s="89" t="s">
        <v>13</v>
      </c>
      <c r="AS185" s="280">
        <f>VLOOKUP($C185, MDT!A:D, 4, FALSE)</f>
        <v>50.4</v>
      </c>
      <c r="AT185" s="291">
        <f>(VLOOKUP($C185, MDT!A:D,4, TRUE)+VLOOKUP($C185+1, MDT!A:D,4, TRUE))/2</f>
        <v>50.8</v>
      </c>
      <c r="AU185" s="262">
        <f>((VLOOKUP($C185+1,Flow!A:B,2)+VLOOKUP($C185+2,Flow!A:B,2)+VLOOKUP($C185+3,Flow!A:B,2)+VLOOKUP($C185+4,Flow!A:B,2)+VLOOKUP($C185+5,Flow!A:B,2))/5)</f>
        <v>367</v>
      </c>
      <c r="AV185" s="262">
        <f>VLOOKUP($AL185,Flow!A:B, 2)</f>
        <v>367</v>
      </c>
      <c r="AW185" s="269">
        <f>((VLOOKUP(C185+1, Flow!A:B,2))+(VLOOKUP($C185+2, Flow!A:B,2)))/2</f>
        <v>364</v>
      </c>
      <c r="AX185" s="139">
        <v>6</v>
      </c>
      <c r="AY185" s="84">
        <v>2</v>
      </c>
      <c r="AZ185" s="84">
        <v>0</v>
      </c>
      <c r="BA185" s="86">
        <v>0</v>
      </c>
      <c r="BB185" s="103">
        <v>0</v>
      </c>
      <c r="BC185" s="82">
        <f t="shared" si="16"/>
        <v>68</v>
      </c>
      <c r="BD185" s="84">
        <f t="shared" si="17"/>
        <v>2008</v>
      </c>
      <c r="BE185" s="140">
        <f t="shared" si="18"/>
        <v>5.9405940594059405</v>
      </c>
    </row>
    <row r="186" spans="1:57">
      <c r="A186" s="86" t="s">
        <v>18</v>
      </c>
      <c r="B186" s="89" t="s">
        <v>11</v>
      </c>
      <c r="C186" s="302">
        <v>39515</v>
      </c>
      <c r="D186" s="92" t="s">
        <v>384</v>
      </c>
      <c r="E186" s="84" t="s">
        <v>11</v>
      </c>
      <c r="F186" s="156">
        <v>0.79305555555555562</v>
      </c>
      <c r="G186" s="88">
        <v>305</v>
      </c>
      <c r="H186" s="84">
        <v>306</v>
      </c>
      <c r="I186" s="84">
        <v>6</v>
      </c>
      <c r="J186" s="84"/>
      <c r="K186" s="106">
        <f t="shared" si="19"/>
        <v>2.2801302931596092</v>
      </c>
      <c r="L186" s="112">
        <f t="shared" si="0"/>
        <v>1.9607843137254901</v>
      </c>
      <c r="M186" s="95">
        <v>37</v>
      </c>
      <c r="N186" s="88">
        <v>37</v>
      </c>
      <c r="O186" s="94" t="s">
        <v>11</v>
      </c>
      <c r="P186" s="94"/>
      <c r="Q186" s="94" t="s">
        <v>252</v>
      </c>
      <c r="R186" s="84">
        <v>1</v>
      </c>
      <c r="S186" s="89">
        <v>0</v>
      </c>
      <c r="T186" s="280">
        <f>VLOOKUP($C186+$F186,Meso!A:C,2)</f>
        <v>59</v>
      </c>
      <c r="U186" s="284">
        <f>VLOOKUP($C186+$F186, Temp30!A:C, 3, TRUE)</f>
        <v>52.7</v>
      </c>
      <c r="V186" s="84">
        <v>351</v>
      </c>
      <c r="W186" s="106">
        <f>VLOOKUP($C186,Wunder!A:L,5,FALSE)</f>
        <v>30.17</v>
      </c>
      <c r="X186" s="106">
        <f>VLOOKUP($C186,Wunder!A:L,11, FALSE)</f>
        <v>-5.0000000000000711E-2</v>
      </c>
      <c r="Y186" s="106">
        <f>VLOOKUP($C186,Wunder!A:L,12, FALSE)</f>
        <v>-0.11999999999999744</v>
      </c>
      <c r="Z186" s="99"/>
      <c r="AA186" s="80">
        <f>VLOOKUP($C186+F186, KRDD!A:D,4)</f>
        <v>10</v>
      </c>
      <c r="AB186" s="80">
        <f>VLOOKUP($C186+F186, KRDD!$A:$D,3)</f>
        <v>7</v>
      </c>
      <c r="AC186" s="84">
        <f>VLOOKUP($C186, Wunder!A:L, 9, FALSE)</f>
        <v>1</v>
      </c>
      <c r="AD186" s="106" t="str">
        <f>VLOOKUP($C186+$F186,Meso!A:D,4)</f>
        <v>clear</v>
      </c>
      <c r="AE186" s="120"/>
      <c r="AF186" s="262"/>
      <c r="AG186" s="82" t="str">
        <f t="shared" si="15"/>
        <v>N</v>
      </c>
      <c r="AH186" s="106">
        <f>VLOOKUP($C186+$F186+(4/24),KRDD!A:D,2)-VLOOKUP($C186+$F186,KRDD!A:D,2)</f>
        <v>0</v>
      </c>
      <c r="AI186" s="89"/>
      <c r="AJ186" s="112">
        <f>VLOOKUP(C186+1,Moon!A:B,2,FALSE)</f>
        <v>0.04</v>
      </c>
      <c r="AK186" s="112">
        <f>AJ186*VLOOKUP(AD186,Moon!$R:$S,2,FALSE)</f>
        <v>0.04</v>
      </c>
      <c r="AL186" s="104">
        <f t="shared" si="20"/>
        <v>39516</v>
      </c>
      <c r="AM186" s="138">
        <v>0.3298611111111111</v>
      </c>
      <c r="AN186" s="100">
        <v>2.27</v>
      </c>
      <c r="AO186" s="144">
        <v>367</v>
      </c>
      <c r="AP186" s="99">
        <v>1.92</v>
      </c>
      <c r="AQ186" s="99">
        <v>13.66</v>
      </c>
      <c r="AR186" s="89" t="s">
        <v>13</v>
      </c>
      <c r="AS186" s="280">
        <f>VLOOKUP($C186, MDT!A:D, 4, FALSE)</f>
        <v>50.4</v>
      </c>
      <c r="AT186" s="291">
        <f>(VLOOKUP($C186, MDT!A:D,4, TRUE)+VLOOKUP($C186+1, MDT!A:D,4, TRUE))/2</f>
        <v>50.8</v>
      </c>
      <c r="AU186" s="262">
        <f>((VLOOKUP($C186+1,Flow!A:B,2)+VLOOKUP($C186+2,Flow!A:B,2)+VLOOKUP($C186+3,Flow!A:B,2)+VLOOKUP($C186+4,Flow!A:B,2)+VLOOKUP($C186+5,Flow!A:B,2))/5)</f>
        <v>367</v>
      </c>
      <c r="AV186" s="262">
        <f>VLOOKUP($AL186,Flow!A:B, 2)</f>
        <v>367</v>
      </c>
      <c r="AW186" s="269">
        <f>((VLOOKUP(C186+1, Flow!A:B,2))+(VLOOKUP($C186+2, Flow!A:B,2)))/2</f>
        <v>364</v>
      </c>
      <c r="AX186" s="139">
        <v>5</v>
      </c>
      <c r="AY186" s="84">
        <v>1</v>
      </c>
      <c r="AZ186" s="84">
        <v>0</v>
      </c>
      <c r="BA186" s="86">
        <v>0</v>
      </c>
      <c r="BB186" s="103">
        <v>0</v>
      </c>
      <c r="BC186" s="82">
        <f t="shared" si="16"/>
        <v>68</v>
      </c>
      <c r="BD186" s="84">
        <f t="shared" si="17"/>
        <v>2008</v>
      </c>
      <c r="BE186" s="140">
        <f t="shared" si="18"/>
        <v>4.5602605863192185</v>
      </c>
    </row>
    <row r="187" spans="1:57">
      <c r="A187" s="86" t="s">
        <v>11</v>
      </c>
      <c r="B187" s="89" t="s">
        <v>11</v>
      </c>
      <c r="C187" s="302">
        <v>39518</v>
      </c>
      <c r="D187" s="92" t="s">
        <v>384</v>
      </c>
      <c r="E187" s="84" t="s">
        <v>11</v>
      </c>
      <c r="F187" s="156">
        <v>0.85416666666666663</v>
      </c>
      <c r="G187" s="88">
        <v>308</v>
      </c>
      <c r="H187" s="84">
        <v>309</v>
      </c>
      <c r="I187" s="84">
        <v>3</v>
      </c>
      <c r="J187" s="84">
        <v>0</v>
      </c>
      <c r="K187" s="106">
        <f t="shared" si="19"/>
        <v>1.2903225806451613</v>
      </c>
      <c r="L187" s="112">
        <f t="shared" si="0"/>
        <v>0.97087378640776689</v>
      </c>
      <c r="M187" s="95">
        <v>40</v>
      </c>
      <c r="N187" s="88">
        <v>40</v>
      </c>
      <c r="O187" s="94" t="s">
        <v>380</v>
      </c>
      <c r="P187" s="94" t="s">
        <v>378</v>
      </c>
      <c r="Q187" s="94" t="s">
        <v>251</v>
      </c>
      <c r="R187" s="84">
        <v>1</v>
      </c>
      <c r="S187" s="89">
        <v>0</v>
      </c>
      <c r="T187" s="280">
        <f>VLOOKUP($C187+$F187,Meso!A:C,2)</f>
        <v>60.1</v>
      </c>
      <c r="U187" s="284">
        <f>VLOOKUP($C187+$F187, Temp30!A:C, 3, TRUE)</f>
        <v>54.9</v>
      </c>
      <c r="V187" s="84">
        <v>383</v>
      </c>
      <c r="W187" s="106">
        <f>VLOOKUP($C187,Wunder!A:L,5,FALSE)</f>
        <v>30.24</v>
      </c>
      <c r="X187" s="106">
        <f>VLOOKUP($C187,Wunder!A:L,11, FALSE)</f>
        <v>-0.14999999999999858</v>
      </c>
      <c r="Y187" s="106">
        <f>VLOOKUP($C187,Wunder!A:L,12, FALSE)</f>
        <v>9.9999999999980105E-3</v>
      </c>
      <c r="Z187" s="99"/>
      <c r="AA187" s="80">
        <f>VLOOKUP($C187+F187, KRDD!A:D,4)</f>
        <v>4</v>
      </c>
      <c r="AB187" s="80">
        <f>VLOOKUP($C187+F187, KRDD!$A:$D,3)</f>
        <v>1</v>
      </c>
      <c r="AC187" s="84">
        <f>VLOOKUP($C187, Wunder!A:L, 9, FALSE)</f>
        <v>2</v>
      </c>
      <c r="AD187" s="106" t="str">
        <f>VLOOKUP($C187+$F187,Meso!A:D,4)</f>
        <v>clear</v>
      </c>
      <c r="AE187" s="120"/>
      <c r="AF187" s="262" t="str">
        <f>VLOOKUP($C187+1,Wunder!A:L,10,FALSE)</f>
        <v>Rain</v>
      </c>
      <c r="AG187" s="82" t="str">
        <f t="shared" ref="AG187:AG250" si="21">IF(AH187&gt;0,"Y","N")</f>
        <v>N</v>
      </c>
      <c r="AH187" s="106">
        <f>VLOOKUP($C187+$F187+(4/24),KRDD!A:D,2)-VLOOKUP($C187+$F187,KRDD!A:D,2)</f>
        <v>0</v>
      </c>
      <c r="AI187" s="89"/>
      <c r="AJ187" s="112">
        <f>VLOOKUP(C187+1,Moon!A:B,2,FALSE)</f>
        <v>0.27</v>
      </c>
      <c r="AK187" s="112">
        <f>AJ187*VLOOKUP(AD187,Moon!$R:$S,2,FALSE)</f>
        <v>0.27</v>
      </c>
      <c r="AL187" s="104">
        <f t="shared" si="20"/>
        <v>39519</v>
      </c>
      <c r="AM187" s="138">
        <v>0.34097222222222223</v>
      </c>
      <c r="AN187" s="100">
        <v>1.78</v>
      </c>
      <c r="AO187" s="144">
        <v>379</v>
      </c>
      <c r="AP187" s="99">
        <v>1.98</v>
      </c>
      <c r="AQ187" s="99">
        <v>13.66</v>
      </c>
      <c r="AR187" s="89" t="s">
        <v>13</v>
      </c>
      <c r="AS187" s="280">
        <f>VLOOKUP($C187, MDT!A:D, 4, FALSE)</f>
        <v>53.5</v>
      </c>
      <c r="AT187" s="291">
        <f>(VLOOKUP($C187, MDT!A:D,4, TRUE)+VLOOKUP($C187+1, MDT!A:D,4, TRUE))/2</f>
        <v>53.4</v>
      </c>
      <c r="AU187" s="262">
        <f>((VLOOKUP($C187+1,Flow!A:B,2)+VLOOKUP($C187+2,Flow!A:B,2)+VLOOKUP($C187+3,Flow!A:B,2)+VLOOKUP($C187+4,Flow!A:B,2)+VLOOKUP($C187+5,Flow!A:B,2))/5)</f>
        <v>403.8</v>
      </c>
      <c r="AV187" s="262">
        <f>VLOOKUP($AL187,Flow!A:B, 2)</f>
        <v>368</v>
      </c>
      <c r="AW187" s="269">
        <f>((VLOOKUP(C187+1, Flow!A:B,2))+(VLOOKUP($C187+2, Flow!A:B,2)))/2</f>
        <v>373.5</v>
      </c>
      <c r="AX187" s="139">
        <v>3</v>
      </c>
      <c r="AY187" s="84">
        <v>0</v>
      </c>
      <c r="AZ187" s="84">
        <v>0</v>
      </c>
      <c r="BA187" s="86">
        <v>0</v>
      </c>
      <c r="BB187" s="103">
        <v>0</v>
      </c>
      <c r="BC187" s="82">
        <f t="shared" si="16"/>
        <v>71</v>
      </c>
      <c r="BD187" s="84">
        <f t="shared" si="17"/>
        <v>2008</v>
      </c>
      <c r="BE187" s="140">
        <f t="shared" si="18"/>
        <v>2.5806451612903225</v>
      </c>
    </row>
    <row r="188" spans="1:57">
      <c r="A188" s="86" t="s">
        <v>18</v>
      </c>
      <c r="B188" s="89" t="s">
        <v>11</v>
      </c>
      <c r="C188" s="302">
        <v>39518</v>
      </c>
      <c r="D188" s="92" t="s">
        <v>384</v>
      </c>
      <c r="E188" s="84" t="s">
        <v>11</v>
      </c>
      <c r="F188" s="156">
        <v>0.85416666666666663</v>
      </c>
      <c r="G188" s="88">
        <v>302</v>
      </c>
      <c r="H188" s="84">
        <v>299</v>
      </c>
      <c r="I188" s="84">
        <v>4</v>
      </c>
      <c r="J188" s="84"/>
      <c r="K188" s="106">
        <f t="shared" si="19"/>
        <v>1.6666666666666667</v>
      </c>
      <c r="L188" s="112">
        <f t="shared" si="0"/>
        <v>1.3377926421404682</v>
      </c>
      <c r="M188" s="95">
        <v>37</v>
      </c>
      <c r="N188" s="88">
        <v>37</v>
      </c>
      <c r="O188" s="94" t="s">
        <v>11</v>
      </c>
      <c r="P188" s="94"/>
      <c r="Q188" s="94" t="s">
        <v>252</v>
      </c>
      <c r="R188" s="84">
        <v>1</v>
      </c>
      <c r="S188" s="89">
        <v>0</v>
      </c>
      <c r="T188" s="280">
        <f>VLOOKUP($C188+$F188,Meso!A:C,2)</f>
        <v>60.1</v>
      </c>
      <c r="U188" s="284">
        <f>VLOOKUP($C188+$F188, Temp30!A:C, 3, TRUE)</f>
        <v>54.9</v>
      </c>
      <c r="V188" s="84">
        <v>383</v>
      </c>
      <c r="W188" s="106">
        <f>VLOOKUP($C188,Wunder!A:L,5,FALSE)</f>
        <v>30.24</v>
      </c>
      <c r="X188" s="106">
        <f>VLOOKUP($C188,Wunder!A:L,11, FALSE)</f>
        <v>-0.14999999999999858</v>
      </c>
      <c r="Y188" s="106">
        <f>VLOOKUP($C188,Wunder!A:L,12, FALSE)</f>
        <v>9.9999999999980105E-3</v>
      </c>
      <c r="Z188" s="99"/>
      <c r="AA188" s="80">
        <f>VLOOKUP($C188+F188, KRDD!A:D,4)</f>
        <v>4</v>
      </c>
      <c r="AB188" s="80">
        <f>VLOOKUP($C188+F188, KRDD!$A:$D,3)</f>
        <v>1</v>
      </c>
      <c r="AC188" s="84">
        <f>VLOOKUP($C188, Wunder!A:L, 9, FALSE)</f>
        <v>2</v>
      </c>
      <c r="AD188" s="106" t="str">
        <f>VLOOKUP($C188+$F188,Meso!A:D,4)</f>
        <v>clear</v>
      </c>
      <c r="AE188" s="120"/>
      <c r="AF188" s="262" t="str">
        <f>VLOOKUP($C188+1,Wunder!A:L,10,FALSE)</f>
        <v>Rain</v>
      </c>
      <c r="AG188" s="82" t="str">
        <f t="shared" si="21"/>
        <v>N</v>
      </c>
      <c r="AH188" s="106">
        <f>VLOOKUP($C188+$F188+(4/24),KRDD!A:D,2)-VLOOKUP($C188+$F188,KRDD!A:D,2)</f>
        <v>0</v>
      </c>
      <c r="AI188" s="89"/>
      <c r="AJ188" s="112">
        <f>VLOOKUP(C188+1,Moon!A:B,2,FALSE)</f>
        <v>0.27</v>
      </c>
      <c r="AK188" s="112">
        <f>AJ188*VLOOKUP(AD188,Moon!$R:$S,2,FALSE)</f>
        <v>0.27</v>
      </c>
      <c r="AL188" s="104">
        <f t="shared" si="20"/>
        <v>39519</v>
      </c>
      <c r="AM188" s="138">
        <v>0.34097222222222223</v>
      </c>
      <c r="AN188" s="100">
        <v>1.78</v>
      </c>
      <c r="AO188" s="144">
        <v>379</v>
      </c>
      <c r="AP188" s="99">
        <v>1.98</v>
      </c>
      <c r="AQ188" s="99">
        <v>13.66</v>
      </c>
      <c r="AR188" s="89" t="s">
        <v>13</v>
      </c>
      <c r="AS188" s="280">
        <f>VLOOKUP($C188, MDT!A:D, 4, FALSE)</f>
        <v>53.5</v>
      </c>
      <c r="AT188" s="291">
        <f>(VLOOKUP($C188, MDT!A:D,4, TRUE)+VLOOKUP($C188+1, MDT!A:D,4, TRUE))/2</f>
        <v>53.4</v>
      </c>
      <c r="AU188" s="262">
        <f>((VLOOKUP($C188+1,Flow!A:B,2)+VLOOKUP($C188+2,Flow!A:B,2)+VLOOKUP($C188+3,Flow!A:B,2)+VLOOKUP($C188+4,Flow!A:B,2)+VLOOKUP($C188+5,Flow!A:B,2))/5)</f>
        <v>403.8</v>
      </c>
      <c r="AV188" s="262">
        <f>VLOOKUP($AL188,Flow!A:B, 2)</f>
        <v>368</v>
      </c>
      <c r="AW188" s="269">
        <f>((VLOOKUP(C188+1, Flow!A:B,2))+(VLOOKUP($C188+2, Flow!A:B,2)))/2</f>
        <v>373.5</v>
      </c>
      <c r="AX188" s="139">
        <v>4</v>
      </c>
      <c r="AY188" s="84">
        <v>0</v>
      </c>
      <c r="AZ188" s="84">
        <v>0</v>
      </c>
      <c r="BA188" s="86">
        <v>0</v>
      </c>
      <c r="BB188" s="103">
        <v>0</v>
      </c>
      <c r="BC188" s="82">
        <f t="shared" si="16"/>
        <v>71</v>
      </c>
      <c r="BD188" s="84">
        <f t="shared" si="17"/>
        <v>2008</v>
      </c>
      <c r="BE188" s="140">
        <f t="shared" si="18"/>
        <v>3.3333333333333335</v>
      </c>
    </row>
    <row r="189" spans="1:57">
      <c r="A189" s="86" t="s">
        <v>11</v>
      </c>
      <c r="B189" s="89" t="s">
        <v>18</v>
      </c>
      <c r="C189" s="301">
        <v>39522</v>
      </c>
      <c r="D189" s="92" t="s">
        <v>384</v>
      </c>
      <c r="E189" s="84" t="s">
        <v>11</v>
      </c>
      <c r="F189" s="156">
        <v>0.82986111111111116</v>
      </c>
      <c r="G189" s="88">
        <v>303</v>
      </c>
      <c r="H189" s="84">
        <v>303</v>
      </c>
      <c r="I189" s="84">
        <v>14</v>
      </c>
      <c r="J189" s="84">
        <v>0</v>
      </c>
      <c r="K189" s="106">
        <f t="shared" si="19"/>
        <v>4.9342105263157894</v>
      </c>
      <c r="L189" s="112">
        <f t="shared" si="0"/>
        <v>4.6204620462046204</v>
      </c>
      <c r="M189" s="95">
        <v>41</v>
      </c>
      <c r="N189" s="88">
        <v>43</v>
      </c>
      <c r="O189" s="94" t="s">
        <v>380</v>
      </c>
      <c r="P189" s="94" t="s">
        <v>378</v>
      </c>
      <c r="Q189" s="94" t="s">
        <v>251</v>
      </c>
      <c r="R189" s="84">
        <v>1</v>
      </c>
      <c r="S189" s="89">
        <v>0</v>
      </c>
      <c r="T189" s="280">
        <f>VLOOKUP($C189+$F189,Meso!A:C,2)</f>
        <v>48.9</v>
      </c>
      <c r="U189" s="284">
        <f>VLOOKUP($C189+$F189, Temp30!A:C, 3, TRUE)</f>
        <v>50.2</v>
      </c>
      <c r="V189" s="84">
        <v>423</v>
      </c>
      <c r="W189" s="106">
        <f>VLOOKUP($C189,Wunder!A:L,5,FALSE)</f>
        <v>30.01</v>
      </c>
      <c r="X189" s="106">
        <f>VLOOKUP($C189,Wunder!A:L,11, FALSE)</f>
        <v>0.10999999999999943</v>
      </c>
      <c r="Y189" s="106">
        <f>VLOOKUP($C189,Wunder!A:L,12, FALSE)</f>
        <v>-2.9999999999997584E-2</v>
      </c>
      <c r="Z189" s="99"/>
      <c r="AA189" s="80">
        <f>VLOOKUP($C189+F189, KRDD!A:D,4)</f>
        <v>12</v>
      </c>
      <c r="AB189" s="80">
        <f>VLOOKUP($C189+F189, KRDD!$A:$D,3)</f>
        <v>4</v>
      </c>
      <c r="AC189" s="84">
        <f>VLOOKUP($C189, Wunder!A:L, 9, FALSE)</f>
        <v>5</v>
      </c>
      <c r="AD189" s="106" t="str">
        <f>VLOOKUP($C189+$F189,Meso!A:D,4)</f>
        <v>mostly clear</v>
      </c>
      <c r="AE189" s="120" t="str">
        <f>VLOOKUP($C189, Wunder!A:L, 10, FALSE)</f>
        <v>Rain</v>
      </c>
      <c r="AF189" s="262"/>
      <c r="AG189" s="82" t="str">
        <f t="shared" si="21"/>
        <v>N</v>
      </c>
      <c r="AH189" s="106">
        <f>VLOOKUP($C189+$F189+(4/24),KRDD!A:D,2)-VLOOKUP($C189+$F189,KRDD!A:D,2)</f>
        <v>0</v>
      </c>
      <c r="AI189" s="89"/>
      <c r="AJ189" s="112">
        <f>VLOOKUP(C189+1,Moon!A:B,2,FALSE)</f>
        <v>0.71</v>
      </c>
      <c r="AK189" s="112">
        <f>AJ189*VLOOKUP(AD189,Moon!$R:$S,2,FALSE)</f>
        <v>0.63900000000000001</v>
      </c>
      <c r="AL189" s="104">
        <f t="shared" si="20"/>
        <v>39523</v>
      </c>
      <c r="AM189" s="138">
        <v>0.32222222222222224</v>
      </c>
      <c r="AN189" s="100">
        <v>2.12</v>
      </c>
      <c r="AO189" s="144">
        <v>399</v>
      </c>
      <c r="AP189" s="99">
        <v>2.06</v>
      </c>
      <c r="AQ189" s="99">
        <v>13.33</v>
      </c>
      <c r="AR189" s="89" t="s">
        <v>13</v>
      </c>
      <c r="AS189" s="280">
        <f>VLOOKUP($C189, MDT!A:D, 4, FALSE)</f>
        <v>48.6</v>
      </c>
      <c r="AT189" s="291">
        <f>(VLOOKUP($C189, MDT!A:D,4, TRUE)+VLOOKUP($C189+1, MDT!A:D,4, TRUE))/2</f>
        <v>48.45</v>
      </c>
      <c r="AU189" s="262">
        <f>((VLOOKUP($C189+1,Flow!A:B,2)+VLOOKUP($C189+2,Flow!A:B,2)+VLOOKUP($C189+3,Flow!A:B,2)+VLOOKUP($C189+4,Flow!A:B,2)+VLOOKUP($C189+5,Flow!A:B,2))/5)</f>
        <v>399.4</v>
      </c>
      <c r="AV189" s="262">
        <f>VLOOKUP($AL189,Flow!A:B, 2)</f>
        <v>430</v>
      </c>
      <c r="AW189" s="269">
        <f>((VLOOKUP(C189+1, Flow!A:B,2))+(VLOOKUP($C189+2, Flow!A:B,2)))/2</f>
        <v>417.5</v>
      </c>
      <c r="AX189" s="139">
        <v>11</v>
      </c>
      <c r="AY189" s="84">
        <v>2</v>
      </c>
      <c r="AZ189" s="84">
        <v>1</v>
      </c>
      <c r="BA189" s="86">
        <v>0</v>
      </c>
      <c r="BB189" s="103">
        <v>0</v>
      </c>
      <c r="BC189" s="82">
        <f t="shared" si="16"/>
        <v>75</v>
      </c>
      <c r="BD189" s="84">
        <f t="shared" si="17"/>
        <v>2008</v>
      </c>
      <c r="BE189" s="140">
        <f t="shared" si="18"/>
        <v>9.8684210526315788</v>
      </c>
    </row>
    <row r="190" spans="1:57">
      <c r="A190" s="86" t="s">
        <v>18</v>
      </c>
      <c r="B190" s="89" t="s">
        <v>11</v>
      </c>
      <c r="C190" s="302">
        <v>39522</v>
      </c>
      <c r="D190" s="92" t="s">
        <v>384</v>
      </c>
      <c r="E190" s="84" t="s">
        <v>11</v>
      </c>
      <c r="F190" s="156">
        <v>0.82986111111111116</v>
      </c>
      <c r="G190" s="88">
        <v>304</v>
      </c>
      <c r="H190" s="84">
        <v>304</v>
      </c>
      <c r="I190" s="84">
        <v>3</v>
      </c>
      <c r="J190" s="84"/>
      <c r="K190" s="106">
        <f t="shared" si="19"/>
        <v>1.3114754098360655</v>
      </c>
      <c r="L190" s="112">
        <f t="shared" si="0"/>
        <v>0.98684210526315785</v>
      </c>
      <c r="M190" s="95">
        <v>37</v>
      </c>
      <c r="N190" s="88">
        <v>36</v>
      </c>
      <c r="O190" s="94" t="s">
        <v>11</v>
      </c>
      <c r="P190" s="94"/>
      <c r="Q190" s="94" t="s">
        <v>252</v>
      </c>
      <c r="R190" s="84">
        <v>1</v>
      </c>
      <c r="S190" s="89">
        <v>0</v>
      </c>
      <c r="T190" s="280">
        <f>VLOOKUP($C190+$F190,Meso!A:C,2)</f>
        <v>48.9</v>
      </c>
      <c r="U190" s="284">
        <f>VLOOKUP($C190+$F190, Temp30!A:C, 3, TRUE)</f>
        <v>50.2</v>
      </c>
      <c r="V190" s="84">
        <v>423</v>
      </c>
      <c r="W190" s="106">
        <f>VLOOKUP($C190,Wunder!A:L,5,FALSE)</f>
        <v>30.01</v>
      </c>
      <c r="X190" s="106">
        <f>VLOOKUP($C190,Wunder!A:L,11, FALSE)</f>
        <v>0.10999999999999943</v>
      </c>
      <c r="Y190" s="106">
        <f>VLOOKUP($C190,Wunder!A:L,12, FALSE)</f>
        <v>-2.9999999999997584E-2</v>
      </c>
      <c r="Z190" s="99"/>
      <c r="AA190" s="80">
        <f>VLOOKUP($C190+F190, KRDD!A:D,4)</f>
        <v>12</v>
      </c>
      <c r="AB190" s="80">
        <f>VLOOKUP($C190+F190, KRDD!$A:$D,3)</f>
        <v>4</v>
      </c>
      <c r="AC190" s="84">
        <f>VLOOKUP($C190, Wunder!A:L, 9, FALSE)</f>
        <v>5</v>
      </c>
      <c r="AD190" s="106" t="str">
        <f>VLOOKUP($C190+$F190,Meso!A:D,4)</f>
        <v>mostly clear</v>
      </c>
      <c r="AE190" s="120" t="str">
        <f>VLOOKUP($C190, Wunder!A:L, 10, FALSE)</f>
        <v>Rain</v>
      </c>
      <c r="AF190" s="262"/>
      <c r="AG190" s="82" t="str">
        <f t="shared" si="21"/>
        <v>N</v>
      </c>
      <c r="AH190" s="106">
        <f>VLOOKUP($C190+$F190+(4/24),KRDD!A:D,2)-VLOOKUP($C190+$F190,KRDD!A:D,2)</f>
        <v>0</v>
      </c>
      <c r="AI190" s="89"/>
      <c r="AJ190" s="112">
        <f>VLOOKUP(C190+1,Moon!A:B,2,FALSE)</f>
        <v>0.71</v>
      </c>
      <c r="AK190" s="112">
        <f>AJ190*VLOOKUP(AD190,Moon!$R:$S,2,FALSE)</f>
        <v>0.63900000000000001</v>
      </c>
      <c r="AL190" s="104">
        <f t="shared" si="20"/>
        <v>39523</v>
      </c>
      <c r="AM190" s="138">
        <v>0.32222222222222224</v>
      </c>
      <c r="AN190" s="100">
        <v>2.12</v>
      </c>
      <c r="AO190" s="144">
        <v>399</v>
      </c>
      <c r="AP190" s="99">
        <v>2.06</v>
      </c>
      <c r="AQ190" s="99">
        <v>13.33</v>
      </c>
      <c r="AR190" s="89" t="s">
        <v>13</v>
      </c>
      <c r="AS190" s="280">
        <f>VLOOKUP($C190, MDT!A:D, 4, FALSE)</f>
        <v>48.6</v>
      </c>
      <c r="AT190" s="291">
        <f>(VLOOKUP($C190, MDT!A:D,4, TRUE)+VLOOKUP($C190+1, MDT!A:D,4, TRUE))/2</f>
        <v>48.45</v>
      </c>
      <c r="AU190" s="262">
        <f>((VLOOKUP($C190+1,Flow!A:B,2)+VLOOKUP($C190+2,Flow!A:B,2)+VLOOKUP($C190+3,Flow!A:B,2)+VLOOKUP($C190+4,Flow!A:B,2)+VLOOKUP($C190+5,Flow!A:B,2))/5)</f>
        <v>399.4</v>
      </c>
      <c r="AV190" s="262">
        <f>VLOOKUP($AL190,Flow!A:B, 2)</f>
        <v>430</v>
      </c>
      <c r="AW190" s="269">
        <f>((VLOOKUP(C190+1, Flow!A:B,2))+(VLOOKUP($C190+2, Flow!A:B,2)))/2</f>
        <v>417.5</v>
      </c>
      <c r="AX190" s="139">
        <v>2</v>
      </c>
      <c r="AY190" s="84">
        <v>1</v>
      </c>
      <c r="AZ190" s="84">
        <v>0</v>
      </c>
      <c r="BA190" s="86">
        <v>0</v>
      </c>
      <c r="BB190" s="103">
        <v>0</v>
      </c>
      <c r="BC190" s="82">
        <f t="shared" si="16"/>
        <v>75</v>
      </c>
      <c r="BD190" s="84">
        <f t="shared" si="17"/>
        <v>2008</v>
      </c>
      <c r="BE190" s="140">
        <f t="shared" si="18"/>
        <v>2.622950819672131</v>
      </c>
    </row>
    <row r="191" spans="1:57">
      <c r="A191" s="86" t="s">
        <v>11</v>
      </c>
      <c r="B191" s="89" t="s">
        <v>18</v>
      </c>
      <c r="C191" s="301">
        <v>39525</v>
      </c>
      <c r="D191" s="92" t="s">
        <v>384</v>
      </c>
      <c r="E191" s="84" t="s">
        <v>11</v>
      </c>
      <c r="F191" s="156">
        <v>0.78819444444444453</v>
      </c>
      <c r="G191" s="88">
        <v>611</v>
      </c>
      <c r="H191" s="84">
        <v>563</v>
      </c>
      <c r="I191" s="84">
        <v>19</v>
      </c>
      <c r="J191" s="84">
        <v>1</v>
      </c>
      <c r="K191" s="106">
        <f t="shared" si="19"/>
        <v>3.5460992907801421</v>
      </c>
      <c r="L191" s="112">
        <f t="shared" si="0"/>
        <v>3.374777975133215</v>
      </c>
      <c r="M191" s="95">
        <v>43</v>
      </c>
      <c r="N191" s="88">
        <v>43</v>
      </c>
      <c r="O191" s="94" t="s">
        <v>380</v>
      </c>
      <c r="P191" s="94" t="s">
        <v>378</v>
      </c>
      <c r="Q191" s="94" t="s">
        <v>251</v>
      </c>
      <c r="R191" s="84">
        <v>1</v>
      </c>
      <c r="S191" s="89">
        <v>0</v>
      </c>
      <c r="T191" s="280">
        <f>VLOOKUP($C191+$F191,Meso!A:C,2)</f>
        <v>69.099999999999994</v>
      </c>
      <c r="U191" s="284">
        <f>VLOOKUP($C191+$F191, Temp30!A:C, 3, TRUE)</f>
        <v>54.9</v>
      </c>
      <c r="V191" s="84">
        <v>367</v>
      </c>
      <c r="W191" s="106">
        <f>VLOOKUP($C191,Wunder!A:L,5,FALSE)</f>
        <v>30.18</v>
      </c>
      <c r="X191" s="106">
        <f>VLOOKUP($C191,Wunder!A:L,11, FALSE)</f>
        <v>-7.0000000000000284E-2</v>
      </c>
      <c r="Y191" s="106">
        <f>VLOOKUP($C191,Wunder!A:L,12, FALSE)</f>
        <v>-3.0000000000001137E-2</v>
      </c>
      <c r="Z191" s="99"/>
      <c r="AA191" s="80">
        <f>VLOOKUP($C191+F191, KRDD!A:D,4)</f>
        <v>13</v>
      </c>
      <c r="AB191" s="80">
        <f>VLOOKUP($C191+F191, KRDD!$A:$D,3)</f>
        <v>9</v>
      </c>
      <c r="AC191" s="84">
        <f>VLOOKUP($C191, Wunder!A:L, 9, FALSE)</f>
        <v>0</v>
      </c>
      <c r="AD191" s="106" t="str">
        <f>VLOOKUP($C191+$F191,Meso!A:D,4)</f>
        <v>clear</v>
      </c>
      <c r="AE191" s="120"/>
      <c r="AF191" s="262" t="str">
        <f>VLOOKUP($C191+1,Wunder!A:L,10,FALSE)</f>
        <v>Rain</v>
      </c>
      <c r="AG191" s="82" t="str">
        <f t="shared" si="21"/>
        <v>N</v>
      </c>
      <c r="AH191" s="106">
        <f>VLOOKUP($C191+$F191+(4/24),KRDD!A:D,2)-VLOOKUP($C191+$F191,KRDD!A:D,2)</f>
        <v>0</v>
      </c>
      <c r="AI191" s="89"/>
      <c r="AJ191" s="112">
        <f>VLOOKUP(C191+1,Moon!A:B,2,FALSE)</f>
        <v>0.94</v>
      </c>
      <c r="AK191" s="112">
        <f>AJ191*VLOOKUP(AD191,Moon!$R:$S,2,FALSE)</f>
        <v>0.94</v>
      </c>
      <c r="AL191" s="104">
        <f t="shared" si="20"/>
        <v>39526</v>
      </c>
      <c r="AM191" s="138">
        <v>0.34166666666666662</v>
      </c>
      <c r="AN191" s="100">
        <v>2.13</v>
      </c>
      <c r="AO191" s="144">
        <v>383</v>
      </c>
      <c r="AP191" s="99">
        <v>1.9</v>
      </c>
      <c r="AQ191" s="99">
        <v>13</v>
      </c>
      <c r="AR191" s="89" t="s">
        <v>13</v>
      </c>
      <c r="AS191" s="280">
        <f>VLOOKUP($C191, MDT!A:D, 4, FALSE)</f>
        <v>52.4</v>
      </c>
      <c r="AT191" s="291">
        <f>(VLOOKUP($C191, MDT!A:D,4, TRUE)+VLOOKUP($C191+1, MDT!A:D,4, TRUE))/2</f>
        <v>52.2</v>
      </c>
      <c r="AU191" s="262">
        <f>((VLOOKUP($C191+1,Flow!A:B,2)+VLOOKUP($C191+2,Flow!A:B,2)+VLOOKUP($C191+3,Flow!A:B,2)+VLOOKUP($C191+4,Flow!A:B,2)+VLOOKUP($C191+5,Flow!A:B,2))/5)</f>
        <v>402</v>
      </c>
      <c r="AV191" s="262">
        <f>VLOOKUP($AL191,Flow!A:B, 2)</f>
        <v>384</v>
      </c>
      <c r="AW191" s="269">
        <f>((VLOOKUP(C191+1, Flow!A:B,2))+(VLOOKUP($C191+2, Flow!A:B,2)))/2</f>
        <v>387.5</v>
      </c>
      <c r="AX191" s="139">
        <v>17</v>
      </c>
      <c r="AY191" s="84">
        <v>2</v>
      </c>
      <c r="AZ191" s="84">
        <v>0</v>
      </c>
      <c r="BA191" s="86">
        <v>0</v>
      </c>
      <c r="BB191" s="103">
        <v>0</v>
      </c>
      <c r="BC191" s="82">
        <f t="shared" si="16"/>
        <v>78</v>
      </c>
      <c r="BD191" s="84">
        <f t="shared" si="17"/>
        <v>2008</v>
      </c>
      <c r="BE191" s="140">
        <f t="shared" si="18"/>
        <v>7.0921985815602842</v>
      </c>
    </row>
    <row r="192" spans="1:57">
      <c r="A192" s="86" t="s">
        <v>18</v>
      </c>
      <c r="B192" s="89" t="s">
        <v>18</v>
      </c>
      <c r="C192" s="301">
        <v>39525</v>
      </c>
      <c r="D192" s="92" t="s">
        <v>384</v>
      </c>
      <c r="E192" s="84" t="s">
        <v>11</v>
      </c>
      <c r="F192" s="156">
        <v>0.78819444444444453</v>
      </c>
      <c r="G192" s="88">
        <v>523</v>
      </c>
      <c r="H192" s="84">
        <v>523</v>
      </c>
      <c r="I192" s="84">
        <v>20</v>
      </c>
      <c r="J192" s="84"/>
      <c r="K192" s="106">
        <f t="shared" si="19"/>
        <v>4.007633587786259</v>
      </c>
      <c r="L192" s="112">
        <f t="shared" si="0"/>
        <v>3.8240917782026771</v>
      </c>
      <c r="M192" s="95">
        <v>37</v>
      </c>
      <c r="N192" s="88">
        <v>36</v>
      </c>
      <c r="O192" s="94" t="s">
        <v>11</v>
      </c>
      <c r="P192" s="94"/>
      <c r="Q192" s="94" t="s">
        <v>252</v>
      </c>
      <c r="R192" s="84">
        <v>1</v>
      </c>
      <c r="S192" s="89">
        <v>0</v>
      </c>
      <c r="T192" s="280">
        <f>VLOOKUP($C192+$F192,Meso!A:C,2)</f>
        <v>69.099999999999994</v>
      </c>
      <c r="U192" s="284">
        <f>VLOOKUP($C192+$F192, Temp30!A:C, 3, TRUE)</f>
        <v>54.9</v>
      </c>
      <c r="V192" s="84">
        <v>367</v>
      </c>
      <c r="W192" s="106">
        <f>VLOOKUP($C192,Wunder!A:L,5,FALSE)</f>
        <v>30.18</v>
      </c>
      <c r="X192" s="106">
        <f>VLOOKUP($C192,Wunder!A:L,11, FALSE)</f>
        <v>-7.0000000000000284E-2</v>
      </c>
      <c r="Y192" s="106">
        <f>VLOOKUP($C192,Wunder!A:L,12, FALSE)</f>
        <v>-3.0000000000001137E-2</v>
      </c>
      <c r="Z192" s="99"/>
      <c r="AA192" s="80">
        <f>VLOOKUP($C192+F192, KRDD!A:D,4)</f>
        <v>13</v>
      </c>
      <c r="AB192" s="80">
        <f>VLOOKUP($C192+F192, KRDD!$A:$D,3)</f>
        <v>9</v>
      </c>
      <c r="AC192" s="84">
        <f>VLOOKUP($C192, Wunder!A:L, 9, FALSE)</f>
        <v>0</v>
      </c>
      <c r="AD192" s="106" t="str">
        <f>VLOOKUP($C192+$F192,Meso!A:D,4)</f>
        <v>clear</v>
      </c>
      <c r="AE192" s="120"/>
      <c r="AF192" s="262" t="str">
        <f>VLOOKUP($C192+1,Wunder!A:L,10,FALSE)</f>
        <v>Rain</v>
      </c>
      <c r="AG192" s="82" t="str">
        <f t="shared" si="21"/>
        <v>N</v>
      </c>
      <c r="AH192" s="106">
        <f>VLOOKUP($C192+$F192+(4/24),KRDD!A:D,2)-VLOOKUP($C192+$F192,KRDD!A:D,2)</f>
        <v>0</v>
      </c>
      <c r="AI192" s="89"/>
      <c r="AJ192" s="112">
        <f>VLOOKUP(C192+1,Moon!A:B,2,FALSE)</f>
        <v>0.94</v>
      </c>
      <c r="AK192" s="112">
        <f>AJ192*VLOOKUP(AD192,Moon!$R:$S,2,FALSE)</f>
        <v>0.94</v>
      </c>
      <c r="AL192" s="104">
        <f t="shared" si="20"/>
        <v>39526</v>
      </c>
      <c r="AM192" s="138">
        <v>0.34166666666666662</v>
      </c>
      <c r="AN192" s="100">
        <v>2.13</v>
      </c>
      <c r="AO192" s="144">
        <v>383</v>
      </c>
      <c r="AP192" s="99">
        <v>1.9</v>
      </c>
      <c r="AQ192" s="99">
        <v>13</v>
      </c>
      <c r="AR192" s="89" t="s">
        <v>13</v>
      </c>
      <c r="AS192" s="280">
        <f>VLOOKUP($C192, MDT!A:D, 4, FALSE)</f>
        <v>52.4</v>
      </c>
      <c r="AT192" s="291">
        <f>(VLOOKUP($C192, MDT!A:D,4, TRUE)+VLOOKUP($C192+1, MDT!A:D,4, TRUE))/2</f>
        <v>52.2</v>
      </c>
      <c r="AU192" s="262">
        <f>((VLOOKUP($C192+1,Flow!A:B,2)+VLOOKUP($C192+2,Flow!A:B,2)+VLOOKUP($C192+3,Flow!A:B,2)+VLOOKUP($C192+4,Flow!A:B,2)+VLOOKUP($C192+5,Flow!A:B,2))/5)</f>
        <v>402</v>
      </c>
      <c r="AV192" s="262">
        <f>VLOOKUP($AL192,Flow!A:B, 2)</f>
        <v>384</v>
      </c>
      <c r="AW192" s="269">
        <f>((VLOOKUP(C192+1, Flow!A:B,2))+(VLOOKUP($C192+2, Flow!A:B,2)))/2</f>
        <v>387.5</v>
      </c>
      <c r="AX192" s="139">
        <v>19</v>
      </c>
      <c r="AY192" s="84">
        <v>0</v>
      </c>
      <c r="AZ192" s="84">
        <v>1</v>
      </c>
      <c r="BA192" s="86">
        <v>0</v>
      </c>
      <c r="BB192" s="103">
        <v>0</v>
      </c>
      <c r="BC192" s="82">
        <f t="shared" si="16"/>
        <v>78</v>
      </c>
      <c r="BD192" s="84">
        <f t="shared" si="17"/>
        <v>2008</v>
      </c>
      <c r="BE192" s="140">
        <f t="shared" si="18"/>
        <v>8.015267175572518</v>
      </c>
    </row>
    <row r="193" spans="1:57">
      <c r="A193" s="86" t="s">
        <v>11</v>
      </c>
      <c r="B193" s="89" t="s">
        <v>18</v>
      </c>
      <c r="C193" s="301">
        <v>39529</v>
      </c>
      <c r="D193" s="92" t="s">
        <v>384</v>
      </c>
      <c r="E193" s="84" t="s">
        <v>11</v>
      </c>
      <c r="F193" s="156">
        <v>0.83750000000000002</v>
      </c>
      <c r="G193" s="88">
        <v>308</v>
      </c>
      <c r="H193" s="84">
        <v>306</v>
      </c>
      <c r="I193" s="84">
        <v>9</v>
      </c>
      <c r="J193" s="84">
        <v>2</v>
      </c>
      <c r="K193" s="106">
        <f t="shared" si="19"/>
        <v>3.2573289902280131</v>
      </c>
      <c r="L193" s="112">
        <f t="shared" si="0"/>
        <v>2.9411764705882351</v>
      </c>
      <c r="M193" s="95">
        <v>46</v>
      </c>
      <c r="N193" s="88">
        <v>45</v>
      </c>
      <c r="O193" s="94" t="s">
        <v>380</v>
      </c>
      <c r="P193" s="94" t="s">
        <v>378</v>
      </c>
      <c r="Q193" s="94" t="s">
        <v>251</v>
      </c>
      <c r="R193" s="84">
        <v>1</v>
      </c>
      <c r="S193" s="89">
        <v>0</v>
      </c>
      <c r="T193" s="280">
        <f>VLOOKUP($C193+$F193,Meso!A:C,2)</f>
        <v>66.900000000000006</v>
      </c>
      <c r="U193" s="284">
        <f>VLOOKUP($C193+$F193, Temp30!A:C, 3, TRUE)</f>
        <v>53.5</v>
      </c>
      <c r="V193" s="84">
        <v>391</v>
      </c>
      <c r="W193" s="106">
        <f>VLOOKUP($C193,Wunder!A:L,5,FALSE)</f>
        <v>30.21</v>
      </c>
      <c r="X193" s="106">
        <f>VLOOKUP($C193,Wunder!A:L,11, FALSE)</f>
        <v>-3.9999999999999147E-2</v>
      </c>
      <c r="Y193" s="106">
        <f>VLOOKUP($C193,Wunder!A:L,12, FALSE)</f>
        <v>-0.16000000000000014</v>
      </c>
      <c r="Z193" s="99"/>
      <c r="AA193" s="80">
        <f>VLOOKUP($C193+F193, KRDD!A:D,4)</f>
        <v>7</v>
      </c>
      <c r="AB193" s="80">
        <f>VLOOKUP($C193+F193, KRDD!$A:$D,3)</f>
        <v>3</v>
      </c>
      <c r="AC193" s="84">
        <f>VLOOKUP($C193, Wunder!A:L, 9, FALSE)</f>
        <v>0</v>
      </c>
      <c r="AD193" s="106" t="str">
        <f>VLOOKUP($C193+$F193,Meso!A:D,4)</f>
        <v>clear</v>
      </c>
      <c r="AE193" s="120"/>
      <c r="AF193" s="262"/>
      <c r="AG193" s="82" t="str">
        <f t="shared" si="21"/>
        <v>N</v>
      </c>
      <c r="AH193" s="106">
        <f>VLOOKUP($C193+$F193+(4/24),KRDD!A:D,2)-VLOOKUP($C193+$F193,KRDD!A:D,2)</f>
        <v>0</v>
      </c>
      <c r="AI193" s="89"/>
      <c r="AJ193" s="112">
        <f>VLOOKUP(C193+1,Moon!A:B,2,FALSE)</f>
        <v>0.98</v>
      </c>
      <c r="AK193" s="112">
        <f>AJ193*VLOOKUP(AD193,Moon!$R:$S,2,FALSE)</f>
        <v>0.98</v>
      </c>
      <c r="AL193" s="104">
        <f t="shared" si="20"/>
        <v>39530</v>
      </c>
      <c r="AM193" s="138">
        <v>0.3298611111111111</v>
      </c>
      <c r="AN193" s="100">
        <v>2.02</v>
      </c>
      <c r="AO193" s="144">
        <v>387</v>
      </c>
      <c r="AP193" s="99">
        <v>1.98</v>
      </c>
      <c r="AQ193" s="99">
        <v>13.66</v>
      </c>
      <c r="AR193" s="89" t="s">
        <v>13</v>
      </c>
      <c r="AS193" s="280">
        <f>VLOOKUP($C193, MDT!A:D, 4, FALSE)</f>
        <v>51.3</v>
      </c>
      <c r="AT193" s="291">
        <f>(VLOOKUP($C193, MDT!A:D,4, TRUE)+VLOOKUP($C193+1, MDT!A:D,4, TRUE))/2</f>
        <v>51.95</v>
      </c>
      <c r="AU193" s="262">
        <f>((VLOOKUP($C193+1,Flow!A:B,2)+VLOOKUP($C193+2,Flow!A:B,2)+VLOOKUP($C193+3,Flow!A:B,2)+VLOOKUP($C193+4,Flow!A:B,2)+VLOOKUP($C193+5,Flow!A:B,2))/5)</f>
        <v>405.6</v>
      </c>
      <c r="AV193" s="262">
        <f>VLOOKUP($AL193,Flow!A:B, 2)</f>
        <v>400</v>
      </c>
      <c r="AW193" s="269">
        <f>((VLOOKUP(C193+1, Flow!A:B,2))+(VLOOKUP($C193+2, Flow!A:B,2)))/2</f>
        <v>400</v>
      </c>
      <c r="AX193" s="139">
        <v>6</v>
      </c>
      <c r="AY193" s="84">
        <v>2</v>
      </c>
      <c r="AZ193" s="84">
        <v>1</v>
      </c>
      <c r="BA193" s="86">
        <v>0</v>
      </c>
      <c r="BB193" s="103">
        <v>0</v>
      </c>
      <c r="BC193" s="82">
        <f t="shared" si="16"/>
        <v>82</v>
      </c>
      <c r="BD193" s="84">
        <f t="shared" si="17"/>
        <v>2008</v>
      </c>
      <c r="BE193" s="140">
        <f t="shared" si="18"/>
        <v>6.5146579804560263</v>
      </c>
    </row>
    <row r="194" spans="1:57">
      <c r="A194" s="86" t="s">
        <v>11</v>
      </c>
      <c r="B194" s="89" t="s">
        <v>18</v>
      </c>
      <c r="C194" s="301">
        <v>39532</v>
      </c>
      <c r="D194" s="92" t="s">
        <v>384</v>
      </c>
      <c r="E194" s="84" t="s">
        <v>11</v>
      </c>
      <c r="F194" s="156">
        <v>0.85416666666666663</v>
      </c>
      <c r="G194" s="88">
        <v>304</v>
      </c>
      <c r="H194" s="84">
        <v>304</v>
      </c>
      <c r="I194" s="84">
        <v>14</v>
      </c>
      <c r="J194" s="84">
        <v>1</v>
      </c>
      <c r="K194" s="106">
        <f t="shared" si="19"/>
        <v>4.918032786885246</v>
      </c>
      <c r="L194" s="112">
        <f t="shared" si="0"/>
        <v>4.6052631578947363</v>
      </c>
      <c r="M194" s="95">
        <v>47</v>
      </c>
      <c r="N194" s="84">
        <v>47</v>
      </c>
      <c r="O194" s="94" t="s">
        <v>380</v>
      </c>
      <c r="P194" s="94" t="s">
        <v>378</v>
      </c>
      <c r="Q194" s="94" t="s">
        <v>251</v>
      </c>
      <c r="R194" s="84">
        <v>0</v>
      </c>
      <c r="S194" s="89">
        <v>0</v>
      </c>
      <c r="T194" s="280">
        <f>VLOOKUP($C194+$F194,Meso!A:C,2)</f>
        <v>62.1</v>
      </c>
      <c r="U194" s="284">
        <f>VLOOKUP($C194+$F194, Temp30!A:C, 3, TRUE)</f>
        <v>55.2</v>
      </c>
      <c r="V194" s="84">
        <v>435</v>
      </c>
      <c r="W194" s="106">
        <f>VLOOKUP($C194,Wunder!A:L,5,FALSE)</f>
        <v>30.04</v>
      </c>
      <c r="X194" s="106">
        <f>VLOOKUP($C194,Wunder!A:L,11, FALSE)</f>
        <v>0.10999999999999943</v>
      </c>
      <c r="Y194" s="106">
        <f>VLOOKUP($C194,Wunder!A:L,12, FALSE)</f>
        <v>-6.0000000000002274E-2</v>
      </c>
      <c r="Z194" s="99"/>
      <c r="AA194" s="80">
        <f>VLOOKUP($C194+F194, KRDD!A:D,4)</f>
        <v>15</v>
      </c>
      <c r="AB194" s="80">
        <f>VLOOKUP($C194+F194, KRDD!$A:$D,3)</f>
        <v>9</v>
      </c>
      <c r="AC194" s="84">
        <f>VLOOKUP($C194, Wunder!A:L, 9, FALSE)</f>
        <v>4</v>
      </c>
      <c r="AD194" s="106" t="str">
        <f>VLOOKUP($C194+$F194,Meso!A:D,4)</f>
        <v>mostly cloudy</v>
      </c>
      <c r="AE194" s="120" t="str">
        <f>VLOOKUP($C194, Wunder!A:L, 10, FALSE)</f>
        <v>Rain</v>
      </c>
      <c r="AF194" s="262"/>
      <c r="AG194" s="82" t="str">
        <f t="shared" si="21"/>
        <v>N</v>
      </c>
      <c r="AH194" s="106">
        <f>VLOOKUP($C194+$F194+(4/24),KRDD!A:D,2)-VLOOKUP($C194+$F194,KRDD!A:D,2)</f>
        <v>0</v>
      </c>
      <c r="AI194" s="84"/>
      <c r="AJ194" s="112">
        <f>VLOOKUP(C194+1,Moon!A:B,2,FALSE)</f>
        <v>0.81</v>
      </c>
      <c r="AK194" s="112">
        <f>AJ194*VLOOKUP(AD194,Moon!$R:$S,2,FALSE)</f>
        <v>0.40500000000000003</v>
      </c>
      <c r="AL194" s="104">
        <f t="shared" si="20"/>
        <v>39533</v>
      </c>
      <c r="AM194" s="138">
        <v>0.32361111111111113</v>
      </c>
      <c r="AN194" s="99">
        <v>2.62</v>
      </c>
      <c r="AO194" s="143">
        <v>423</v>
      </c>
      <c r="AP194" s="99">
        <v>2.2000000000000002</v>
      </c>
      <c r="AQ194" s="99">
        <v>12.33</v>
      </c>
      <c r="AR194" s="89" t="s">
        <v>13</v>
      </c>
      <c r="AS194" s="280">
        <f>VLOOKUP($C194, MDT!A:D, 4, FALSE)</f>
        <v>53.8</v>
      </c>
      <c r="AT194" s="291">
        <f>(VLOOKUP($C194, MDT!A:D,4, TRUE)+VLOOKUP($C194+1, MDT!A:D,4, TRUE))/2</f>
        <v>52.95</v>
      </c>
      <c r="AU194" s="262">
        <f>((VLOOKUP($C194+1,Flow!A:B,2)+VLOOKUP($C194+2,Flow!A:B,2)+VLOOKUP($C194+3,Flow!A:B,2)+VLOOKUP($C194+4,Flow!A:B,2)+VLOOKUP($C194+5,Flow!A:B,2))/5)</f>
        <v>406</v>
      </c>
      <c r="AV194" s="262">
        <f>VLOOKUP($AL194,Flow!A:B, 2)</f>
        <v>410</v>
      </c>
      <c r="AW194" s="269">
        <f>((VLOOKUP(C194+1, Flow!A:B,2))+(VLOOKUP($C194+2, Flow!A:B,2)))/2</f>
        <v>416</v>
      </c>
      <c r="AX194" s="95">
        <v>7</v>
      </c>
      <c r="AY194" s="84">
        <v>6</v>
      </c>
      <c r="AZ194" s="84">
        <v>1</v>
      </c>
      <c r="BA194" s="84">
        <v>0</v>
      </c>
      <c r="BB194" s="103">
        <v>0</v>
      </c>
      <c r="BC194" s="82">
        <f t="shared" si="16"/>
        <v>85</v>
      </c>
      <c r="BD194" s="84">
        <f t="shared" si="17"/>
        <v>2008</v>
      </c>
      <c r="BE194" s="140">
        <f t="shared" si="18"/>
        <v>9.8360655737704921</v>
      </c>
    </row>
    <row r="195" spans="1:57">
      <c r="A195" s="86" t="s">
        <v>11</v>
      </c>
      <c r="B195" s="89" t="s">
        <v>11</v>
      </c>
      <c r="C195" s="302">
        <v>39532</v>
      </c>
      <c r="D195" s="92" t="s">
        <v>384</v>
      </c>
      <c r="E195" s="84" t="s">
        <v>11</v>
      </c>
      <c r="F195" s="156">
        <v>0.85416666666666663</v>
      </c>
      <c r="G195" s="88">
        <v>148</v>
      </c>
      <c r="H195" s="84">
        <v>148</v>
      </c>
      <c r="I195" s="84">
        <v>3</v>
      </c>
      <c r="J195" s="84"/>
      <c r="K195" s="106">
        <f t="shared" si="19"/>
        <v>2.6845637583892619</v>
      </c>
      <c r="L195" s="112">
        <f t="shared" si="0"/>
        <v>2.0270270270270272</v>
      </c>
      <c r="M195" s="95">
        <v>35</v>
      </c>
      <c r="N195" s="84">
        <v>35</v>
      </c>
      <c r="O195" s="94" t="s">
        <v>11</v>
      </c>
      <c r="P195" s="94"/>
      <c r="Q195" s="94" t="s">
        <v>252</v>
      </c>
      <c r="R195" s="84">
        <v>0</v>
      </c>
      <c r="S195" s="89">
        <v>1</v>
      </c>
      <c r="T195" s="280">
        <f>VLOOKUP($C195+$F195,Meso!A:C,2)</f>
        <v>62.1</v>
      </c>
      <c r="U195" s="284">
        <f>VLOOKUP($C195+$F195, Temp30!A:C, 3, TRUE)</f>
        <v>55.2</v>
      </c>
      <c r="V195" s="84">
        <v>435</v>
      </c>
      <c r="W195" s="106">
        <f>VLOOKUP($C195,Wunder!A:L,5,FALSE)</f>
        <v>30.04</v>
      </c>
      <c r="X195" s="106">
        <f>VLOOKUP($C195,Wunder!A:L,11, FALSE)</f>
        <v>0.10999999999999943</v>
      </c>
      <c r="Y195" s="106">
        <f>VLOOKUP($C195,Wunder!A:L,12, FALSE)</f>
        <v>-6.0000000000002274E-2</v>
      </c>
      <c r="Z195" s="99"/>
      <c r="AA195" s="80">
        <f>VLOOKUP($C195+F195, KRDD!A:D,4)</f>
        <v>15</v>
      </c>
      <c r="AB195" s="80">
        <f>VLOOKUP($C195+F195, KRDD!$A:$D,3)</f>
        <v>9</v>
      </c>
      <c r="AC195" s="84">
        <f>VLOOKUP($C195, Wunder!A:L, 9, FALSE)</f>
        <v>4</v>
      </c>
      <c r="AD195" s="106" t="str">
        <f>VLOOKUP($C195+$F195,Meso!A:D,4)</f>
        <v>mostly cloudy</v>
      </c>
      <c r="AE195" s="120" t="str">
        <f>VLOOKUP($C195, Wunder!A:L, 10, FALSE)</f>
        <v>Rain</v>
      </c>
      <c r="AF195" s="262"/>
      <c r="AG195" s="82" t="str">
        <f t="shared" si="21"/>
        <v>N</v>
      </c>
      <c r="AH195" s="106">
        <f>VLOOKUP($C195+$F195+(4/24),KRDD!A:D,2)-VLOOKUP($C195+$F195,KRDD!A:D,2)</f>
        <v>0</v>
      </c>
      <c r="AI195" s="84"/>
      <c r="AJ195" s="112">
        <f>VLOOKUP(C195+1,Moon!A:B,2,FALSE)</f>
        <v>0.81</v>
      </c>
      <c r="AK195" s="112">
        <f>AJ195*VLOOKUP(AD195,Moon!$R:$S,2,FALSE)</f>
        <v>0.40500000000000003</v>
      </c>
      <c r="AL195" s="104">
        <f t="shared" si="20"/>
        <v>39533</v>
      </c>
      <c r="AM195" s="138">
        <v>0.32361111111111113</v>
      </c>
      <c r="AN195" s="99">
        <v>2.62</v>
      </c>
      <c r="AO195" s="143">
        <v>423</v>
      </c>
      <c r="AP195" s="99">
        <v>2.2000000000000002</v>
      </c>
      <c r="AQ195" s="99">
        <v>12.33</v>
      </c>
      <c r="AR195" s="89" t="s">
        <v>13</v>
      </c>
      <c r="AS195" s="280">
        <f>VLOOKUP($C195, MDT!A:D, 4, FALSE)</f>
        <v>53.8</v>
      </c>
      <c r="AT195" s="291">
        <f>(VLOOKUP($C195, MDT!A:D,4, TRUE)+VLOOKUP($C195+1, MDT!A:D,4, TRUE))/2</f>
        <v>52.95</v>
      </c>
      <c r="AU195" s="262">
        <f>((VLOOKUP($C195+1,Flow!A:B,2)+VLOOKUP($C195+2,Flow!A:B,2)+VLOOKUP($C195+3,Flow!A:B,2)+VLOOKUP($C195+4,Flow!A:B,2)+VLOOKUP($C195+5,Flow!A:B,2))/5)</f>
        <v>406</v>
      </c>
      <c r="AV195" s="262">
        <f>VLOOKUP($AL195,Flow!A:B, 2)</f>
        <v>410</v>
      </c>
      <c r="AW195" s="269">
        <f>((VLOOKUP(C195+1, Flow!A:B,2))+(VLOOKUP($C195+2, Flow!A:B,2)))/2</f>
        <v>416</v>
      </c>
      <c r="AX195" s="95">
        <v>2</v>
      </c>
      <c r="AY195" s="84">
        <v>1</v>
      </c>
      <c r="AZ195" s="84">
        <v>0</v>
      </c>
      <c r="BA195" s="84">
        <v>0</v>
      </c>
      <c r="BB195" s="103">
        <v>0</v>
      </c>
      <c r="BC195" s="118">
        <f t="shared" si="16"/>
        <v>85</v>
      </c>
      <c r="BD195" s="84">
        <f t="shared" si="17"/>
        <v>2008</v>
      </c>
      <c r="BE195" s="140">
        <f t="shared" si="18"/>
        <v>5.3691275167785237</v>
      </c>
    </row>
    <row r="196" spans="1:57">
      <c r="A196" s="86" t="s">
        <v>11</v>
      </c>
      <c r="B196" s="89" t="s">
        <v>18</v>
      </c>
      <c r="C196" s="301">
        <v>39536</v>
      </c>
      <c r="D196" s="92" t="s">
        <v>384</v>
      </c>
      <c r="E196" s="84" t="s">
        <v>11</v>
      </c>
      <c r="F196" s="156">
        <v>0.82638888888888884</v>
      </c>
      <c r="G196" s="88">
        <v>303</v>
      </c>
      <c r="H196" s="84">
        <v>302</v>
      </c>
      <c r="I196" s="84">
        <v>10</v>
      </c>
      <c r="J196" s="84">
        <v>0</v>
      </c>
      <c r="K196" s="106">
        <f t="shared" si="19"/>
        <v>3.6303630363036308</v>
      </c>
      <c r="L196" s="112">
        <f t="shared" si="0"/>
        <v>3.3112582781456954</v>
      </c>
      <c r="M196" s="95">
        <v>52</v>
      </c>
      <c r="N196" s="84">
        <v>53</v>
      </c>
      <c r="O196" s="94" t="s">
        <v>380</v>
      </c>
      <c r="P196" s="94" t="s">
        <v>378</v>
      </c>
      <c r="Q196" s="94" t="s">
        <v>251</v>
      </c>
      <c r="R196" s="84">
        <v>1</v>
      </c>
      <c r="S196" s="89">
        <v>0</v>
      </c>
      <c r="T196" s="280">
        <f>VLOOKUP($C196+$F196,Meso!A:C,2)</f>
        <v>57</v>
      </c>
      <c r="U196" s="284">
        <f>VLOOKUP($C196+$F196, Temp30!A:C, 3, TRUE)</f>
        <v>52.4</v>
      </c>
      <c r="V196" s="84">
        <v>407</v>
      </c>
      <c r="W196" s="106">
        <f>VLOOKUP($C196,Wunder!A:L,5,FALSE)</f>
        <v>29.96</v>
      </c>
      <c r="X196" s="106">
        <f>VLOOKUP($C196,Wunder!A:L,11, FALSE)</f>
        <v>3.9999999999999147E-2</v>
      </c>
      <c r="Y196" s="106">
        <f>VLOOKUP($C196,Wunder!A:L,12, FALSE)</f>
        <v>0</v>
      </c>
      <c r="Z196" s="99"/>
      <c r="AA196" s="80">
        <f>VLOOKUP($C196+F196, KRDD!A:D,4)</f>
        <v>16</v>
      </c>
      <c r="AB196" s="80">
        <f>VLOOKUP($C196+F196, KRDD!$A:$D,3)</f>
        <v>9</v>
      </c>
      <c r="AC196" s="84">
        <f>VLOOKUP($C196, Wunder!A:L, 9, FALSE)</f>
        <v>4</v>
      </c>
      <c r="AD196" s="106" t="str">
        <f>VLOOKUP($C196+$F196,Meso!A:D,4)</f>
        <v>clear</v>
      </c>
      <c r="AE196" s="120"/>
      <c r="AF196" s="262"/>
      <c r="AG196" s="82" t="str">
        <f t="shared" si="21"/>
        <v>N</v>
      </c>
      <c r="AH196" s="106">
        <f>VLOOKUP($C196+$F196+(4/24),KRDD!A:D,2)-VLOOKUP($C196+$F196,KRDD!A:D,2)</f>
        <v>0</v>
      </c>
      <c r="AI196" s="84"/>
      <c r="AJ196" s="112">
        <f>VLOOKUP(C196+1,Moon!A:B,2,FALSE)</f>
        <v>0.46</v>
      </c>
      <c r="AK196" s="112">
        <f>AJ196*VLOOKUP(AD196,Moon!$R:$S,2,FALSE)</f>
        <v>0.46</v>
      </c>
      <c r="AL196" s="104">
        <f t="shared" si="20"/>
        <v>39537</v>
      </c>
      <c r="AM196" s="138">
        <v>0.31944444444444448</v>
      </c>
      <c r="AN196" s="99">
        <v>4.32</v>
      </c>
      <c r="AO196" s="143">
        <v>379</v>
      </c>
      <c r="AP196" s="99">
        <v>1.93</v>
      </c>
      <c r="AQ196" s="99">
        <v>13.33</v>
      </c>
      <c r="AR196" s="89" t="s">
        <v>13</v>
      </c>
      <c r="AS196" s="280">
        <f>VLOOKUP($C196, MDT!A:D, 4, FALSE)</f>
        <v>50.4</v>
      </c>
      <c r="AT196" s="291">
        <f>(VLOOKUP($C196, MDT!A:D,4, TRUE)+VLOOKUP($C196+1, MDT!A:D,4, TRUE))/2</f>
        <v>50.55</v>
      </c>
      <c r="AU196" s="262">
        <f>((VLOOKUP($C196+1,Flow!A:B,2)+VLOOKUP($C196+2,Flow!A:B,2)+VLOOKUP($C196+3,Flow!A:B,2)+VLOOKUP($C196+4,Flow!A:B,2)+VLOOKUP($C196+5,Flow!A:B,2))/5)</f>
        <v>386.8</v>
      </c>
      <c r="AV196" s="262">
        <f>VLOOKUP($AL196,Flow!A:B, 2)</f>
        <v>421</v>
      </c>
      <c r="AW196" s="269">
        <f>((VLOOKUP(C196+1, Flow!A:B,2))+(VLOOKUP($C196+2, Flow!A:B,2)))/2</f>
        <v>406</v>
      </c>
      <c r="AX196" s="95">
        <v>8</v>
      </c>
      <c r="AY196" s="84">
        <v>1</v>
      </c>
      <c r="AZ196" s="84">
        <v>1</v>
      </c>
      <c r="BA196" s="84">
        <v>0</v>
      </c>
      <c r="BB196" s="103">
        <v>0</v>
      </c>
      <c r="BC196" s="118">
        <f t="shared" ref="BC196:BC259" si="22">IF(MONTH(C196)&lt;10,C196-(DATE(YEAR(C196)-1,12,31)),C196-(DATE(YEAR(C196),12,31)))</f>
        <v>89</v>
      </c>
      <c r="BD196" s="84">
        <f t="shared" ref="BD196:BD259" si="23">IF(MONTH(C196)&lt;10,YEAR(C196),YEAR(C196)+1)</f>
        <v>2008</v>
      </c>
      <c r="BE196" s="140">
        <f t="shared" ref="BE196:BE259" si="24">IF(AR196="F", K196,2*K196)</f>
        <v>7.2607260726072615</v>
      </c>
    </row>
    <row r="197" spans="1:57">
      <c r="A197" s="86" t="s">
        <v>11</v>
      </c>
      <c r="B197" s="89" t="s">
        <v>18</v>
      </c>
      <c r="C197" s="301">
        <v>39539</v>
      </c>
      <c r="D197" s="92" t="s">
        <v>384</v>
      </c>
      <c r="E197" s="84" t="s">
        <v>11</v>
      </c>
      <c r="F197" s="156">
        <v>0.82777777777777783</v>
      </c>
      <c r="G197" s="88">
        <v>299</v>
      </c>
      <c r="H197" s="84">
        <v>300</v>
      </c>
      <c r="I197" s="84">
        <v>10</v>
      </c>
      <c r="J197" s="84">
        <v>0</v>
      </c>
      <c r="K197" s="106">
        <f t="shared" ref="K197:K279" si="25">((I197+1)/(H197+1))*100</f>
        <v>3.6544850498338874</v>
      </c>
      <c r="L197" s="112">
        <f t="shared" si="0"/>
        <v>3.3333333333333335</v>
      </c>
      <c r="M197" s="95">
        <v>51</v>
      </c>
      <c r="N197" s="84">
        <v>51</v>
      </c>
      <c r="O197" s="94" t="s">
        <v>380</v>
      </c>
      <c r="P197" s="94" t="s">
        <v>378</v>
      </c>
      <c r="Q197" s="94" t="s">
        <v>251</v>
      </c>
      <c r="R197" s="84">
        <v>1</v>
      </c>
      <c r="S197" s="89">
        <v>0</v>
      </c>
      <c r="T197" s="280">
        <f>VLOOKUP($C197+$F197,Meso!A:C,2)</f>
        <v>64</v>
      </c>
      <c r="U197" s="284">
        <f>VLOOKUP($C197+$F197, Temp30!A:C, 3, TRUE)</f>
        <v>53.5</v>
      </c>
      <c r="V197" s="84">
        <v>363</v>
      </c>
      <c r="W197" s="106">
        <f>VLOOKUP($C197,Wunder!A:L,5,FALSE)</f>
        <v>30.04</v>
      </c>
      <c r="X197" s="106">
        <f>VLOOKUP($C197,Wunder!A:L,11, FALSE)</f>
        <v>-2.9999999999997584E-2</v>
      </c>
      <c r="Y197" s="106">
        <f>VLOOKUP($C197,Wunder!A:L,12, FALSE)</f>
        <v>-0.10999999999999943</v>
      </c>
      <c r="Z197" s="99"/>
      <c r="AA197" s="80">
        <f>VLOOKUP($C197+F197, KRDD!A:D,4)</f>
        <v>9</v>
      </c>
      <c r="AB197" s="80">
        <f>VLOOKUP($C197+F197, KRDD!$A:$D,3)</f>
        <v>3</v>
      </c>
      <c r="AC197" s="84">
        <f>VLOOKUP($C197, Wunder!A:L, 9, FALSE)</f>
        <v>0</v>
      </c>
      <c r="AD197" s="106" t="str">
        <f>VLOOKUP($C197+$F197,Meso!A:D,4)</f>
        <v>clear</v>
      </c>
      <c r="AE197" s="120"/>
      <c r="AF197" s="262"/>
      <c r="AG197" s="82" t="str">
        <f t="shared" si="21"/>
        <v>N</v>
      </c>
      <c r="AH197" s="106">
        <f>VLOOKUP($C197+$F197+(4/24),KRDD!A:D,2)-VLOOKUP($C197+$F197,KRDD!A:D,2)</f>
        <v>0</v>
      </c>
      <c r="AI197" s="84"/>
      <c r="AJ197" s="112">
        <f>VLOOKUP(C197+1,Moon!A:B,2,FALSE)</f>
        <v>0.18</v>
      </c>
      <c r="AK197" s="112">
        <f>AJ197*VLOOKUP(AD197,Moon!$R:$S,2,FALSE)</f>
        <v>0.18</v>
      </c>
      <c r="AL197" s="104">
        <f t="shared" si="20"/>
        <v>39540</v>
      </c>
      <c r="AM197" s="138">
        <v>0.35486111111111113</v>
      </c>
      <c r="AN197" s="99">
        <v>2.16</v>
      </c>
      <c r="AO197" s="143">
        <v>383</v>
      </c>
      <c r="AP197" s="99">
        <v>1.93</v>
      </c>
      <c r="AQ197" s="99">
        <v>13.33</v>
      </c>
      <c r="AR197" s="89" t="s">
        <v>13</v>
      </c>
      <c r="AS197" s="280">
        <f>VLOOKUP($C197, MDT!A:D, 4, FALSE)</f>
        <v>51</v>
      </c>
      <c r="AT197" s="291">
        <f>(VLOOKUP($C197, MDT!A:D,4, TRUE)+VLOOKUP($C197+1, MDT!A:D,4, TRUE))/2</f>
        <v>51.5</v>
      </c>
      <c r="AU197" s="262">
        <f>((VLOOKUP($C197+1,Flow!A:B,2)+VLOOKUP($C197+2,Flow!A:B,2)+VLOOKUP($C197+3,Flow!A:B,2)+VLOOKUP($C197+4,Flow!A:B,2)+VLOOKUP($C197+5,Flow!A:B,2))/5)</f>
        <v>376.6</v>
      </c>
      <c r="AV197" s="262">
        <f>VLOOKUP($AL197,Flow!A:B, 2)</f>
        <v>373</v>
      </c>
      <c r="AW197" s="269">
        <f>((VLOOKUP(C197+1, Flow!A:B,2))+(VLOOKUP($C197+2, Flow!A:B,2)))/2</f>
        <v>374</v>
      </c>
      <c r="AX197" s="95">
        <v>7</v>
      </c>
      <c r="AY197" s="84">
        <v>3</v>
      </c>
      <c r="AZ197" s="84">
        <v>0</v>
      </c>
      <c r="BA197" s="84">
        <v>0</v>
      </c>
      <c r="BB197" s="103">
        <v>0</v>
      </c>
      <c r="BC197" s="118">
        <f t="shared" si="22"/>
        <v>92</v>
      </c>
      <c r="BD197" s="84">
        <f t="shared" si="23"/>
        <v>2008</v>
      </c>
      <c r="BE197" s="140">
        <f t="shared" si="24"/>
        <v>7.3089700996677749</v>
      </c>
    </row>
    <row r="198" spans="1:57">
      <c r="A198" s="86" t="s">
        <v>11</v>
      </c>
      <c r="B198" s="89" t="s">
        <v>18</v>
      </c>
      <c r="C198" s="301">
        <v>39543</v>
      </c>
      <c r="D198" s="92" t="s">
        <v>384</v>
      </c>
      <c r="E198" s="84" t="s">
        <v>11</v>
      </c>
      <c r="F198" s="156">
        <v>0.79166666666666663</v>
      </c>
      <c r="G198" s="88">
        <v>309</v>
      </c>
      <c r="H198" s="84">
        <v>307</v>
      </c>
      <c r="I198" s="84">
        <v>10</v>
      </c>
      <c r="J198" s="84">
        <v>0</v>
      </c>
      <c r="K198" s="106">
        <f t="shared" si="25"/>
        <v>3.5714285714285712</v>
      </c>
      <c r="L198" s="112">
        <f t="shared" si="0"/>
        <v>3.2573289902280131</v>
      </c>
      <c r="M198" s="95">
        <v>52</v>
      </c>
      <c r="N198" s="84">
        <v>49</v>
      </c>
      <c r="O198" s="94" t="s">
        <v>380</v>
      </c>
      <c r="P198" s="94" t="s">
        <v>378</v>
      </c>
      <c r="Q198" s="94" t="s">
        <v>251</v>
      </c>
      <c r="R198" s="84">
        <v>1</v>
      </c>
      <c r="S198" s="89">
        <v>0</v>
      </c>
      <c r="T198" s="280">
        <f>VLOOKUP($C198+$F198,Meso!A:C,2)</f>
        <v>63</v>
      </c>
      <c r="U198" s="284">
        <f>VLOOKUP($C198+$F198, Temp30!A:C, 3, TRUE)</f>
        <v>54.4</v>
      </c>
      <c r="V198" s="84">
        <v>359</v>
      </c>
      <c r="W198" s="106">
        <f>VLOOKUP($C198,Wunder!A:L,5,FALSE)</f>
        <v>29.96</v>
      </c>
      <c r="X198" s="106">
        <f>VLOOKUP($C198,Wunder!A:L,11, FALSE)</f>
        <v>2.9999999999997584E-2</v>
      </c>
      <c r="Y198" s="106">
        <f>VLOOKUP($C198,Wunder!A:L,12, FALSE)</f>
        <v>-8.9999999999999858E-2</v>
      </c>
      <c r="Z198" s="99"/>
      <c r="AA198" s="80">
        <f>VLOOKUP($C198+F198, KRDD!A:D,4)</f>
        <v>17</v>
      </c>
      <c r="AB198" s="80">
        <f>VLOOKUP($C198+F198, KRDD!$A:$D,3)</f>
        <v>12</v>
      </c>
      <c r="AC198" s="84">
        <f>VLOOKUP($C198, Wunder!A:L, 9, FALSE)</f>
        <v>5</v>
      </c>
      <c r="AD198" s="106" t="str">
        <f>VLOOKUP($C198+$F198,Meso!A:D,4)</f>
        <v>overcast</v>
      </c>
      <c r="AE198" s="120"/>
      <c r="AF198" s="262" t="str">
        <f>VLOOKUP($C198+1,Wunder!A:L,10,FALSE)</f>
        <v>Rain</v>
      </c>
      <c r="AG198" s="82" t="str">
        <f t="shared" si="21"/>
        <v>N</v>
      </c>
      <c r="AH198" s="106">
        <f>VLOOKUP($C198+$F198+(4/24),KRDD!A:D,2)-VLOOKUP($C198+$F198,KRDD!A:D,2)</f>
        <v>0</v>
      </c>
      <c r="AI198" s="84"/>
      <c r="AJ198" s="112">
        <f>VLOOKUP(C198+1,Moon!A:B,2,FALSE)</f>
        <v>0</v>
      </c>
      <c r="AK198" s="112">
        <f>AJ198*VLOOKUP(AD198,Moon!$R:$S,2,FALSE)</f>
        <v>0</v>
      </c>
      <c r="AL198" s="104">
        <f t="shared" si="20"/>
        <v>39544</v>
      </c>
      <c r="AM198" s="138">
        <v>0.32569444444444445</v>
      </c>
      <c r="AN198" s="99">
        <v>1.87</v>
      </c>
      <c r="AO198" s="143">
        <v>367</v>
      </c>
      <c r="AP198" s="99">
        <v>1.99</v>
      </c>
      <c r="AQ198" s="99">
        <v>12.33</v>
      </c>
      <c r="AR198" s="89" t="s">
        <v>13</v>
      </c>
      <c r="AS198" s="280">
        <f>VLOOKUP($C198, MDT!A:D, 4, FALSE)</f>
        <v>52.5</v>
      </c>
      <c r="AT198" s="291">
        <f>(VLOOKUP($C198, MDT!A:D,4, TRUE)+VLOOKUP($C198+1, MDT!A:D,4, TRUE))/2</f>
        <v>52.8</v>
      </c>
      <c r="AU198" s="262">
        <f>((VLOOKUP($C198+1,Flow!A:B,2)+VLOOKUP($C198+2,Flow!A:B,2)+VLOOKUP($C198+3,Flow!A:B,2)+VLOOKUP($C198+4,Flow!A:B,2)+VLOOKUP($C198+5,Flow!A:B,2))/5)</f>
        <v>374.8</v>
      </c>
      <c r="AV198" s="262">
        <f>VLOOKUP($AL198,Flow!A:B, 2)</f>
        <v>375</v>
      </c>
      <c r="AW198" s="269">
        <f>((VLOOKUP(C198+1, Flow!A:B,2))+(VLOOKUP($C198+2, Flow!A:B,2)))/2</f>
        <v>375.5</v>
      </c>
      <c r="AX198" s="95">
        <v>8</v>
      </c>
      <c r="AY198" s="84">
        <v>0</v>
      </c>
      <c r="AZ198" s="84">
        <v>2</v>
      </c>
      <c r="BA198" s="84">
        <v>0</v>
      </c>
      <c r="BB198" s="103">
        <v>0</v>
      </c>
      <c r="BC198" s="118">
        <f t="shared" si="22"/>
        <v>96</v>
      </c>
      <c r="BD198" s="84">
        <f t="shared" si="23"/>
        <v>2008</v>
      </c>
      <c r="BE198" s="140">
        <f t="shared" si="24"/>
        <v>7.1428571428571423</v>
      </c>
    </row>
    <row r="199" spans="1:57">
      <c r="A199" s="145" t="s">
        <v>11</v>
      </c>
      <c r="B199" s="90" t="s">
        <v>18</v>
      </c>
      <c r="C199" s="304">
        <v>39546</v>
      </c>
      <c r="D199" s="91" t="s">
        <v>384</v>
      </c>
      <c r="E199" s="85" t="s">
        <v>11</v>
      </c>
      <c r="F199" s="158">
        <v>0.83680555555555547</v>
      </c>
      <c r="G199" s="98">
        <v>309</v>
      </c>
      <c r="H199" s="85">
        <v>309</v>
      </c>
      <c r="I199" s="85">
        <v>33</v>
      </c>
      <c r="J199" s="85">
        <v>0</v>
      </c>
      <c r="K199" s="107">
        <f t="shared" si="25"/>
        <v>10.967741935483872</v>
      </c>
      <c r="L199" s="114">
        <f t="shared" si="0"/>
        <v>10.679611650485436</v>
      </c>
      <c r="M199" s="147">
        <v>53</v>
      </c>
      <c r="N199" s="85">
        <v>52</v>
      </c>
      <c r="O199" s="96" t="s">
        <v>380</v>
      </c>
      <c r="P199" s="96" t="s">
        <v>378</v>
      </c>
      <c r="Q199" s="96" t="s">
        <v>251</v>
      </c>
      <c r="R199" s="85">
        <v>1</v>
      </c>
      <c r="S199" s="90">
        <v>0</v>
      </c>
      <c r="T199" s="281">
        <f>VLOOKUP($C199+$F199,Meso!A:C,2)</f>
        <v>57</v>
      </c>
      <c r="U199" s="285">
        <f>VLOOKUP($C199+$F199, Temp30!A:C, 3, TRUE)</f>
        <v>54.1</v>
      </c>
      <c r="V199" s="85">
        <v>379</v>
      </c>
      <c r="W199" s="107">
        <f>VLOOKUP($C199,Wunder!A:L,5,FALSE)</f>
        <v>29.95</v>
      </c>
      <c r="X199" s="107">
        <f>VLOOKUP($C199,Wunder!A:L,11, FALSE)</f>
        <v>5.0000000000000711E-2</v>
      </c>
      <c r="Y199" s="107">
        <f>VLOOKUP($C199,Wunder!A:L,12, FALSE)</f>
        <v>-0.17000000000000171</v>
      </c>
      <c r="Z199" s="149"/>
      <c r="AA199" s="81">
        <f>VLOOKUP($C199+F199, KRDD!A:D,4)</f>
        <v>15</v>
      </c>
      <c r="AB199" s="81">
        <f>VLOOKUP($C199+F199, KRDD!$A:$D,3)</f>
        <v>8</v>
      </c>
      <c r="AC199" s="85">
        <f>VLOOKUP($C199, Wunder!A:L, 9, FALSE)</f>
        <v>5</v>
      </c>
      <c r="AD199" s="107" t="str">
        <f>VLOOKUP($C199+$F199,Meso!A:D,4)</f>
        <v>mostly clear</v>
      </c>
      <c r="AE199" s="121"/>
      <c r="AF199" s="263"/>
      <c r="AG199" s="122" t="str">
        <f t="shared" si="21"/>
        <v>N</v>
      </c>
      <c r="AH199" s="107">
        <f>VLOOKUP($C199+$F199+(4/24),KRDD!A:D,2)-VLOOKUP($C199+$F199,KRDD!A:D,2)</f>
        <v>0</v>
      </c>
      <c r="AI199" s="85"/>
      <c r="AJ199" s="114">
        <v>7.0000000000000007E-2</v>
      </c>
      <c r="AK199" s="114">
        <f>AJ199*VLOOKUP(AD199,Moon!$R:$S,2,FALSE)</f>
        <v>6.3000000000000014E-2</v>
      </c>
      <c r="AL199" s="105">
        <f t="shared" si="20"/>
        <v>39547</v>
      </c>
      <c r="AM199" s="159">
        <v>0.32777777777777778</v>
      </c>
      <c r="AN199" s="149">
        <v>2.0699999999999998</v>
      </c>
      <c r="AO199" s="148">
        <v>367</v>
      </c>
      <c r="AP199" s="149">
        <v>1.9</v>
      </c>
      <c r="AQ199" s="149">
        <v>13</v>
      </c>
      <c r="AR199" s="90" t="s">
        <v>10</v>
      </c>
      <c r="AS199" s="281">
        <f>VLOOKUP($C199, MDT!A:D, 4, FALSE)</f>
        <v>52.5</v>
      </c>
      <c r="AT199" s="292">
        <f>(VLOOKUP($C199, MDT!A:D,4, TRUE)+VLOOKUP($C199+1, MDT!A:D,4, TRUE))/2</f>
        <v>52.5</v>
      </c>
      <c r="AU199" s="263">
        <f>((VLOOKUP($C199+1,Flow!A:B,2)+VLOOKUP($C199+2,Flow!A:B,2)+VLOOKUP($C199+3,Flow!A:B,2)+VLOOKUP($C199+4,Flow!A:B,2)+VLOOKUP($C199+5,Flow!A:B,2))/5)</f>
        <v>375.2</v>
      </c>
      <c r="AV199" s="263">
        <f>VLOOKUP($AL199,Flow!A:B, 2)</f>
        <v>377</v>
      </c>
      <c r="AW199" s="270">
        <f>((VLOOKUP(C199+1, Flow!A:B,2))+(VLOOKUP($C199+2, Flow!A:B,2)))/2</f>
        <v>371.5</v>
      </c>
      <c r="AX199" s="147">
        <v>32</v>
      </c>
      <c r="AY199" s="85">
        <v>1</v>
      </c>
      <c r="AZ199" s="85">
        <v>0</v>
      </c>
      <c r="BA199" s="85">
        <v>0</v>
      </c>
      <c r="BB199" s="146">
        <v>0</v>
      </c>
      <c r="BC199" s="119">
        <f t="shared" si="22"/>
        <v>99</v>
      </c>
      <c r="BD199" s="85">
        <f t="shared" si="23"/>
        <v>2008</v>
      </c>
      <c r="BE199" s="153">
        <f t="shared" si="24"/>
        <v>10.967741935483872</v>
      </c>
    </row>
    <row r="200" spans="1:57">
      <c r="A200" s="86" t="s">
        <v>18</v>
      </c>
      <c r="B200" s="89" t="s">
        <v>18</v>
      </c>
      <c r="C200" s="301">
        <v>39810</v>
      </c>
      <c r="D200" s="92" t="s">
        <v>384</v>
      </c>
      <c r="E200" s="84" t="s">
        <v>11</v>
      </c>
      <c r="F200" s="156">
        <v>0.70833333333333337</v>
      </c>
      <c r="G200" s="88">
        <v>509</v>
      </c>
      <c r="H200" s="84">
        <v>506</v>
      </c>
      <c r="I200" s="84">
        <v>12</v>
      </c>
      <c r="J200" s="84">
        <v>0</v>
      </c>
      <c r="K200" s="106">
        <f t="shared" si="25"/>
        <v>2.5641025641025639</v>
      </c>
      <c r="L200" s="112">
        <f t="shared" si="0"/>
        <v>2.3715415019762842</v>
      </c>
      <c r="M200" s="95">
        <v>36</v>
      </c>
      <c r="N200" s="84">
        <v>36</v>
      </c>
      <c r="O200" s="94" t="s">
        <v>380</v>
      </c>
      <c r="P200" s="94" t="s">
        <v>378</v>
      </c>
      <c r="Q200" s="94" t="s">
        <v>251</v>
      </c>
      <c r="R200" s="84">
        <v>1</v>
      </c>
      <c r="S200" s="89">
        <v>0</v>
      </c>
      <c r="T200" s="280">
        <f>VLOOKUP($C200+$F200,Meso!A:C,2)</f>
        <v>42.1</v>
      </c>
      <c r="U200" s="284">
        <f>VLOOKUP($C200+$F200, Temp30!A:C, 3, TRUE)</f>
        <v>46.4</v>
      </c>
      <c r="V200" s="84">
        <v>259</v>
      </c>
      <c r="W200" s="106">
        <f>VLOOKUP($C200,Wunder!A:L,5,FALSE)</f>
        <v>30.39</v>
      </c>
      <c r="X200" s="106">
        <f>VLOOKUP($C200,Wunder!A:L,11, FALSE)</f>
        <v>-0.12000000000000099</v>
      </c>
      <c r="Y200" s="106">
        <f>VLOOKUP($C200,Wunder!A:L,12, FALSE)</f>
        <v>1.9999999999999574E-2</v>
      </c>
      <c r="Z200" s="99">
        <v>2.33</v>
      </c>
      <c r="AA200" s="80">
        <f>VLOOKUP($C200+F200, KRDD!A:D,4)</f>
        <v>5</v>
      </c>
      <c r="AB200" s="80">
        <f>VLOOKUP($C200+F200, KRDD!$A:$D,3)</f>
        <v>4</v>
      </c>
      <c r="AC200" s="84">
        <v>10</v>
      </c>
      <c r="AD200" s="106" t="str">
        <f>VLOOKUP($C200+$F200,Meso!A:D,4)</f>
        <v>fog</v>
      </c>
      <c r="AE200" s="120" t="str">
        <f>VLOOKUP($C200, Wunder!A:L, 10, FALSE)</f>
        <v>Rain</v>
      </c>
      <c r="AF200" s="262" t="str">
        <f>VLOOKUP($C200+1,Wunder!A:L,10,FALSE)</f>
        <v>Fog</v>
      </c>
      <c r="AG200" s="82" t="str">
        <f t="shared" si="21"/>
        <v>N</v>
      </c>
      <c r="AH200" s="106">
        <f>VLOOKUP($C200+$F200+(4/24),KRDD!A:D,2)-VLOOKUP($C200+$F200,KRDD!A:D,2)</f>
        <v>0</v>
      </c>
      <c r="AI200" s="84" t="s">
        <v>11</v>
      </c>
      <c r="AJ200" s="112">
        <f>VLOOKUP(C200+1,Moon!A:B,2,FALSE)</f>
        <v>0.03</v>
      </c>
      <c r="AK200" s="112">
        <f>AJ200*VLOOKUP(AD200,Moon!$R:$S,2,FALSE)</f>
        <v>0.03</v>
      </c>
      <c r="AL200" s="104">
        <f t="shared" si="20"/>
        <v>39811</v>
      </c>
      <c r="AM200" s="138">
        <v>0.53680555555555554</v>
      </c>
      <c r="AN200" s="99">
        <v>2</v>
      </c>
      <c r="AO200" s="84">
        <v>244</v>
      </c>
      <c r="AP200" s="99">
        <v>1.5</v>
      </c>
      <c r="AQ200" s="99">
        <v>22.3</v>
      </c>
      <c r="AR200" s="89" t="s">
        <v>10</v>
      </c>
      <c r="AS200" s="280">
        <f>VLOOKUP($C200, MDT!A:D, 4, FALSE)</f>
        <v>46</v>
      </c>
      <c r="AT200" s="291">
        <f>(VLOOKUP($C200, MDT!A:D,4, TRUE)+VLOOKUP($C200+1, MDT!A:D,4, TRUE))/2</f>
        <v>46.65</v>
      </c>
      <c r="AU200" s="262">
        <f>((VLOOKUP($C200+1,Flow!A:B,2)+VLOOKUP($C200+2,Flow!A:B,2)+VLOOKUP($C200+3,Flow!A:B,2)+VLOOKUP($C200+4,Flow!A:B,2)+VLOOKUP($C200+5,Flow!A:B,2))/5)</f>
        <v>258.2</v>
      </c>
      <c r="AV200" s="262">
        <f>VLOOKUP($AL200,Flow!A:B, 2)</f>
        <v>258</v>
      </c>
      <c r="AW200" s="269">
        <f>((VLOOKUP(C200+1, Flow!A:B,2))+(VLOOKUP($C200+2, Flow!A:B,2)))/2</f>
        <v>261.5</v>
      </c>
      <c r="AX200" s="95">
        <v>12</v>
      </c>
      <c r="AY200" s="84">
        <v>0</v>
      </c>
      <c r="AZ200" s="84">
        <v>0</v>
      </c>
      <c r="BA200" s="84">
        <v>0</v>
      </c>
      <c r="BB200" s="103">
        <v>0</v>
      </c>
      <c r="BC200" s="118">
        <f t="shared" si="22"/>
        <v>-3</v>
      </c>
      <c r="BD200" s="84">
        <f t="shared" si="23"/>
        <v>2009</v>
      </c>
      <c r="BE200" s="140">
        <f t="shared" si="24"/>
        <v>2.5641025641025639</v>
      </c>
    </row>
    <row r="201" spans="1:57">
      <c r="A201" s="86" t="s">
        <v>18</v>
      </c>
      <c r="B201" s="89" t="s">
        <v>18</v>
      </c>
      <c r="C201" s="301">
        <v>39816</v>
      </c>
      <c r="D201" s="92" t="s">
        <v>384</v>
      </c>
      <c r="E201" s="84" t="s">
        <v>11</v>
      </c>
      <c r="F201" s="156">
        <v>0.69791666666666663</v>
      </c>
      <c r="G201" s="88">
        <v>508</v>
      </c>
      <c r="H201" s="84">
        <v>508</v>
      </c>
      <c r="I201" s="84">
        <v>16</v>
      </c>
      <c r="J201" s="84">
        <v>0</v>
      </c>
      <c r="K201" s="106">
        <f t="shared" si="25"/>
        <v>3.3398821218074657</v>
      </c>
      <c r="L201" s="112">
        <f t="shared" si="0"/>
        <v>3.1496062992125982</v>
      </c>
      <c r="M201" s="95">
        <v>38</v>
      </c>
      <c r="N201" s="84">
        <v>38</v>
      </c>
      <c r="O201" s="94" t="s">
        <v>380</v>
      </c>
      <c r="P201" s="94" t="s">
        <v>378</v>
      </c>
      <c r="Q201" s="94" t="s">
        <v>252</v>
      </c>
      <c r="R201" s="84">
        <v>1</v>
      </c>
      <c r="S201" s="89">
        <v>0</v>
      </c>
      <c r="T201" s="280">
        <f>VLOOKUP($C201+$F201,Meso!A:C,2)</f>
        <v>50</v>
      </c>
      <c r="U201" s="284">
        <f>VLOOKUP($C201+$F201, Temp30!A:C, 3, TRUE)</f>
        <v>44.3</v>
      </c>
      <c r="V201" s="84">
        <v>280</v>
      </c>
      <c r="W201" s="106">
        <f>VLOOKUP($C201,Wunder!A:L,5,FALSE)</f>
        <v>30.12</v>
      </c>
      <c r="X201" s="106">
        <f>VLOOKUP($C201,Wunder!A:L,11, FALSE)</f>
        <v>3.9999999999999147E-2</v>
      </c>
      <c r="Y201" s="106">
        <f>VLOOKUP($C201,Wunder!A:L,12, FALSE)</f>
        <v>0.15000000000000213</v>
      </c>
      <c r="Z201" s="99">
        <v>2.85</v>
      </c>
      <c r="AA201" s="80">
        <f>VLOOKUP($C201+F201, KRDD!A:D,4)</f>
        <v>27</v>
      </c>
      <c r="AB201" s="80">
        <f>VLOOKUP($C201+F201, KRDD!$A:$D,3)</f>
        <v>14</v>
      </c>
      <c r="AC201" s="84">
        <v>1</v>
      </c>
      <c r="AD201" s="106" t="str">
        <f>VLOOKUP($C201+$F201,Meso!A:D,4)</f>
        <v>clear</v>
      </c>
      <c r="AE201" s="120"/>
      <c r="AF201" s="262"/>
      <c r="AG201" s="82" t="str">
        <f t="shared" si="21"/>
        <v>N</v>
      </c>
      <c r="AH201" s="106">
        <f>VLOOKUP($C201+$F201+(4/24),KRDD!A:D,2)-VLOOKUP($C201+$F201,KRDD!A:D,2)</f>
        <v>0</v>
      </c>
      <c r="AI201" s="84" t="s">
        <v>18</v>
      </c>
      <c r="AJ201" s="112">
        <f>VLOOKUP(C201+1,Moon!A:B,2,FALSE)</f>
        <v>0.48</v>
      </c>
      <c r="AK201" s="112">
        <f>AJ201*VLOOKUP(AD201,Moon!$R:$S,2,FALSE)</f>
        <v>0.48</v>
      </c>
      <c r="AL201" s="104">
        <f t="shared" si="20"/>
        <v>39817</v>
      </c>
      <c r="AM201" s="138">
        <v>0.35416666666666669</v>
      </c>
      <c r="AN201" s="99">
        <v>2.2200000000000002</v>
      </c>
      <c r="AO201" s="84">
        <v>287</v>
      </c>
      <c r="AP201" s="99">
        <v>1.6</v>
      </c>
      <c r="AQ201" s="99">
        <v>20.3</v>
      </c>
      <c r="AR201" s="89" t="s">
        <v>10</v>
      </c>
      <c r="AS201" s="280">
        <f>VLOOKUP($C201, MDT!A:D, 4, FALSE)</f>
        <v>44</v>
      </c>
      <c r="AT201" s="291">
        <f>(VLOOKUP($C201, MDT!A:D,4, TRUE)+VLOOKUP($C201+1, MDT!A:D,4, TRUE))/2</f>
        <v>43.3</v>
      </c>
      <c r="AU201" s="262">
        <f>((VLOOKUP($C201+1,Flow!A:B,2)+VLOOKUP($C201+2,Flow!A:B,2)+VLOOKUP($C201+3,Flow!A:B,2)+VLOOKUP($C201+4,Flow!A:B,2)+VLOOKUP($C201+5,Flow!A:B,2))/5)</f>
        <v>269.39999999999998</v>
      </c>
      <c r="AV201" s="262">
        <f>VLOOKUP($AL201,Flow!A:B, 2)</f>
        <v>302</v>
      </c>
      <c r="AW201" s="269">
        <f>((VLOOKUP(C201+1, Flow!A:B,2))+(VLOOKUP($C201+2, Flow!A:B,2)))/2</f>
        <v>285.5</v>
      </c>
      <c r="AX201" s="95">
        <v>16</v>
      </c>
      <c r="AY201" s="84">
        <v>0</v>
      </c>
      <c r="AZ201" s="84">
        <v>0</v>
      </c>
      <c r="BA201" s="84">
        <v>0</v>
      </c>
      <c r="BB201" s="103">
        <v>0</v>
      </c>
      <c r="BC201" s="118">
        <f t="shared" si="22"/>
        <v>3</v>
      </c>
      <c r="BD201" s="84">
        <f t="shared" si="23"/>
        <v>2009</v>
      </c>
      <c r="BE201" s="140">
        <f t="shared" si="24"/>
        <v>3.3398821218074657</v>
      </c>
    </row>
    <row r="202" spans="1:57">
      <c r="A202" s="86" t="s">
        <v>18</v>
      </c>
      <c r="B202" s="89" t="s">
        <v>18</v>
      </c>
      <c r="C202" s="301">
        <v>39819</v>
      </c>
      <c r="D202" s="92" t="s">
        <v>384</v>
      </c>
      <c r="E202" s="84" t="s">
        <v>11</v>
      </c>
      <c r="F202" s="156">
        <v>0.71875</v>
      </c>
      <c r="G202" s="88">
        <v>505</v>
      </c>
      <c r="H202" s="84">
        <v>504</v>
      </c>
      <c r="I202" s="84">
        <v>10</v>
      </c>
      <c r="J202" s="84">
        <v>2</v>
      </c>
      <c r="K202" s="106">
        <f t="shared" si="25"/>
        <v>2.1782178217821779</v>
      </c>
      <c r="L202" s="112">
        <f t="shared" si="0"/>
        <v>1.984126984126984</v>
      </c>
      <c r="M202" s="95">
        <v>36</v>
      </c>
      <c r="N202" s="84">
        <v>36</v>
      </c>
      <c r="O202" s="94" t="s">
        <v>380</v>
      </c>
      <c r="P202" s="94" t="s">
        <v>378</v>
      </c>
      <c r="Q202" s="94" t="s">
        <v>252</v>
      </c>
      <c r="R202" s="84">
        <v>1</v>
      </c>
      <c r="S202" s="89">
        <v>0</v>
      </c>
      <c r="T202" s="280">
        <f>VLOOKUP($C202+$F202,Meso!A:C,2)</f>
        <v>54</v>
      </c>
      <c r="U202" s="284">
        <f>VLOOKUP($C202+$F202, Temp30!A:C, 3, TRUE)</f>
        <v>47.6</v>
      </c>
      <c r="V202" s="84">
        <v>262</v>
      </c>
      <c r="W202" s="106">
        <f>VLOOKUP($C202,Wunder!A:L,5,FALSE)</f>
        <v>30.27</v>
      </c>
      <c r="X202" s="106">
        <f>VLOOKUP($C202,Wunder!A:L,11, FALSE)</f>
        <v>1.9999999999999574E-2</v>
      </c>
      <c r="Y202" s="106">
        <f>VLOOKUP($C202,Wunder!A:L,12, FALSE)</f>
        <v>5.9999999999998721E-2</v>
      </c>
      <c r="Z202" s="99">
        <v>2.23</v>
      </c>
      <c r="AA202" s="80">
        <f>VLOOKUP($C202+F202, KRDD!A:D,4)</f>
        <v>4</v>
      </c>
      <c r="AB202" s="80">
        <f>VLOOKUP($C202+F202, KRDD!$A:$D,3)</f>
        <v>2</v>
      </c>
      <c r="AC202" s="84">
        <v>1</v>
      </c>
      <c r="AD202" s="106" t="str">
        <f>VLOOKUP($C202+$F202,Meso!A:D,4)</f>
        <v>clear</v>
      </c>
      <c r="AE202" s="120"/>
      <c r="AF202" s="262"/>
      <c r="AG202" s="82" t="str">
        <f t="shared" si="21"/>
        <v>N</v>
      </c>
      <c r="AH202" s="106">
        <f>VLOOKUP($C202+$F202+(4/24),KRDD!A:D,2)-VLOOKUP($C202+$F202,KRDD!A:D,2)</f>
        <v>0</v>
      </c>
      <c r="AI202" s="84" t="s">
        <v>18</v>
      </c>
      <c r="AJ202" s="112">
        <f>VLOOKUP(C202+1,Moon!A:B,2,FALSE)</f>
        <v>0.8</v>
      </c>
      <c r="AK202" s="112">
        <f>AJ202*VLOOKUP(AD202,Moon!$R:$S,2,FALSE)</f>
        <v>0.8</v>
      </c>
      <c r="AL202" s="104">
        <f t="shared" si="20"/>
        <v>39820</v>
      </c>
      <c r="AM202" s="138">
        <v>0.34930555555555554</v>
      </c>
      <c r="AN202" s="99">
        <v>1.06</v>
      </c>
      <c r="AO202" s="84">
        <v>248</v>
      </c>
      <c r="AP202" s="99">
        <v>1.3</v>
      </c>
      <c r="AQ202" s="99">
        <v>27.3</v>
      </c>
      <c r="AR202" s="89" t="s">
        <v>10</v>
      </c>
      <c r="AS202" s="280">
        <f>VLOOKUP($C202, MDT!A:D, 4, FALSE)</f>
        <v>46.3</v>
      </c>
      <c r="AT202" s="291">
        <f>(VLOOKUP($C202, MDT!A:D,4, TRUE)+VLOOKUP($C202+1, MDT!A:D,4, TRUE))/2</f>
        <v>46.65</v>
      </c>
      <c r="AU202" s="262">
        <f>((VLOOKUP($C202+1,Flow!A:B,2)+VLOOKUP($C202+2,Flow!A:B,2)+VLOOKUP($C202+3,Flow!A:B,2)+VLOOKUP($C202+4,Flow!A:B,2)+VLOOKUP($C202+5,Flow!A:B,2))/5)</f>
        <v>252</v>
      </c>
      <c r="AV202" s="262">
        <f>VLOOKUP($AL202,Flow!A:B, 2)</f>
        <v>260</v>
      </c>
      <c r="AW202" s="269">
        <f>((VLOOKUP(C202+1, Flow!A:B,2))+(VLOOKUP($C202+2, Flow!A:B,2)))/2</f>
        <v>256.5</v>
      </c>
      <c r="AX202" s="95">
        <v>8</v>
      </c>
      <c r="AY202" s="84">
        <v>1</v>
      </c>
      <c r="AZ202" s="84">
        <v>0</v>
      </c>
      <c r="BA202" s="84">
        <v>1</v>
      </c>
      <c r="BB202" s="103">
        <v>0</v>
      </c>
      <c r="BC202" s="118">
        <f t="shared" si="22"/>
        <v>6</v>
      </c>
      <c r="BD202" s="84">
        <f t="shared" si="23"/>
        <v>2009</v>
      </c>
      <c r="BE202" s="140">
        <f t="shared" si="24"/>
        <v>2.1782178217821779</v>
      </c>
    </row>
    <row r="203" spans="1:57">
      <c r="A203" s="86" t="s">
        <v>18</v>
      </c>
      <c r="B203" s="89" t="s">
        <v>18</v>
      </c>
      <c r="C203" s="301">
        <v>39823</v>
      </c>
      <c r="D203" s="92" t="s">
        <v>384</v>
      </c>
      <c r="E203" s="84" t="s">
        <v>11</v>
      </c>
      <c r="F203" s="156">
        <v>0.7090277777777777</v>
      </c>
      <c r="G203" s="88">
        <v>503</v>
      </c>
      <c r="H203" s="84">
        <v>503</v>
      </c>
      <c r="I203" s="84">
        <v>26</v>
      </c>
      <c r="J203" s="84">
        <v>0</v>
      </c>
      <c r="K203" s="106">
        <f t="shared" si="25"/>
        <v>5.3571428571428568</v>
      </c>
      <c r="L203" s="112">
        <f t="shared" si="0"/>
        <v>5.1689860834990062</v>
      </c>
      <c r="M203" s="95">
        <v>36</v>
      </c>
      <c r="N203" s="84">
        <v>37</v>
      </c>
      <c r="O203" s="94" t="s">
        <v>380</v>
      </c>
      <c r="P203" s="94" t="s">
        <v>378</v>
      </c>
      <c r="Q203" s="94" t="s">
        <v>251</v>
      </c>
      <c r="R203" s="84">
        <v>1</v>
      </c>
      <c r="S203" s="89">
        <v>0</v>
      </c>
      <c r="T203" s="280">
        <f>VLOOKUP($C203+$F203,Meso!A:C,2)</f>
        <v>64</v>
      </c>
      <c r="U203" s="284">
        <f>VLOOKUP($C203+$F203, Temp30!A:C, 3, TRUE)</f>
        <v>46.5</v>
      </c>
      <c r="V203" s="84">
        <v>252</v>
      </c>
      <c r="W203" s="106">
        <f>VLOOKUP($C203,Wunder!A:L,5,FALSE)</f>
        <v>30.53</v>
      </c>
      <c r="X203" s="106">
        <f>VLOOKUP($C203,Wunder!A:L,11, FALSE)</f>
        <v>-1.9999999999999574E-2</v>
      </c>
      <c r="Y203" s="106">
        <f>VLOOKUP($C203,Wunder!A:L,12, FALSE)</f>
        <v>0.15000000000000213</v>
      </c>
      <c r="Z203" s="99">
        <v>1.86</v>
      </c>
      <c r="AA203" s="80">
        <f>VLOOKUP($C203+F203, KRDD!A:D,4)</f>
        <v>7</v>
      </c>
      <c r="AB203" s="80">
        <f>VLOOKUP($C203+F203, KRDD!$A:$D,3)</f>
        <v>5</v>
      </c>
      <c r="AC203" s="84">
        <v>1</v>
      </c>
      <c r="AD203" s="106" t="str">
        <f>VLOOKUP($C203+$F203,Meso!A:D,4)</f>
        <v>clear</v>
      </c>
      <c r="AE203" s="120"/>
      <c r="AF203" s="262"/>
      <c r="AG203" s="82" t="str">
        <f t="shared" si="21"/>
        <v>N</v>
      </c>
      <c r="AH203" s="106">
        <f>VLOOKUP($C203+$F203+(4/24),KRDD!A:D,2)-VLOOKUP($C203+$F203,KRDD!A:D,2)</f>
        <v>0</v>
      </c>
      <c r="AI203" s="84" t="s">
        <v>18</v>
      </c>
      <c r="AJ203" s="112">
        <f>VLOOKUP(C203+1,Moon!A:B,2,FALSE)</f>
        <v>1</v>
      </c>
      <c r="AK203" s="112">
        <f>AJ203*VLOOKUP(AD203,Moon!$R:$S,2,FALSE)</f>
        <v>1</v>
      </c>
      <c r="AL203" s="104">
        <f t="shared" si="20"/>
        <v>39824</v>
      </c>
      <c r="AM203" s="138">
        <v>0.39444444444444443</v>
      </c>
      <c r="AN203" s="99">
        <v>1.83</v>
      </c>
      <c r="AO203" s="84">
        <v>262</v>
      </c>
      <c r="AP203" s="99">
        <v>1.4</v>
      </c>
      <c r="AQ203" s="99">
        <v>26.3</v>
      </c>
      <c r="AR203" s="89" t="s">
        <v>10</v>
      </c>
      <c r="AS203" s="280">
        <f>VLOOKUP($C203, MDT!A:D, 4, FALSE)</f>
        <v>45.1</v>
      </c>
      <c r="AT203" s="291">
        <f>(VLOOKUP($C203, MDT!A:D,4, TRUE)+VLOOKUP($C203+1, MDT!A:D,4, TRUE))/2</f>
        <v>45.400000000000006</v>
      </c>
      <c r="AU203" s="262">
        <f>((VLOOKUP($C203+1,Flow!A:B,2)+VLOOKUP($C203+2,Flow!A:B,2)+VLOOKUP($C203+3,Flow!A:B,2)+VLOOKUP($C203+4,Flow!A:B,2)+VLOOKUP($C203+5,Flow!A:B,2))/5)</f>
        <v>247.2</v>
      </c>
      <c r="AV203" s="262">
        <f>VLOOKUP($AL203,Flow!A:B, 2)</f>
        <v>245</v>
      </c>
      <c r="AW203" s="269">
        <f>((VLOOKUP(C203+1, Flow!A:B,2))+(VLOOKUP($C203+2, Flow!A:B,2)))/2</f>
        <v>244.5</v>
      </c>
      <c r="AX203" s="95">
        <v>23</v>
      </c>
      <c r="AY203" s="84">
        <v>3</v>
      </c>
      <c r="AZ203" s="84">
        <v>0</v>
      </c>
      <c r="BA203" s="84">
        <v>0</v>
      </c>
      <c r="BB203" s="103">
        <v>0</v>
      </c>
      <c r="BC203" s="118">
        <f t="shared" si="22"/>
        <v>10</v>
      </c>
      <c r="BD203" s="84">
        <f t="shared" si="23"/>
        <v>2009</v>
      </c>
      <c r="BE203" s="140">
        <f t="shared" si="24"/>
        <v>5.3571428571428568</v>
      </c>
    </row>
    <row r="204" spans="1:57">
      <c r="A204" s="86" t="s">
        <v>18</v>
      </c>
      <c r="B204" s="89" t="s">
        <v>18</v>
      </c>
      <c r="C204" s="301">
        <v>39826</v>
      </c>
      <c r="D204" s="92" t="s">
        <v>384</v>
      </c>
      <c r="E204" s="84" t="s">
        <v>11</v>
      </c>
      <c r="F204" s="156">
        <v>0.71527777777777779</v>
      </c>
      <c r="G204" s="88">
        <v>506</v>
      </c>
      <c r="H204" s="84">
        <v>503</v>
      </c>
      <c r="I204" s="84">
        <v>22</v>
      </c>
      <c r="J204" s="84">
        <v>1</v>
      </c>
      <c r="K204" s="106">
        <f t="shared" si="25"/>
        <v>4.5634920634920633</v>
      </c>
      <c r="L204" s="112">
        <f t="shared" si="0"/>
        <v>4.3737574552683895</v>
      </c>
      <c r="M204" s="95">
        <v>36</v>
      </c>
      <c r="N204" s="84">
        <v>36</v>
      </c>
      <c r="O204" s="94" t="s">
        <v>380</v>
      </c>
      <c r="P204" s="94" t="s">
        <v>378</v>
      </c>
      <c r="Q204" s="94" t="s">
        <v>251</v>
      </c>
      <c r="R204" s="84">
        <v>1</v>
      </c>
      <c r="S204" s="89">
        <v>0</v>
      </c>
      <c r="T204" s="280">
        <f>VLOOKUP($C204+$F204,Meso!A:C,2)</f>
        <v>73.900000000000006</v>
      </c>
      <c r="U204" s="284">
        <f>VLOOKUP($C204+$F204, Temp30!A:C, 3, TRUE)</f>
        <v>49.5</v>
      </c>
      <c r="V204" s="84">
        <v>227</v>
      </c>
      <c r="W204" s="106">
        <f>VLOOKUP($C204,Wunder!A:L,5,FALSE)</f>
        <v>30.33</v>
      </c>
      <c r="X204" s="106">
        <f>VLOOKUP($C204,Wunder!A:L,11, FALSE)</f>
        <v>-8.9999999999999858E-2</v>
      </c>
      <c r="Y204" s="106">
        <f>VLOOKUP($C204,Wunder!A:L,12, FALSE)</f>
        <v>-0.11000000000000298</v>
      </c>
      <c r="Z204" s="99">
        <v>2.69</v>
      </c>
      <c r="AA204" s="80">
        <f>VLOOKUP($C204+F204, KRDD!A:D,4)</f>
        <v>14</v>
      </c>
      <c r="AB204" s="80">
        <f>VLOOKUP($C204+F204, KRDD!$A:$D,3)</f>
        <v>9</v>
      </c>
      <c r="AC204" s="84">
        <v>0</v>
      </c>
      <c r="AD204" s="106" t="str">
        <f>VLOOKUP($C204+$F204,Meso!A:D,4)</f>
        <v>clear</v>
      </c>
      <c r="AE204" s="120"/>
      <c r="AF204" s="262"/>
      <c r="AG204" s="82" t="str">
        <f t="shared" si="21"/>
        <v>N</v>
      </c>
      <c r="AH204" s="106">
        <f>VLOOKUP($C204+$F204+(4/24),KRDD!A:D,2)-VLOOKUP($C204+$F204,KRDD!A:D,2)</f>
        <v>0</v>
      </c>
      <c r="AI204" s="84" t="s">
        <v>18</v>
      </c>
      <c r="AJ204" s="112">
        <f>VLOOKUP(C204+1,Moon!A:B,2,FALSE)</f>
        <v>0.86</v>
      </c>
      <c r="AK204" s="112">
        <f>AJ204*VLOOKUP(AD204,Moon!$R:$S,2,FALSE)</f>
        <v>0.86</v>
      </c>
      <c r="AL204" s="104">
        <f t="shared" si="20"/>
        <v>39827</v>
      </c>
      <c r="AM204" s="138">
        <v>0.79166666666666663</v>
      </c>
      <c r="AN204" s="99">
        <v>1.76</v>
      </c>
      <c r="AO204" s="84">
        <v>237</v>
      </c>
      <c r="AP204" s="99">
        <v>1.2</v>
      </c>
      <c r="AQ204" s="99">
        <v>34.700000000000003</v>
      </c>
      <c r="AR204" s="89" t="s">
        <v>10</v>
      </c>
      <c r="AS204" s="280">
        <f>VLOOKUP($C204, MDT!A:D, 4, FALSE)</f>
        <v>48.3</v>
      </c>
      <c r="AT204" s="291">
        <f>(VLOOKUP($C204, MDT!A:D,4, TRUE)+VLOOKUP($C204+1, MDT!A:D,4, TRUE))/2</f>
        <v>47.95</v>
      </c>
      <c r="AU204" s="262">
        <f>((VLOOKUP($C204+1,Flow!A:B,2)+VLOOKUP($C204+2,Flow!A:B,2)+VLOOKUP($C204+3,Flow!A:B,2)+VLOOKUP($C204+4,Flow!A:B,2)+VLOOKUP($C204+5,Flow!A:B,2))/5)</f>
        <v>249.4</v>
      </c>
      <c r="AV204" s="262">
        <f>VLOOKUP($AL204,Flow!A:B, 2)</f>
        <v>252</v>
      </c>
      <c r="AW204" s="269">
        <f>((VLOOKUP(C204+1, Flow!A:B,2))+(VLOOKUP($C204+2, Flow!A:B,2)))/2</f>
        <v>252</v>
      </c>
      <c r="AX204" s="95">
        <v>20</v>
      </c>
      <c r="AY204" s="84">
        <v>1</v>
      </c>
      <c r="AZ204" s="84">
        <v>0</v>
      </c>
      <c r="BA204" s="84">
        <v>1</v>
      </c>
      <c r="BB204" s="103">
        <v>0</v>
      </c>
      <c r="BC204" s="118">
        <f t="shared" si="22"/>
        <v>13</v>
      </c>
      <c r="BD204" s="84">
        <f t="shared" si="23"/>
        <v>2009</v>
      </c>
      <c r="BE204" s="140">
        <f t="shared" si="24"/>
        <v>4.5634920634920633</v>
      </c>
    </row>
    <row r="205" spans="1:57">
      <c r="A205" s="86" t="s">
        <v>18</v>
      </c>
      <c r="B205" s="89" t="s">
        <v>18</v>
      </c>
      <c r="C205" s="301">
        <v>39830</v>
      </c>
      <c r="D205" s="92" t="s">
        <v>384</v>
      </c>
      <c r="E205" s="84" t="s">
        <v>11</v>
      </c>
      <c r="F205" s="156">
        <v>0.80208333333333337</v>
      </c>
      <c r="G205" s="88">
        <v>502</v>
      </c>
      <c r="H205" s="84">
        <v>502</v>
      </c>
      <c r="I205" s="84">
        <v>16</v>
      </c>
      <c r="J205" s="84">
        <v>0</v>
      </c>
      <c r="K205" s="106">
        <f t="shared" si="25"/>
        <v>3.3797216699801194</v>
      </c>
      <c r="L205" s="112">
        <f t="shared" si="0"/>
        <v>3.1872509960159361</v>
      </c>
      <c r="M205" s="95">
        <v>37</v>
      </c>
      <c r="N205" s="84">
        <v>37</v>
      </c>
      <c r="O205" s="94" t="s">
        <v>380</v>
      </c>
      <c r="P205" s="94" t="s">
        <v>378</v>
      </c>
      <c r="Q205" s="94" t="s">
        <v>252</v>
      </c>
      <c r="R205" s="84">
        <v>1</v>
      </c>
      <c r="S205" s="89">
        <v>0</v>
      </c>
      <c r="T205" s="280">
        <f>VLOOKUP($C205+$F205,Meso!A:C,2)</f>
        <v>52</v>
      </c>
      <c r="U205" s="284">
        <f>VLOOKUP($C205+$F205, Temp30!A:C, 3, TRUE)</f>
        <v>48</v>
      </c>
      <c r="V205" s="84">
        <v>262</v>
      </c>
      <c r="W205" s="106">
        <f>VLOOKUP($C205,Wunder!A:L,5,FALSE)</f>
        <v>30.24</v>
      </c>
      <c r="X205" s="106">
        <f>VLOOKUP($C205,Wunder!A:L,11, FALSE)</f>
        <v>8.9999999999999858E-2</v>
      </c>
      <c r="Y205" s="106">
        <f>VLOOKUP($C205,Wunder!A:L,12, FALSE)</f>
        <v>-4.00000000000027E-2</v>
      </c>
      <c r="Z205" s="99">
        <v>4.0999999999999996</v>
      </c>
      <c r="AA205" s="80">
        <f>VLOOKUP($C205+F205, KRDD!A:D,4)</f>
        <v>6</v>
      </c>
      <c r="AB205" s="80">
        <f>VLOOKUP($C205+F205, KRDD!$A:$D,3)</f>
        <v>2</v>
      </c>
      <c r="AC205" s="84">
        <v>0</v>
      </c>
      <c r="AD205" s="106" t="str">
        <f>VLOOKUP($C205+$F205,Meso!A:D,4)</f>
        <v>clear</v>
      </c>
      <c r="AE205" s="120"/>
      <c r="AF205" s="262"/>
      <c r="AG205" s="82" t="str">
        <f t="shared" si="21"/>
        <v>N</v>
      </c>
      <c r="AH205" s="106">
        <f>VLOOKUP($C205+$F205+(4/24),KRDD!A:D,2)-VLOOKUP($C205+$F205,KRDD!A:D,2)</f>
        <v>0</v>
      </c>
      <c r="AI205" s="84" t="s">
        <v>11</v>
      </c>
      <c r="AJ205" s="112">
        <f>VLOOKUP(C205+1,Moon!A:B,2,FALSE)</f>
        <v>0.48</v>
      </c>
      <c r="AK205" s="112">
        <f>AJ205*VLOOKUP(AD205,Moon!$R:$S,2,FALSE)</f>
        <v>0.48</v>
      </c>
      <c r="AL205" s="104">
        <f t="shared" si="20"/>
        <v>39831</v>
      </c>
      <c r="AM205" s="138">
        <v>0.35902777777777778</v>
      </c>
      <c r="AN205" s="99">
        <v>2.04</v>
      </c>
      <c r="AO205" s="84">
        <v>234</v>
      </c>
      <c r="AP205" s="99">
        <v>1.2</v>
      </c>
      <c r="AQ205" s="99">
        <v>32.299999999999997</v>
      </c>
      <c r="AR205" s="89" t="s">
        <v>10</v>
      </c>
      <c r="AS205" s="280">
        <f>VLOOKUP($C205, MDT!A:D, 4, FALSE)</f>
        <v>47</v>
      </c>
      <c r="AT205" s="291">
        <f>(VLOOKUP($C205, MDT!A:D,4, TRUE)+VLOOKUP($C205+1, MDT!A:D,4, TRUE))/2</f>
        <v>46.9</v>
      </c>
      <c r="AU205" s="262">
        <f>((VLOOKUP($C205+1,Flow!A:B,2)+VLOOKUP($C205+2,Flow!A:B,2)+VLOOKUP($C205+3,Flow!A:B,2)+VLOOKUP($C205+4,Flow!A:B,2)+VLOOKUP($C205+5,Flow!A:B,2))/5)</f>
        <v>244.8</v>
      </c>
      <c r="AV205" s="262">
        <f>VLOOKUP($AL205,Flow!A:B, 2)</f>
        <v>247</v>
      </c>
      <c r="AW205" s="269">
        <f>((VLOOKUP(C205+1, Flow!A:B,2))+(VLOOKUP($C205+2, Flow!A:B,2)))/2</f>
        <v>246.5</v>
      </c>
      <c r="AX205" s="95">
        <v>16</v>
      </c>
      <c r="AY205" s="84">
        <v>0</v>
      </c>
      <c r="AZ205" s="84">
        <v>0</v>
      </c>
      <c r="BA205" s="84">
        <v>0</v>
      </c>
      <c r="BB205" s="103">
        <v>0</v>
      </c>
      <c r="BC205" s="118">
        <f t="shared" si="22"/>
        <v>17</v>
      </c>
      <c r="BD205" s="84">
        <f t="shared" si="23"/>
        <v>2009</v>
      </c>
      <c r="BE205" s="140">
        <f t="shared" si="24"/>
        <v>3.3797216699801194</v>
      </c>
    </row>
    <row r="206" spans="1:57">
      <c r="A206" s="86" t="s">
        <v>18</v>
      </c>
      <c r="B206" s="89" t="s">
        <v>11</v>
      </c>
      <c r="C206" s="302">
        <v>39833</v>
      </c>
      <c r="D206" s="92" t="s">
        <v>384</v>
      </c>
      <c r="E206" s="84" t="s">
        <v>11</v>
      </c>
      <c r="F206" s="156">
        <v>0.72916666666666663</v>
      </c>
      <c r="G206" s="88">
        <v>514</v>
      </c>
      <c r="H206" s="84">
        <v>510</v>
      </c>
      <c r="I206" s="84">
        <v>6</v>
      </c>
      <c r="J206" s="84">
        <v>0</v>
      </c>
      <c r="K206" s="106">
        <f t="shared" si="25"/>
        <v>1.3698630136986301</v>
      </c>
      <c r="L206" s="112">
        <f t="shared" si="0"/>
        <v>1.1764705882352942</v>
      </c>
      <c r="M206" s="95">
        <v>36</v>
      </c>
      <c r="N206" s="84">
        <v>36</v>
      </c>
      <c r="O206" s="94" t="s">
        <v>380</v>
      </c>
      <c r="P206" s="94" t="s">
        <v>378</v>
      </c>
      <c r="Q206" s="94" t="s">
        <v>251</v>
      </c>
      <c r="R206" s="84">
        <v>1</v>
      </c>
      <c r="S206" s="89">
        <v>0</v>
      </c>
      <c r="T206" s="280">
        <f>VLOOKUP($C206+$F206,Meso!A:C,2)</f>
        <v>64</v>
      </c>
      <c r="U206" s="284">
        <f>VLOOKUP($C206+$F206, Temp30!A:C, 3, TRUE)</f>
        <v>48.4</v>
      </c>
      <c r="V206" s="84">
        <v>230</v>
      </c>
      <c r="W206" s="106">
        <f>VLOOKUP($C206,Wunder!A:L,5,FALSE)</f>
        <v>30.17</v>
      </c>
      <c r="X206" s="106">
        <f>VLOOKUP($C206,Wunder!A:L,11, FALSE)</f>
        <v>-0.14000000000000057</v>
      </c>
      <c r="Y206" s="106">
        <f>VLOOKUP($C206,Wunder!A:L,12, FALSE)</f>
        <v>-8.9999999999999858E-2</v>
      </c>
      <c r="Z206" s="99">
        <v>2.25</v>
      </c>
      <c r="AA206" s="80">
        <f>VLOOKUP($C206+F206, KRDD!A:D,4)</f>
        <v>4</v>
      </c>
      <c r="AB206" s="80">
        <f>VLOOKUP($C206+F206, KRDD!$A:$D,3)</f>
        <v>1</v>
      </c>
      <c r="AC206" s="84">
        <v>1</v>
      </c>
      <c r="AD206" s="106" t="str">
        <f>VLOOKUP($C206+$F206,Meso!A:D,4)</f>
        <v>clear</v>
      </c>
      <c r="AE206" s="120"/>
      <c r="AF206" s="262" t="str">
        <f>VLOOKUP($C206+1,Wunder!A:L,10,FALSE)</f>
        <v>Rain</v>
      </c>
      <c r="AG206" s="82" t="str">
        <f t="shared" si="21"/>
        <v>N</v>
      </c>
      <c r="AH206" s="106">
        <f>VLOOKUP($C206+$F206+(4/24),KRDD!A:D,2)-VLOOKUP($C206+$F206,KRDD!A:D,2)</f>
        <v>0</v>
      </c>
      <c r="AI206" s="84" t="s">
        <v>11</v>
      </c>
      <c r="AJ206" s="112">
        <f>VLOOKUP(C206+1,Moon!A:B,2,FALSE)</f>
        <v>0.21</v>
      </c>
      <c r="AK206" s="112">
        <f>AJ206*VLOOKUP(AD206,Moon!$R:$S,2,FALSE)</f>
        <v>0.21</v>
      </c>
      <c r="AL206" s="104">
        <f t="shared" si="20"/>
        <v>39834</v>
      </c>
      <c r="AM206" s="138">
        <v>0.33263888888888887</v>
      </c>
      <c r="AN206" s="99">
        <v>2.0099999999999998</v>
      </c>
      <c r="AO206" s="84">
        <v>227</v>
      </c>
      <c r="AP206" s="99">
        <v>1.2</v>
      </c>
      <c r="AQ206" s="99">
        <v>39.299999999999997</v>
      </c>
      <c r="AR206" s="89" t="s">
        <v>10</v>
      </c>
      <c r="AS206" s="280">
        <f>VLOOKUP($C206, MDT!A:D, 4, FALSE)</f>
        <v>47</v>
      </c>
      <c r="AT206" s="291">
        <f>(VLOOKUP($C206, MDT!A:D,4, TRUE)+VLOOKUP($C206+1, MDT!A:D,4, TRUE))/2</f>
        <v>47.4</v>
      </c>
      <c r="AU206" s="262">
        <f>((VLOOKUP($C206+1,Flow!A:B,2)+VLOOKUP($C206+2,Flow!A:B,2)+VLOOKUP($C206+3,Flow!A:B,2)+VLOOKUP($C206+4,Flow!A:B,2)+VLOOKUP($C206+5,Flow!A:B,2))/5)</f>
        <v>337</v>
      </c>
      <c r="AV206" s="262">
        <f>VLOOKUP($AL206,Flow!A:B, 2)</f>
        <v>243</v>
      </c>
      <c r="AW206" s="269">
        <f>((VLOOKUP(C206+1, Flow!A:B,2))+(VLOOKUP($C206+2, Flow!A:B,2)))/2</f>
        <v>243</v>
      </c>
      <c r="AX206" s="95">
        <v>3</v>
      </c>
      <c r="AY206" s="84">
        <v>2</v>
      </c>
      <c r="AZ206" s="84">
        <v>0</v>
      </c>
      <c r="BA206" s="84">
        <v>1</v>
      </c>
      <c r="BB206" s="103">
        <v>0</v>
      </c>
      <c r="BC206" s="118">
        <f t="shared" si="22"/>
        <v>20</v>
      </c>
      <c r="BD206" s="84">
        <f t="shared" si="23"/>
        <v>2009</v>
      </c>
      <c r="BE206" s="140">
        <f t="shared" si="24"/>
        <v>1.3698630136986301</v>
      </c>
    </row>
    <row r="207" spans="1:57">
      <c r="A207" s="86" t="s">
        <v>18</v>
      </c>
      <c r="B207" s="89" t="s">
        <v>18</v>
      </c>
      <c r="C207" s="301">
        <v>39837</v>
      </c>
      <c r="D207" s="92" t="s">
        <v>384</v>
      </c>
      <c r="E207" s="84" t="s">
        <v>11</v>
      </c>
      <c r="F207" s="156">
        <v>0.72916666666666663</v>
      </c>
      <c r="G207" s="88">
        <v>480</v>
      </c>
      <c r="H207" s="84">
        <v>472</v>
      </c>
      <c r="I207" s="84">
        <v>8</v>
      </c>
      <c r="J207" s="84"/>
      <c r="K207" s="106">
        <f t="shared" si="25"/>
        <v>1.9027484143763214</v>
      </c>
      <c r="L207" s="112">
        <f t="shared" si="0"/>
        <v>1.6949152542372881</v>
      </c>
      <c r="M207" s="95">
        <v>47</v>
      </c>
      <c r="N207" s="86">
        <v>48</v>
      </c>
      <c r="O207" s="94" t="s">
        <v>380</v>
      </c>
      <c r="P207" s="94" t="s">
        <v>378</v>
      </c>
      <c r="Q207" s="94" t="s">
        <v>251</v>
      </c>
      <c r="R207" s="84">
        <v>1</v>
      </c>
      <c r="S207" s="89">
        <v>0</v>
      </c>
      <c r="T207" s="280">
        <f>VLOOKUP($C207+$F207,Meso!A:C,2)</f>
        <v>53.6</v>
      </c>
      <c r="U207" s="284">
        <f>VLOOKUP($C207+$F207, Temp30!A:C, 3, TRUE)</f>
        <v>51.4</v>
      </c>
      <c r="V207" s="84">
        <v>823</v>
      </c>
      <c r="W207" s="106">
        <f>VLOOKUP($C207,Wunder!A:L,5,FALSE)</f>
        <v>30.06</v>
      </c>
      <c r="X207" s="106">
        <f>VLOOKUP($C207,Wunder!A:L,11, FALSE)</f>
        <v>-3.9999999999999147E-2</v>
      </c>
      <c r="Y207" s="106">
        <f>VLOOKUP($C207,Wunder!A:L,12, FALSE)</f>
        <v>0</v>
      </c>
      <c r="Z207" s="99">
        <v>36.4</v>
      </c>
      <c r="AA207" s="80">
        <f>VLOOKUP($C207+F207, KRDD!A:D,4)</f>
        <v>17</v>
      </c>
      <c r="AB207" s="80">
        <f>VLOOKUP($C207+F207, KRDD!$A:$D,3)</f>
        <v>7</v>
      </c>
      <c r="AC207" s="84">
        <v>9</v>
      </c>
      <c r="AD207" s="106" t="str">
        <f>VLOOKUP($C207+$F207,Meso!A:D,4)</f>
        <v>overcast</v>
      </c>
      <c r="AE207" s="120" t="str">
        <f>VLOOKUP($C207, Wunder!A:L, 10, FALSE)</f>
        <v>Rain</v>
      </c>
      <c r="AF207" s="262" t="str">
        <f>VLOOKUP($C207+1,Wunder!A:L,10,FALSE)</f>
        <v>Rain</v>
      </c>
      <c r="AG207" s="82" t="s">
        <v>11</v>
      </c>
      <c r="AH207" s="106">
        <f>VLOOKUP($C207+$F207+(4/24),KRDD!A:D,2)-VLOOKUP($C207+$F207,KRDD!A:D,2)</f>
        <v>0.15000000000000036</v>
      </c>
      <c r="AI207" s="84" t="s">
        <v>11</v>
      </c>
      <c r="AJ207" s="112">
        <f>VLOOKUP(C207+1,Moon!A:B,2,FALSE)</f>
        <v>0.01</v>
      </c>
      <c r="AK207" s="112">
        <f>AJ207*VLOOKUP(AD207,Moon!$R:$S,2,FALSE)</f>
        <v>2E-3</v>
      </c>
      <c r="AL207" s="104">
        <f t="shared" si="20"/>
        <v>39838</v>
      </c>
      <c r="AM207" s="138">
        <v>0.38819444444444445</v>
      </c>
      <c r="AN207" s="99">
        <v>16.3</v>
      </c>
      <c r="AO207" s="84">
        <v>630</v>
      </c>
      <c r="AP207" s="99">
        <v>3.3</v>
      </c>
      <c r="AQ207" s="99">
        <v>10.7</v>
      </c>
      <c r="AR207" s="89" t="s">
        <v>10</v>
      </c>
      <c r="AS207" s="280">
        <f>VLOOKUP($C207, MDT!A:D, 4, FALSE)</f>
        <v>50.9</v>
      </c>
      <c r="AT207" s="291">
        <f>(VLOOKUP($C207, MDT!A:D,4, TRUE)+VLOOKUP($C207+1, MDT!A:D,4, TRUE))/2</f>
        <v>49.599999999999994</v>
      </c>
      <c r="AU207" s="262">
        <f>((VLOOKUP($C207+1,Flow!A:B,2)+VLOOKUP($C207+2,Flow!A:B,2)+VLOOKUP($C207+3,Flow!A:B,2)+VLOOKUP($C207+4,Flow!A:B,2)+VLOOKUP($C207+5,Flow!A:B,2))/5)</f>
        <v>459.4</v>
      </c>
      <c r="AV207" s="262">
        <f>VLOOKUP($AL207,Flow!A:B, 2)</f>
        <v>586</v>
      </c>
      <c r="AW207" s="269">
        <f>((VLOOKUP(C207+1, Flow!A:B,2))+(VLOOKUP($C207+2, Flow!A:B,2)))/2</f>
        <v>605.5</v>
      </c>
      <c r="AX207" s="95">
        <v>8</v>
      </c>
      <c r="AY207" s="84">
        <v>0</v>
      </c>
      <c r="AZ207" s="84">
        <v>0</v>
      </c>
      <c r="BA207" s="84">
        <v>0</v>
      </c>
      <c r="BB207" s="103">
        <v>0</v>
      </c>
      <c r="BC207" s="118">
        <f t="shared" si="22"/>
        <v>24</v>
      </c>
      <c r="BD207" s="84">
        <f t="shared" si="23"/>
        <v>2009</v>
      </c>
      <c r="BE207" s="140">
        <f t="shared" si="24"/>
        <v>1.9027484143763214</v>
      </c>
    </row>
    <row r="208" spans="1:57">
      <c r="A208" s="86" t="s">
        <v>18</v>
      </c>
      <c r="B208" s="89" t="s">
        <v>18</v>
      </c>
      <c r="C208" s="301">
        <v>39837</v>
      </c>
      <c r="D208" s="92" t="s">
        <v>384</v>
      </c>
      <c r="E208" s="84" t="s">
        <v>11</v>
      </c>
      <c r="F208" s="156">
        <v>0.72916666666666663</v>
      </c>
      <c r="G208" s="88">
        <v>509</v>
      </c>
      <c r="H208" s="84">
        <v>512</v>
      </c>
      <c r="I208" s="84">
        <v>21</v>
      </c>
      <c r="J208" s="84"/>
      <c r="K208" s="106">
        <f t="shared" si="25"/>
        <v>4.2884990253411299</v>
      </c>
      <c r="L208" s="112">
        <f t="shared" si="0"/>
        <v>4.1015625</v>
      </c>
      <c r="M208" s="95">
        <v>37</v>
      </c>
      <c r="N208" s="84">
        <v>38</v>
      </c>
      <c r="O208" s="94" t="s">
        <v>11</v>
      </c>
      <c r="P208" s="94"/>
      <c r="Q208" s="94" t="s">
        <v>251</v>
      </c>
      <c r="R208" s="84">
        <v>1</v>
      </c>
      <c r="S208" s="89">
        <v>0</v>
      </c>
      <c r="T208" s="280">
        <f>VLOOKUP($C208+$F208,Meso!A:C,2)</f>
        <v>53.6</v>
      </c>
      <c r="U208" s="284">
        <f>VLOOKUP($C208+$F208, Temp30!A:C, 3, TRUE)</f>
        <v>51.4</v>
      </c>
      <c r="V208" s="84">
        <v>823</v>
      </c>
      <c r="W208" s="106">
        <f>VLOOKUP($C208,Wunder!A:L,5,FALSE)</f>
        <v>30.06</v>
      </c>
      <c r="X208" s="106">
        <f>VLOOKUP($C208,Wunder!A:L,11, FALSE)</f>
        <v>-3.9999999999999147E-2</v>
      </c>
      <c r="Y208" s="106">
        <f>VLOOKUP($C208,Wunder!A:L,12, FALSE)</f>
        <v>0</v>
      </c>
      <c r="Z208" s="99">
        <v>36.4</v>
      </c>
      <c r="AA208" s="80">
        <f>VLOOKUP($C208+F208, KRDD!A:D,4)</f>
        <v>17</v>
      </c>
      <c r="AB208" s="80">
        <f>VLOOKUP($C208+F208, KRDD!$A:$D,3)</f>
        <v>7</v>
      </c>
      <c r="AC208" s="84">
        <v>9</v>
      </c>
      <c r="AD208" s="106" t="str">
        <f>VLOOKUP($C208+$F208,Meso!A:D,4)</f>
        <v>overcast</v>
      </c>
      <c r="AE208" s="120" t="str">
        <f>VLOOKUP($C208, Wunder!A:L, 10, FALSE)</f>
        <v>Rain</v>
      </c>
      <c r="AF208" s="262" t="str">
        <f>VLOOKUP($C208+1,Wunder!A:L,10,FALSE)</f>
        <v>Rain</v>
      </c>
      <c r="AG208" s="82" t="s">
        <v>11</v>
      </c>
      <c r="AH208" s="106">
        <f>VLOOKUP($C208+$F208+(4/24),KRDD!A:D,2)-VLOOKUP($C208+$F208,KRDD!A:D,2)</f>
        <v>0.15000000000000036</v>
      </c>
      <c r="AI208" s="84" t="s">
        <v>11</v>
      </c>
      <c r="AJ208" s="112">
        <f>VLOOKUP(C208+1,Moon!A:B,2,FALSE)</f>
        <v>0.01</v>
      </c>
      <c r="AK208" s="112">
        <f>AJ208*VLOOKUP(AD208,Moon!$R:$S,2,FALSE)</f>
        <v>2E-3</v>
      </c>
      <c r="AL208" s="104">
        <f t="shared" si="20"/>
        <v>39838</v>
      </c>
      <c r="AM208" s="138">
        <v>0.38819444444444445</v>
      </c>
      <c r="AN208" s="99">
        <v>16.3</v>
      </c>
      <c r="AO208" s="84">
        <v>630</v>
      </c>
      <c r="AP208" s="99">
        <v>3.3</v>
      </c>
      <c r="AQ208" s="99">
        <v>10.7</v>
      </c>
      <c r="AR208" s="89" t="s">
        <v>10</v>
      </c>
      <c r="AS208" s="280">
        <f>VLOOKUP($C208, MDT!A:D, 4, FALSE)</f>
        <v>50.9</v>
      </c>
      <c r="AT208" s="291">
        <f>(VLOOKUP($C208, MDT!A:D,4, TRUE)+VLOOKUP($C208+1, MDT!A:D,4, TRUE))/2</f>
        <v>49.599999999999994</v>
      </c>
      <c r="AU208" s="262">
        <f>((VLOOKUP($C208+1,Flow!A:B,2)+VLOOKUP($C208+2,Flow!A:B,2)+VLOOKUP($C208+3,Flow!A:B,2)+VLOOKUP($C208+4,Flow!A:B,2)+VLOOKUP($C208+5,Flow!A:B,2))/5)</f>
        <v>459.4</v>
      </c>
      <c r="AV208" s="262">
        <f>VLOOKUP($AL208,Flow!A:B, 2)</f>
        <v>586</v>
      </c>
      <c r="AW208" s="269">
        <f>((VLOOKUP(C208+1, Flow!A:B,2))+(VLOOKUP($C208+2, Flow!A:B,2)))/2</f>
        <v>605.5</v>
      </c>
      <c r="AX208" s="95">
        <v>21</v>
      </c>
      <c r="AY208" s="84">
        <v>0</v>
      </c>
      <c r="AZ208" s="84">
        <v>0</v>
      </c>
      <c r="BA208" s="84">
        <v>0</v>
      </c>
      <c r="BB208" s="103">
        <v>0</v>
      </c>
      <c r="BC208" s="118">
        <f t="shared" si="22"/>
        <v>24</v>
      </c>
      <c r="BD208" s="84">
        <f t="shared" si="23"/>
        <v>2009</v>
      </c>
      <c r="BE208" s="140">
        <f t="shared" si="24"/>
        <v>4.2884990253411299</v>
      </c>
    </row>
    <row r="209" spans="1:57">
      <c r="A209" s="86" t="s">
        <v>18</v>
      </c>
      <c r="B209" s="89" t="s">
        <v>18</v>
      </c>
      <c r="C209" s="301">
        <v>39837</v>
      </c>
      <c r="D209" s="92" t="s">
        <v>384</v>
      </c>
      <c r="E209" s="84" t="s">
        <v>11</v>
      </c>
      <c r="F209" s="156">
        <v>0.72916666666666663</v>
      </c>
      <c r="G209" s="88">
        <v>508</v>
      </c>
      <c r="H209" s="84">
        <v>510</v>
      </c>
      <c r="I209" s="84">
        <v>17</v>
      </c>
      <c r="J209" s="84"/>
      <c r="K209" s="106">
        <f t="shared" si="25"/>
        <v>3.5225048923679059</v>
      </c>
      <c r="L209" s="112">
        <f t="shared" si="0"/>
        <v>3.3333333333333335</v>
      </c>
      <c r="M209" s="95">
        <v>37</v>
      </c>
      <c r="N209" s="84">
        <v>38</v>
      </c>
      <c r="O209" s="94" t="s">
        <v>380</v>
      </c>
      <c r="P209" s="94" t="s">
        <v>378</v>
      </c>
      <c r="Q209" s="94" t="s">
        <v>252</v>
      </c>
      <c r="R209" s="84">
        <v>1</v>
      </c>
      <c r="S209" s="89">
        <v>0</v>
      </c>
      <c r="T209" s="280">
        <f>VLOOKUP($C209+$F209,Meso!A:C,2)</f>
        <v>53.6</v>
      </c>
      <c r="U209" s="284">
        <f>VLOOKUP($C209+$F209, Temp30!A:C, 3, TRUE)</f>
        <v>51.4</v>
      </c>
      <c r="V209" s="84">
        <v>823</v>
      </c>
      <c r="W209" s="106">
        <f>VLOOKUP($C209,Wunder!A:L,5,FALSE)</f>
        <v>30.06</v>
      </c>
      <c r="X209" s="106">
        <f>VLOOKUP($C209,Wunder!A:L,11, FALSE)</f>
        <v>-3.9999999999999147E-2</v>
      </c>
      <c r="Y209" s="106">
        <f>VLOOKUP($C209,Wunder!A:L,12, FALSE)</f>
        <v>0</v>
      </c>
      <c r="Z209" s="99">
        <v>36.4</v>
      </c>
      <c r="AA209" s="80">
        <f>VLOOKUP($C209+F209, KRDD!A:D,4)</f>
        <v>17</v>
      </c>
      <c r="AB209" s="80">
        <f>VLOOKUP($C209+F209, KRDD!$A:$D,3)</f>
        <v>7</v>
      </c>
      <c r="AC209" s="84">
        <v>9</v>
      </c>
      <c r="AD209" s="106" t="str">
        <f>VLOOKUP($C209+$F209,Meso!A:D,4)</f>
        <v>overcast</v>
      </c>
      <c r="AE209" s="120" t="str">
        <f>VLOOKUP($C209, Wunder!A:L, 10, FALSE)</f>
        <v>Rain</v>
      </c>
      <c r="AF209" s="262" t="str">
        <f>VLOOKUP($C209+1,Wunder!A:L,10,FALSE)</f>
        <v>Rain</v>
      </c>
      <c r="AG209" s="82" t="s">
        <v>11</v>
      </c>
      <c r="AH209" s="106">
        <f>VLOOKUP($C209+$F209+(4/24),KRDD!A:D,2)-VLOOKUP($C209+$F209,KRDD!A:D,2)</f>
        <v>0.15000000000000036</v>
      </c>
      <c r="AI209" s="84" t="s">
        <v>11</v>
      </c>
      <c r="AJ209" s="112">
        <f>VLOOKUP(C209+1,Moon!A:B,2,FALSE)</f>
        <v>0.01</v>
      </c>
      <c r="AK209" s="112">
        <f>AJ209*VLOOKUP(AD209,Moon!$R:$S,2,FALSE)</f>
        <v>2E-3</v>
      </c>
      <c r="AL209" s="104">
        <f t="shared" si="20"/>
        <v>39838</v>
      </c>
      <c r="AM209" s="138">
        <v>0.38819444444444445</v>
      </c>
      <c r="AN209" s="99">
        <v>16.3</v>
      </c>
      <c r="AO209" s="84">
        <v>630</v>
      </c>
      <c r="AP209" s="99">
        <v>3.3</v>
      </c>
      <c r="AQ209" s="99">
        <v>10.7</v>
      </c>
      <c r="AR209" s="89" t="s">
        <v>10</v>
      </c>
      <c r="AS209" s="280">
        <f>VLOOKUP($C209, MDT!A:D, 4, FALSE)</f>
        <v>50.9</v>
      </c>
      <c r="AT209" s="291">
        <f>(VLOOKUP($C209, MDT!A:D,4, TRUE)+VLOOKUP($C209+1, MDT!A:D,4, TRUE))/2</f>
        <v>49.599999999999994</v>
      </c>
      <c r="AU209" s="262">
        <f>((VLOOKUP($C209+1,Flow!A:B,2)+VLOOKUP($C209+2,Flow!A:B,2)+VLOOKUP($C209+3,Flow!A:B,2)+VLOOKUP($C209+4,Flow!A:B,2)+VLOOKUP($C209+5,Flow!A:B,2))/5)</f>
        <v>459.4</v>
      </c>
      <c r="AV209" s="262">
        <f>VLOOKUP($AL209,Flow!A:B, 2)</f>
        <v>586</v>
      </c>
      <c r="AW209" s="269">
        <f>((VLOOKUP(C209+1, Flow!A:B,2))+(VLOOKUP($C209+2, Flow!A:B,2)))/2</f>
        <v>605.5</v>
      </c>
      <c r="AX209" s="95">
        <v>17</v>
      </c>
      <c r="AY209" s="84">
        <v>0</v>
      </c>
      <c r="AZ209" s="84">
        <v>0</v>
      </c>
      <c r="BA209" s="84">
        <v>0</v>
      </c>
      <c r="BB209" s="103">
        <v>0</v>
      </c>
      <c r="BC209" s="118">
        <f t="shared" si="22"/>
        <v>24</v>
      </c>
      <c r="BD209" s="84">
        <f t="shared" si="23"/>
        <v>2009</v>
      </c>
      <c r="BE209" s="140">
        <f t="shared" si="24"/>
        <v>3.5225048923679059</v>
      </c>
    </row>
    <row r="210" spans="1:57">
      <c r="A210" s="86" t="s">
        <v>18</v>
      </c>
      <c r="B210" s="89" t="s">
        <v>18</v>
      </c>
      <c r="C210" s="301">
        <v>39840</v>
      </c>
      <c r="D210" s="92" t="s">
        <v>384</v>
      </c>
      <c r="E210" s="84" t="s">
        <v>11</v>
      </c>
      <c r="F210" s="156">
        <v>0.73958333333333337</v>
      </c>
      <c r="G210" s="88">
        <v>508</v>
      </c>
      <c r="H210" s="84">
        <v>507</v>
      </c>
      <c r="I210" s="84">
        <v>35</v>
      </c>
      <c r="J210" s="84"/>
      <c r="K210" s="106">
        <f t="shared" si="25"/>
        <v>7.0866141732283463</v>
      </c>
      <c r="L210" s="112">
        <f t="shared" si="0"/>
        <v>6.9033530571992117</v>
      </c>
      <c r="M210" s="95">
        <v>37</v>
      </c>
      <c r="N210" s="84">
        <v>37</v>
      </c>
      <c r="O210" s="94" t="s">
        <v>11</v>
      </c>
      <c r="P210" s="94"/>
      <c r="Q210" s="94" t="s">
        <v>252</v>
      </c>
      <c r="R210" s="84">
        <v>1</v>
      </c>
      <c r="S210" s="89">
        <v>0</v>
      </c>
      <c r="T210" s="280">
        <f>VLOOKUP($C210+$F210,Meso!A:C,2)</f>
        <v>54</v>
      </c>
      <c r="U210" s="284">
        <f>VLOOKUP($C210+$F210, Temp30!A:C, 3, TRUE)</f>
        <v>44.8</v>
      </c>
      <c r="V210" s="84">
        <v>336</v>
      </c>
      <c r="W210" s="106">
        <f>VLOOKUP($C210,Wunder!A:L,5,FALSE)</f>
        <v>30.45</v>
      </c>
      <c r="X210" s="106">
        <f>VLOOKUP($C210,Wunder!A:L,11, FALSE)</f>
        <v>3.0000000000001137E-2</v>
      </c>
      <c r="Y210" s="106">
        <f>VLOOKUP($C210,Wunder!A:L,12, FALSE)</f>
        <v>0.25999999999999801</v>
      </c>
      <c r="Z210" s="99">
        <v>3.1</v>
      </c>
      <c r="AA210" s="80">
        <f>VLOOKUP($C210+F210, KRDD!A:D,4)</f>
        <v>10</v>
      </c>
      <c r="AB210" s="80">
        <f>VLOOKUP($C210+F210, KRDD!$A:$D,3)</f>
        <v>8</v>
      </c>
      <c r="AC210" s="84">
        <v>0</v>
      </c>
      <c r="AD210" s="106" t="str">
        <f>VLOOKUP($C210+$F210,Meso!A:D,4)</f>
        <v>clear</v>
      </c>
      <c r="AE210" s="120"/>
      <c r="AF210" s="262"/>
      <c r="AG210" s="82" t="str">
        <f t="shared" si="21"/>
        <v>N</v>
      </c>
      <c r="AH210" s="106">
        <f>VLOOKUP($C210+$F210+(4/24),KRDD!A:D,2)-VLOOKUP($C210+$F210,KRDD!A:D,2)</f>
        <v>0</v>
      </c>
      <c r="AI210" s="84" t="s">
        <v>11</v>
      </c>
      <c r="AJ210" s="112">
        <f>VLOOKUP(C210+1,Moon!A:B,2,FALSE)</f>
        <v>0.04</v>
      </c>
      <c r="AK210" s="112">
        <f>AJ210*VLOOKUP(AD210,Moon!$R:$S,2,FALSE)</f>
        <v>0.04</v>
      </c>
      <c r="AL210" s="104">
        <f t="shared" si="20"/>
        <v>39841</v>
      </c>
      <c r="AM210" s="138">
        <v>0.3354166666666667</v>
      </c>
      <c r="AN210" s="99">
        <v>2.99</v>
      </c>
      <c r="AO210" s="84">
        <v>324</v>
      </c>
      <c r="AP210" s="99">
        <v>1.7</v>
      </c>
      <c r="AQ210" s="99">
        <v>17</v>
      </c>
      <c r="AR210" s="89" t="s">
        <v>10</v>
      </c>
      <c r="AS210" s="280">
        <f>VLOOKUP($C210, MDT!A:D, 4, FALSE)</f>
        <v>43.6</v>
      </c>
      <c r="AT210" s="291">
        <f>(VLOOKUP($C210, MDT!A:D,4, TRUE)+VLOOKUP($C210+1, MDT!A:D,4, TRUE))/2</f>
        <v>44.150000000000006</v>
      </c>
      <c r="AU210" s="262">
        <f>((VLOOKUP($C210+1,Flow!A:B,2)+VLOOKUP($C210+2,Flow!A:B,2)+VLOOKUP($C210+3,Flow!A:B,2)+VLOOKUP($C210+4,Flow!A:B,2)+VLOOKUP($C210+5,Flow!A:B,2))/5)</f>
        <v>309.60000000000002</v>
      </c>
      <c r="AV210" s="262">
        <f>VLOOKUP($AL210,Flow!A:B, 2)</f>
        <v>341</v>
      </c>
      <c r="AW210" s="269">
        <f>((VLOOKUP(C210+1, Flow!A:B,2))+(VLOOKUP($C210+2, Flow!A:B,2)))/2</f>
        <v>331.5</v>
      </c>
      <c r="AX210" s="95">
        <v>31</v>
      </c>
      <c r="AY210" s="84">
        <v>4</v>
      </c>
      <c r="AZ210" s="84">
        <v>0</v>
      </c>
      <c r="BA210" s="84">
        <v>0</v>
      </c>
      <c r="BB210" s="103">
        <v>0</v>
      </c>
      <c r="BC210" s="118">
        <f t="shared" si="22"/>
        <v>27</v>
      </c>
      <c r="BD210" s="84">
        <f t="shared" si="23"/>
        <v>2009</v>
      </c>
      <c r="BE210" s="140">
        <f t="shared" si="24"/>
        <v>7.0866141732283463</v>
      </c>
    </row>
    <row r="211" spans="1:57">
      <c r="A211" s="86" t="s">
        <v>18</v>
      </c>
      <c r="B211" s="89" t="s">
        <v>18</v>
      </c>
      <c r="C211" s="301">
        <v>39840</v>
      </c>
      <c r="D211" s="92" t="s">
        <v>384</v>
      </c>
      <c r="E211" s="84" t="s">
        <v>11</v>
      </c>
      <c r="F211" s="156">
        <v>0.73958333333333337</v>
      </c>
      <c r="G211" s="88">
        <v>494</v>
      </c>
      <c r="H211" s="84">
        <v>489</v>
      </c>
      <c r="I211" s="84">
        <v>13</v>
      </c>
      <c r="J211" s="84"/>
      <c r="K211" s="106">
        <f t="shared" si="25"/>
        <v>2.8571428571428572</v>
      </c>
      <c r="L211" s="112">
        <f t="shared" si="0"/>
        <v>2.6584867075664622</v>
      </c>
      <c r="M211" s="95">
        <v>39</v>
      </c>
      <c r="N211" s="84">
        <v>38</v>
      </c>
      <c r="O211" s="94" t="s">
        <v>380</v>
      </c>
      <c r="P211" s="94" t="s">
        <v>378</v>
      </c>
      <c r="Q211" s="94" t="s">
        <v>251</v>
      </c>
      <c r="R211" s="84">
        <v>1</v>
      </c>
      <c r="S211" s="89">
        <v>0</v>
      </c>
      <c r="T211" s="280">
        <f>VLOOKUP($C211+$F211,Meso!A:C,2)</f>
        <v>54</v>
      </c>
      <c r="U211" s="284">
        <f>VLOOKUP($C211+$F211, Temp30!A:C, 3, TRUE)</f>
        <v>44.8</v>
      </c>
      <c r="V211" s="84">
        <v>336</v>
      </c>
      <c r="W211" s="106">
        <f>VLOOKUP($C211,Wunder!A:L,5,FALSE)</f>
        <v>30.45</v>
      </c>
      <c r="X211" s="106">
        <f>VLOOKUP($C211,Wunder!A:L,11, FALSE)</f>
        <v>3.0000000000001137E-2</v>
      </c>
      <c r="Y211" s="106">
        <f>VLOOKUP($C211,Wunder!A:L,12, FALSE)</f>
        <v>0.25999999999999801</v>
      </c>
      <c r="Z211" s="99">
        <v>3.1</v>
      </c>
      <c r="AA211" s="80">
        <f>VLOOKUP($C211+F211, KRDD!A:D,4)</f>
        <v>10</v>
      </c>
      <c r="AB211" s="80">
        <f>VLOOKUP($C211+F211, KRDD!$A:$D,3)</f>
        <v>8</v>
      </c>
      <c r="AC211" s="84">
        <v>0</v>
      </c>
      <c r="AD211" s="106" t="str">
        <f>VLOOKUP($C211+$F211,Meso!A:D,4)</f>
        <v>clear</v>
      </c>
      <c r="AE211" s="120"/>
      <c r="AF211" s="262"/>
      <c r="AG211" s="82" t="str">
        <f t="shared" si="21"/>
        <v>N</v>
      </c>
      <c r="AH211" s="106">
        <f>VLOOKUP($C211+$F211+(4/24),KRDD!A:D,2)-VLOOKUP($C211+$F211,KRDD!A:D,2)</f>
        <v>0</v>
      </c>
      <c r="AI211" s="84" t="s">
        <v>11</v>
      </c>
      <c r="AJ211" s="112">
        <f>VLOOKUP(C211+1,Moon!A:B,2,FALSE)</f>
        <v>0.04</v>
      </c>
      <c r="AK211" s="112">
        <f>AJ211*VLOOKUP(AD211,Moon!$R:$S,2,FALSE)</f>
        <v>0.04</v>
      </c>
      <c r="AL211" s="104">
        <f t="shared" si="20"/>
        <v>39841</v>
      </c>
      <c r="AM211" s="138">
        <v>0.35416666666666669</v>
      </c>
      <c r="AN211" s="99">
        <v>2.99</v>
      </c>
      <c r="AO211" s="84">
        <v>324</v>
      </c>
      <c r="AP211" s="99">
        <v>1.7</v>
      </c>
      <c r="AQ211" s="99">
        <v>17</v>
      </c>
      <c r="AR211" s="89" t="s">
        <v>10</v>
      </c>
      <c r="AS211" s="280">
        <f>VLOOKUP($C211, MDT!A:D, 4, FALSE)</f>
        <v>43.6</v>
      </c>
      <c r="AT211" s="291">
        <f>(VLOOKUP($C211, MDT!A:D,4, TRUE)+VLOOKUP($C211+1, MDT!A:D,4, TRUE))/2</f>
        <v>44.150000000000006</v>
      </c>
      <c r="AU211" s="262">
        <f>((VLOOKUP($C211+1,Flow!A:B,2)+VLOOKUP($C211+2,Flow!A:B,2)+VLOOKUP($C211+3,Flow!A:B,2)+VLOOKUP($C211+4,Flow!A:B,2)+VLOOKUP($C211+5,Flow!A:B,2))/5)</f>
        <v>309.60000000000002</v>
      </c>
      <c r="AV211" s="262">
        <f>VLOOKUP($AL211,Flow!A:B, 2)</f>
        <v>341</v>
      </c>
      <c r="AW211" s="269">
        <f>((VLOOKUP(C211+1, Flow!A:B,2))+(VLOOKUP($C211+2, Flow!A:B,2)))/2</f>
        <v>331.5</v>
      </c>
      <c r="AX211" s="95">
        <v>10</v>
      </c>
      <c r="AY211" s="84">
        <v>3</v>
      </c>
      <c r="AZ211" s="84">
        <v>0</v>
      </c>
      <c r="BA211" s="84">
        <v>0</v>
      </c>
      <c r="BB211" s="103">
        <v>0</v>
      </c>
      <c r="BC211" s="118">
        <f t="shared" si="22"/>
        <v>27</v>
      </c>
      <c r="BD211" s="84">
        <f t="shared" si="23"/>
        <v>2009</v>
      </c>
      <c r="BE211" s="140">
        <f t="shared" si="24"/>
        <v>2.8571428571428572</v>
      </c>
    </row>
    <row r="212" spans="1:57">
      <c r="A212" s="86" t="s">
        <v>18</v>
      </c>
      <c r="B212" s="89" t="s">
        <v>18</v>
      </c>
      <c r="C212" s="301">
        <v>39844</v>
      </c>
      <c r="D212" s="92" t="s">
        <v>384</v>
      </c>
      <c r="E212" s="84" t="s">
        <v>11</v>
      </c>
      <c r="F212" s="156">
        <v>0.73124999999999996</v>
      </c>
      <c r="G212" s="88">
        <v>423</v>
      </c>
      <c r="H212" s="84">
        <v>418</v>
      </c>
      <c r="I212" s="84">
        <v>36</v>
      </c>
      <c r="J212" s="84"/>
      <c r="K212" s="106">
        <f t="shared" si="25"/>
        <v>8.8305489260143197</v>
      </c>
      <c r="L212" s="112">
        <f t="shared" si="0"/>
        <v>8.6124401913875595</v>
      </c>
      <c r="M212" s="95">
        <v>37</v>
      </c>
      <c r="N212" s="86">
        <v>37</v>
      </c>
      <c r="O212" s="94" t="s">
        <v>11</v>
      </c>
      <c r="P212" s="94"/>
      <c r="Q212" s="94" t="s">
        <v>251</v>
      </c>
      <c r="R212" s="84">
        <v>1</v>
      </c>
      <c r="S212" s="89">
        <v>1</v>
      </c>
      <c r="T212" s="280">
        <f>VLOOKUP($C212+$F212,Meso!A:C,2)</f>
        <v>71.099999999999994</v>
      </c>
      <c r="U212" s="284">
        <f>VLOOKUP($C212+$F212, Temp30!A:C, 3, TRUE)</f>
        <v>49.2</v>
      </c>
      <c r="V212" s="84">
        <v>295</v>
      </c>
      <c r="W212" s="106">
        <f>VLOOKUP($C212,Wunder!A:L,5,FALSE)</f>
        <v>30.17</v>
      </c>
      <c r="X212" s="106">
        <f>VLOOKUP($C212,Wunder!A:L,11, FALSE)</f>
        <v>5.9999999999998721E-2</v>
      </c>
      <c r="Y212" s="106">
        <f>VLOOKUP($C212,Wunder!A:L,12, FALSE)</f>
        <v>-0.10999999999999943</v>
      </c>
      <c r="Z212" s="99">
        <v>2.5299999999999998</v>
      </c>
      <c r="AA212" s="80">
        <f>VLOOKUP($C212+F212, KRDD!A:D,4)</f>
        <v>13</v>
      </c>
      <c r="AB212" s="80">
        <f>VLOOKUP($C212+F212, KRDD!$A:$D,3)</f>
        <v>8</v>
      </c>
      <c r="AC212" s="84">
        <v>4</v>
      </c>
      <c r="AD212" s="106" t="str">
        <f>VLOOKUP($C212+$F212,Meso!A:D,4)</f>
        <v>clear</v>
      </c>
      <c r="AE212" s="120"/>
      <c r="AF212" s="262"/>
      <c r="AG212" s="82" t="str">
        <f t="shared" si="21"/>
        <v>N</v>
      </c>
      <c r="AH212" s="106">
        <f>VLOOKUP($C212+$F212+(4/24),KRDD!A:D,2)-VLOOKUP($C212+$F212,KRDD!A:D,2)</f>
        <v>0</v>
      </c>
      <c r="AI212" s="84" t="s">
        <v>11</v>
      </c>
      <c r="AJ212" s="112">
        <f>VLOOKUP(C212+1,Moon!A:B,2,FALSE)</f>
        <v>0.33</v>
      </c>
      <c r="AK212" s="112">
        <f>AJ212*VLOOKUP(AD212,Moon!$R:$S,2,FALSE)</f>
        <v>0.33</v>
      </c>
      <c r="AL212" s="104">
        <f t="shared" si="20"/>
        <v>39845</v>
      </c>
      <c r="AM212" s="138">
        <v>0.4916666666666667</v>
      </c>
      <c r="AN212" s="99">
        <v>2.15</v>
      </c>
      <c r="AO212" s="84">
        <v>248</v>
      </c>
      <c r="AP212" s="99">
        <v>1.5</v>
      </c>
      <c r="AQ212" s="99">
        <v>27</v>
      </c>
      <c r="AR212" s="89" t="s">
        <v>10</v>
      </c>
      <c r="AS212" s="280">
        <f>VLOOKUP($C212, MDT!A:D, 4, FALSE)</f>
        <v>47.5</v>
      </c>
      <c r="AT212" s="291">
        <f>(VLOOKUP($C212, MDT!A:D,4, TRUE)+VLOOKUP($C212+1, MDT!A:D,4, TRUE))/2</f>
        <v>47.6</v>
      </c>
      <c r="AU212" s="262">
        <f>((VLOOKUP($C212+1,Flow!A:B,2)+VLOOKUP($C212+2,Flow!A:B,2)+VLOOKUP($C212+3,Flow!A:B,2)+VLOOKUP($C212+4,Flow!A:B,2)+VLOOKUP($C212+5,Flow!A:B,2))/5)</f>
        <v>276.60000000000002</v>
      </c>
      <c r="AV212" s="262">
        <f>VLOOKUP($AL212,Flow!A:B, 2)</f>
        <v>286</v>
      </c>
      <c r="AW212" s="269">
        <f>((VLOOKUP(C212+1, Flow!A:B,2))+(VLOOKUP($C212+2, Flow!A:B,2)))/2</f>
        <v>283</v>
      </c>
      <c r="AX212" s="95">
        <v>36</v>
      </c>
      <c r="AY212" s="84">
        <v>0</v>
      </c>
      <c r="AZ212" s="84">
        <v>0</v>
      </c>
      <c r="BA212" s="84">
        <v>0</v>
      </c>
      <c r="BB212" s="103">
        <v>0</v>
      </c>
      <c r="BC212" s="118">
        <f t="shared" si="22"/>
        <v>31</v>
      </c>
      <c r="BD212" s="84">
        <f t="shared" si="23"/>
        <v>2009</v>
      </c>
      <c r="BE212" s="140">
        <f t="shared" si="24"/>
        <v>8.8305489260143197</v>
      </c>
    </row>
    <row r="213" spans="1:57">
      <c r="A213" s="86" t="s">
        <v>18</v>
      </c>
      <c r="B213" s="89" t="s">
        <v>18</v>
      </c>
      <c r="C213" s="301">
        <v>39844</v>
      </c>
      <c r="D213" s="92" t="s">
        <v>384</v>
      </c>
      <c r="E213" s="84" t="s">
        <v>11</v>
      </c>
      <c r="F213" s="156">
        <v>0.73124999999999996</v>
      </c>
      <c r="G213" s="88">
        <v>495</v>
      </c>
      <c r="H213" s="84">
        <v>495</v>
      </c>
      <c r="I213" s="84">
        <v>11</v>
      </c>
      <c r="J213" s="84"/>
      <c r="K213" s="106">
        <f t="shared" si="25"/>
        <v>2.4193548387096775</v>
      </c>
      <c r="L213" s="112">
        <f t="shared" si="0"/>
        <v>2.2222222222222223</v>
      </c>
      <c r="M213" s="95">
        <v>49</v>
      </c>
      <c r="N213" s="84">
        <v>51</v>
      </c>
      <c r="O213" s="94" t="s">
        <v>380</v>
      </c>
      <c r="P213" s="94" t="s">
        <v>378</v>
      </c>
      <c r="Q213" s="94" t="s">
        <v>251</v>
      </c>
      <c r="R213" s="84">
        <v>1</v>
      </c>
      <c r="S213" s="89">
        <v>0</v>
      </c>
      <c r="T213" s="280">
        <f>VLOOKUP($C213+$F213,Meso!A:C,2)</f>
        <v>71.099999999999994</v>
      </c>
      <c r="U213" s="284">
        <f>VLOOKUP($C213+$F213, Temp30!A:C, 3, TRUE)</f>
        <v>49.2</v>
      </c>
      <c r="V213" s="84">
        <v>295</v>
      </c>
      <c r="W213" s="106">
        <f>VLOOKUP($C213,Wunder!A:L,5,FALSE)</f>
        <v>30.17</v>
      </c>
      <c r="X213" s="106">
        <f>VLOOKUP($C213,Wunder!A:L,11, FALSE)</f>
        <v>5.9999999999998721E-2</v>
      </c>
      <c r="Y213" s="106">
        <f>VLOOKUP($C213,Wunder!A:L,12, FALSE)</f>
        <v>-0.10999999999999943</v>
      </c>
      <c r="Z213" s="99">
        <v>2.5299999999999998</v>
      </c>
      <c r="AA213" s="80">
        <f>VLOOKUP($C213+F213, KRDD!A:D,4)</f>
        <v>13</v>
      </c>
      <c r="AB213" s="80">
        <f>VLOOKUP($C213+F213, KRDD!$A:$D,3)</f>
        <v>8</v>
      </c>
      <c r="AC213" s="84">
        <v>4</v>
      </c>
      <c r="AD213" s="106" t="str">
        <f>VLOOKUP($C213+$F213,Meso!A:D,4)</f>
        <v>clear</v>
      </c>
      <c r="AE213" s="120"/>
      <c r="AF213" s="262"/>
      <c r="AG213" s="82" t="str">
        <f t="shared" si="21"/>
        <v>N</v>
      </c>
      <c r="AH213" s="106">
        <f>VLOOKUP($C213+$F213+(4/24),KRDD!A:D,2)-VLOOKUP($C213+$F213,KRDD!A:D,2)</f>
        <v>0</v>
      </c>
      <c r="AI213" s="84" t="s">
        <v>11</v>
      </c>
      <c r="AJ213" s="112">
        <f>VLOOKUP(C213+1,Moon!A:B,2,FALSE)</f>
        <v>0.33</v>
      </c>
      <c r="AK213" s="112">
        <f>AJ213*VLOOKUP(AD213,Moon!$R:$S,2,FALSE)</f>
        <v>0.33</v>
      </c>
      <c r="AL213" s="104">
        <f t="shared" si="20"/>
        <v>39845</v>
      </c>
      <c r="AM213" s="138">
        <v>0.4916666666666667</v>
      </c>
      <c r="AN213" s="99">
        <v>2.15</v>
      </c>
      <c r="AO213" s="84">
        <v>248</v>
      </c>
      <c r="AP213" s="99">
        <v>1.5</v>
      </c>
      <c r="AQ213" s="99">
        <v>27</v>
      </c>
      <c r="AR213" s="89" t="s">
        <v>10</v>
      </c>
      <c r="AS213" s="280">
        <f>VLOOKUP($C213, MDT!A:D, 4, FALSE)</f>
        <v>47.5</v>
      </c>
      <c r="AT213" s="291">
        <f>(VLOOKUP($C213, MDT!A:D,4, TRUE)+VLOOKUP($C213+1, MDT!A:D,4, TRUE))/2</f>
        <v>47.6</v>
      </c>
      <c r="AU213" s="262">
        <f>((VLOOKUP($C213+1,Flow!A:B,2)+VLOOKUP($C213+2,Flow!A:B,2)+VLOOKUP($C213+3,Flow!A:B,2)+VLOOKUP($C213+4,Flow!A:B,2)+VLOOKUP($C213+5,Flow!A:B,2))/5)</f>
        <v>276.60000000000002</v>
      </c>
      <c r="AV213" s="262">
        <f>VLOOKUP($AL213,Flow!A:B, 2)</f>
        <v>286</v>
      </c>
      <c r="AW213" s="269">
        <f>((VLOOKUP(C213+1, Flow!A:B,2))+(VLOOKUP($C213+2, Flow!A:B,2)))/2</f>
        <v>283</v>
      </c>
      <c r="AX213" s="95">
        <v>10</v>
      </c>
      <c r="AY213" s="84">
        <v>1</v>
      </c>
      <c r="AZ213" s="84">
        <v>0</v>
      </c>
      <c r="BA213" s="84">
        <v>0</v>
      </c>
      <c r="BB213" s="103">
        <v>0</v>
      </c>
      <c r="BC213" s="118">
        <f t="shared" si="22"/>
        <v>31</v>
      </c>
      <c r="BD213" s="84">
        <f t="shared" si="23"/>
        <v>2009</v>
      </c>
      <c r="BE213" s="140">
        <f t="shared" si="24"/>
        <v>2.4193548387096775</v>
      </c>
    </row>
    <row r="214" spans="1:57">
      <c r="A214" s="86" t="s">
        <v>18</v>
      </c>
      <c r="B214" s="89" t="s">
        <v>18</v>
      </c>
      <c r="C214" s="301">
        <v>39844</v>
      </c>
      <c r="D214" s="92" t="s">
        <v>384</v>
      </c>
      <c r="E214" s="84" t="s">
        <v>11</v>
      </c>
      <c r="F214" s="156">
        <v>0.73124999999999996</v>
      </c>
      <c r="G214" s="88">
        <v>489</v>
      </c>
      <c r="H214" s="84">
        <v>482</v>
      </c>
      <c r="I214" s="84">
        <v>9</v>
      </c>
      <c r="J214" s="84"/>
      <c r="K214" s="106">
        <f t="shared" si="25"/>
        <v>2.0703933747412009</v>
      </c>
      <c r="L214" s="112">
        <f t="shared" si="0"/>
        <v>1.8672199170124482</v>
      </c>
      <c r="M214" s="95">
        <v>37</v>
      </c>
      <c r="N214" s="84">
        <v>37</v>
      </c>
      <c r="O214" s="94" t="s">
        <v>380</v>
      </c>
      <c r="P214" s="94" t="s">
        <v>378</v>
      </c>
      <c r="Q214" s="94" t="s">
        <v>252</v>
      </c>
      <c r="R214" s="84">
        <v>1</v>
      </c>
      <c r="S214" s="89">
        <v>0</v>
      </c>
      <c r="T214" s="280">
        <f>VLOOKUP($C214+$F214,Meso!A:C,2)</f>
        <v>71.099999999999994</v>
      </c>
      <c r="U214" s="284">
        <f>VLOOKUP($C214+$F214, Temp30!A:C, 3, TRUE)</f>
        <v>49.2</v>
      </c>
      <c r="V214" s="84">
        <v>295</v>
      </c>
      <c r="W214" s="106">
        <f>VLOOKUP($C214,Wunder!A:L,5,FALSE)</f>
        <v>30.17</v>
      </c>
      <c r="X214" s="106">
        <f>VLOOKUP($C214,Wunder!A:L,11, FALSE)</f>
        <v>5.9999999999998721E-2</v>
      </c>
      <c r="Y214" s="106">
        <f>VLOOKUP($C214,Wunder!A:L,12, FALSE)</f>
        <v>-0.10999999999999943</v>
      </c>
      <c r="Z214" s="99">
        <v>2.5299999999999998</v>
      </c>
      <c r="AA214" s="80">
        <f>VLOOKUP($C214+F214, KRDD!A:D,4)</f>
        <v>13</v>
      </c>
      <c r="AB214" s="80">
        <f>VLOOKUP($C214+F214, KRDD!$A:$D,3)</f>
        <v>8</v>
      </c>
      <c r="AC214" s="84">
        <v>4</v>
      </c>
      <c r="AD214" s="106" t="str">
        <f>VLOOKUP($C214+$F214,Meso!A:D,4)</f>
        <v>clear</v>
      </c>
      <c r="AE214" s="120"/>
      <c r="AF214" s="262"/>
      <c r="AG214" s="82" t="str">
        <f t="shared" si="21"/>
        <v>N</v>
      </c>
      <c r="AH214" s="106">
        <f>VLOOKUP($C214+$F214+(4/24),KRDD!A:D,2)-VLOOKUP($C214+$F214,KRDD!A:D,2)</f>
        <v>0</v>
      </c>
      <c r="AI214" s="84" t="s">
        <v>11</v>
      </c>
      <c r="AJ214" s="112">
        <f>VLOOKUP(C214+1,Moon!A:B,2,FALSE)</f>
        <v>0.33</v>
      </c>
      <c r="AK214" s="112">
        <f>AJ214*VLOOKUP(AD214,Moon!$R:$S,2,FALSE)</f>
        <v>0.33</v>
      </c>
      <c r="AL214" s="104">
        <f t="shared" si="20"/>
        <v>39845</v>
      </c>
      <c r="AM214" s="138">
        <v>0.4916666666666667</v>
      </c>
      <c r="AN214" s="99">
        <v>2.42</v>
      </c>
      <c r="AO214" s="84">
        <v>248</v>
      </c>
      <c r="AP214" s="99">
        <v>1.4</v>
      </c>
      <c r="AQ214" s="99">
        <v>25.3</v>
      </c>
      <c r="AR214" s="89" t="s">
        <v>10</v>
      </c>
      <c r="AS214" s="280">
        <f>VLOOKUP($C214, MDT!A:D, 4, FALSE)</f>
        <v>47.5</v>
      </c>
      <c r="AT214" s="291">
        <f>(VLOOKUP($C214, MDT!A:D,4, TRUE)+VLOOKUP($C214+1, MDT!A:D,4, TRUE))/2</f>
        <v>47.6</v>
      </c>
      <c r="AU214" s="262">
        <f>((VLOOKUP($C214+1,Flow!A:B,2)+VLOOKUP($C214+2,Flow!A:B,2)+VLOOKUP($C214+3,Flow!A:B,2)+VLOOKUP($C214+4,Flow!A:B,2)+VLOOKUP($C214+5,Flow!A:B,2))/5)</f>
        <v>276.60000000000002</v>
      </c>
      <c r="AV214" s="262">
        <f>VLOOKUP($AL214,Flow!A:B, 2)</f>
        <v>286</v>
      </c>
      <c r="AW214" s="269">
        <f>((VLOOKUP(C214+1, Flow!A:B,2))+(VLOOKUP($C214+2, Flow!A:B,2)))/2</f>
        <v>283</v>
      </c>
      <c r="AX214" s="95">
        <v>9</v>
      </c>
      <c r="AY214" s="84">
        <v>0</v>
      </c>
      <c r="AZ214" s="84">
        <v>0</v>
      </c>
      <c r="BA214" s="84">
        <v>0</v>
      </c>
      <c r="BB214" s="103">
        <v>0</v>
      </c>
      <c r="BC214" s="118">
        <f t="shared" si="22"/>
        <v>31</v>
      </c>
      <c r="BD214" s="84">
        <f t="shared" si="23"/>
        <v>2009</v>
      </c>
      <c r="BE214" s="140">
        <f t="shared" si="24"/>
        <v>2.0703933747412009</v>
      </c>
    </row>
    <row r="215" spans="1:57">
      <c r="A215" s="86" t="s">
        <v>18</v>
      </c>
      <c r="B215" s="89" t="s">
        <v>18</v>
      </c>
      <c r="C215" s="301">
        <v>39847</v>
      </c>
      <c r="D215" s="92" t="s">
        <v>384</v>
      </c>
      <c r="E215" s="84" t="s">
        <v>11</v>
      </c>
      <c r="F215" s="156">
        <v>0.78125</v>
      </c>
      <c r="G215" s="88">
        <v>514</v>
      </c>
      <c r="H215" s="84">
        <v>514</v>
      </c>
      <c r="I215" s="84">
        <v>42</v>
      </c>
      <c r="J215" s="84"/>
      <c r="K215" s="106">
        <f t="shared" si="25"/>
        <v>8.349514563106796</v>
      </c>
      <c r="L215" s="112">
        <f t="shared" si="0"/>
        <v>8.1712062256809332</v>
      </c>
      <c r="M215" s="95">
        <v>36</v>
      </c>
      <c r="N215" s="84">
        <v>37</v>
      </c>
      <c r="O215" s="94" t="s">
        <v>11</v>
      </c>
      <c r="P215" s="94"/>
      <c r="Q215" s="94" t="s">
        <v>252</v>
      </c>
      <c r="R215" s="84">
        <v>1</v>
      </c>
      <c r="S215" s="89">
        <v>0</v>
      </c>
      <c r="T215" s="280">
        <f>VLOOKUP($C215+$F215,Meso!A:C,2)</f>
        <v>60.1</v>
      </c>
      <c r="U215" s="284">
        <f>VLOOKUP($C215+$F215, Temp30!A:C, 3, TRUE)</f>
        <v>49.8</v>
      </c>
      <c r="V215" s="84">
        <v>255</v>
      </c>
      <c r="W215" s="106">
        <f>VLOOKUP($C215,Wunder!A:L,5,FALSE)</f>
        <v>30.11</v>
      </c>
      <c r="X215" s="106">
        <f>VLOOKUP($C215,Wunder!A:L,11, FALSE)</f>
        <v>-0.10999999999999943</v>
      </c>
      <c r="Y215" s="106">
        <f>VLOOKUP($C215,Wunder!A:L,12, FALSE)</f>
        <v>-0.15000000000000213</v>
      </c>
      <c r="Z215" s="99">
        <v>2.8</v>
      </c>
      <c r="AA215" s="80">
        <f>VLOOKUP($C215+F215, KRDD!A:D,4)</f>
        <v>4</v>
      </c>
      <c r="AB215" s="80">
        <f>VLOOKUP($C215+F215, KRDD!$A:$D,3)</f>
        <v>1</v>
      </c>
      <c r="AC215" s="84">
        <v>0</v>
      </c>
      <c r="AD215" s="106" t="str">
        <f>VLOOKUP($C215+$F215,Meso!A:D,4)</f>
        <v>clear</v>
      </c>
      <c r="AE215" s="120"/>
      <c r="AF215" s="262"/>
      <c r="AG215" s="82" t="str">
        <f t="shared" si="21"/>
        <v>N</v>
      </c>
      <c r="AH215" s="106">
        <f>VLOOKUP($C215+$F215+(4/24),KRDD!A:D,2)-VLOOKUP($C215+$F215,KRDD!A:D,2)</f>
        <v>0</v>
      </c>
      <c r="AI215" s="84" t="s">
        <v>18</v>
      </c>
      <c r="AJ215" s="112">
        <f>VLOOKUP(C215+1,Moon!A:B,2,FALSE)</f>
        <v>0.65</v>
      </c>
      <c r="AK215" s="112">
        <f>AJ215*VLOOKUP(AD215,Moon!$R:$S,2,FALSE)</f>
        <v>0.65</v>
      </c>
      <c r="AL215" s="104">
        <f t="shared" si="20"/>
        <v>39848</v>
      </c>
      <c r="AM215" s="138">
        <v>0.46111111111111108</v>
      </c>
      <c r="AN215" s="99"/>
      <c r="AO215" s="84">
        <v>259</v>
      </c>
      <c r="AP215" s="99">
        <v>1.5</v>
      </c>
      <c r="AQ215" s="99">
        <v>25</v>
      </c>
      <c r="AR215" s="89" t="s">
        <v>10</v>
      </c>
      <c r="AS215" s="280">
        <f>VLOOKUP($C215, MDT!A:D, 4, FALSE)</f>
        <v>48.2</v>
      </c>
      <c r="AT215" s="291">
        <f>(VLOOKUP($C215, MDT!A:D,4, TRUE)+VLOOKUP($C215+1, MDT!A:D,4, TRUE))/2</f>
        <v>48.45</v>
      </c>
      <c r="AU215" s="262">
        <f>((VLOOKUP($C215+1,Flow!A:B,2)+VLOOKUP($C215+2,Flow!A:B,2)+VLOOKUP($C215+3,Flow!A:B,2)+VLOOKUP($C215+4,Flow!A:B,2)+VLOOKUP($C215+5,Flow!A:B,2))/5)</f>
        <v>274.2</v>
      </c>
      <c r="AV215" s="262">
        <f>VLOOKUP($AL215,Flow!A:B, 2)</f>
        <v>273</v>
      </c>
      <c r="AW215" s="269">
        <f>((VLOOKUP(C215+1, Flow!A:B,2))+(VLOOKUP($C215+2, Flow!A:B,2)))/2</f>
        <v>271</v>
      </c>
      <c r="AX215" s="95">
        <v>30</v>
      </c>
      <c r="AY215" s="84">
        <v>7</v>
      </c>
      <c r="AZ215" s="84">
        <v>2</v>
      </c>
      <c r="BA215" s="84">
        <v>3</v>
      </c>
      <c r="BB215" s="103">
        <v>0</v>
      </c>
      <c r="BC215" s="118">
        <f t="shared" si="22"/>
        <v>34</v>
      </c>
      <c r="BD215" s="84">
        <f t="shared" si="23"/>
        <v>2009</v>
      </c>
      <c r="BE215" s="140">
        <f t="shared" si="24"/>
        <v>8.349514563106796</v>
      </c>
    </row>
    <row r="216" spans="1:57">
      <c r="A216" s="86" t="s">
        <v>18</v>
      </c>
      <c r="B216" s="89" t="s">
        <v>18</v>
      </c>
      <c r="C216" s="301">
        <v>39847</v>
      </c>
      <c r="D216" s="92" t="s">
        <v>384</v>
      </c>
      <c r="E216" s="84" t="s">
        <v>11</v>
      </c>
      <c r="F216" s="156">
        <v>0.78125</v>
      </c>
      <c r="G216" s="88">
        <v>508</v>
      </c>
      <c r="H216" s="84">
        <v>508</v>
      </c>
      <c r="I216" s="84">
        <v>22</v>
      </c>
      <c r="J216" s="84"/>
      <c r="K216" s="106">
        <f t="shared" si="25"/>
        <v>4.5186640471512778</v>
      </c>
      <c r="L216" s="112">
        <f t="shared" si="0"/>
        <v>4.3307086614173231</v>
      </c>
      <c r="M216" s="95">
        <v>47</v>
      </c>
      <c r="N216" s="84">
        <v>46</v>
      </c>
      <c r="O216" s="94" t="s">
        <v>380</v>
      </c>
      <c r="P216" s="94" t="s">
        <v>378</v>
      </c>
      <c r="Q216" s="94" t="s">
        <v>252</v>
      </c>
      <c r="R216" s="84">
        <v>1</v>
      </c>
      <c r="S216" s="89">
        <v>0</v>
      </c>
      <c r="T216" s="280">
        <f>VLOOKUP($C216+$F216,Meso!A:C,2)</f>
        <v>60.1</v>
      </c>
      <c r="U216" s="284">
        <f>VLOOKUP($C216+$F216, Temp30!A:C, 3, TRUE)</f>
        <v>49.8</v>
      </c>
      <c r="V216" s="84">
        <v>255</v>
      </c>
      <c r="W216" s="106">
        <f>VLOOKUP($C216,Wunder!A:L,5,FALSE)</f>
        <v>30.11</v>
      </c>
      <c r="X216" s="106">
        <f>VLOOKUP($C216,Wunder!A:L,11, FALSE)</f>
        <v>-0.10999999999999943</v>
      </c>
      <c r="Y216" s="106">
        <f>VLOOKUP($C216,Wunder!A:L,12, FALSE)</f>
        <v>-0.15000000000000213</v>
      </c>
      <c r="Z216" s="99">
        <v>2.8</v>
      </c>
      <c r="AA216" s="80">
        <f>VLOOKUP($C216+F216, KRDD!A:D,4)</f>
        <v>4</v>
      </c>
      <c r="AB216" s="80">
        <f>VLOOKUP($C216+F216, KRDD!$A:$D,3)</f>
        <v>1</v>
      </c>
      <c r="AC216" s="84">
        <v>0</v>
      </c>
      <c r="AD216" s="106" t="str">
        <f>VLOOKUP($C216+$F216,Meso!A:D,4)</f>
        <v>clear</v>
      </c>
      <c r="AE216" s="120"/>
      <c r="AF216" s="262"/>
      <c r="AG216" s="82" t="str">
        <f t="shared" si="21"/>
        <v>N</v>
      </c>
      <c r="AH216" s="106">
        <f>VLOOKUP($C216+$F216+(4/24),KRDD!A:D,2)-VLOOKUP($C216+$F216,KRDD!A:D,2)</f>
        <v>0</v>
      </c>
      <c r="AI216" s="84" t="s">
        <v>18</v>
      </c>
      <c r="AJ216" s="106">
        <f>VLOOKUP(C216+1,Moon!A:B,2,FALSE)</f>
        <v>0.65</v>
      </c>
      <c r="AK216" s="222">
        <f>AJ216*VLOOKUP(AD216,Moon!$R:$S,2,FALSE)</f>
        <v>0.65</v>
      </c>
      <c r="AL216" s="104">
        <f t="shared" si="20"/>
        <v>39848</v>
      </c>
      <c r="AM216" s="138">
        <v>0.46111111111111108</v>
      </c>
      <c r="AN216" s="99"/>
      <c r="AO216" s="84">
        <v>259</v>
      </c>
      <c r="AP216" s="99">
        <v>1.5</v>
      </c>
      <c r="AQ216" s="99">
        <v>25</v>
      </c>
      <c r="AR216" s="89" t="s">
        <v>10</v>
      </c>
      <c r="AS216" s="280">
        <f>VLOOKUP($C216, MDT!A:D, 4, FALSE)</f>
        <v>48.2</v>
      </c>
      <c r="AT216" s="291">
        <f>(VLOOKUP($C216, MDT!A:D,4, TRUE)+VLOOKUP($C216+1, MDT!A:D,4, TRUE))/2</f>
        <v>48.45</v>
      </c>
      <c r="AU216" s="262">
        <f>((VLOOKUP($C216+1,Flow!A:B,2)+VLOOKUP($C216+2,Flow!A:B,2)+VLOOKUP($C216+3,Flow!A:B,2)+VLOOKUP($C216+4,Flow!A:B,2)+VLOOKUP($C216+5,Flow!A:B,2))/5)</f>
        <v>274.2</v>
      </c>
      <c r="AV216" s="262">
        <f>VLOOKUP($AL216,Flow!A:B, 2)</f>
        <v>273</v>
      </c>
      <c r="AW216" s="269">
        <f>((VLOOKUP(C216+1, Flow!A:B,2))+(VLOOKUP($C216+2, Flow!A:B,2)))/2</f>
        <v>271</v>
      </c>
      <c r="AX216" s="95">
        <v>11</v>
      </c>
      <c r="AY216" s="84">
        <v>9</v>
      </c>
      <c r="AZ216" s="84">
        <v>2</v>
      </c>
      <c r="BA216" s="84">
        <v>0</v>
      </c>
      <c r="BB216" s="103">
        <v>0</v>
      </c>
      <c r="BC216" s="118">
        <f t="shared" si="22"/>
        <v>34</v>
      </c>
      <c r="BD216" s="84">
        <f t="shared" si="23"/>
        <v>2009</v>
      </c>
      <c r="BE216" s="140">
        <f t="shared" si="24"/>
        <v>4.5186640471512778</v>
      </c>
    </row>
    <row r="217" spans="1:57">
      <c r="A217" s="86" t="s">
        <v>18</v>
      </c>
      <c r="B217" s="89" t="s">
        <v>18</v>
      </c>
      <c r="C217" s="301">
        <v>39847</v>
      </c>
      <c r="D217" s="92" t="s">
        <v>384</v>
      </c>
      <c r="E217" s="84" t="s">
        <v>11</v>
      </c>
      <c r="F217" s="156">
        <v>0.78125</v>
      </c>
      <c r="G217" s="88">
        <v>508</v>
      </c>
      <c r="H217" s="84">
        <v>505</v>
      </c>
      <c r="I217" s="84">
        <v>20</v>
      </c>
      <c r="J217" s="84"/>
      <c r="K217" s="106">
        <f t="shared" si="25"/>
        <v>4.150197628458498</v>
      </c>
      <c r="L217" s="112">
        <f t="shared" si="0"/>
        <v>3.9603960396039604</v>
      </c>
      <c r="M217" s="95">
        <v>38</v>
      </c>
      <c r="N217" s="84">
        <v>38</v>
      </c>
      <c r="O217" s="94" t="s">
        <v>380</v>
      </c>
      <c r="P217" s="94" t="s">
        <v>378</v>
      </c>
      <c r="Q217" s="94" t="s">
        <v>251</v>
      </c>
      <c r="R217" s="84">
        <v>1</v>
      </c>
      <c r="S217" s="89">
        <v>0</v>
      </c>
      <c r="T217" s="280">
        <f>VLOOKUP($C217+$F217,Meso!A:C,2)</f>
        <v>60.1</v>
      </c>
      <c r="U217" s="284">
        <f>VLOOKUP($C217+$F217, Temp30!A:C, 3, TRUE)</f>
        <v>49.8</v>
      </c>
      <c r="V217" s="84">
        <v>255</v>
      </c>
      <c r="W217" s="106">
        <f>VLOOKUP($C217,Wunder!A:L,5,FALSE)</f>
        <v>30.11</v>
      </c>
      <c r="X217" s="106">
        <f>VLOOKUP($C217,Wunder!A:L,11, FALSE)</f>
        <v>-0.10999999999999943</v>
      </c>
      <c r="Y217" s="106">
        <f>VLOOKUP($C217,Wunder!A:L,12, FALSE)</f>
        <v>-0.15000000000000213</v>
      </c>
      <c r="Z217" s="99">
        <v>2.8</v>
      </c>
      <c r="AA217" s="80">
        <f>VLOOKUP($C217+F217, KRDD!A:D,4)</f>
        <v>4</v>
      </c>
      <c r="AB217" s="80">
        <f>VLOOKUP($C217+F217, KRDD!$A:$D,3)</f>
        <v>1</v>
      </c>
      <c r="AC217" s="84">
        <v>0</v>
      </c>
      <c r="AD217" s="106" t="str">
        <f>VLOOKUP($C217+$F217,Meso!A:D,4)</f>
        <v>clear</v>
      </c>
      <c r="AE217" s="120"/>
      <c r="AF217" s="262"/>
      <c r="AG217" s="82" t="str">
        <f t="shared" si="21"/>
        <v>N</v>
      </c>
      <c r="AH217" s="106">
        <f>VLOOKUP($C217+$F217+(4/24),KRDD!A:D,2)-VLOOKUP($C217+$F217,KRDD!A:D,2)</f>
        <v>0</v>
      </c>
      <c r="AI217" s="84" t="s">
        <v>18</v>
      </c>
      <c r="AJ217" s="106">
        <f>VLOOKUP(C217+1,Moon!A:B,2,FALSE)</f>
        <v>0.65</v>
      </c>
      <c r="AK217" s="222">
        <f>AJ217*VLOOKUP(AD217,Moon!$R:$S,2,FALSE)</f>
        <v>0.65</v>
      </c>
      <c r="AL217" s="104">
        <f t="shared" si="20"/>
        <v>39848</v>
      </c>
      <c r="AM217" s="138">
        <v>0.46111111111111108</v>
      </c>
      <c r="AN217" s="99"/>
      <c r="AO217" s="84">
        <v>259</v>
      </c>
      <c r="AP217" s="99">
        <v>1.5</v>
      </c>
      <c r="AQ217" s="99">
        <v>25</v>
      </c>
      <c r="AR217" s="89" t="s">
        <v>10</v>
      </c>
      <c r="AS217" s="280">
        <f>VLOOKUP($C217, MDT!A:D, 4, FALSE)</f>
        <v>48.2</v>
      </c>
      <c r="AT217" s="291">
        <f>(VLOOKUP($C217, MDT!A:D,4, TRUE)+VLOOKUP($C217+1, MDT!A:D,4, TRUE))/2</f>
        <v>48.45</v>
      </c>
      <c r="AU217" s="262">
        <f>((VLOOKUP($C217+1,Flow!A:B,2)+VLOOKUP($C217+2,Flow!A:B,2)+VLOOKUP($C217+3,Flow!A:B,2)+VLOOKUP($C217+4,Flow!A:B,2)+VLOOKUP($C217+5,Flow!A:B,2))/5)</f>
        <v>274.2</v>
      </c>
      <c r="AV217" s="262">
        <f>VLOOKUP($AL217,Flow!A:B, 2)</f>
        <v>273</v>
      </c>
      <c r="AW217" s="269">
        <f>((VLOOKUP(C217+1, Flow!A:B,2))+(VLOOKUP($C217+2, Flow!A:B,2)))/2</f>
        <v>271</v>
      </c>
      <c r="AX217" s="95">
        <v>17</v>
      </c>
      <c r="AY217" s="84">
        <v>2</v>
      </c>
      <c r="AZ217" s="84">
        <v>1</v>
      </c>
      <c r="BA217" s="84">
        <v>0</v>
      </c>
      <c r="BB217" s="103">
        <v>0</v>
      </c>
      <c r="BC217" s="118">
        <f t="shared" si="22"/>
        <v>34</v>
      </c>
      <c r="BD217" s="84">
        <f t="shared" si="23"/>
        <v>2009</v>
      </c>
      <c r="BE217" s="140">
        <f t="shared" si="24"/>
        <v>4.150197628458498</v>
      </c>
    </row>
    <row r="218" spans="1:57">
      <c r="A218" s="86" t="s">
        <v>18</v>
      </c>
      <c r="B218" s="89" t="s">
        <v>18</v>
      </c>
      <c r="C218" s="301">
        <v>39851</v>
      </c>
      <c r="D218" s="92" t="s">
        <v>384</v>
      </c>
      <c r="E218" s="84" t="s">
        <v>11</v>
      </c>
      <c r="F218" s="156">
        <v>0.9277777777777777</v>
      </c>
      <c r="G218" s="88">
        <v>504</v>
      </c>
      <c r="H218" s="84">
        <v>503</v>
      </c>
      <c r="I218" s="84">
        <v>24</v>
      </c>
      <c r="J218" s="84"/>
      <c r="K218" s="106">
        <f t="shared" si="25"/>
        <v>4.9603174603174605</v>
      </c>
      <c r="L218" s="112">
        <f t="shared" si="0"/>
        <v>4.7713717693836974</v>
      </c>
      <c r="M218" s="95">
        <v>37</v>
      </c>
      <c r="N218" s="84">
        <v>37</v>
      </c>
      <c r="O218" s="94" t="s">
        <v>11</v>
      </c>
      <c r="P218" s="94"/>
      <c r="Q218" s="94" t="s">
        <v>251</v>
      </c>
      <c r="R218" s="84">
        <v>1</v>
      </c>
      <c r="S218" s="89">
        <v>1</v>
      </c>
      <c r="T218" s="280">
        <f>VLOOKUP($C218+$F218,Meso!A:C,2)</f>
        <v>55.9</v>
      </c>
      <c r="U218" s="284">
        <f>VLOOKUP($C218+$F218, Temp30!A:C, 3, TRUE)</f>
        <v>49.6</v>
      </c>
      <c r="V218" s="84">
        <v>309</v>
      </c>
      <c r="W218" s="106">
        <f>VLOOKUP($C218,Wunder!A:L,5,FALSE)</f>
        <v>29.94</v>
      </c>
      <c r="X218" s="106">
        <f>VLOOKUP($C218,Wunder!A:L,11, FALSE)</f>
        <v>-0.16000000000000014</v>
      </c>
      <c r="Y218" s="106">
        <f>VLOOKUP($C218,Wunder!A:L,12, FALSE)</f>
        <v>0.10000000000000142</v>
      </c>
      <c r="Z218" s="99">
        <v>3.07</v>
      </c>
      <c r="AA218" s="80">
        <f>VLOOKUP($C218+F218, KRDD!A:D,4)</f>
        <v>19</v>
      </c>
      <c r="AB218" s="80">
        <f>VLOOKUP($C218+F218, KRDD!$A:$D,3)</f>
        <v>13</v>
      </c>
      <c r="AC218" s="84">
        <v>0</v>
      </c>
      <c r="AD218" s="106" t="str">
        <f>VLOOKUP($C218+$F218,Meso!A:D,4)</f>
        <v>clear</v>
      </c>
      <c r="AE218" s="120"/>
      <c r="AF218" s="262" t="str">
        <f>VLOOKUP($C218+1,Wunder!A:L,10,FALSE)</f>
        <v>Rain</v>
      </c>
      <c r="AG218" s="82" t="str">
        <f t="shared" si="21"/>
        <v>N</v>
      </c>
      <c r="AH218" s="106">
        <f>VLOOKUP($C218+$F218+(4/24),KRDD!A:D,2)-VLOOKUP($C218+$F218,KRDD!A:D,2)</f>
        <v>0</v>
      </c>
      <c r="AI218" s="84" t="s">
        <v>18</v>
      </c>
      <c r="AJ218" s="106">
        <f>VLOOKUP(C218+1,Moon!A:B,2,FALSE)</f>
        <v>0.98</v>
      </c>
      <c r="AK218" s="222">
        <f>AJ218*VLOOKUP(AD218,Moon!$R:$S,2,FALSE)</f>
        <v>0.98</v>
      </c>
      <c r="AL218" s="104">
        <f t="shared" si="20"/>
        <v>39852</v>
      </c>
      <c r="AM218" s="138">
        <v>0.47916666666666669</v>
      </c>
      <c r="AN218" s="99">
        <v>31.5</v>
      </c>
      <c r="AO218" s="84">
        <v>259</v>
      </c>
      <c r="AP218" s="99">
        <v>1.4</v>
      </c>
      <c r="AQ218" s="99">
        <v>29</v>
      </c>
      <c r="AR218" s="89" t="s">
        <v>10</v>
      </c>
      <c r="AS218" s="280">
        <f>VLOOKUP($C218, MDT!A:D, 4, FALSE)</f>
        <v>49.1</v>
      </c>
      <c r="AT218" s="291">
        <f>(VLOOKUP($C218, MDT!A:D,4, TRUE)+VLOOKUP($C218+1, MDT!A:D,4, TRUE))/2</f>
        <v>48.6</v>
      </c>
      <c r="AU218" s="262">
        <f>((VLOOKUP($C218+1,Flow!A:B,2)+VLOOKUP($C218+2,Flow!A:B,2)+VLOOKUP($C218+3,Flow!A:B,2)+VLOOKUP($C218+4,Flow!A:B,2)+VLOOKUP($C218+5,Flow!A:B,2))/5)</f>
        <v>354.8</v>
      </c>
      <c r="AV218" s="262">
        <f>VLOOKUP($AL218,Flow!A:B, 2)</f>
        <v>275</v>
      </c>
      <c r="AW218" s="269">
        <f>((VLOOKUP(C218+1, Flow!A:B,2))+(VLOOKUP($C218+2, Flow!A:B,2)))/2</f>
        <v>284.5</v>
      </c>
      <c r="AX218" s="95">
        <v>23</v>
      </c>
      <c r="AY218" s="84">
        <v>1</v>
      </c>
      <c r="AZ218" s="84">
        <v>0</v>
      </c>
      <c r="BA218" s="84">
        <v>0</v>
      </c>
      <c r="BB218" s="103">
        <v>0</v>
      </c>
      <c r="BC218" s="118">
        <f t="shared" si="22"/>
        <v>38</v>
      </c>
      <c r="BD218" s="84">
        <f t="shared" si="23"/>
        <v>2009</v>
      </c>
      <c r="BE218" s="140">
        <f t="shared" si="24"/>
        <v>4.9603174603174605</v>
      </c>
    </row>
    <row r="219" spans="1:57">
      <c r="A219" s="86" t="s">
        <v>18</v>
      </c>
      <c r="B219" s="89" t="s">
        <v>18</v>
      </c>
      <c r="C219" s="301">
        <v>39851</v>
      </c>
      <c r="D219" s="92" t="s">
        <v>384</v>
      </c>
      <c r="E219" s="84" t="s">
        <v>11</v>
      </c>
      <c r="F219" s="156">
        <v>0.9277777777777777</v>
      </c>
      <c r="G219" s="88">
        <v>511</v>
      </c>
      <c r="H219" s="84">
        <v>511</v>
      </c>
      <c r="I219" s="84">
        <v>27</v>
      </c>
      <c r="J219" s="84"/>
      <c r="K219" s="106">
        <f t="shared" si="25"/>
        <v>5.46875</v>
      </c>
      <c r="L219" s="112">
        <f t="shared" si="0"/>
        <v>5.283757338551859</v>
      </c>
      <c r="M219" s="95">
        <v>49</v>
      </c>
      <c r="N219" s="84">
        <v>49</v>
      </c>
      <c r="O219" s="94" t="s">
        <v>380</v>
      </c>
      <c r="P219" s="94" t="s">
        <v>378</v>
      </c>
      <c r="Q219" s="94" t="s">
        <v>251</v>
      </c>
      <c r="R219" s="84">
        <v>1</v>
      </c>
      <c r="S219" s="89">
        <v>0</v>
      </c>
      <c r="T219" s="280">
        <f>VLOOKUP($C219+$F219,Meso!A:C,2)</f>
        <v>55.9</v>
      </c>
      <c r="U219" s="284">
        <f>VLOOKUP($C219+$F219, Temp30!A:C, 3, TRUE)</f>
        <v>49.6</v>
      </c>
      <c r="V219" s="84">
        <v>309</v>
      </c>
      <c r="W219" s="106">
        <f>VLOOKUP($C219,Wunder!A:L,5,FALSE)</f>
        <v>29.94</v>
      </c>
      <c r="X219" s="106">
        <f>VLOOKUP($C219,Wunder!A:L,11, FALSE)</f>
        <v>-0.16000000000000014</v>
      </c>
      <c r="Y219" s="106">
        <f>VLOOKUP($C219,Wunder!A:L,12, FALSE)</f>
        <v>0.10000000000000142</v>
      </c>
      <c r="Z219" s="99">
        <v>3.07</v>
      </c>
      <c r="AA219" s="80">
        <f>VLOOKUP($C219+F219, KRDD!A:D,4)</f>
        <v>19</v>
      </c>
      <c r="AB219" s="80">
        <f>VLOOKUP($C219+F219, KRDD!$A:$D,3)</f>
        <v>13</v>
      </c>
      <c r="AC219" s="84">
        <v>0</v>
      </c>
      <c r="AD219" s="106" t="str">
        <f>VLOOKUP($C219+$F219,Meso!A:D,4)</f>
        <v>clear</v>
      </c>
      <c r="AE219" s="120"/>
      <c r="AF219" s="262" t="str">
        <f>VLOOKUP($C219+1,Wunder!A:L,10,FALSE)</f>
        <v>Rain</v>
      </c>
      <c r="AG219" s="82" t="str">
        <f t="shared" si="21"/>
        <v>N</v>
      </c>
      <c r="AH219" s="106">
        <f>VLOOKUP($C219+$F219+(4/24),KRDD!A:D,2)-VLOOKUP($C219+$F219,KRDD!A:D,2)</f>
        <v>0</v>
      </c>
      <c r="AI219" s="84" t="s">
        <v>18</v>
      </c>
      <c r="AJ219" s="106">
        <f>VLOOKUP(C219+1,Moon!A:B,2,FALSE)</f>
        <v>0.98</v>
      </c>
      <c r="AK219" s="222">
        <f>AJ219*VLOOKUP(AD219,Moon!$R:$S,2,FALSE)</f>
        <v>0.98</v>
      </c>
      <c r="AL219" s="104">
        <f t="shared" si="20"/>
        <v>39852</v>
      </c>
      <c r="AM219" s="138">
        <v>0.47916666666666669</v>
      </c>
      <c r="AN219" s="99">
        <v>31.5</v>
      </c>
      <c r="AO219" s="84">
        <v>259</v>
      </c>
      <c r="AP219" s="99">
        <v>1.4</v>
      </c>
      <c r="AQ219" s="99">
        <v>29</v>
      </c>
      <c r="AR219" s="89" t="s">
        <v>10</v>
      </c>
      <c r="AS219" s="280">
        <f>VLOOKUP($C219, MDT!A:D, 4, FALSE)</f>
        <v>49.1</v>
      </c>
      <c r="AT219" s="291">
        <f>(VLOOKUP($C219, MDT!A:D,4, TRUE)+VLOOKUP($C219+1, MDT!A:D,4, TRUE))/2</f>
        <v>48.6</v>
      </c>
      <c r="AU219" s="262">
        <f>((VLOOKUP($C219+1,Flow!A:B,2)+VLOOKUP($C219+2,Flow!A:B,2)+VLOOKUP($C219+3,Flow!A:B,2)+VLOOKUP($C219+4,Flow!A:B,2)+VLOOKUP($C219+5,Flow!A:B,2))/5)</f>
        <v>354.8</v>
      </c>
      <c r="AV219" s="262">
        <f>VLOOKUP($AL219,Flow!A:B, 2)</f>
        <v>275</v>
      </c>
      <c r="AW219" s="269">
        <f>((VLOOKUP(C219+1, Flow!A:B,2))+(VLOOKUP($C219+2, Flow!A:B,2)))/2</f>
        <v>284.5</v>
      </c>
      <c r="AX219" s="95">
        <v>26</v>
      </c>
      <c r="AY219" s="84">
        <v>1</v>
      </c>
      <c r="AZ219" s="84">
        <v>0</v>
      </c>
      <c r="BA219" s="84">
        <v>0</v>
      </c>
      <c r="BB219" s="103">
        <v>0</v>
      </c>
      <c r="BC219" s="118">
        <f t="shared" si="22"/>
        <v>38</v>
      </c>
      <c r="BD219" s="84">
        <f t="shared" si="23"/>
        <v>2009</v>
      </c>
      <c r="BE219" s="140">
        <f t="shared" si="24"/>
        <v>5.46875</v>
      </c>
    </row>
    <row r="220" spans="1:57">
      <c r="A220" s="86" t="s">
        <v>18</v>
      </c>
      <c r="B220" s="89" t="s">
        <v>18</v>
      </c>
      <c r="C220" s="301">
        <v>39851</v>
      </c>
      <c r="D220" s="92" t="s">
        <v>384</v>
      </c>
      <c r="E220" s="84" t="s">
        <v>11</v>
      </c>
      <c r="F220" s="156">
        <v>0.9277777777777777</v>
      </c>
      <c r="G220" s="88">
        <v>508</v>
      </c>
      <c r="H220" s="84">
        <v>505</v>
      </c>
      <c r="I220" s="84">
        <v>42</v>
      </c>
      <c r="J220" s="84"/>
      <c r="K220" s="106">
        <f t="shared" si="25"/>
        <v>8.4980237154150196</v>
      </c>
      <c r="L220" s="112">
        <f t="shared" si="0"/>
        <v>8.3168316831683171</v>
      </c>
      <c r="M220" s="95">
        <v>39</v>
      </c>
      <c r="N220" s="84">
        <v>39</v>
      </c>
      <c r="O220" s="94" t="s">
        <v>380</v>
      </c>
      <c r="P220" s="94" t="s">
        <v>378</v>
      </c>
      <c r="Q220" s="94" t="s">
        <v>252</v>
      </c>
      <c r="R220" s="84">
        <v>1</v>
      </c>
      <c r="S220" s="89">
        <v>0</v>
      </c>
      <c r="T220" s="280">
        <f>VLOOKUP($C220+$F220,Meso!A:C,2)</f>
        <v>55.9</v>
      </c>
      <c r="U220" s="284">
        <f>VLOOKUP($C220+$F220, Temp30!A:C, 3, TRUE)</f>
        <v>49.6</v>
      </c>
      <c r="V220" s="84">
        <v>309</v>
      </c>
      <c r="W220" s="106">
        <f>VLOOKUP($C220,Wunder!A:L,5,FALSE)</f>
        <v>29.94</v>
      </c>
      <c r="X220" s="106">
        <f>VLOOKUP($C220,Wunder!A:L,11, FALSE)</f>
        <v>-0.16000000000000014</v>
      </c>
      <c r="Y220" s="106">
        <f>VLOOKUP($C220,Wunder!A:L,12, FALSE)</f>
        <v>0.10000000000000142</v>
      </c>
      <c r="Z220" s="99">
        <v>3.07</v>
      </c>
      <c r="AA220" s="80">
        <f>VLOOKUP($C220+F220, KRDD!A:D,4)</f>
        <v>19</v>
      </c>
      <c r="AB220" s="80">
        <f>VLOOKUP($C220+F220, KRDD!$A:$D,3)</f>
        <v>13</v>
      </c>
      <c r="AC220" s="84">
        <v>0</v>
      </c>
      <c r="AD220" s="106" t="str">
        <f>VLOOKUP($C220+$F220,Meso!A:D,4)</f>
        <v>clear</v>
      </c>
      <c r="AE220" s="120"/>
      <c r="AF220" s="262" t="str">
        <f>VLOOKUP($C220+1,Wunder!A:L,10,FALSE)</f>
        <v>Rain</v>
      </c>
      <c r="AG220" s="82" t="str">
        <f t="shared" si="21"/>
        <v>N</v>
      </c>
      <c r="AH220" s="106">
        <f>VLOOKUP($C220+$F220+(4/24),KRDD!A:D,2)-VLOOKUP($C220+$F220,KRDD!A:D,2)</f>
        <v>0</v>
      </c>
      <c r="AI220" s="84" t="s">
        <v>18</v>
      </c>
      <c r="AJ220" s="106">
        <f>VLOOKUP(C220+1,Moon!A:B,2,FALSE)</f>
        <v>0.98</v>
      </c>
      <c r="AK220" s="222">
        <f>AJ220*VLOOKUP(AD220,Moon!$R:$S,2,FALSE)</f>
        <v>0.98</v>
      </c>
      <c r="AL220" s="104">
        <f t="shared" si="20"/>
        <v>39852</v>
      </c>
      <c r="AM220" s="138">
        <v>0.47916666666666669</v>
      </c>
      <c r="AN220" s="99">
        <v>31.5</v>
      </c>
      <c r="AO220" s="84">
        <v>259</v>
      </c>
      <c r="AP220" s="99">
        <v>1.4</v>
      </c>
      <c r="AQ220" s="99">
        <v>29</v>
      </c>
      <c r="AR220" s="89" t="s">
        <v>10</v>
      </c>
      <c r="AS220" s="280">
        <f>VLOOKUP($C220, MDT!A:D, 4, FALSE)</f>
        <v>49.1</v>
      </c>
      <c r="AT220" s="291">
        <f>(VLOOKUP($C220, MDT!A:D,4, TRUE)+VLOOKUP($C220+1, MDT!A:D,4, TRUE))/2</f>
        <v>48.6</v>
      </c>
      <c r="AU220" s="262">
        <f>((VLOOKUP($C220+1,Flow!A:B,2)+VLOOKUP($C220+2,Flow!A:B,2)+VLOOKUP($C220+3,Flow!A:B,2)+VLOOKUP($C220+4,Flow!A:B,2)+VLOOKUP($C220+5,Flow!A:B,2))/5)</f>
        <v>354.8</v>
      </c>
      <c r="AV220" s="262">
        <f>VLOOKUP($AL220,Flow!A:B, 2)</f>
        <v>275</v>
      </c>
      <c r="AW220" s="269">
        <f>((VLOOKUP(C220+1, Flow!A:B,2))+(VLOOKUP($C220+2, Flow!A:B,2)))/2</f>
        <v>284.5</v>
      </c>
      <c r="AX220" s="95">
        <v>41</v>
      </c>
      <c r="AY220" s="84">
        <v>1</v>
      </c>
      <c r="AZ220" s="84">
        <v>0</v>
      </c>
      <c r="BA220" s="84">
        <v>0</v>
      </c>
      <c r="BB220" s="103">
        <v>0</v>
      </c>
      <c r="BC220" s="118">
        <f t="shared" si="22"/>
        <v>38</v>
      </c>
      <c r="BD220" s="84">
        <f t="shared" si="23"/>
        <v>2009</v>
      </c>
      <c r="BE220" s="140">
        <f t="shared" si="24"/>
        <v>8.4980237154150196</v>
      </c>
    </row>
    <row r="221" spans="1:57">
      <c r="A221" s="86" t="s">
        <v>18</v>
      </c>
      <c r="B221" s="89" t="s">
        <v>18</v>
      </c>
      <c r="C221" s="301">
        <v>39854</v>
      </c>
      <c r="D221" s="92" t="s">
        <v>384</v>
      </c>
      <c r="E221" s="84" t="s">
        <v>11</v>
      </c>
      <c r="F221" s="156">
        <v>0.76041666666666663</v>
      </c>
      <c r="G221" s="88">
        <v>529</v>
      </c>
      <c r="H221" s="84">
        <v>528</v>
      </c>
      <c r="I221" s="84">
        <v>12</v>
      </c>
      <c r="J221" s="84"/>
      <c r="K221" s="106">
        <f t="shared" si="25"/>
        <v>2.4574669187145557</v>
      </c>
      <c r="L221" s="112">
        <f t="shared" si="0"/>
        <v>2.2727272727272729</v>
      </c>
      <c r="M221" s="95">
        <v>50</v>
      </c>
      <c r="N221" s="84">
        <v>49</v>
      </c>
      <c r="O221" s="94" t="s">
        <v>380</v>
      </c>
      <c r="P221" s="94" t="s">
        <v>378</v>
      </c>
      <c r="Q221" s="94" t="s">
        <v>252</v>
      </c>
      <c r="R221" s="84">
        <v>1</v>
      </c>
      <c r="S221" s="89">
        <v>0</v>
      </c>
      <c r="T221" s="280">
        <f>VLOOKUP($C221+$F221,Meso!A:C,2)</f>
        <v>36</v>
      </c>
      <c r="U221" s="284">
        <f>VLOOKUP($C221+$F221, Temp30!A:C, 3, TRUE)</f>
        <v>44.9</v>
      </c>
      <c r="V221" s="84">
        <v>284</v>
      </c>
      <c r="W221" s="106">
        <f>VLOOKUP($C221,Wunder!A:L,5,FALSE)</f>
        <v>30.13</v>
      </c>
      <c r="X221" s="106">
        <f>VLOOKUP($C221,Wunder!A:L,11, FALSE)</f>
        <v>-1.9999999999999574E-2</v>
      </c>
      <c r="Y221" s="106">
        <f>VLOOKUP($C221,Wunder!A:L,12, FALSE)</f>
        <v>0.23000000000000043</v>
      </c>
      <c r="Z221" s="99">
        <v>3.38</v>
      </c>
      <c r="AA221" s="80">
        <f>VLOOKUP($C221+F221, KRDD!A:D,4)</f>
        <v>14</v>
      </c>
      <c r="AB221" s="80">
        <f>VLOOKUP($C221+F221, KRDD!$A:$D,3)</f>
        <v>10</v>
      </c>
      <c r="AC221" s="84">
        <v>10</v>
      </c>
      <c r="AD221" s="106" t="str">
        <f>VLOOKUP($C221+$F221,Meso!A:D,4)</f>
        <v>lt rain</v>
      </c>
      <c r="AE221" s="120" t="str">
        <f>VLOOKUP($C221, Wunder!A:L, 10, FALSE)</f>
        <v>Rain</v>
      </c>
      <c r="AF221" s="262" t="str">
        <f>VLOOKUP($C221+1,Wunder!A:L,10,FALSE)</f>
        <v>Rain</v>
      </c>
      <c r="AG221" s="82" t="str">
        <f t="shared" si="21"/>
        <v>Y</v>
      </c>
      <c r="AH221" s="106">
        <f>VLOOKUP($C221+$F221+(4/24),KRDD!A:D,2)-VLOOKUP($C221+$F221,KRDD!A:D,2)</f>
        <v>0.10000000000000142</v>
      </c>
      <c r="AI221" s="84" t="s">
        <v>11</v>
      </c>
      <c r="AJ221" s="106">
        <f>VLOOKUP(C221+1,Moon!A:B,2,FALSE)</f>
        <v>0.96</v>
      </c>
      <c r="AK221" s="222">
        <f>AJ221*VLOOKUP(AD221,Moon!$R:$S,2,FALSE)</f>
        <v>0.192</v>
      </c>
      <c r="AL221" s="104">
        <f t="shared" si="20"/>
        <v>39855</v>
      </c>
      <c r="AM221" s="138">
        <v>0.47638888888888892</v>
      </c>
      <c r="AN221" s="99">
        <v>5.08</v>
      </c>
      <c r="AO221" s="84">
        <v>472</v>
      </c>
      <c r="AP221" s="99">
        <v>3.2</v>
      </c>
      <c r="AQ221" s="99">
        <v>11.3</v>
      </c>
      <c r="AR221" s="89" t="s">
        <v>10</v>
      </c>
      <c r="AS221" s="280">
        <f>VLOOKUP($C221, MDT!A:D, 4, FALSE)</f>
        <v>44.8</v>
      </c>
      <c r="AT221" s="291">
        <f>(VLOOKUP($C221, MDT!A:D,4, TRUE)+VLOOKUP($C221+1, MDT!A:D,4, TRUE))/2</f>
        <v>44.9</v>
      </c>
      <c r="AU221" s="262">
        <f>((VLOOKUP($C221+1,Flow!A:B,2)+VLOOKUP($C221+2,Flow!A:B,2)+VLOOKUP($C221+3,Flow!A:B,2)+VLOOKUP($C221+4,Flow!A:B,2)+VLOOKUP($C221+5,Flow!A:B,2))/5)</f>
        <v>373.6</v>
      </c>
      <c r="AV221" s="262">
        <f>VLOOKUP($AL221,Flow!A:B, 2)</f>
        <v>308</v>
      </c>
      <c r="AW221" s="269">
        <f>((VLOOKUP(C221+1, Flow!A:B,2))+(VLOOKUP($C221+2, Flow!A:B,2)))/2</f>
        <v>360</v>
      </c>
      <c r="AX221" s="95">
        <v>8</v>
      </c>
      <c r="AY221" s="84">
        <v>3</v>
      </c>
      <c r="AZ221" s="84">
        <v>1</v>
      </c>
      <c r="BA221" s="84">
        <v>0</v>
      </c>
      <c r="BB221" s="155"/>
      <c r="BC221" s="118">
        <f t="shared" si="22"/>
        <v>41</v>
      </c>
      <c r="BD221" s="84">
        <f t="shared" si="23"/>
        <v>2009</v>
      </c>
      <c r="BE221" s="140">
        <f t="shared" si="24"/>
        <v>2.4574669187145557</v>
      </c>
    </row>
    <row r="222" spans="1:57">
      <c r="A222" s="86" t="s">
        <v>18</v>
      </c>
      <c r="B222" s="89" t="s">
        <v>18</v>
      </c>
      <c r="C222" s="301">
        <v>39854</v>
      </c>
      <c r="D222" s="92" t="s">
        <v>384</v>
      </c>
      <c r="E222" s="84" t="s">
        <v>11</v>
      </c>
      <c r="F222" s="156">
        <v>0.76041666666666663</v>
      </c>
      <c r="G222" s="88">
        <v>499</v>
      </c>
      <c r="H222" s="84">
        <v>555</v>
      </c>
      <c r="I222" s="84">
        <v>25</v>
      </c>
      <c r="J222" s="84"/>
      <c r="K222" s="106">
        <f t="shared" si="25"/>
        <v>4.6762589928057556</v>
      </c>
      <c r="L222" s="112">
        <f t="shared" si="0"/>
        <v>4.5045045045045047</v>
      </c>
      <c r="M222" s="95">
        <v>40</v>
      </c>
      <c r="N222" s="84">
        <v>40</v>
      </c>
      <c r="O222" s="94" t="s">
        <v>380</v>
      </c>
      <c r="P222" s="94" t="s">
        <v>378</v>
      </c>
      <c r="Q222" s="94" t="s">
        <v>251</v>
      </c>
      <c r="R222" s="84">
        <v>1</v>
      </c>
      <c r="S222" s="89">
        <v>0</v>
      </c>
      <c r="T222" s="280">
        <f>VLOOKUP($C222+$F222,Meso!A:C,2)</f>
        <v>36</v>
      </c>
      <c r="U222" s="284">
        <f>VLOOKUP($C222+$F222, Temp30!A:C, 3, TRUE)</f>
        <v>44.9</v>
      </c>
      <c r="V222" s="84">
        <v>284</v>
      </c>
      <c r="W222" s="106">
        <f>VLOOKUP($C222,Wunder!A:L,5,FALSE)</f>
        <v>30.13</v>
      </c>
      <c r="X222" s="106">
        <f>VLOOKUP($C222,Wunder!A:L,11, FALSE)</f>
        <v>-1.9999999999999574E-2</v>
      </c>
      <c r="Y222" s="106">
        <f>VLOOKUP($C222,Wunder!A:L,12, FALSE)</f>
        <v>0.23000000000000043</v>
      </c>
      <c r="Z222" s="99">
        <v>3.38</v>
      </c>
      <c r="AA222" s="80">
        <f>VLOOKUP($C222+F222, KRDD!A:D,4)</f>
        <v>14</v>
      </c>
      <c r="AB222" s="80">
        <f>VLOOKUP($C222+F222, KRDD!$A:$D,3)</f>
        <v>10</v>
      </c>
      <c r="AC222" s="84">
        <v>10</v>
      </c>
      <c r="AD222" s="106" t="str">
        <f>VLOOKUP($C222+$F222,Meso!A:D,4)</f>
        <v>lt rain</v>
      </c>
      <c r="AE222" s="120" t="str">
        <f>VLOOKUP($C222, Wunder!A:L, 10, FALSE)</f>
        <v>Rain</v>
      </c>
      <c r="AF222" s="262" t="str">
        <f>VLOOKUP($C222+1,Wunder!A:L,10,FALSE)</f>
        <v>Rain</v>
      </c>
      <c r="AG222" s="82" t="str">
        <f t="shared" si="21"/>
        <v>Y</v>
      </c>
      <c r="AH222" s="106">
        <f>VLOOKUP($C222+$F222+(4/24),KRDD!A:D,2)-VLOOKUP($C222+$F222,KRDD!A:D,2)</f>
        <v>0.10000000000000142</v>
      </c>
      <c r="AI222" s="84" t="s">
        <v>11</v>
      </c>
      <c r="AJ222" s="106">
        <f>VLOOKUP(C222+1,Moon!A:B,2,FALSE)</f>
        <v>0.96</v>
      </c>
      <c r="AK222" s="222">
        <f>AJ222*VLOOKUP(AD222,Moon!$R:$S,2,FALSE)</f>
        <v>0.192</v>
      </c>
      <c r="AL222" s="104">
        <f t="shared" ref="AL222:AL285" si="26">C222+1</f>
        <v>39855</v>
      </c>
      <c r="AM222" s="138">
        <v>0.47638888888888892</v>
      </c>
      <c r="AN222" s="99">
        <v>5.08</v>
      </c>
      <c r="AO222" s="84">
        <v>472</v>
      </c>
      <c r="AP222" s="99">
        <v>3.2</v>
      </c>
      <c r="AQ222" s="99">
        <v>11.3</v>
      </c>
      <c r="AR222" s="89" t="s">
        <v>10</v>
      </c>
      <c r="AS222" s="280">
        <f>VLOOKUP($C222, MDT!A:D, 4, FALSE)</f>
        <v>44.8</v>
      </c>
      <c r="AT222" s="291">
        <f>(VLOOKUP($C222, MDT!A:D,4, TRUE)+VLOOKUP($C222+1, MDT!A:D,4, TRUE))/2</f>
        <v>44.9</v>
      </c>
      <c r="AU222" s="262">
        <f>((VLOOKUP($C222+1,Flow!A:B,2)+VLOOKUP($C222+2,Flow!A:B,2)+VLOOKUP($C222+3,Flow!A:B,2)+VLOOKUP($C222+4,Flow!A:B,2)+VLOOKUP($C222+5,Flow!A:B,2))/5)</f>
        <v>373.6</v>
      </c>
      <c r="AV222" s="262">
        <f>VLOOKUP($AL222,Flow!A:B, 2)</f>
        <v>308</v>
      </c>
      <c r="AW222" s="269">
        <f>((VLOOKUP(C222+1, Flow!A:B,2))+(VLOOKUP($C222+2, Flow!A:B,2)))/2</f>
        <v>360</v>
      </c>
      <c r="AX222" s="95">
        <v>22</v>
      </c>
      <c r="AY222" s="84">
        <v>3</v>
      </c>
      <c r="AZ222" s="84">
        <v>0</v>
      </c>
      <c r="BA222" s="84">
        <v>0</v>
      </c>
      <c r="BB222" s="155"/>
      <c r="BC222" s="118">
        <f t="shared" si="22"/>
        <v>41</v>
      </c>
      <c r="BD222" s="84">
        <f t="shared" si="23"/>
        <v>2009</v>
      </c>
      <c r="BE222" s="140">
        <f t="shared" si="24"/>
        <v>4.6762589928057556</v>
      </c>
    </row>
    <row r="223" spans="1:57">
      <c r="A223" s="86" t="s">
        <v>18</v>
      </c>
      <c r="B223" s="89" t="s">
        <v>11</v>
      </c>
      <c r="C223" s="302">
        <v>39854</v>
      </c>
      <c r="D223" s="92" t="s">
        <v>384</v>
      </c>
      <c r="E223" s="84" t="s">
        <v>11</v>
      </c>
      <c r="F223" s="156">
        <v>0.76041666666666663</v>
      </c>
      <c r="G223" s="88">
        <v>512</v>
      </c>
      <c r="H223" s="84">
        <v>512</v>
      </c>
      <c r="I223" s="84">
        <v>6</v>
      </c>
      <c r="J223" s="84"/>
      <c r="K223" s="106">
        <f t="shared" si="25"/>
        <v>1.364522417153996</v>
      </c>
      <c r="L223" s="112">
        <f t="shared" si="0"/>
        <v>1.171875</v>
      </c>
      <c r="M223" s="95">
        <v>37</v>
      </c>
      <c r="N223" s="84">
        <v>37</v>
      </c>
      <c r="O223" s="94" t="s">
        <v>11</v>
      </c>
      <c r="P223" s="94"/>
      <c r="Q223" s="94" t="s">
        <v>252</v>
      </c>
      <c r="R223" s="84">
        <v>1</v>
      </c>
      <c r="S223" s="89">
        <v>0</v>
      </c>
      <c r="T223" s="280">
        <f>VLOOKUP($C223+$F223,Meso!A:C,2)</f>
        <v>36</v>
      </c>
      <c r="U223" s="284">
        <f>VLOOKUP($C223+$F223, Temp30!A:C, 3, TRUE)</f>
        <v>44.9</v>
      </c>
      <c r="V223" s="84">
        <v>284</v>
      </c>
      <c r="W223" s="106">
        <f>VLOOKUP($C223,Wunder!A:L,5,FALSE)</f>
        <v>30.13</v>
      </c>
      <c r="X223" s="106">
        <f>VLOOKUP($C223,Wunder!A:L,11, FALSE)</f>
        <v>-1.9999999999999574E-2</v>
      </c>
      <c r="Y223" s="106">
        <f>VLOOKUP($C223,Wunder!A:L,12, FALSE)</f>
        <v>0.23000000000000043</v>
      </c>
      <c r="Z223" s="99">
        <v>3.38</v>
      </c>
      <c r="AA223" s="80">
        <f>VLOOKUP($C223+F223, KRDD!A:D,4)</f>
        <v>14</v>
      </c>
      <c r="AB223" s="80">
        <f>VLOOKUP($C223+F223, KRDD!$A:$D,3)</f>
        <v>10</v>
      </c>
      <c r="AC223" s="84">
        <v>10</v>
      </c>
      <c r="AD223" s="106" t="str">
        <f>VLOOKUP($C223+$F223,Meso!A:D,4)</f>
        <v>lt rain</v>
      </c>
      <c r="AE223" s="120" t="str">
        <f>VLOOKUP($C223, Wunder!A:L, 10, FALSE)</f>
        <v>Rain</v>
      </c>
      <c r="AF223" s="262" t="str">
        <f>VLOOKUP($C223+1,Wunder!A:L,10,FALSE)</f>
        <v>Rain</v>
      </c>
      <c r="AG223" s="82" t="str">
        <f t="shared" si="21"/>
        <v>Y</v>
      </c>
      <c r="AH223" s="106">
        <f>VLOOKUP($C223+$F223+(4/24),KRDD!A:D,2)-VLOOKUP($C223+$F223,KRDD!A:D,2)</f>
        <v>0.10000000000000142</v>
      </c>
      <c r="AI223" s="84" t="s">
        <v>11</v>
      </c>
      <c r="AJ223" s="106">
        <f>VLOOKUP(C223+1,Moon!A:B,2,FALSE)</f>
        <v>0.96</v>
      </c>
      <c r="AK223" s="222">
        <f>AJ223*VLOOKUP(AD223,Moon!$R:$S,2,FALSE)</f>
        <v>0.192</v>
      </c>
      <c r="AL223" s="104">
        <f t="shared" si="26"/>
        <v>39855</v>
      </c>
      <c r="AM223" s="138">
        <v>0.47638888888888892</v>
      </c>
      <c r="AN223" s="99">
        <v>5.08</v>
      </c>
      <c r="AO223" s="84">
        <v>472</v>
      </c>
      <c r="AP223" s="99">
        <v>3.2</v>
      </c>
      <c r="AQ223" s="99">
        <v>11.3</v>
      </c>
      <c r="AR223" s="89" t="s">
        <v>10</v>
      </c>
      <c r="AS223" s="280">
        <f>VLOOKUP($C223, MDT!A:D, 4, FALSE)</f>
        <v>44.8</v>
      </c>
      <c r="AT223" s="291">
        <f>(VLOOKUP($C223, MDT!A:D,4, TRUE)+VLOOKUP($C223+1, MDT!A:D,4, TRUE))/2</f>
        <v>44.9</v>
      </c>
      <c r="AU223" s="262">
        <f>((VLOOKUP($C223+1,Flow!A:B,2)+VLOOKUP($C223+2,Flow!A:B,2)+VLOOKUP($C223+3,Flow!A:B,2)+VLOOKUP($C223+4,Flow!A:B,2)+VLOOKUP($C223+5,Flow!A:B,2))/5)</f>
        <v>373.6</v>
      </c>
      <c r="AV223" s="262">
        <f>VLOOKUP($AL223,Flow!A:B, 2)</f>
        <v>308</v>
      </c>
      <c r="AW223" s="269">
        <f>((VLOOKUP(C223+1, Flow!A:B,2))+(VLOOKUP($C223+2, Flow!A:B,2)))/2</f>
        <v>360</v>
      </c>
      <c r="AX223" s="95">
        <v>4</v>
      </c>
      <c r="AY223" s="84">
        <v>1</v>
      </c>
      <c r="AZ223" s="84">
        <v>1</v>
      </c>
      <c r="BA223" s="84">
        <v>0</v>
      </c>
      <c r="BB223" s="155"/>
      <c r="BC223" s="118">
        <f t="shared" si="22"/>
        <v>41</v>
      </c>
      <c r="BD223" s="84">
        <f t="shared" si="23"/>
        <v>2009</v>
      </c>
      <c r="BE223" s="140">
        <f t="shared" si="24"/>
        <v>1.364522417153996</v>
      </c>
    </row>
    <row r="224" spans="1:57">
      <c r="A224" s="86" t="s">
        <v>11</v>
      </c>
      <c r="B224" s="89" t="s">
        <v>11</v>
      </c>
      <c r="C224" s="302">
        <v>39862</v>
      </c>
      <c r="D224" s="92" t="s">
        <v>384</v>
      </c>
      <c r="E224" s="84" t="s">
        <v>11</v>
      </c>
      <c r="F224" s="156">
        <v>0.7416666666666667</v>
      </c>
      <c r="G224" s="88">
        <v>501</v>
      </c>
      <c r="H224" s="84">
        <v>500</v>
      </c>
      <c r="I224" s="84">
        <v>6</v>
      </c>
      <c r="J224" s="84"/>
      <c r="K224" s="106">
        <f t="shared" si="25"/>
        <v>1.3972055888223553</v>
      </c>
      <c r="L224" s="112">
        <f t="shared" si="0"/>
        <v>1.2</v>
      </c>
      <c r="M224" s="95">
        <v>50</v>
      </c>
      <c r="N224" s="84">
        <v>49</v>
      </c>
      <c r="O224" s="94" t="s">
        <v>380</v>
      </c>
      <c r="P224" s="94" t="s">
        <v>378</v>
      </c>
      <c r="Q224" s="94" t="s">
        <v>251</v>
      </c>
      <c r="R224" s="84">
        <v>0</v>
      </c>
      <c r="S224" s="89">
        <v>0</v>
      </c>
      <c r="T224" s="280">
        <f>VLOOKUP($C224+$F224,Meso!A:C,2)</f>
        <v>52</v>
      </c>
      <c r="U224" s="284">
        <f>VLOOKUP($C224+$F224, Temp30!A:C, 3, TRUE)</f>
        <v>48.8</v>
      </c>
      <c r="V224" s="84">
        <v>556</v>
      </c>
      <c r="W224" s="106">
        <f>VLOOKUP($C224,Wunder!A:L,5,FALSE)</f>
        <v>30.19</v>
      </c>
      <c r="X224" s="106">
        <f>VLOOKUP($C224,Wunder!A:L,11, FALSE)</f>
        <v>5.9999999999998721E-2</v>
      </c>
      <c r="Y224" s="106">
        <f>VLOOKUP($C224,Wunder!A:L,12, FALSE)</f>
        <v>0.24000000000000199</v>
      </c>
      <c r="Z224" s="99">
        <v>7.49</v>
      </c>
      <c r="AA224" s="80">
        <f>VLOOKUP($C224+F224, KRDD!A:D,4)</f>
        <v>30</v>
      </c>
      <c r="AB224" s="80">
        <f>VLOOKUP($C224+F224, KRDD!$A:$D,3)</f>
        <v>6</v>
      </c>
      <c r="AC224" s="84">
        <v>8</v>
      </c>
      <c r="AD224" s="106" t="str">
        <f>VLOOKUP($C224+$F224,Meso!A:D,4)</f>
        <v>clear</v>
      </c>
      <c r="AE224" s="120" t="str">
        <f>VLOOKUP($C224, Wunder!A:L, 10, FALSE)</f>
        <v>Rain</v>
      </c>
      <c r="AF224" s="262"/>
      <c r="AG224" s="82" t="str">
        <f t="shared" si="21"/>
        <v>N</v>
      </c>
      <c r="AH224" s="106">
        <f>VLOOKUP($C224+$F224+(4/24),KRDD!A:D,2)-VLOOKUP($C224+$F224,KRDD!A:D,2)</f>
        <v>0</v>
      </c>
      <c r="AI224" s="84" t="s">
        <v>11</v>
      </c>
      <c r="AJ224" s="106">
        <f>VLOOKUP(C224+1,Moon!A:B,2,FALSE)</f>
        <v>0.28000000000000003</v>
      </c>
      <c r="AK224" s="222">
        <f>AJ224*VLOOKUP(AD224,Moon!$R:$S,2,FALSE)</f>
        <v>0.28000000000000003</v>
      </c>
      <c r="AL224" s="104">
        <f t="shared" si="26"/>
        <v>39863</v>
      </c>
      <c r="AM224" s="138">
        <v>0.46736111111111112</v>
      </c>
      <c r="AN224" s="99">
        <v>3.16</v>
      </c>
      <c r="AO224" s="84">
        <v>448</v>
      </c>
      <c r="AP224" s="99">
        <v>2.4</v>
      </c>
      <c r="AQ224" s="99">
        <v>10.3</v>
      </c>
      <c r="AR224" s="89" t="s">
        <v>10</v>
      </c>
      <c r="AS224" s="280">
        <f>VLOOKUP($C224, MDT!A:D, 4, FALSE)</f>
        <v>47</v>
      </c>
      <c r="AT224" s="291">
        <f>(VLOOKUP($C224, MDT!A:D,4, TRUE)+VLOOKUP($C224+1, MDT!A:D,4, TRUE))/2</f>
        <v>47.6</v>
      </c>
      <c r="AU224" s="262">
        <f>((VLOOKUP($C224+1,Flow!A:B,2)+VLOOKUP($C224+2,Flow!A:B,2)+VLOOKUP($C224+3,Flow!A:B,2)+VLOOKUP($C224+4,Flow!A:B,2)+VLOOKUP($C224+5,Flow!A:B,2))/5)</f>
        <v>533</v>
      </c>
      <c r="AV224" s="262">
        <f>VLOOKUP($AL224,Flow!A:B, 2)</f>
        <v>731</v>
      </c>
      <c r="AW224" s="269">
        <f>((VLOOKUP(C224+1, Flow!A:B,2))+(VLOOKUP($C224+2, Flow!A:B,2)))/2</f>
        <v>587</v>
      </c>
      <c r="AX224" s="95">
        <v>4</v>
      </c>
      <c r="AY224" s="84">
        <v>2</v>
      </c>
      <c r="AZ224" s="84">
        <v>0</v>
      </c>
      <c r="BA224" s="84">
        <v>0</v>
      </c>
      <c r="BB224" s="155"/>
      <c r="BC224" s="118">
        <f t="shared" si="22"/>
        <v>49</v>
      </c>
      <c r="BD224" s="84">
        <f t="shared" si="23"/>
        <v>2009</v>
      </c>
      <c r="BE224" s="140">
        <f t="shared" si="24"/>
        <v>1.3972055888223553</v>
      </c>
    </row>
    <row r="225" spans="1:57">
      <c r="A225" s="86" t="s">
        <v>11</v>
      </c>
      <c r="B225" s="89" t="s">
        <v>18</v>
      </c>
      <c r="C225" s="301">
        <v>39862</v>
      </c>
      <c r="D225" s="92" t="s">
        <v>384</v>
      </c>
      <c r="E225" s="84" t="s">
        <v>11</v>
      </c>
      <c r="F225" s="156">
        <v>0.7416666666666667</v>
      </c>
      <c r="G225" s="88">
        <v>503</v>
      </c>
      <c r="H225" s="84">
        <v>501</v>
      </c>
      <c r="I225" s="84">
        <v>8</v>
      </c>
      <c r="J225" s="84"/>
      <c r="K225" s="106">
        <f t="shared" si="25"/>
        <v>1.7928286852589643</v>
      </c>
      <c r="L225" s="112">
        <f t="shared" si="0"/>
        <v>1.5968063872255487</v>
      </c>
      <c r="M225" s="95">
        <v>39</v>
      </c>
      <c r="N225" s="84">
        <v>40</v>
      </c>
      <c r="O225" s="94" t="s">
        <v>380</v>
      </c>
      <c r="P225" s="94" t="s">
        <v>378</v>
      </c>
      <c r="Q225" s="94" t="s">
        <v>252</v>
      </c>
      <c r="R225" s="84">
        <v>0</v>
      </c>
      <c r="S225" s="89">
        <v>0</v>
      </c>
      <c r="T225" s="280">
        <f>VLOOKUP($C225+$F225,Meso!A:C,2)</f>
        <v>52</v>
      </c>
      <c r="U225" s="284">
        <f>VLOOKUP($C225+$F225, Temp30!A:C, 3, TRUE)</f>
        <v>48.8</v>
      </c>
      <c r="V225" s="84">
        <v>556</v>
      </c>
      <c r="W225" s="106">
        <f>VLOOKUP($C225,Wunder!A:L,5,FALSE)</f>
        <v>30.19</v>
      </c>
      <c r="X225" s="106">
        <f>VLOOKUP($C225,Wunder!A:L,11, FALSE)</f>
        <v>5.9999999999998721E-2</v>
      </c>
      <c r="Y225" s="106">
        <f>VLOOKUP($C225,Wunder!A:L,12, FALSE)</f>
        <v>0.24000000000000199</v>
      </c>
      <c r="Z225" s="99">
        <v>7.49</v>
      </c>
      <c r="AA225" s="80">
        <f>VLOOKUP($C225+F225, KRDD!A:D,4)</f>
        <v>30</v>
      </c>
      <c r="AB225" s="80">
        <f>VLOOKUP($C225+F225, KRDD!$A:$D,3)</f>
        <v>6</v>
      </c>
      <c r="AC225" s="84">
        <v>8</v>
      </c>
      <c r="AD225" s="106" t="str">
        <f>VLOOKUP($C225+$F225,Meso!A:D,4)</f>
        <v>clear</v>
      </c>
      <c r="AE225" s="120" t="str">
        <f>VLOOKUP($C225, Wunder!A:L, 10, FALSE)</f>
        <v>Rain</v>
      </c>
      <c r="AF225" s="262"/>
      <c r="AG225" s="82" t="str">
        <f t="shared" si="21"/>
        <v>N</v>
      </c>
      <c r="AH225" s="106">
        <f>VLOOKUP($C225+$F225+(4/24),KRDD!A:D,2)-VLOOKUP($C225+$F225,KRDD!A:D,2)</f>
        <v>0</v>
      </c>
      <c r="AI225" s="84" t="s">
        <v>11</v>
      </c>
      <c r="AJ225" s="106">
        <f>VLOOKUP(C225+1,Moon!A:B,2,FALSE)</f>
        <v>0.28000000000000003</v>
      </c>
      <c r="AK225" s="222">
        <f>AJ225*VLOOKUP(AD225,Moon!$R:$S,2,FALSE)</f>
        <v>0.28000000000000003</v>
      </c>
      <c r="AL225" s="104">
        <f t="shared" si="26"/>
        <v>39863</v>
      </c>
      <c r="AM225" s="138">
        <v>0.46736111111111112</v>
      </c>
      <c r="AN225" s="99">
        <v>3.16</v>
      </c>
      <c r="AO225" s="84">
        <v>448</v>
      </c>
      <c r="AP225" s="99">
        <v>2.4</v>
      </c>
      <c r="AQ225" s="99">
        <v>10.3</v>
      </c>
      <c r="AR225" s="89" t="s">
        <v>10</v>
      </c>
      <c r="AS225" s="280">
        <f>VLOOKUP($C225, MDT!A:D, 4, FALSE)</f>
        <v>47</v>
      </c>
      <c r="AT225" s="291">
        <f>(VLOOKUP($C225, MDT!A:D,4, TRUE)+VLOOKUP($C225+1, MDT!A:D,4, TRUE))/2</f>
        <v>47.6</v>
      </c>
      <c r="AU225" s="262">
        <f>((VLOOKUP($C225+1,Flow!A:B,2)+VLOOKUP($C225+2,Flow!A:B,2)+VLOOKUP($C225+3,Flow!A:B,2)+VLOOKUP($C225+4,Flow!A:B,2)+VLOOKUP($C225+5,Flow!A:B,2))/5)</f>
        <v>533</v>
      </c>
      <c r="AV225" s="262">
        <f>VLOOKUP($AL225,Flow!A:B, 2)</f>
        <v>731</v>
      </c>
      <c r="AW225" s="269">
        <f>((VLOOKUP(C225+1, Flow!A:B,2))+(VLOOKUP($C225+2, Flow!A:B,2)))/2</f>
        <v>587</v>
      </c>
      <c r="AX225" s="95">
        <v>4</v>
      </c>
      <c r="AY225" s="84">
        <v>4</v>
      </c>
      <c r="AZ225" s="84">
        <v>0</v>
      </c>
      <c r="BA225" s="84">
        <v>0</v>
      </c>
      <c r="BB225" s="155"/>
      <c r="BC225" s="118">
        <f t="shared" si="22"/>
        <v>49</v>
      </c>
      <c r="BD225" s="84">
        <f t="shared" si="23"/>
        <v>2009</v>
      </c>
      <c r="BE225" s="140">
        <f t="shared" si="24"/>
        <v>1.7928286852589643</v>
      </c>
    </row>
    <row r="226" spans="1:57">
      <c r="A226" s="86" t="s">
        <v>18</v>
      </c>
      <c r="B226" s="89" t="s">
        <v>18</v>
      </c>
      <c r="C226" s="301">
        <v>39863</v>
      </c>
      <c r="D226" s="92" t="s">
        <v>384</v>
      </c>
      <c r="E226" s="84" t="s">
        <v>11</v>
      </c>
      <c r="F226" s="156">
        <v>0.77083333333333337</v>
      </c>
      <c r="G226" s="88">
        <v>502</v>
      </c>
      <c r="H226" s="84">
        <v>502</v>
      </c>
      <c r="I226" s="84">
        <v>44</v>
      </c>
      <c r="J226" s="84"/>
      <c r="K226" s="106">
        <f t="shared" si="25"/>
        <v>8.9463220675944335</v>
      </c>
      <c r="L226" s="112">
        <f t="shared" si="0"/>
        <v>8.7649402390438258</v>
      </c>
      <c r="M226" s="95">
        <v>36</v>
      </c>
      <c r="N226" s="84">
        <v>37</v>
      </c>
      <c r="O226" s="94" t="s">
        <v>11</v>
      </c>
      <c r="P226" s="94"/>
      <c r="Q226" s="94" t="s">
        <v>251</v>
      </c>
      <c r="R226" s="84">
        <v>0</v>
      </c>
      <c r="S226" s="89">
        <v>0</v>
      </c>
      <c r="T226" s="280">
        <f>VLOOKUP($C226+$F226,Meso!A:C,2)</f>
        <v>53.1</v>
      </c>
      <c r="U226" s="284">
        <f>VLOOKUP($C226+$F226, Temp30!A:C, 3, TRUE)</f>
        <v>49.4</v>
      </c>
      <c r="V226" s="84">
        <v>411</v>
      </c>
      <c r="W226" s="106">
        <f>VLOOKUP($C226,Wunder!A:L,5,FALSE)</f>
        <v>30.25</v>
      </c>
      <c r="X226" s="106">
        <f>VLOOKUP($C226,Wunder!A:L,11, FALSE)</f>
        <v>-0.10000000000000142</v>
      </c>
      <c r="Y226" s="106">
        <f>VLOOKUP($C226,Wunder!A:L,12, FALSE)</f>
        <v>5.9999999999998721E-2</v>
      </c>
      <c r="Z226" s="99">
        <v>4.5199999999999996</v>
      </c>
      <c r="AA226" s="80">
        <f>VLOOKUP($C226+F226, KRDD!A:D,4)</f>
        <v>5</v>
      </c>
      <c r="AB226" s="80">
        <f>VLOOKUP($C226+F226, KRDD!$A:$D,3)</f>
        <v>4</v>
      </c>
      <c r="AC226" s="84">
        <v>1</v>
      </c>
      <c r="AD226" s="106" t="str">
        <f>VLOOKUP($C226+$F226,Meso!A:D,4)</f>
        <v>clear</v>
      </c>
      <c r="AE226" s="120"/>
      <c r="AF226" s="262"/>
      <c r="AG226" s="82" t="str">
        <f t="shared" si="21"/>
        <v>N</v>
      </c>
      <c r="AH226" s="106">
        <f>VLOOKUP($C226+$F226+(4/24),KRDD!A:D,2)-VLOOKUP($C226+$F226,KRDD!A:D,2)</f>
        <v>0</v>
      </c>
      <c r="AI226" s="84" t="s">
        <v>11</v>
      </c>
      <c r="AJ226" s="106">
        <f>VLOOKUP(C226+1,Moon!A:B,2,FALSE)</f>
        <v>0.2</v>
      </c>
      <c r="AK226" s="222">
        <f>AJ226*VLOOKUP(AD226,Moon!$R:$S,2,FALSE)</f>
        <v>0.2</v>
      </c>
      <c r="AL226" s="104">
        <f t="shared" si="26"/>
        <v>39864</v>
      </c>
      <c r="AM226" s="138">
        <v>0.41597222222222219</v>
      </c>
      <c r="AN226" s="99">
        <v>3.16</v>
      </c>
      <c r="AO226" s="84">
        <v>383</v>
      </c>
      <c r="AP226" s="99"/>
      <c r="AQ226" s="99">
        <v>13</v>
      </c>
      <c r="AR226" s="89" t="s">
        <v>10</v>
      </c>
      <c r="AS226" s="280">
        <f>VLOOKUP($C226, MDT!A:D, 4, FALSE)</f>
        <v>48.2</v>
      </c>
      <c r="AT226" s="291">
        <f>(VLOOKUP($C226, MDT!A:D,4, TRUE)+VLOOKUP($C226+1, MDT!A:D,4, TRUE))/2</f>
        <v>48.6</v>
      </c>
      <c r="AU226" s="262">
        <f>((VLOOKUP($C226+1,Flow!A:B,2)+VLOOKUP($C226+2,Flow!A:B,2)+VLOOKUP($C226+3,Flow!A:B,2)+VLOOKUP($C226+4,Flow!A:B,2)+VLOOKUP($C226+5,Flow!A:B,2))/5)</f>
        <v>664.2</v>
      </c>
      <c r="AV226" s="262">
        <f>VLOOKUP($AL226,Flow!A:B, 2)</f>
        <v>443</v>
      </c>
      <c r="AW226" s="269">
        <f>((VLOOKUP(C226+1, Flow!A:B,2))+(VLOOKUP($C226+2, Flow!A:B,2)))/2</f>
        <v>409.5</v>
      </c>
      <c r="AX226" s="95">
        <v>37</v>
      </c>
      <c r="AY226" s="84">
        <v>7</v>
      </c>
      <c r="AZ226" s="84">
        <v>0</v>
      </c>
      <c r="BA226" s="160"/>
      <c r="BB226" s="196"/>
      <c r="BC226" s="118">
        <f t="shared" si="22"/>
        <v>50</v>
      </c>
      <c r="BD226" s="84">
        <f t="shared" si="23"/>
        <v>2009</v>
      </c>
      <c r="BE226" s="140">
        <f t="shared" si="24"/>
        <v>8.9463220675944335</v>
      </c>
    </row>
    <row r="227" spans="1:57">
      <c r="A227" s="86" t="s">
        <v>18</v>
      </c>
      <c r="B227" s="89" t="s">
        <v>18</v>
      </c>
      <c r="C227" s="301">
        <v>39869</v>
      </c>
      <c r="D227" s="92" t="s">
        <v>384</v>
      </c>
      <c r="E227" s="84" t="s">
        <v>11</v>
      </c>
      <c r="F227" s="156">
        <v>0.78125</v>
      </c>
      <c r="G227" s="88">
        <v>509</v>
      </c>
      <c r="H227" s="84">
        <v>510</v>
      </c>
      <c r="I227" s="84">
        <v>18</v>
      </c>
      <c r="J227" s="84"/>
      <c r="K227" s="106">
        <f t="shared" si="25"/>
        <v>3.7181996086105675</v>
      </c>
      <c r="L227" s="112">
        <f t="shared" si="0"/>
        <v>3.5294117647058822</v>
      </c>
      <c r="M227" s="95">
        <v>38</v>
      </c>
      <c r="N227" s="84">
        <v>38</v>
      </c>
      <c r="O227" s="94" t="s">
        <v>380</v>
      </c>
      <c r="P227" s="94" t="s">
        <v>378</v>
      </c>
      <c r="Q227" s="94" t="s">
        <v>251</v>
      </c>
      <c r="R227" s="84">
        <v>0</v>
      </c>
      <c r="S227" s="89">
        <v>0</v>
      </c>
      <c r="T227" s="280">
        <f>VLOOKUP($C227+$F227,Meso!A:C,2)</f>
        <v>52</v>
      </c>
      <c r="U227" s="284">
        <f>VLOOKUP($C227+$F227, Temp30!A:C, 3, TRUE)</f>
        <v>48.7</v>
      </c>
      <c r="V227" s="84">
        <v>709</v>
      </c>
      <c r="W227" s="106">
        <f>VLOOKUP($C227,Wunder!A:L,5,FALSE)</f>
        <v>30.05</v>
      </c>
      <c r="X227" s="106">
        <f>VLOOKUP($C227,Wunder!A:L,11, FALSE)</f>
        <v>9.9999999999980105E-3</v>
      </c>
      <c r="Y227" s="106">
        <f>VLOOKUP($C227,Wunder!A:L,12, FALSE)</f>
        <v>-7.9999999999998295E-2</v>
      </c>
      <c r="Z227" s="99">
        <v>7.63</v>
      </c>
      <c r="AA227" s="80">
        <f>VLOOKUP($C227+F227, KRDD!A:D,4)</f>
        <v>18</v>
      </c>
      <c r="AB227" s="80">
        <f>VLOOKUP($C227+F227, KRDD!$A:$D,3)</f>
        <v>9</v>
      </c>
      <c r="AC227" s="84">
        <v>9</v>
      </c>
      <c r="AD227" s="106" t="str">
        <f>VLOOKUP($C227+$F227,Meso!A:D,4)</f>
        <v>lt rain</v>
      </c>
      <c r="AE227" s="120" t="str">
        <f>VLOOKUP($C227, Wunder!A:L, 10, FALSE)</f>
        <v>Rain</v>
      </c>
      <c r="AF227" s="262" t="str">
        <f>VLOOKUP($C227+1,Wunder!A:L,10,FALSE)</f>
        <v>Rain</v>
      </c>
      <c r="AG227" s="82" t="str">
        <f t="shared" si="21"/>
        <v>Y</v>
      </c>
      <c r="AH227" s="106">
        <f>VLOOKUP($C227+$F227+(4/24),KRDD!A:D,2)-VLOOKUP($C227+$F227,KRDD!A:D,2)</f>
        <v>1.0000000000001563E-2</v>
      </c>
      <c r="AI227" s="84" t="s">
        <v>11</v>
      </c>
      <c r="AJ227" s="106">
        <f>VLOOKUP(C227+1,Moon!A:B,2,FALSE)</f>
        <v>0.02</v>
      </c>
      <c r="AK227" s="222">
        <f>AJ227*VLOOKUP(AD227,Moon!$R:$S,2,FALSE)</f>
        <v>4.0000000000000001E-3</v>
      </c>
      <c r="AL227" s="104">
        <f t="shared" si="26"/>
        <v>39870</v>
      </c>
      <c r="AM227" s="138">
        <v>0.50902777777777775</v>
      </c>
      <c r="AN227" s="99"/>
      <c r="AO227" s="84">
        <v>647</v>
      </c>
      <c r="AP227" s="99">
        <v>3.3</v>
      </c>
      <c r="AQ227" s="99">
        <v>8.3000000000000007</v>
      </c>
      <c r="AR227" s="89" t="s">
        <v>10</v>
      </c>
      <c r="AS227" s="280">
        <f>VLOOKUP($C227, MDT!A:D, 4, FALSE)</f>
        <v>47.7</v>
      </c>
      <c r="AT227" s="291">
        <f>(VLOOKUP($C227, MDT!A:D,4, TRUE)+VLOOKUP($C227+1, MDT!A:D,4, TRUE))/2</f>
        <v>48.45</v>
      </c>
      <c r="AU227" s="262">
        <f>((VLOOKUP($C227+1,Flow!A:B,2)+VLOOKUP($C227+2,Flow!A:B,2)+VLOOKUP($C227+3,Flow!A:B,2)+VLOOKUP($C227+4,Flow!A:B,2)+VLOOKUP($C227+5,Flow!A:B,2))/5)</f>
        <v>792.8</v>
      </c>
      <c r="AV227" s="262">
        <f>VLOOKUP($AL227,Flow!A:B, 2)</f>
        <v>778</v>
      </c>
      <c r="AW227" s="269">
        <f>((VLOOKUP(C227+1, Flow!A:B,2))+(VLOOKUP($C227+2, Flow!A:B,2)))/2</f>
        <v>705.5</v>
      </c>
      <c r="AX227" s="95">
        <v>17</v>
      </c>
      <c r="AY227" s="84">
        <v>0</v>
      </c>
      <c r="AZ227" s="84">
        <v>0</v>
      </c>
      <c r="BA227" s="84">
        <v>1</v>
      </c>
      <c r="BB227" s="155"/>
      <c r="BC227" s="118">
        <f t="shared" si="22"/>
        <v>56</v>
      </c>
      <c r="BD227" s="84">
        <f t="shared" si="23"/>
        <v>2009</v>
      </c>
      <c r="BE227" s="140">
        <f t="shared" si="24"/>
        <v>3.7181996086105675</v>
      </c>
    </row>
    <row r="228" spans="1:57">
      <c r="A228" s="86" t="s">
        <v>18</v>
      </c>
      <c r="B228" s="89" t="s">
        <v>18</v>
      </c>
      <c r="C228" s="301">
        <v>39869</v>
      </c>
      <c r="D228" s="92" t="s">
        <v>384</v>
      </c>
      <c r="E228" s="84" t="s">
        <v>11</v>
      </c>
      <c r="F228" s="156">
        <v>0.78125</v>
      </c>
      <c r="G228" s="88">
        <v>485</v>
      </c>
      <c r="H228" s="84">
        <v>483</v>
      </c>
      <c r="I228" s="84">
        <v>27</v>
      </c>
      <c r="J228" s="84"/>
      <c r="K228" s="106">
        <f t="shared" si="25"/>
        <v>5.785123966942149</v>
      </c>
      <c r="L228" s="112">
        <f t="shared" si="0"/>
        <v>5.5900621118012426</v>
      </c>
      <c r="M228" s="95">
        <v>53</v>
      </c>
      <c r="N228" s="84">
        <v>52</v>
      </c>
      <c r="O228" s="94" t="s">
        <v>380</v>
      </c>
      <c r="P228" s="94" t="s">
        <v>378</v>
      </c>
      <c r="Q228" s="94" t="s">
        <v>252</v>
      </c>
      <c r="R228" s="84">
        <v>0</v>
      </c>
      <c r="S228" s="89">
        <v>0</v>
      </c>
      <c r="T228" s="280">
        <f>VLOOKUP($C228+$F228,Meso!A:C,2)</f>
        <v>52</v>
      </c>
      <c r="U228" s="284">
        <f>VLOOKUP($C228+$F228, Temp30!A:C, 3, TRUE)</f>
        <v>48.7</v>
      </c>
      <c r="V228" s="84">
        <v>709</v>
      </c>
      <c r="W228" s="106">
        <f>VLOOKUP($C228,Wunder!A:L,5,FALSE)</f>
        <v>30.05</v>
      </c>
      <c r="X228" s="106">
        <f>VLOOKUP($C228,Wunder!A:L,11, FALSE)</f>
        <v>9.9999999999980105E-3</v>
      </c>
      <c r="Y228" s="106">
        <f>VLOOKUP($C228,Wunder!A:L,12, FALSE)</f>
        <v>-7.9999999999998295E-2</v>
      </c>
      <c r="Z228" s="99">
        <v>7.63</v>
      </c>
      <c r="AA228" s="80">
        <f>VLOOKUP($C228+F228, KRDD!A:D,4)</f>
        <v>18</v>
      </c>
      <c r="AB228" s="80">
        <f>VLOOKUP($C228+F228, KRDD!$A:$D,3)</f>
        <v>9</v>
      </c>
      <c r="AC228" s="84">
        <v>9</v>
      </c>
      <c r="AD228" s="106" t="str">
        <f>VLOOKUP($C228+$F228,Meso!A:D,4)</f>
        <v>lt rain</v>
      </c>
      <c r="AE228" s="120" t="str">
        <f>VLOOKUP($C228, Wunder!A:L, 10, FALSE)</f>
        <v>Rain</v>
      </c>
      <c r="AF228" s="262" t="str">
        <f>VLOOKUP($C228+1,Wunder!A:L,10,FALSE)</f>
        <v>Rain</v>
      </c>
      <c r="AG228" s="82" t="str">
        <f t="shared" si="21"/>
        <v>Y</v>
      </c>
      <c r="AH228" s="106">
        <f>VLOOKUP($C228+$F228+(4/24),KRDD!A:D,2)-VLOOKUP($C228+$F228,KRDD!A:D,2)</f>
        <v>1.0000000000001563E-2</v>
      </c>
      <c r="AI228" s="84" t="s">
        <v>11</v>
      </c>
      <c r="AJ228" s="106">
        <f>VLOOKUP(C228+1,Moon!A:B,2,FALSE)</f>
        <v>0.02</v>
      </c>
      <c r="AK228" s="222">
        <f>AJ228*VLOOKUP(AD228,Moon!$R:$S,2,FALSE)</f>
        <v>4.0000000000000001E-3</v>
      </c>
      <c r="AL228" s="104">
        <f t="shared" si="26"/>
        <v>39870</v>
      </c>
      <c r="AM228" s="138">
        <v>0.50902777777777775</v>
      </c>
      <c r="AN228" s="99"/>
      <c r="AO228" s="84">
        <v>647</v>
      </c>
      <c r="AP228" s="99">
        <v>3.3</v>
      </c>
      <c r="AQ228" s="99">
        <v>8.3000000000000007</v>
      </c>
      <c r="AR228" s="89" t="s">
        <v>10</v>
      </c>
      <c r="AS228" s="280">
        <f>VLOOKUP($C228, MDT!A:D, 4, FALSE)</f>
        <v>47.7</v>
      </c>
      <c r="AT228" s="291">
        <f>(VLOOKUP($C228, MDT!A:D,4, TRUE)+VLOOKUP($C228+1, MDT!A:D,4, TRUE))/2</f>
        <v>48.45</v>
      </c>
      <c r="AU228" s="262">
        <f>((VLOOKUP($C228+1,Flow!A:B,2)+VLOOKUP($C228+2,Flow!A:B,2)+VLOOKUP($C228+3,Flow!A:B,2)+VLOOKUP($C228+4,Flow!A:B,2)+VLOOKUP($C228+5,Flow!A:B,2))/5)</f>
        <v>792.8</v>
      </c>
      <c r="AV228" s="262">
        <f>VLOOKUP($AL228,Flow!A:B, 2)</f>
        <v>778</v>
      </c>
      <c r="AW228" s="269">
        <f>((VLOOKUP(C228+1, Flow!A:B,2))+(VLOOKUP($C228+2, Flow!A:B,2)))/2</f>
        <v>705.5</v>
      </c>
      <c r="AX228" s="95">
        <v>19</v>
      </c>
      <c r="AY228" s="84">
        <v>1</v>
      </c>
      <c r="AZ228" s="84">
        <v>3</v>
      </c>
      <c r="BA228" s="84">
        <v>4</v>
      </c>
      <c r="BB228" s="155"/>
      <c r="BC228" s="118">
        <f t="shared" si="22"/>
        <v>56</v>
      </c>
      <c r="BD228" s="84">
        <f t="shared" si="23"/>
        <v>2009</v>
      </c>
      <c r="BE228" s="140">
        <f t="shared" si="24"/>
        <v>5.785123966942149</v>
      </c>
    </row>
    <row r="229" spans="1:57">
      <c r="A229" s="86" t="s">
        <v>18</v>
      </c>
      <c r="B229" s="89" t="s">
        <v>18</v>
      </c>
      <c r="C229" s="301">
        <v>39869</v>
      </c>
      <c r="D229" s="92" t="s">
        <v>384</v>
      </c>
      <c r="E229" s="84" t="s">
        <v>11</v>
      </c>
      <c r="F229" s="156">
        <v>0.78125</v>
      </c>
      <c r="G229" s="88">
        <v>329</v>
      </c>
      <c r="H229" s="84">
        <v>325</v>
      </c>
      <c r="I229" s="84">
        <v>23</v>
      </c>
      <c r="J229" s="84"/>
      <c r="K229" s="106">
        <f t="shared" si="25"/>
        <v>7.3619631901840492</v>
      </c>
      <c r="L229" s="112">
        <f t="shared" si="0"/>
        <v>7.0769230769230766</v>
      </c>
      <c r="M229" s="95">
        <v>37</v>
      </c>
      <c r="N229" s="84">
        <v>38</v>
      </c>
      <c r="O229" s="94" t="s">
        <v>11</v>
      </c>
      <c r="P229" s="94"/>
      <c r="Q229" s="94" t="s">
        <v>252</v>
      </c>
      <c r="R229" s="84">
        <v>0</v>
      </c>
      <c r="S229" s="89">
        <v>0</v>
      </c>
      <c r="T229" s="280">
        <f>VLOOKUP($C229+$F229,Meso!A:C,2)</f>
        <v>52</v>
      </c>
      <c r="U229" s="284">
        <f>VLOOKUP($C229+$F229, Temp30!A:C, 3, TRUE)</f>
        <v>48.7</v>
      </c>
      <c r="V229" s="84">
        <v>709</v>
      </c>
      <c r="W229" s="106">
        <f>VLOOKUP($C229,Wunder!A:L,5,FALSE)</f>
        <v>30.05</v>
      </c>
      <c r="X229" s="106">
        <f>VLOOKUP($C229,Wunder!A:L,11, FALSE)</f>
        <v>9.9999999999980105E-3</v>
      </c>
      <c r="Y229" s="106">
        <f>VLOOKUP($C229,Wunder!A:L,12, FALSE)</f>
        <v>-7.9999999999998295E-2</v>
      </c>
      <c r="Z229" s="99">
        <v>7.63</v>
      </c>
      <c r="AA229" s="80">
        <f>VLOOKUP($C229+F229, KRDD!A:D,4)</f>
        <v>18</v>
      </c>
      <c r="AB229" s="80">
        <f>VLOOKUP($C229+F229, KRDD!$A:$D,3)</f>
        <v>9</v>
      </c>
      <c r="AC229" s="84">
        <v>9</v>
      </c>
      <c r="AD229" s="106" t="str">
        <f>VLOOKUP($C229+$F229,Meso!A:D,4)</f>
        <v>lt rain</v>
      </c>
      <c r="AE229" s="120" t="str">
        <f>VLOOKUP($C229, Wunder!A:L, 10, FALSE)</f>
        <v>Rain</v>
      </c>
      <c r="AF229" s="262" t="str">
        <f>VLOOKUP($C229+1,Wunder!A:L,10,FALSE)</f>
        <v>Rain</v>
      </c>
      <c r="AG229" s="82" t="str">
        <f t="shared" si="21"/>
        <v>Y</v>
      </c>
      <c r="AH229" s="106">
        <f>VLOOKUP($C229+$F229+(4/24),KRDD!A:D,2)-VLOOKUP($C229+$F229,KRDD!A:D,2)</f>
        <v>1.0000000000001563E-2</v>
      </c>
      <c r="AI229" s="84" t="s">
        <v>11</v>
      </c>
      <c r="AJ229" s="106">
        <f>VLOOKUP(C229+1,Moon!A:B,2,FALSE)</f>
        <v>0.02</v>
      </c>
      <c r="AK229" s="222">
        <f>AJ229*VLOOKUP(AD229,Moon!$R:$S,2,FALSE)</f>
        <v>4.0000000000000001E-3</v>
      </c>
      <c r="AL229" s="104">
        <f t="shared" si="26"/>
        <v>39870</v>
      </c>
      <c r="AM229" s="138">
        <v>0.50902777777777775</v>
      </c>
      <c r="AN229" s="99"/>
      <c r="AO229" s="84">
        <v>647</v>
      </c>
      <c r="AP229" s="99">
        <v>3.3</v>
      </c>
      <c r="AQ229" s="99">
        <v>8.3000000000000007</v>
      </c>
      <c r="AR229" s="89" t="s">
        <v>10</v>
      </c>
      <c r="AS229" s="280">
        <f>VLOOKUP($C229, MDT!A:D, 4, FALSE)</f>
        <v>47.7</v>
      </c>
      <c r="AT229" s="291">
        <f>(VLOOKUP($C229, MDT!A:D,4, TRUE)+VLOOKUP($C229+1, MDT!A:D,4, TRUE))/2</f>
        <v>48.45</v>
      </c>
      <c r="AU229" s="262">
        <f>((VLOOKUP($C229+1,Flow!A:B,2)+VLOOKUP($C229+2,Flow!A:B,2)+VLOOKUP($C229+3,Flow!A:B,2)+VLOOKUP($C229+4,Flow!A:B,2)+VLOOKUP($C229+5,Flow!A:B,2))/5)</f>
        <v>792.8</v>
      </c>
      <c r="AV229" s="262">
        <f>VLOOKUP($AL229,Flow!A:B, 2)</f>
        <v>778</v>
      </c>
      <c r="AW229" s="269">
        <f>((VLOOKUP(C229+1, Flow!A:B,2))+(VLOOKUP($C229+2, Flow!A:B,2)))/2</f>
        <v>705.5</v>
      </c>
      <c r="AX229" s="95">
        <v>23</v>
      </c>
      <c r="AY229" s="84">
        <v>0</v>
      </c>
      <c r="AZ229" s="84">
        <v>0</v>
      </c>
      <c r="BA229" s="84">
        <v>0</v>
      </c>
      <c r="BB229" s="155"/>
      <c r="BC229" s="118">
        <f t="shared" si="22"/>
        <v>56</v>
      </c>
      <c r="BD229" s="84">
        <f t="shared" si="23"/>
        <v>2009</v>
      </c>
      <c r="BE229" s="140">
        <f t="shared" si="24"/>
        <v>7.3619631901840492</v>
      </c>
    </row>
    <row r="230" spans="1:57">
      <c r="A230" s="86" t="s">
        <v>18</v>
      </c>
      <c r="B230" s="89" t="s">
        <v>18</v>
      </c>
      <c r="C230" s="301">
        <v>39879</v>
      </c>
      <c r="D230" s="92" t="s">
        <v>384</v>
      </c>
      <c r="E230" s="84" t="s">
        <v>11</v>
      </c>
      <c r="F230" s="156">
        <v>0.78472222222222221</v>
      </c>
      <c r="G230" s="88">
        <v>498</v>
      </c>
      <c r="H230" s="84">
        <v>495</v>
      </c>
      <c r="I230" s="84">
        <v>15</v>
      </c>
      <c r="J230" s="84"/>
      <c r="K230" s="106">
        <f t="shared" si="25"/>
        <v>3.225806451612903</v>
      </c>
      <c r="L230" s="112">
        <f t="shared" si="0"/>
        <v>3.0303030303030303</v>
      </c>
      <c r="M230" s="95">
        <v>41</v>
      </c>
      <c r="N230" s="84">
        <v>41</v>
      </c>
      <c r="O230" s="94" t="s">
        <v>380</v>
      </c>
      <c r="P230" s="94" t="s">
        <v>378</v>
      </c>
      <c r="Q230" s="94" t="s">
        <v>252</v>
      </c>
      <c r="R230" s="84">
        <v>1</v>
      </c>
      <c r="S230" s="89">
        <v>0</v>
      </c>
      <c r="T230" s="280">
        <f>VLOOKUP($C230+$F230,Meso!A:C,2)</f>
        <v>61</v>
      </c>
      <c r="U230" s="284">
        <f>VLOOKUP($C230+$F230, Temp30!A:C, 3, TRUE)</f>
        <v>49</v>
      </c>
      <c r="V230" s="84">
        <v>625</v>
      </c>
      <c r="W230" s="106">
        <f>VLOOKUP($C230,Wunder!A:L,5,FALSE)</f>
        <v>30.07</v>
      </c>
      <c r="X230" s="106">
        <f>VLOOKUP($C230,Wunder!A:L,11, FALSE)</f>
        <v>-8.9999999999999858E-2</v>
      </c>
      <c r="Y230" s="106">
        <f>VLOOKUP($C230,Wunder!A:L,12, FALSE)</f>
        <v>-3.0000000000001137E-2</v>
      </c>
      <c r="Z230" s="99">
        <v>5.27</v>
      </c>
      <c r="AA230" s="80">
        <f>VLOOKUP($C230+F230, KRDD!A:D,4)</f>
        <v>8</v>
      </c>
      <c r="AB230" s="80">
        <f>VLOOKUP($C230+F230, KRDD!$A:$D,3)</f>
        <v>6</v>
      </c>
      <c r="AC230" s="84">
        <v>1</v>
      </c>
      <c r="AD230" s="106" t="str">
        <f>VLOOKUP($C230+$F230,Meso!A:D,4)</f>
        <v>clear</v>
      </c>
      <c r="AE230" s="120"/>
      <c r="AF230" s="262"/>
      <c r="AG230" s="82" t="str">
        <f t="shared" si="21"/>
        <v>N</v>
      </c>
      <c r="AH230" s="106">
        <f>VLOOKUP($C230+$F230+(4/24),KRDD!A:D,2)-VLOOKUP($C230+$F230,KRDD!A:D,2)</f>
        <v>0</v>
      </c>
      <c r="AI230" s="84" t="s">
        <v>18</v>
      </c>
      <c r="AJ230" s="106">
        <f>VLOOKUP(C230+1,Moon!A:B,2,FALSE)</f>
        <v>0.9</v>
      </c>
      <c r="AK230" s="222">
        <f>AJ230*VLOOKUP(AD230,Moon!$R:$S,2,FALSE)</f>
        <v>0.9</v>
      </c>
      <c r="AL230" s="104">
        <f t="shared" si="26"/>
        <v>39880</v>
      </c>
      <c r="AM230" s="138">
        <v>0.47083333333333338</v>
      </c>
      <c r="AN230" s="99">
        <v>6.09</v>
      </c>
      <c r="AO230" s="84">
        <v>599</v>
      </c>
      <c r="AP230" s="99">
        <v>3.1</v>
      </c>
      <c r="AQ230" s="99">
        <v>8.3000000000000007</v>
      </c>
      <c r="AR230" s="89" t="s">
        <v>10</v>
      </c>
      <c r="AS230" s="280">
        <f>VLOOKUP($C230, MDT!A:D, 4, FALSE)</f>
        <v>47.2</v>
      </c>
      <c r="AT230" s="291">
        <f>(VLOOKUP($C230, MDT!A:D,4, TRUE)+VLOOKUP($C230+1, MDT!A:D,4, TRUE))/2</f>
        <v>47.650000000000006</v>
      </c>
      <c r="AU230" s="262">
        <f>((VLOOKUP($C230+1,Flow!A:B,2)+VLOOKUP($C230+2,Flow!A:B,2)+VLOOKUP($C230+3,Flow!A:B,2)+VLOOKUP($C230+4,Flow!A:B,2)+VLOOKUP($C230+5,Flow!A:B,2))/5)</f>
        <v>557.4</v>
      </c>
      <c r="AV230" s="262">
        <f>VLOOKUP($AL230,Flow!A:B, 2)</f>
        <v>635</v>
      </c>
      <c r="AW230" s="269">
        <f>((VLOOKUP(C230+1, Flow!A:B,2))+(VLOOKUP($C230+2, Flow!A:B,2)))/2</f>
        <v>611.5</v>
      </c>
      <c r="AX230" s="95">
        <v>14</v>
      </c>
      <c r="AY230" s="84">
        <v>1</v>
      </c>
      <c r="AZ230" s="84">
        <v>0</v>
      </c>
      <c r="BA230" s="84">
        <v>0</v>
      </c>
      <c r="BB230" s="103">
        <v>0</v>
      </c>
      <c r="BC230" s="118">
        <f t="shared" si="22"/>
        <v>66</v>
      </c>
      <c r="BD230" s="84">
        <f t="shared" si="23"/>
        <v>2009</v>
      </c>
      <c r="BE230" s="140">
        <f t="shared" si="24"/>
        <v>3.225806451612903</v>
      </c>
    </row>
    <row r="231" spans="1:57">
      <c r="A231" s="86" t="s">
        <v>18</v>
      </c>
      <c r="B231" s="89" t="s">
        <v>18</v>
      </c>
      <c r="C231" s="301">
        <v>39879</v>
      </c>
      <c r="D231" s="92" t="s">
        <v>384</v>
      </c>
      <c r="E231" s="84" t="s">
        <v>11</v>
      </c>
      <c r="F231" s="156">
        <v>0.78472222222222221</v>
      </c>
      <c r="G231" s="88">
        <v>510</v>
      </c>
      <c r="H231" s="84">
        <v>523</v>
      </c>
      <c r="I231" s="84">
        <v>20</v>
      </c>
      <c r="J231" s="84"/>
      <c r="K231" s="106">
        <f t="shared" si="25"/>
        <v>4.007633587786259</v>
      </c>
      <c r="L231" s="112">
        <f t="shared" si="0"/>
        <v>3.8240917782026771</v>
      </c>
      <c r="M231" s="95">
        <v>55</v>
      </c>
      <c r="N231" s="84">
        <v>56</v>
      </c>
      <c r="O231" s="94" t="s">
        <v>380</v>
      </c>
      <c r="P231" s="94" t="s">
        <v>378</v>
      </c>
      <c r="Q231" s="94" t="s">
        <v>251</v>
      </c>
      <c r="R231" s="84">
        <v>1</v>
      </c>
      <c r="S231" s="89">
        <v>0</v>
      </c>
      <c r="T231" s="280">
        <f>VLOOKUP($C231+$F231,Meso!A:C,2)</f>
        <v>61</v>
      </c>
      <c r="U231" s="284">
        <f>VLOOKUP($C231+$F231, Temp30!A:C, 3, TRUE)</f>
        <v>49</v>
      </c>
      <c r="V231" s="84">
        <v>625</v>
      </c>
      <c r="W231" s="106">
        <f>VLOOKUP($C231,Wunder!A:L,5,FALSE)</f>
        <v>30.07</v>
      </c>
      <c r="X231" s="106">
        <f>VLOOKUP($C231,Wunder!A:L,11, FALSE)</f>
        <v>-8.9999999999999858E-2</v>
      </c>
      <c r="Y231" s="106">
        <f>VLOOKUP($C231,Wunder!A:L,12, FALSE)</f>
        <v>-3.0000000000001137E-2</v>
      </c>
      <c r="Z231" s="99">
        <v>5.27</v>
      </c>
      <c r="AA231" s="80">
        <f>VLOOKUP($C231+F231, KRDD!A:D,4)</f>
        <v>8</v>
      </c>
      <c r="AB231" s="80">
        <f>VLOOKUP($C231+F231, KRDD!$A:$D,3)</f>
        <v>6</v>
      </c>
      <c r="AC231" s="84">
        <v>1</v>
      </c>
      <c r="AD231" s="106" t="str">
        <f>VLOOKUP($C231+$F231,Meso!A:D,4)</f>
        <v>clear</v>
      </c>
      <c r="AE231" s="120"/>
      <c r="AF231" s="262"/>
      <c r="AG231" s="82" t="str">
        <f t="shared" si="21"/>
        <v>N</v>
      </c>
      <c r="AH231" s="106">
        <f>VLOOKUP($C231+$F231+(4/24),KRDD!A:D,2)-VLOOKUP($C231+$F231,KRDD!A:D,2)</f>
        <v>0</v>
      </c>
      <c r="AI231" s="84" t="s">
        <v>18</v>
      </c>
      <c r="AJ231" s="106">
        <f>VLOOKUP(C231+1,Moon!A:B,2,FALSE)</f>
        <v>0.9</v>
      </c>
      <c r="AK231" s="222">
        <f>AJ231*VLOOKUP(AD231,Moon!$R:$S,2,FALSE)</f>
        <v>0.9</v>
      </c>
      <c r="AL231" s="104">
        <f t="shared" si="26"/>
        <v>39880</v>
      </c>
      <c r="AM231" s="138">
        <v>0.47083333333333338</v>
      </c>
      <c r="AN231" s="99">
        <v>6.09</v>
      </c>
      <c r="AO231" s="84">
        <v>599</v>
      </c>
      <c r="AP231" s="99">
        <v>3.1</v>
      </c>
      <c r="AQ231" s="99">
        <v>8.3000000000000007</v>
      </c>
      <c r="AR231" s="89" t="s">
        <v>10</v>
      </c>
      <c r="AS231" s="280">
        <f>VLOOKUP($C231, MDT!A:D, 4, FALSE)</f>
        <v>47.2</v>
      </c>
      <c r="AT231" s="291">
        <f>(VLOOKUP($C231, MDT!A:D,4, TRUE)+VLOOKUP($C231+1, MDT!A:D,4, TRUE))/2</f>
        <v>47.650000000000006</v>
      </c>
      <c r="AU231" s="262">
        <f>((VLOOKUP($C231+1,Flow!A:B,2)+VLOOKUP($C231+2,Flow!A:B,2)+VLOOKUP($C231+3,Flow!A:B,2)+VLOOKUP($C231+4,Flow!A:B,2)+VLOOKUP($C231+5,Flow!A:B,2))/5)</f>
        <v>557.4</v>
      </c>
      <c r="AV231" s="262">
        <f>VLOOKUP($AL231,Flow!A:B, 2)</f>
        <v>635</v>
      </c>
      <c r="AW231" s="269">
        <f>((VLOOKUP(C231+1, Flow!A:B,2))+(VLOOKUP($C231+2, Flow!A:B,2)))/2</f>
        <v>611.5</v>
      </c>
      <c r="AX231" s="95">
        <v>19</v>
      </c>
      <c r="AY231" s="84">
        <v>1</v>
      </c>
      <c r="AZ231" s="84">
        <v>0</v>
      </c>
      <c r="BA231" s="84">
        <v>0</v>
      </c>
      <c r="BB231" s="103">
        <v>0</v>
      </c>
      <c r="BC231" s="118">
        <f t="shared" si="22"/>
        <v>66</v>
      </c>
      <c r="BD231" s="84">
        <f t="shared" si="23"/>
        <v>2009</v>
      </c>
      <c r="BE231" s="140">
        <f t="shared" si="24"/>
        <v>4.007633587786259</v>
      </c>
    </row>
    <row r="232" spans="1:57">
      <c r="A232" s="86" t="s">
        <v>18</v>
      </c>
      <c r="B232" s="89" t="s">
        <v>18</v>
      </c>
      <c r="C232" s="301">
        <v>39882</v>
      </c>
      <c r="D232" s="92" t="s">
        <v>384</v>
      </c>
      <c r="E232" s="84" t="s">
        <v>11</v>
      </c>
      <c r="F232" s="156">
        <v>0.7993055555555556</v>
      </c>
      <c r="G232" s="88">
        <v>491</v>
      </c>
      <c r="H232" s="84">
        <v>493</v>
      </c>
      <c r="I232" s="84">
        <v>22</v>
      </c>
      <c r="J232" s="84"/>
      <c r="K232" s="106">
        <f t="shared" si="25"/>
        <v>4.6558704453441297</v>
      </c>
      <c r="L232" s="112">
        <f t="shared" si="0"/>
        <v>4.4624746450304258</v>
      </c>
      <c r="M232" s="95">
        <v>60</v>
      </c>
      <c r="N232" s="84">
        <v>62</v>
      </c>
      <c r="O232" s="94" t="s">
        <v>380</v>
      </c>
      <c r="P232" s="94" t="s">
        <v>378</v>
      </c>
      <c r="Q232" s="94" t="s">
        <v>252</v>
      </c>
      <c r="R232" s="84">
        <v>1</v>
      </c>
      <c r="S232" s="89">
        <v>0</v>
      </c>
      <c r="T232" s="280">
        <f>VLOOKUP($C232+$F232,Meso!A:C,2)</f>
        <v>59</v>
      </c>
      <c r="U232" s="284">
        <f>VLOOKUP($C232+$F232, Temp30!A:C, 3, TRUE)</f>
        <v>47.6</v>
      </c>
      <c r="V232" s="84">
        <v>510</v>
      </c>
      <c r="W232" s="106">
        <f>VLOOKUP($C232,Wunder!A:L,5,FALSE)</f>
        <v>30.13</v>
      </c>
      <c r="X232" s="106">
        <f>VLOOKUP($C232,Wunder!A:L,11, FALSE)</f>
        <v>-7.9999999999998295E-2</v>
      </c>
      <c r="Y232" s="106">
        <f>VLOOKUP($C232,Wunder!A:L,12, FALSE)</f>
        <v>7.9999999999998295E-2</v>
      </c>
      <c r="Z232" s="99">
        <v>4.09</v>
      </c>
      <c r="AA232" s="80">
        <f>VLOOKUP($C232+F232, KRDD!A:D,4)</f>
        <v>8</v>
      </c>
      <c r="AB232" s="80">
        <f>VLOOKUP($C232+F232, KRDD!$A:$D,3)</f>
        <v>6</v>
      </c>
      <c r="AC232" s="84">
        <v>1</v>
      </c>
      <c r="AD232" s="106" t="str">
        <f>VLOOKUP($C232+$F232,Meso!A:D,4)</f>
        <v>clear</v>
      </c>
      <c r="AE232" s="120"/>
      <c r="AF232" s="262"/>
      <c r="AG232" s="82" t="str">
        <f t="shared" si="21"/>
        <v>N</v>
      </c>
      <c r="AH232" s="106">
        <f>VLOOKUP($C232+$F232+(4/24),KRDD!A:D,2)-VLOOKUP($C232+$F232,KRDD!A:D,2)</f>
        <v>0</v>
      </c>
      <c r="AI232" s="84" t="s">
        <v>11</v>
      </c>
      <c r="AJ232" s="106">
        <f>VLOOKUP(C232+1,Moon!A:B,2,FALSE)</f>
        <v>1</v>
      </c>
      <c r="AK232" s="222">
        <f>AJ232*VLOOKUP(AD232,Moon!$R:$S,2,FALSE)</f>
        <v>1</v>
      </c>
      <c r="AL232" s="104">
        <f t="shared" si="26"/>
        <v>39883</v>
      </c>
      <c r="AM232" s="138">
        <v>0.54166666666666663</v>
      </c>
      <c r="AN232" s="99">
        <v>4.16</v>
      </c>
      <c r="AO232" s="84">
        <v>506</v>
      </c>
      <c r="AP232" s="99">
        <v>2.6</v>
      </c>
      <c r="AQ232" s="99">
        <v>10</v>
      </c>
      <c r="AR232" s="89" t="s">
        <v>10</v>
      </c>
      <c r="AS232" s="280">
        <f>VLOOKUP($C232, MDT!A:D, 4, FALSE)</f>
        <v>45.9</v>
      </c>
      <c r="AT232" s="291">
        <f>(VLOOKUP($C232, MDT!A:D,4, TRUE)+VLOOKUP($C232+1, MDT!A:D,4, TRUE))/2</f>
        <v>46.55</v>
      </c>
      <c r="AU232" s="262">
        <f>((VLOOKUP($C232+1,Flow!A:B,2)+VLOOKUP($C232+2,Flow!A:B,2)+VLOOKUP($C232+3,Flow!A:B,2)+VLOOKUP($C232+4,Flow!A:B,2)+VLOOKUP($C232+5,Flow!A:B,2))/5)</f>
        <v>483.6</v>
      </c>
      <c r="AV232" s="262">
        <f>VLOOKUP($AL232,Flow!A:B, 2)</f>
        <v>516</v>
      </c>
      <c r="AW232" s="269">
        <f>((VLOOKUP(C232+1, Flow!A:B,2))+(VLOOKUP($C232+2, Flow!A:B,2)))/2</f>
        <v>507.5</v>
      </c>
      <c r="AX232" s="95">
        <v>21</v>
      </c>
      <c r="AY232" s="84">
        <v>1</v>
      </c>
      <c r="AZ232" s="84">
        <v>0</v>
      </c>
      <c r="BA232" s="84">
        <v>0</v>
      </c>
      <c r="BB232" s="103">
        <v>0</v>
      </c>
      <c r="BC232" s="118">
        <f t="shared" si="22"/>
        <v>69</v>
      </c>
      <c r="BD232" s="84">
        <f t="shared" si="23"/>
        <v>2009</v>
      </c>
      <c r="BE232" s="140">
        <f t="shared" si="24"/>
        <v>4.6558704453441297</v>
      </c>
    </row>
    <row r="233" spans="1:57">
      <c r="A233" s="86" t="s">
        <v>18</v>
      </c>
      <c r="B233" s="89" t="s">
        <v>18</v>
      </c>
      <c r="C233" s="301">
        <v>39882</v>
      </c>
      <c r="D233" s="92" t="s">
        <v>384</v>
      </c>
      <c r="E233" s="84" t="s">
        <v>11</v>
      </c>
      <c r="F233" s="156">
        <v>0.7993055555555556</v>
      </c>
      <c r="G233" s="88">
        <v>235</v>
      </c>
      <c r="H233" s="84">
        <v>236</v>
      </c>
      <c r="I233" s="84">
        <v>9</v>
      </c>
      <c r="J233" s="84"/>
      <c r="K233" s="106">
        <f t="shared" si="25"/>
        <v>4.2194092827004219</v>
      </c>
      <c r="L233" s="112">
        <f t="shared" si="0"/>
        <v>3.8135593220338984</v>
      </c>
      <c r="M233" s="95">
        <v>37</v>
      </c>
      <c r="N233" s="84">
        <v>41</v>
      </c>
      <c r="O233" s="94" t="s">
        <v>11</v>
      </c>
      <c r="P233" s="94"/>
      <c r="Q233" s="94" t="s">
        <v>252</v>
      </c>
      <c r="R233" s="84">
        <v>1</v>
      </c>
      <c r="S233" s="89">
        <v>0</v>
      </c>
      <c r="T233" s="280">
        <f>VLOOKUP($C233+$F233,Meso!A:C,2)</f>
        <v>59</v>
      </c>
      <c r="U233" s="284">
        <f>VLOOKUP($C233+$F233, Temp30!A:C, 3, TRUE)</f>
        <v>47.6</v>
      </c>
      <c r="V233" s="84">
        <v>510</v>
      </c>
      <c r="W233" s="106">
        <f>VLOOKUP($C233,Wunder!A:L,5,FALSE)</f>
        <v>30.13</v>
      </c>
      <c r="X233" s="106">
        <f>VLOOKUP($C233,Wunder!A:L,11, FALSE)</f>
        <v>-7.9999999999998295E-2</v>
      </c>
      <c r="Y233" s="106">
        <f>VLOOKUP($C233,Wunder!A:L,12, FALSE)</f>
        <v>7.9999999999998295E-2</v>
      </c>
      <c r="Z233" s="99">
        <v>4.09</v>
      </c>
      <c r="AA233" s="80">
        <f>VLOOKUP($C233+F233, KRDD!A:D,4)</f>
        <v>8</v>
      </c>
      <c r="AB233" s="80">
        <f>VLOOKUP($C233+F233, KRDD!$A:$D,3)</f>
        <v>6</v>
      </c>
      <c r="AC233" s="84">
        <v>1</v>
      </c>
      <c r="AD233" s="106" t="str">
        <f>VLOOKUP($C233+$F233,Meso!A:D,4)</f>
        <v>clear</v>
      </c>
      <c r="AE233" s="120"/>
      <c r="AF233" s="262"/>
      <c r="AG233" s="82" t="str">
        <f t="shared" si="21"/>
        <v>N</v>
      </c>
      <c r="AH233" s="106">
        <f>VLOOKUP($C233+$F233+(4/24),KRDD!A:D,2)-VLOOKUP($C233+$F233,KRDD!A:D,2)</f>
        <v>0</v>
      </c>
      <c r="AI233" s="84" t="s">
        <v>11</v>
      </c>
      <c r="AJ233" s="106">
        <f>VLOOKUP(C233+1,Moon!A:B,2,FALSE)</f>
        <v>1</v>
      </c>
      <c r="AK233" s="222">
        <f>AJ233*VLOOKUP(AD233,Moon!$R:$S,2,FALSE)</f>
        <v>1</v>
      </c>
      <c r="AL233" s="104">
        <f t="shared" si="26"/>
        <v>39883</v>
      </c>
      <c r="AM233" s="138">
        <v>0.54166666666666663</v>
      </c>
      <c r="AN233" s="99">
        <v>4.16</v>
      </c>
      <c r="AO233" s="84">
        <v>506</v>
      </c>
      <c r="AP233" s="99">
        <v>2.6</v>
      </c>
      <c r="AQ233" s="99">
        <v>10</v>
      </c>
      <c r="AR233" s="89" t="s">
        <v>10</v>
      </c>
      <c r="AS233" s="280">
        <f>VLOOKUP($C233, MDT!A:D, 4, FALSE)</f>
        <v>45.9</v>
      </c>
      <c r="AT233" s="291">
        <f>(VLOOKUP($C233, MDT!A:D,4, TRUE)+VLOOKUP($C233+1, MDT!A:D,4, TRUE))/2</f>
        <v>46.55</v>
      </c>
      <c r="AU233" s="262">
        <f>((VLOOKUP($C233+1,Flow!A:B,2)+VLOOKUP($C233+2,Flow!A:B,2)+VLOOKUP($C233+3,Flow!A:B,2)+VLOOKUP($C233+4,Flow!A:B,2)+VLOOKUP($C233+5,Flow!A:B,2))/5)</f>
        <v>483.6</v>
      </c>
      <c r="AV233" s="262">
        <f>VLOOKUP($AL233,Flow!A:B, 2)</f>
        <v>516</v>
      </c>
      <c r="AW233" s="269">
        <f>((VLOOKUP(C233+1, Flow!A:B,2))+(VLOOKUP($C233+2, Flow!A:B,2)))/2</f>
        <v>507.5</v>
      </c>
      <c r="AX233" s="95">
        <v>8</v>
      </c>
      <c r="AY233" s="84">
        <v>1</v>
      </c>
      <c r="AZ233" s="84">
        <v>0</v>
      </c>
      <c r="BA233" s="84">
        <v>0</v>
      </c>
      <c r="BB233" s="103">
        <v>0</v>
      </c>
      <c r="BC233" s="118">
        <f t="shared" si="22"/>
        <v>69</v>
      </c>
      <c r="BD233" s="84">
        <f t="shared" si="23"/>
        <v>2009</v>
      </c>
      <c r="BE233" s="140">
        <f t="shared" si="24"/>
        <v>4.2194092827004219</v>
      </c>
    </row>
    <row r="234" spans="1:57">
      <c r="A234" s="86" t="s">
        <v>18</v>
      </c>
      <c r="B234" s="89" t="s">
        <v>18</v>
      </c>
      <c r="C234" s="301">
        <v>39882</v>
      </c>
      <c r="D234" s="92" t="s">
        <v>384</v>
      </c>
      <c r="E234" s="84" t="s">
        <v>11</v>
      </c>
      <c r="F234" s="156">
        <v>0.79930555555555605</v>
      </c>
      <c r="G234" s="88">
        <v>507</v>
      </c>
      <c r="H234" s="84">
        <v>505</v>
      </c>
      <c r="I234" s="84">
        <v>19</v>
      </c>
      <c r="J234" s="84"/>
      <c r="K234" s="106">
        <f t="shared" si="25"/>
        <v>3.9525691699604746</v>
      </c>
      <c r="L234" s="112">
        <f t="shared" si="0"/>
        <v>3.7623762376237622</v>
      </c>
      <c r="M234" s="95">
        <v>39</v>
      </c>
      <c r="N234" s="84">
        <v>40</v>
      </c>
      <c r="O234" s="94" t="s">
        <v>380</v>
      </c>
      <c r="P234" s="94" t="s">
        <v>378</v>
      </c>
      <c r="Q234" s="94" t="s">
        <v>251</v>
      </c>
      <c r="R234" s="84">
        <v>1</v>
      </c>
      <c r="S234" s="89">
        <v>0</v>
      </c>
      <c r="T234" s="280">
        <f>VLOOKUP($C234+$F234,Meso!A:C,2)</f>
        <v>59</v>
      </c>
      <c r="U234" s="284">
        <f>VLOOKUP($C234+$F234, Temp30!A:C, 3, TRUE)</f>
        <v>47.6</v>
      </c>
      <c r="V234" s="84">
        <v>510</v>
      </c>
      <c r="W234" s="106">
        <f>VLOOKUP($C234,Wunder!A:L,5,FALSE)</f>
        <v>30.13</v>
      </c>
      <c r="X234" s="106">
        <f>VLOOKUP($C234,Wunder!A:L,11, FALSE)</f>
        <v>-7.9999999999998295E-2</v>
      </c>
      <c r="Y234" s="106">
        <f>VLOOKUP($C234,Wunder!A:L,12, FALSE)</f>
        <v>7.9999999999998295E-2</v>
      </c>
      <c r="Z234" s="99">
        <v>4.09</v>
      </c>
      <c r="AA234" s="80">
        <f>VLOOKUP($C234+F234, KRDD!A:D,4)</f>
        <v>8</v>
      </c>
      <c r="AB234" s="80">
        <f>VLOOKUP($C234+F234, KRDD!$A:$D,3)</f>
        <v>6</v>
      </c>
      <c r="AC234" s="84">
        <v>1</v>
      </c>
      <c r="AD234" s="106" t="str">
        <f>VLOOKUP($C234+$F234,Meso!A:D,4)</f>
        <v>clear</v>
      </c>
      <c r="AE234" s="120"/>
      <c r="AF234" s="262"/>
      <c r="AG234" s="82" t="str">
        <f t="shared" si="21"/>
        <v>N</v>
      </c>
      <c r="AH234" s="106">
        <f>VLOOKUP($C234+$F234+(4/24),KRDD!A:D,2)-VLOOKUP($C234+$F234,KRDD!A:D,2)</f>
        <v>0</v>
      </c>
      <c r="AI234" s="84" t="s">
        <v>11</v>
      </c>
      <c r="AJ234" s="106">
        <f>VLOOKUP(C234+1,Moon!A:B,2,FALSE)</f>
        <v>1</v>
      </c>
      <c r="AK234" s="222">
        <f>AJ234*VLOOKUP(AD234,Moon!$R:$S,2,FALSE)</f>
        <v>1</v>
      </c>
      <c r="AL234" s="104">
        <f t="shared" si="26"/>
        <v>39883</v>
      </c>
      <c r="AM234" s="138">
        <v>0.54166666666666696</v>
      </c>
      <c r="AN234" s="99">
        <v>4.16</v>
      </c>
      <c r="AO234" s="84">
        <v>506</v>
      </c>
      <c r="AP234" s="99">
        <v>2.6</v>
      </c>
      <c r="AQ234" s="99">
        <v>10</v>
      </c>
      <c r="AR234" s="89" t="s">
        <v>10</v>
      </c>
      <c r="AS234" s="280">
        <f>VLOOKUP($C234, MDT!A:D, 4, FALSE)</f>
        <v>45.9</v>
      </c>
      <c r="AT234" s="291">
        <f>(VLOOKUP($C234, MDT!A:D,4, TRUE)+VLOOKUP($C234+1, MDT!A:D,4, TRUE))/2</f>
        <v>46.55</v>
      </c>
      <c r="AU234" s="262">
        <f>((VLOOKUP($C234+1,Flow!A:B,2)+VLOOKUP($C234+2,Flow!A:B,2)+VLOOKUP($C234+3,Flow!A:B,2)+VLOOKUP($C234+4,Flow!A:B,2)+VLOOKUP($C234+5,Flow!A:B,2))/5)</f>
        <v>483.6</v>
      </c>
      <c r="AV234" s="262">
        <f>VLOOKUP($AL234,Flow!A:B, 2)</f>
        <v>516</v>
      </c>
      <c r="AW234" s="269">
        <f>((VLOOKUP(C234+1, Flow!A:B,2))+(VLOOKUP($C234+2, Flow!A:B,2)))/2</f>
        <v>507.5</v>
      </c>
      <c r="AX234" s="95">
        <v>18</v>
      </c>
      <c r="AY234" s="84">
        <v>1</v>
      </c>
      <c r="AZ234" s="84">
        <v>0</v>
      </c>
      <c r="BA234" s="84">
        <v>0</v>
      </c>
      <c r="BB234" s="103">
        <v>0</v>
      </c>
      <c r="BC234" s="118">
        <f t="shared" si="22"/>
        <v>69</v>
      </c>
      <c r="BD234" s="84">
        <f t="shared" si="23"/>
        <v>2009</v>
      </c>
      <c r="BE234" s="140">
        <f t="shared" si="24"/>
        <v>3.9525691699604746</v>
      </c>
    </row>
    <row r="235" spans="1:57">
      <c r="A235" s="86" t="s">
        <v>18</v>
      </c>
      <c r="B235" s="89" t="s">
        <v>18</v>
      </c>
      <c r="C235" s="301">
        <v>39886</v>
      </c>
      <c r="D235" s="92" t="s">
        <v>384</v>
      </c>
      <c r="E235" s="84" t="s">
        <v>11</v>
      </c>
      <c r="F235" s="156">
        <v>0.79861111111111116</v>
      </c>
      <c r="G235" s="88">
        <v>493</v>
      </c>
      <c r="H235" s="84">
        <v>493</v>
      </c>
      <c r="I235" s="84">
        <v>23</v>
      </c>
      <c r="J235" s="84"/>
      <c r="K235" s="106">
        <f t="shared" si="25"/>
        <v>4.8582995951417001</v>
      </c>
      <c r="L235" s="112">
        <f t="shared" si="0"/>
        <v>4.6653144016227177</v>
      </c>
      <c r="M235" s="95">
        <v>60</v>
      </c>
      <c r="N235" s="84">
        <v>58</v>
      </c>
      <c r="O235" s="94" t="s">
        <v>380</v>
      </c>
      <c r="P235" s="94" t="s">
        <v>378</v>
      </c>
      <c r="Q235" s="94" t="s">
        <v>251</v>
      </c>
      <c r="R235" s="84">
        <v>1</v>
      </c>
      <c r="S235" s="89">
        <v>0</v>
      </c>
      <c r="T235" s="280">
        <f>VLOOKUP($C235+$F235,Meso!A:C,2)</f>
        <v>54</v>
      </c>
      <c r="U235" s="284">
        <f>VLOOKUP($C235+$F235, Temp30!A:C, 3, TRUE)</f>
        <v>50.7</v>
      </c>
      <c r="V235" s="84">
        <v>456</v>
      </c>
      <c r="W235" s="106">
        <f>VLOOKUP($C235,Wunder!A:L,5,FALSE)</f>
        <v>29.98</v>
      </c>
      <c r="X235" s="106">
        <f>VLOOKUP($C235,Wunder!A:L,11, FALSE)</f>
        <v>-3.9999999999999147E-2</v>
      </c>
      <c r="Y235" s="106">
        <f>VLOOKUP($C235,Wunder!A:L,12, FALSE)</f>
        <v>-7.9999999999998295E-2</v>
      </c>
      <c r="Z235" s="99">
        <v>2.99</v>
      </c>
      <c r="AA235" s="80">
        <f>VLOOKUP($C235+F235, KRDD!A:D,4)</f>
        <v>15</v>
      </c>
      <c r="AB235" s="80">
        <f>VLOOKUP($C235+F235, KRDD!$A:$D,3)</f>
        <v>9</v>
      </c>
      <c r="AC235" s="84">
        <v>5</v>
      </c>
      <c r="AD235" s="106" t="str">
        <f>VLOOKUP($C235+$F235,Meso!A:D,4)</f>
        <v>partly cloudy</v>
      </c>
      <c r="AE235" s="120"/>
      <c r="AF235" s="262" t="str">
        <f>VLOOKUP($C235+1,Wunder!A:L,10,FALSE)</f>
        <v>Rain</v>
      </c>
      <c r="AG235" s="82" t="str">
        <f t="shared" si="21"/>
        <v>N</v>
      </c>
      <c r="AH235" s="106">
        <f>VLOOKUP($C235+$F235+(4/24),KRDD!A:D,2)-VLOOKUP($C235+$F235,KRDD!A:D,2)</f>
        <v>0</v>
      </c>
      <c r="AI235" s="84" t="s">
        <v>11</v>
      </c>
      <c r="AJ235" s="106">
        <f>VLOOKUP(C235+1,Moon!A:B,2,FALSE)</f>
        <v>0.81</v>
      </c>
      <c r="AK235" s="222">
        <f>AJ235*VLOOKUP(AD235,Moon!$R:$S,2,FALSE)</f>
        <v>0.64800000000000013</v>
      </c>
      <c r="AL235" s="104">
        <f t="shared" si="26"/>
        <v>39887</v>
      </c>
      <c r="AM235" s="138">
        <v>0.52361111111111114</v>
      </c>
      <c r="AN235" s="99">
        <v>2.0699999999999998</v>
      </c>
      <c r="AO235" s="84">
        <v>448</v>
      </c>
      <c r="AP235" s="99">
        <v>2.4</v>
      </c>
      <c r="AQ235" s="99">
        <v>10.6</v>
      </c>
      <c r="AR235" s="89" t="s">
        <v>10</v>
      </c>
      <c r="AS235" s="280">
        <f>VLOOKUP($C235, MDT!A:D, 4, FALSE)</f>
        <v>49.9</v>
      </c>
      <c r="AT235" s="291">
        <f>(VLOOKUP($C235, MDT!A:D,4, TRUE)+VLOOKUP($C235+1, MDT!A:D,4, TRUE))/2</f>
        <v>50.099999999999994</v>
      </c>
      <c r="AU235" s="262">
        <f>((VLOOKUP($C235+1,Flow!A:B,2)+VLOOKUP($C235+2,Flow!A:B,2)+VLOOKUP($C235+3,Flow!A:B,2)+VLOOKUP($C235+4,Flow!A:B,2)+VLOOKUP($C235+5,Flow!A:B,2))/5)</f>
        <v>468.4</v>
      </c>
      <c r="AV235" s="262">
        <f>VLOOKUP($AL235,Flow!A:B, 2)</f>
        <v>460</v>
      </c>
      <c r="AW235" s="269">
        <f>((VLOOKUP(C235+1, Flow!A:B,2))+(VLOOKUP($C235+2, Flow!A:B,2)))/2</f>
        <v>455</v>
      </c>
      <c r="AX235" s="95">
        <v>22</v>
      </c>
      <c r="AY235" s="84">
        <v>1</v>
      </c>
      <c r="AZ235" s="84">
        <v>0</v>
      </c>
      <c r="BA235" s="84">
        <v>0</v>
      </c>
      <c r="BB235" s="103">
        <v>0</v>
      </c>
      <c r="BC235" s="118">
        <f t="shared" si="22"/>
        <v>73</v>
      </c>
      <c r="BD235" s="84">
        <f t="shared" si="23"/>
        <v>2009</v>
      </c>
      <c r="BE235" s="140">
        <f t="shared" si="24"/>
        <v>4.8582995951417001</v>
      </c>
    </row>
    <row r="236" spans="1:57">
      <c r="A236" s="86" t="s">
        <v>18</v>
      </c>
      <c r="B236" s="89" t="s">
        <v>18</v>
      </c>
      <c r="C236" s="301">
        <v>39886</v>
      </c>
      <c r="D236" s="92" t="s">
        <v>384</v>
      </c>
      <c r="E236" s="84" t="s">
        <v>11</v>
      </c>
      <c r="F236" s="156">
        <v>0.79861111111111116</v>
      </c>
      <c r="G236" s="88">
        <v>512</v>
      </c>
      <c r="H236" s="84">
        <v>509</v>
      </c>
      <c r="I236" s="84">
        <v>17</v>
      </c>
      <c r="J236" s="84"/>
      <c r="K236" s="106">
        <f t="shared" si="25"/>
        <v>3.5294117647058822</v>
      </c>
      <c r="L236" s="112">
        <f t="shared" si="0"/>
        <v>3.3398821218074657</v>
      </c>
      <c r="M236" s="95">
        <v>40</v>
      </c>
      <c r="N236" s="84">
        <v>41</v>
      </c>
      <c r="O236" s="94" t="s">
        <v>380</v>
      </c>
      <c r="P236" s="94" t="s">
        <v>378</v>
      </c>
      <c r="Q236" s="94" t="s">
        <v>252</v>
      </c>
      <c r="R236" s="84">
        <v>1</v>
      </c>
      <c r="S236" s="89">
        <v>0</v>
      </c>
      <c r="T236" s="280">
        <f>VLOOKUP($C236+$F236,Meso!A:C,2)</f>
        <v>54</v>
      </c>
      <c r="U236" s="284">
        <f>VLOOKUP($C236+$F236, Temp30!A:C, 3, TRUE)</f>
        <v>50.7</v>
      </c>
      <c r="V236" s="84">
        <v>456</v>
      </c>
      <c r="W236" s="106">
        <f>VLOOKUP($C236,Wunder!A:L,5,FALSE)</f>
        <v>29.98</v>
      </c>
      <c r="X236" s="106">
        <f>VLOOKUP($C236,Wunder!A:L,11, FALSE)</f>
        <v>-3.9999999999999147E-2</v>
      </c>
      <c r="Y236" s="106">
        <f>VLOOKUP($C236,Wunder!A:L,12, FALSE)</f>
        <v>-7.9999999999998295E-2</v>
      </c>
      <c r="Z236" s="99">
        <v>2.99</v>
      </c>
      <c r="AA236" s="80">
        <f>VLOOKUP($C236+F236, KRDD!A:D,4)</f>
        <v>15</v>
      </c>
      <c r="AB236" s="80">
        <f>VLOOKUP($C236+F236, KRDD!$A:$D,3)</f>
        <v>9</v>
      </c>
      <c r="AC236" s="84">
        <v>5</v>
      </c>
      <c r="AD236" s="106" t="str">
        <f>VLOOKUP($C236+$F236,Meso!A:D,4)</f>
        <v>partly cloudy</v>
      </c>
      <c r="AE236" s="120"/>
      <c r="AF236" s="262" t="str">
        <f>VLOOKUP($C236+1,Wunder!A:L,10,FALSE)</f>
        <v>Rain</v>
      </c>
      <c r="AG236" s="82" t="str">
        <f t="shared" si="21"/>
        <v>N</v>
      </c>
      <c r="AH236" s="106">
        <f>VLOOKUP($C236+$F236+(4/24),KRDD!A:D,2)-VLOOKUP($C236+$F236,KRDD!A:D,2)</f>
        <v>0</v>
      </c>
      <c r="AI236" s="84" t="s">
        <v>11</v>
      </c>
      <c r="AJ236" s="106">
        <f>VLOOKUP(C236+1,Moon!A:B,2,FALSE)</f>
        <v>0.81</v>
      </c>
      <c r="AK236" s="222">
        <f>AJ236*VLOOKUP(AD236,Moon!$R:$S,2,FALSE)</f>
        <v>0.64800000000000013</v>
      </c>
      <c r="AL236" s="104">
        <f t="shared" si="26"/>
        <v>39887</v>
      </c>
      <c r="AM236" s="138">
        <v>0.52361111111111114</v>
      </c>
      <c r="AN236" s="99">
        <v>2.0699999999999998</v>
      </c>
      <c r="AO236" s="84">
        <v>448</v>
      </c>
      <c r="AP236" s="99">
        <v>2.4</v>
      </c>
      <c r="AQ236" s="99">
        <v>10.6</v>
      </c>
      <c r="AR236" s="89" t="s">
        <v>10</v>
      </c>
      <c r="AS236" s="280">
        <f>VLOOKUP($C236, MDT!A:D, 4, FALSE)</f>
        <v>49.9</v>
      </c>
      <c r="AT236" s="291">
        <f>(VLOOKUP($C236, MDT!A:D,4, TRUE)+VLOOKUP($C236+1, MDT!A:D,4, TRUE))/2</f>
        <v>50.099999999999994</v>
      </c>
      <c r="AU236" s="262">
        <f>((VLOOKUP($C236+1,Flow!A:B,2)+VLOOKUP($C236+2,Flow!A:B,2)+VLOOKUP($C236+3,Flow!A:B,2)+VLOOKUP($C236+4,Flow!A:B,2)+VLOOKUP($C236+5,Flow!A:B,2))/5)</f>
        <v>468.4</v>
      </c>
      <c r="AV236" s="262">
        <f>VLOOKUP($AL236,Flow!A:B, 2)</f>
        <v>460</v>
      </c>
      <c r="AW236" s="269">
        <f>((VLOOKUP(C236+1, Flow!A:B,2))+(VLOOKUP($C236+2, Flow!A:B,2)))/2</f>
        <v>455</v>
      </c>
      <c r="AX236" s="95">
        <v>11</v>
      </c>
      <c r="AY236" s="84">
        <v>6</v>
      </c>
      <c r="AZ236" s="84">
        <v>0</v>
      </c>
      <c r="BA236" s="84">
        <v>0</v>
      </c>
      <c r="BB236" s="103">
        <v>0</v>
      </c>
      <c r="BC236" s="118">
        <f t="shared" si="22"/>
        <v>73</v>
      </c>
      <c r="BD236" s="84">
        <f t="shared" si="23"/>
        <v>2009</v>
      </c>
      <c r="BE236" s="140">
        <f t="shared" si="24"/>
        <v>3.5294117647058822</v>
      </c>
    </row>
    <row r="237" spans="1:57">
      <c r="A237" s="86" t="s">
        <v>18</v>
      </c>
      <c r="B237" s="89" t="s">
        <v>18</v>
      </c>
      <c r="C237" s="301">
        <v>39889</v>
      </c>
      <c r="D237" s="92" t="s">
        <v>384</v>
      </c>
      <c r="E237" s="84" t="s">
        <v>11</v>
      </c>
      <c r="F237" s="156">
        <v>0.81736111111111109</v>
      </c>
      <c r="G237" s="88">
        <v>515</v>
      </c>
      <c r="H237" s="84">
        <v>513</v>
      </c>
      <c r="I237" s="84">
        <v>23</v>
      </c>
      <c r="J237" s="84"/>
      <c r="K237" s="106">
        <f t="shared" si="25"/>
        <v>4.6692607003891053</v>
      </c>
      <c r="L237" s="112">
        <f t="shared" si="0"/>
        <v>4.4834307992202724</v>
      </c>
      <c r="M237" s="95">
        <v>42</v>
      </c>
      <c r="N237" s="84">
        <v>42</v>
      </c>
      <c r="O237" s="94" t="s">
        <v>380</v>
      </c>
      <c r="P237" s="94" t="s">
        <v>378</v>
      </c>
      <c r="Q237" s="94" t="s">
        <v>251</v>
      </c>
      <c r="R237" s="84">
        <v>1</v>
      </c>
      <c r="S237" s="89">
        <v>0</v>
      </c>
      <c r="T237" s="280">
        <f>VLOOKUP($C237+$F237,Meso!A:C,2)</f>
        <v>62.1</v>
      </c>
      <c r="U237" s="284">
        <f>VLOOKUP($C237+$F237, Temp30!A:C, 3, TRUE)</f>
        <v>53.8</v>
      </c>
      <c r="V237" s="84">
        <v>481</v>
      </c>
      <c r="W237" s="106">
        <f>VLOOKUP($C237,Wunder!A:L,5,FALSE)</f>
        <v>30.28</v>
      </c>
      <c r="X237" s="106">
        <f>VLOOKUP($C237,Wunder!A:L,11, FALSE)</f>
        <v>-0.12000000000000099</v>
      </c>
      <c r="Y237" s="106">
        <f>VLOOKUP($C237,Wunder!A:L,12, FALSE)</f>
        <v>0.21000000000000085</v>
      </c>
      <c r="Z237" s="99">
        <v>2.72</v>
      </c>
      <c r="AA237" s="80">
        <f>VLOOKUP($C237+F237, KRDD!A:D,4)</f>
        <v>6</v>
      </c>
      <c r="AB237" s="80">
        <f>VLOOKUP($C237+F237, KRDD!$A:$D,3)</f>
        <v>2</v>
      </c>
      <c r="AC237" s="84">
        <v>1</v>
      </c>
      <c r="AD237" s="106" t="str">
        <f>VLOOKUP($C237+$F237,Meso!A:D,4)</f>
        <v>clear</v>
      </c>
      <c r="AE237" s="120"/>
      <c r="AF237" s="262"/>
      <c r="AG237" s="82" t="str">
        <f t="shared" si="21"/>
        <v>N</v>
      </c>
      <c r="AH237" s="106">
        <f>VLOOKUP($C237+$F237+(4/24),KRDD!A:D,2)-VLOOKUP($C237+$F237,KRDD!A:D,2)</f>
        <v>0</v>
      </c>
      <c r="AI237" s="84" t="s">
        <v>11</v>
      </c>
      <c r="AJ237" s="106">
        <f>VLOOKUP(C237+1,Moon!A:B,2,FALSE)</f>
        <v>0.54</v>
      </c>
      <c r="AK237" s="222">
        <f>AJ237*VLOOKUP(AD237,Moon!$R:$S,2,FALSE)</f>
        <v>0.54</v>
      </c>
      <c r="AL237" s="104">
        <f t="shared" si="26"/>
        <v>39890</v>
      </c>
      <c r="AM237" s="138">
        <v>0.49861111111111112</v>
      </c>
      <c r="AN237" s="99">
        <v>2.4500000000000002</v>
      </c>
      <c r="AO237" s="84">
        <v>485</v>
      </c>
      <c r="AP237" s="99">
        <v>2.4</v>
      </c>
      <c r="AQ237" s="99">
        <v>10</v>
      </c>
      <c r="AR237" s="89" t="s">
        <v>10</v>
      </c>
      <c r="AS237" s="280">
        <f>VLOOKUP($C237, MDT!A:D, 4, FALSE)</f>
        <v>52.3</v>
      </c>
      <c r="AT237" s="291">
        <f>(VLOOKUP($C237, MDT!A:D,4, TRUE)+VLOOKUP($C237+1, MDT!A:D,4, TRUE))/2</f>
        <v>52.099999999999994</v>
      </c>
      <c r="AU237" s="262">
        <f>((VLOOKUP($C237+1,Flow!A:B,2)+VLOOKUP($C237+2,Flow!A:B,2)+VLOOKUP($C237+3,Flow!A:B,2)+VLOOKUP($C237+4,Flow!A:B,2)+VLOOKUP($C237+5,Flow!A:B,2))/5)</f>
        <v>473.6</v>
      </c>
      <c r="AV237" s="262">
        <f>VLOOKUP($AL237,Flow!A:B, 2)</f>
        <v>496</v>
      </c>
      <c r="AW237" s="269">
        <f>((VLOOKUP(C237+1, Flow!A:B,2))+(VLOOKUP($C237+2, Flow!A:B,2)))/2</f>
        <v>488</v>
      </c>
      <c r="AX237" s="95">
        <v>23</v>
      </c>
      <c r="AY237" s="84">
        <v>0</v>
      </c>
      <c r="AZ237" s="84">
        <v>0</v>
      </c>
      <c r="BA237" s="84">
        <v>0</v>
      </c>
      <c r="BB237" s="103">
        <v>0</v>
      </c>
      <c r="BC237" s="118">
        <f t="shared" si="22"/>
        <v>76</v>
      </c>
      <c r="BD237" s="84">
        <f t="shared" si="23"/>
        <v>2009</v>
      </c>
      <c r="BE237" s="140">
        <f t="shared" si="24"/>
        <v>4.6692607003891053</v>
      </c>
    </row>
    <row r="238" spans="1:57">
      <c r="A238" s="86" t="s">
        <v>18</v>
      </c>
      <c r="B238" s="89" t="s">
        <v>18</v>
      </c>
      <c r="C238" s="301">
        <v>39889</v>
      </c>
      <c r="D238" s="92" t="s">
        <v>384</v>
      </c>
      <c r="E238" s="84" t="s">
        <v>11</v>
      </c>
      <c r="F238" s="156">
        <v>0.81736111111111109</v>
      </c>
      <c r="G238" s="88">
        <v>513</v>
      </c>
      <c r="H238" s="84">
        <v>512</v>
      </c>
      <c r="I238" s="84">
        <v>29</v>
      </c>
      <c r="J238" s="84"/>
      <c r="K238" s="106">
        <f t="shared" si="25"/>
        <v>5.8479532163742682</v>
      </c>
      <c r="L238" s="112">
        <f t="shared" si="0"/>
        <v>5.6640625</v>
      </c>
      <c r="M238" s="95">
        <v>61</v>
      </c>
      <c r="N238" s="84">
        <v>62</v>
      </c>
      <c r="O238" s="94" t="s">
        <v>380</v>
      </c>
      <c r="P238" s="94" t="s">
        <v>378</v>
      </c>
      <c r="Q238" s="94" t="s">
        <v>252</v>
      </c>
      <c r="R238" s="84">
        <v>1</v>
      </c>
      <c r="S238" s="89">
        <v>0</v>
      </c>
      <c r="T238" s="280">
        <f>VLOOKUP($C238+$F238,Meso!A:C,2)</f>
        <v>62.1</v>
      </c>
      <c r="U238" s="284">
        <f>VLOOKUP($C238+$F238, Temp30!A:C, 3, TRUE)</f>
        <v>53.8</v>
      </c>
      <c r="V238" s="84">
        <v>481</v>
      </c>
      <c r="W238" s="106">
        <f>VLOOKUP($C238,Wunder!A:L,5,FALSE)</f>
        <v>30.28</v>
      </c>
      <c r="X238" s="106">
        <f>VLOOKUP($C238,Wunder!A:L,11, FALSE)</f>
        <v>-0.12000000000000099</v>
      </c>
      <c r="Y238" s="106">
        <f>VLOOKUP($C238,Wunder!A:L,12, FALSE)</f>
        <v>0.21000000000000085</v>
      </c>
      <c r="Z238" s="99">
        <v>2.72</v>
      </c>
      <c r="AA238" s="80">
        <f>VLOOKUP($C238+F238, KRDD!A:D,4)</f>
        <v>6</v>
      </c>
      <c r="AB238" s="80">
        <f>VLOOKUP($C238+F238, KRDD!$A:$D,3)</f>
        <v>2</v>
      </c>
      <c r="AC238" s="84">
        <v>1</v>
      </c>
      <c r="AD238" s="106" t="str">
        <f>VLOOKUP($C238+$F238,Meso!A:D,4)</f>
        <v>clear</v>
      </c>
      <c r="AE238" s="120"/>
      <c r="AF238" s="262"/>
      <c r="AG238" s="82" t="str">
        <f t="shared" si="21"/>
        <v>N</v>
      </c>
      <c r="AH238" s="106">
        <f>VLOOKUP($C238+$F238+(4/24),KRDD!A:D,2)-VLOOKUP($C238+$F238,KRDD!A:D,2)</f>
        <v>0</v>
      </c>
      <c r="AI238" s="84" t="s">
        <v>11</v>
      </c>
      <c r="AJ238" s="106">
        <f>VLOOKUP(C238+1,Moon!A:B,2,FALSE)</f>
        <v>0.54</v>
      </c>
      <c r="AK238" s="222">
        <f>AJ238*VLOOKUP(AD238,Moon!$R:$S,2,FALSE)</f>
        <v>0.54</v>
      </c>
      <c r="AL238" s="104">
        <f t="shared" si="26"/>
        <v>39890</v>
      </c>
      <c r="AM238" s="138">
        <v>0.49861111111111112</v>
      </c>
      <c r="AN238" s="99">
        <v>2.4500000000000002</v>
      </c>
      <c r="AO238" s="84">
        <v>485</v>
      </c>
      <c r="AP238" s="99">
        <v>2.4</v>
      </c>
      <c r="AQ238" s="99">
        <v>10</v>
      </c>
      <c r="AR238" s="89" t="s">
        <v>10</v>
      </c>
      <c r="AS238" s="280">
        <f>VLOOKUP($C238, MDT!A:D, 4, FALSE)</f>
        <v>52.3</v>
      </c>
      <c r="AT238" s="291">
        <f>(VLOOKUP($C238, MDT!A:D,4, TRUE)+VLOOKUP($C238+1, MDT!A:D,4, TRUE))/2</f>
        <v>52.099999999999994</v>
      </c>
      <c r="AU238" s="262">
        <f>((VLOOKUP($C238+1,Flow!A:B,2)+VLOOKUP($C238+2,Flow!A:B,2)+VLOOKUP($C238+3,Flow!A:B,2)+VLOOKUP($C238+4,Flow!A:B,2)+VLOOKUP($C238+5,Flow!A:B,2))/5)</f>
        <v>473.6</v>
      </c>
      <c r="AV238" s="262">
        <f>VLOOKUP($AL238,Flow!A:B, 2)</f>
        <v>496</v>
      </c>
      <c r="AW238" s="269">
        <f>((VLOOKUP(C238+1, Flow!A:B,2))+(VLOOKUP($C238+2, Flow!A:B,2)))/2</f>
        <v>488</v>
      </c>
      <c r="AX238" s="95">
        <v>28</v>
      </c>
      <c r="AY238" s="84">
        <v>0</v>
      </c>
      <c r="AZ238" s="84">
        <v>1</v>
      </c>
      <c r="BA238" s="84">
        <v>0</v>
      </c>
      <c r="BB238" s="103">
        <v>0</v>
      </c>
      <c r="BC238" s="118">
        <f t="shared" si="22"/>
        <v>76</v>
      </c>
      <c r="BD238" s="84">
        <f t="shared" si="23"/>
        <v>2009</v>
      </c>
      <c r="BE238" s="140">
        <f t="shared" si="24"/>
        <v>5.8479532163742682</v>
      </c>
    </row>
    <row r="239" spans="1:57">
      <c r="A239" s="86" t="s">
        <v>18</v>
      </c>
      <c r="B239" s="89" t="s">
        <v>18</v>
      </c>
      <c r="C239" s="301">
        <v>39889</v>
      </c>
      <c r="D239" s="92" t="s">
        <v>384</v>
      </c>
      <c r="E239" s="84" t="s">
        <v>11</v>
      </c>
      <c r="F239" s="156">
        <v>0.81736111111111098</v>
      </c>
      <c r="G239" s="88">
        <v>185</v>
      </c>
      <c r="H239" s="84">
        <v>197</v>
      </c>
      <c r="I239" s="84">
        <v>10</v>
      </c>
      <c r="J239" s="84"/>
      <c r="K239" s="106">
        <f t="shared" si="25"/>
        <v>5.5555555555555554</v>
      </c>
      <c r="L239" s="112">
        <f t="shared" si="0"/>
        <v>5.0761421319796955</v>
      </c>
      <c r="M239" s="95">
        <v>37</v>
      </c>
      <c r="N239" s="84">
        <v>40</v>
      </c>
      <c r="O239" s="94" t="s">
        <v>11</v>
      </c>
      <c r="P239" s="94"/>
      <c r="Q239" s="94" t="s">
        <v>252</v>
      </c>
      <c r="R239" s="84">
        <v>1</v>
      </c>
      <c r="S239" s="89">
        <v>0</v>
      </c>
      <c r="T239" s="280">
        <f>VLOOKUP($C239+$F239,Meso!A:C,2)</f>
        <v>62.1</v>
      </c>
      <c r="U239" s="284">
        <f>VLOOKUP($C239+$F239, Temp30!A:C, 3, TRUE)</f>
        <v>53.8</v>
      </c>
      <c r="V239" s="84">
        <v>481</v>
      </c>
      <c r="W239" s="106">
        <f>VLOOKUP($C239,Wunder!A:L,5,FALSE)</f>
        <v>30.28</v>
      </c>
      <c r="X239" s="106">
        <f>VLOOKUP($C239,Wunder!A:L,11, FALSE)</f>
        <v>-0.12000000000000099</v>
      </c>
      <c r="Y239" s="106">
        <f>VLOOKUP($C239,Wunder!A:L,12, FALSE)</f>
        <v>0.21000000000000085</v>
      </c>
      <c r="Z239" s="99">
        <v>2.72</v>
      </c>
      <c r="AA239" s="80">
        <f>VLOOKUP($C239+F239, KRDD!A:D,4)</f>
        <v>6</v>
      </c>
      <c r="AB239" s="80">
        <f>VLOOKUP($C239+F239, KRDD!$A:$D,3)</f>
        <v>2</v>
      </c>
      <c r="AC239" s="84">
        <v>1</v>
      </c>
      <c r="AD239" s="106" t="str">
        <f>VLOOKUP($C239+$F239,Meso!A:D,4)</f>
        <v>clear</v>
      </c>
      <c r="AE239" s="120"/>
      <c r="AF239" s="262"/>
      <c r="AG239" s="82" t="str">
        <f t="shared" si="21"/>
        <v>N</v>
      </c>
      <c r="AH239" s="106">
        <f>VLOOKUP($C239+$F239+(4/24),KRDD!A:D,2)-VLOOKUP($C239+$F239,KRDD!A:D,2)</f>
        <v>0</v>
      </c>
      <c r="AI239" s="84" t="s">
        <v>11</v>
      </c>
      <c r="AJ239" s="106">
        <f>VLOOKUP(C239+1,Moon!A:B,2,FALSE)</f>
        <v>0.54</v>
      </c>
      <c r="AK239" s="222">
        <f>AJ239*VLOOKUP(AD239,Moon!$R:$S,2,FALSE)</f>
        <v>0.54</v>
      </c>
      <c r="AL239" s="104">
        <f t="shared" si="26"/>
        <v>39890</v>
      </c>
      <c r="AM239" s="138">
        <v>0.49861111111111112</v>
      </c>
      <c r="AN239" s="99">
        <v>2.4500000000000002</v>
      </c>
      <c r="AO239" s="84">
        <v>485</v>
      </c>
      <c r="AP239" s="99">
        <v>2.4</v>
      </c>
      <c r="AQ239" s="99">
        <v>10</v>
      </c>
      <c r="AR239" s="89" t="s">
        <v>10</v>
      </c>
      <c r="AS239" s="280">
        <f>VLOOKUP($C239, MDT!A:D, 4, FALSE)</f>
        <v>52.3</v>
      </c>
      <c r="AT239" s="291">
        <f>(VLOOKUP($C239, MDT!A:D,4, TRUE)+VLOOKUP($C239+1, MDT!A:D,4, TRUE))/2</f>
        <v>52.099999999999994</v>
      </c>
      <c r="AU239" s="262">
        <f>((VLOOKUP($C239+1,Flow!A:B,2)+VLOOKUP($C239+2,Flow!A:B,2)+VLOOKUP($C239+3,Flow!A:B,2)+VLOOKUP($C239+4,Flow!A:B,2)+VLOOKUP($C239+5,Flow!A:B,2))/5)</f>
        <v>473.6</v>
      </c>
      <c r="AV239" s="262">
        <f>VLOOKUP($AL239,Flow!A:B, 2)</f>
        <v>496</v>
      </c>
      <c r="AW239" s="269">
        <f>((VLOOKUP(C239+1, Flow!A:B,2))+(VLOOKUP($C239+2, Flow!A:B,2)))/2</f>
        <v>488</v>
      </c>
      <c r="AX239" s="95">
        <v>10</v>
      </c>
      <c r="AY239" s="84">
        <v>0</v>
      </c>
      <c r="AZ239" s="84">
        <v>0</v>
      </c>
      <c r="BA239" s="84">
        <v>0</v>
      </c>
      <c r="BB239" s="103">
        <v>0</v>
      </c>
      <c r="BC239" s="118">
        <f t="shared" si="22"/>
        <v>76</v>
      </c>
      <c r="BD239" s="84">
        <f t="shared" si="23"/>
        <v>2009</v>
      </c>
      <c r="BE239" s="140">
        <f t="shared" si="24"/>
        <v>5.5555555555555554</v>
      </c>
    </row>
    <row r="240" spans="1:57">
      <c r="A240" s="86" t="s">
        <v>18</v>
      </c>
      <c r="B240" s="89" t="s">
        <v>18</v>
      </c>
      <c r="C240" s="301">
        <v>39893</v>
      </c>
      <c r="D240" s="92" t="s">
        <v>384</v>
      </c>
      <c r="E240" s="84" t="s">
        <v>11</v>
      </c>
      <c r="F240" s="156">
        <v>0.81944444444444453</v>
      </c>
      <c r="G240" s="88">
        <v>498</v>
      </c>
      <c r="H240" s="84">
        <v>496</v>
      </c>
      <c r="I240" s="84">
        <v>16</v>
      </c>
      <c r="J240" s="84"/>
      <c r="K240" s="106">
        <f t="shared" si="25"/>
        <v>3.4205231388329982</v>
      </c>
      <c r="L240" s="112">
        <f t="shared" si="0"/>
        <v>3.225806451612903</v>
      </c>
      <c r="M240" s="95">
        <v>45</v>
      </c>
      <c r="N240" s="84">
        <v>46</v>
      </c>
      <c r="O240" s="94" t="s">
        <v>380</v>
      </c>
      <c r="P240" s="94" t="s">
        <v>378</v>
      </c>
      <c r="Q240" s="94" t="s">
        <v>252</v>
      </c>
      <c r="R240" s="84">
        <v>1</v>
      </c>
      <c r="S240" s="89">
        <v>0</v>
      </c>
      <c r="T240" s="280">
        <f>VLOOKUP($C240+$F240,Meso!A:C,2)</f>
        <v>53.1</v>
      </c>
      <c r="U240" s="284">
        <f>VLOOKUP($C240+$F240, Temp30!A:C, 3, TRUE)</f>
        <v>52.1</v>
      </c>
      <c r="V240" s="84">
        <v>456</v>
      </c>
      <c r="W240" s="106">
        <f>VLOOKUP($C240,Wunder!A:L,5,FALSE)</f>
        <v>29.8</v>
      </c>
      <c r="X240" s="106">
        <f>VLOOKUP($C240,Wunder!A:L,11, FALSE)</f>
        <v>0.19999999999999929</v>
      </c>
      <c r="Y240" s="106">
        <f>VLOOKUP($C240,Wunder!A:L,12, FALSE)</f>
        <v>-7.9999999999998295E-2</v>
      </c>
      <c r="Z240" s="99">
        <v>2.25</v>
      </c>
      <c r="AA240" s="80">
        <f>VLOOKUP($C240+F240, KRDD!A:D,4)</f>
        <v>39</v>
      </c>
      <c r="AB240" s="80">
        <f>VLOOKUP($C240+F240, KRDD!$A:$D,3)</f>
        <v>20</v>
      </c>
      <c r="AC240" s="84">
        <v>10</v>
      </c>
      <c r="AD240" s="106" t="str">
        <f>VLOOKUP($C240+$F240,Meso!A:D,4)</f>
        <v>clear</v>
      </c>
      <c r="AE240" s="120" t="str">
        <f>VLOOKUP($C240, Wunder!A:L, 10, FALSE)</f>
        <v>Rain</v>
      </c>
      <c r="AF240" s="262" t="str">
        <f>VLOOKUP($C240+1,Wunder!A:L,10,FALSE)</f>
        <v>Rain</v>
      </c>
      <c r="AG240" s="82" t="str">
        <f t="shared" si="21"/>
        <v>N</v>
      </c>
      <c r="AH240" s="106">
        <f>VLOOKUP($C240+$F240+(4/24),KRDD!A:D,2)-VLOOKUP($C240+$F240,KRDD!A:D,2)</f>
        <v>0</v>
      </c>
      <c r="AI240" s="84" t="s">
        <v>11</v>
      </c>
      <c r="AJ240" s="106">
        <f>VLOOKUP(C240+1,Moon!A:B,2,FALSE)</f>
        <v>0.19</v>
      </c>
      <c r="AK240" s="222">
        <f>AJ240*VLOOKUP(AD240,Moon!$R:$S,2,FALSE)</f>
        <v>0.19</v>
      </c>
      <c r="AL240" s="104">
        <f t="shared" si="26"/>
        <v>39894</v>
      </c>
      <c r="AM240" s="138">
        <v>0.50555555555555554</v>
      </c>
      <c r="AN240" s="99">
        <v>2.14</v>
      </c>
      <c r="AO240" s="84">
        <v>479</v>
      </c>
      <c r="AP240" s="99">
        <v>2.6</v>
      </c>
      <c r="AQ240" s="99">
        <v>10</v>
      </c>
      <c r="AR240" s="89" t="s">
        <v>10</v>
      </c>
      <c r="AS240" s="280">
        <f>VLOOKUP($C240, MDT!A:D, 4, FALSE)</f>
        <v>52.4</v>
      </c>
      <c r="AT240" s="291">
        <f>(VLOOKUP($C240, MDT!A:D,4, TRUE)+VLOOKUP($C240+1, MDT!A:D,4, TRUE))/2</f>
        <v>51.45</v>
      </c>
      <c r="AU240" s="262">
        <f>((VLOOKUP($C240+1,Flow!A:B,2)+VLOOKUP($C240+2,Flow!A:B,2)+VLOOKUP($C240+3,Flow!A:B,2)+VLOOKUP($C240+4,Flow!A:B,2)+VLOOKUP($C240+5,Flow!A:B,2))/5)</f>
        <v>448.8</v>
      </c>
      <c r="AV240" s="262">
        <f>VLOOKUP($AL240,Flow!A:B, 2)</f>
        <v>465</v>
      </c>
      <c r="AW240" s="269">
        <f>((VLOOKUP(C240+1, Flow!A:B,2))+(VLOOKUP($C240+2, Flow!A:B,2)))/2</f>
        <v>470.5</v>
      </c>
      <c r="AX240" s="95">
        <v>14</v>
      </c>
      <c r="AY240" s="84">
        <v>1</v>
      </c>
      <c r="AZ240" s="84">
        <v>1</v>
      </c>
      <c r="BA240" s="84">
        <v>0</v>
      </c>
      <c r="BB240" s="103">
        <v>0</v>
      </c>
      <c r="BC240" s="118">
        <f t="shared" si="22"/>
        <v>80</v>
      </c>
      <c r="BD240" s="84">
        <f t="shared" si="23"/>
        <v>2009</v>
      </c>
      <c r="BE240" s="140">
        <f t="shared" si="24"/>
        <v>3.4205231388329982</v>
      </c>
    </row>
    <row r="241" spans="1:57">
      <c r="A241" s="86" t="s">
        <v>18</v>
      </c>
      <c r="B241" s="89" t="s">
        <v>11</v>
      </c>
      <c r="C241" s="302">
        <v>39893</v>
      </c>
      <c r="D241" s="92" t="s">
        <v>384</v>
      </c>
      <c r="E241" s="84" t="s">
        <v>11</v>
      </c>
      <c r="F241" s="156">
        <v>0.81944444444444453</v>
      </c>
      <c r="G241" s="88">
        <v>127</v>
      </c>
      <c r="H241" s="84">
        <v>124</v>
      </c>
      <c r="I241" s="84">
        <v>4</v>
      </c>
      <c r="J241" s="84"/>
      <c r="K241" s="106">
        <f t="shared" si="25"/>
        <v>4</v>
      </c>
      <c r="L241" s="112">
        <f t="shared" si="0"/>
        <v>3.225806451612903</v>
      </c>
      <c r="M241" s="95">
        <v>37</v>
      </c>
      <c r="N241" s="84">
        <v>37</v>
      </c>
      <c r="O241" s="94" t="s">
        <v>11</v>
      </c>
      <c r="P241" s="94"/>
      <c r="Q241" s="94" t="s">
        <v>251</v>
      </c>
      <c r="R241" s="84">
        <v>1</v>
      </c>
      <c r="S241" s="89">
        <v>0</v>
      </c>
      <c r="T241" s="280">
        <f>VLOOKUP($C241+$F241,Meso!A:C,2)</f>
        <v>53.1</v>
      </c>
      <c r="U241" s="284">
        <f>VLOOKUP($C241+$F241, Temp30!A:C, 3, TRUE)</f>
        <v>52.1</v>
      </c>
      <c r="V241" s="84">
        <v>456</v>
      </c>
      <c r="W241" s="106">
        <f>VLOOKUP($C241,Wunder!A:L,5,FALSE)</f>
        <v>29.8</v>
      </c>
      <c r="X241" s="106">
        <f>VLOOKUP($C241,Wunder!A:L,11, FALSE)</f>
        <v>0.19999999999999929</v>
      </c>
      <c r="Y241" s="106">
        <f>VLOOKUP($C241,Wunder!A:L,12, FALSE)</f>
        <v>-7.9999999999998295E-2</v>
      </c>
      <c r="Z241" s="99">
        <v>2.25</v>
      </c>
      <c r="AA241" s="80">
        <f>VLOOKUP($C241+F241, KRDD!A:D,4)</f>
        <v>39</v>
      </c>
      <c r="AB241" s="80">
        <f>VLOOKUP($C241+F241, KRDD!$A:$D,3)</f>
        <v>20</v>
      </c>
      <c r="AC241" s="84">
        <v>10</v>
      </c>
      <c r="AD241" s="106" t="str">
        <f>VLOOKUP($C241+$F241,Meso!A:D,4)</f>
        <v>clear</v>
      </c>
      <c r="AE241" s="120" t="str">
        <f>VLOOKUP($C241, Wunder!A:L, 10, FALSE)</f>
        <v>Rain</v>
      </c>
      <c r="AF241" s="262" t="str">
        <f>VLOOKUP($C241+1,Wunder!A:L,10,FALSE)</f>
        <v>Rain</v>
      </c>
      <c r="AG241" s="82" t="str">
        <f t="shared" si="21"/>
        <v>N</v>
      </c>
      <c r="AH241" s="106">
        <f>VLOOKUP($C241+$F241+(4/24),KRDD!A:D,2)-VLOOKUP($C241+$F241,KRDD!A:D,2)</f>
        <v>0</v>
      </c>
      <c r="AI241" s="84" t="s">
        <v>11</v>
      </c>
      <c r="AJ241" s="106">
        <f>VLOOKUP(C241+1,Moon!A:B,2,FALSE)</f>
        <v>0.19</v>
      </c>
      <c r="AK241" s="222">
        <f>AJ241*VLOOKUP(AD241,Moon!$R:$S,2,FALSE)</f>
        <v>0.19</v>
      </c>
      <c r="AL241" s="104">
        <f t="shared" si="26"/>
        <v>39894</v>
      </c>
      <c r="AM241" s="138">
        <v>0.50555555555555554</v>
      </c>
      <c r="AN241" s="99">
        <v>2.14</v>
      </c>
      <c r="AO241" s="84">
        <v>479</v>
      </c>
      <c r="AP241" s="99">
        <v>2.6</v>
      </c>
      <c r="AQ241" s="99">
        <v>10</v>
      </c>
      <c r="AR241" s="89" t="s">
        <v>10</v>
      </c>
      <c r="AS241" s="280">
        <f>VLOOKUP($C241, MDT!A:D, 4, FALSE)</f>
        <v>52.4</v>
      </c>
      <c r="AT241" s="291">
        <f>(VLOOKUP($C241, MDT!A:D,4, TRUE)+VLOOKUP($C241+1, MDT!A:D,4, TRUE))/2</f>
        <v>51.45</v>
      </c>
      <c r="AU241" s="262">
        <f>((VLOOKUP($C241+1,Flow!A:B,2)+VLOOKUP($C241+2,Flow!A:B,2)+VLOOKUP($C241+3,Flow!A:B,2)+VLOOKUP($C241+4,Flow!A:B,2)+VLOOKUP($C241+5,Flow!A:B,2))/5)</f>
        <v>448.8</v>
      </c>
      <c r="AV241" s="262">
        <f>VLOOKUP($AL241,Flow!A:B, 2)</f>
        <v>465</v>
      </c>
      <c r="AW241" s="269">
        <f>((VLOOKUP(C241+1, Flow!A:B,2))+(VLOOKUP($C241+2, Flow!A:B,2)))/2</f>
        <v>470.5</v>
      </c>
      <c r="AX241" s="95">
        <v>3</v>
      </c>
      <c r="AY241" s="84">
        <v>1</v>
      </c>
      <c r="AZ241" s="84">
        <v>0</v>
      </c>
      <c r="BA241" s="84">
        <v>0</v>
      </c>
      <c r="BB241" s="103">
        <v>0</v>
      </c>
      <c r="BC241" s="118">
        <f t="shared" si="22"/>
        <v>80</v>
      </c>
      <c r="BD241" s="84">
        <f t="shared" si="23"/>
        <v>2009</v>
      </c>
      <c r="BE241" s="140">
        <f t="shared" si="24"/>
        <v>4</v>
      </c>
    </row>
    <row r="242" spans="1:57">
      <c r="A242" s="86" t="s">
        <v>18</v>
      </c>
      <c r="B242" s="89" t="s">
        <v>18</v>
      </c>
      <c r="C242" s="301">
        <v>39893</v>
      </c>
      <c r="D242" s="92" t="s">
        <v>384</v>
      </c>
      <c r="E242" s="84" t="s">
        <v>11</v>
      </c>
      <c r="F242" s="156">
        <v>0.81944444444444497</v>
      </c>
      <c r="G242" s="88">
        <v>492</v>
      </c>
      <c r="H242" s="84">
        <v>493</v>
      </c>
      <c r="I242" s="84">
        <v>20</v>
      </c>
      <c r="J242" s="84"/>
      <c r="K242" s="106">
        <f t="shared" si="25"/>
        <v>4.2510121457489873</v>
      </c>
      <c r="L242" s="112">
        <f t="shared" si="0"/>
        <v>4.056795131845842</v>
      </c>
      <c r="M242" s="95">
        <v>64</v>
      </c>
      <c r="N242" s="84">
        <v>64</v>
      </c>
      <c r="O242" s="94" t="s">
        <v>380</v>
      </c>
      <c r="P242" s="94" t="s">
        <v>378</v>
      </c>
      <c r="Q242" s="94" t="s">
        <v>251</v>
      </c>
      <c r="R242" s="84">
        <v>1</v>
      </c>
      <c r="S242" s="89">
        <v>0</v>
      </c>
      <c r="T242" s="280">
        <f>VLOOKUP($C242+$F242,Meso!A:C,2)</f>
        <v>53.1</v>
      </c>
      <c r="U242" s="284">
        <f>VLOOKUP($C242+$F242, Temp30!A:C, 3, TRUE)</f>
        <v>52.1</v>
      </c>
      <c r="V242" s="84">
        <v>456</v>
      </c>
      <c r="W242" s="106">
        <f>VLOOKUP($C242,Wunder!A:L,5,FALSE)</f>
        <v>29.8</v>
      </c>
      <c r="X242" s="106">
        <f>VLOOKUP($C242,Wunder!A:L,11, FALSE)</f>
        <v>0.19999999999999929</v>
      </c>
      <c r="Y242" s="106">
        <f>VLOOKUP($C242,Wunder!A:L,12, FALSE)</f>
        <v>-7.9999999999998295E-2</v>
      </c>
      <c r="Z242" s="99">
        <v>2.25</v>
      </c>
      <c r="AA242" s="80">
        <f>VLOOKUP($C242+F242, KRDD!A:D,4)</f>
        <v>39</v>
      </c>
      <c r="AB242" s="80">
        <f>VLOOKUP($C242+F242, KRDD!$A:$D,3)</f>
        <v>20</v>
      </c>
      <c r="AC242" s="84">
        <v>10</v>
      </c>
      <c r="AD242" s="106" t="str">
        <f>VLOOKUP($C242+$F242,Meso!A:D,4)</f>
        <v>clear</v>
      </c>
      <c r="AE242" s="120" t="str">
        <f>VLOOKUP($C242, Wunder!A:L, 10, FALSE)</f>
        <v>Rain</v>
      </c>
      <c r="AF242" s="262" t="str">
        <f>VLOOKUP($C242+1,Wunder!A:L,10,FALSE)</f>
        <v>Rain</v>
      </c>
      <c r="AG242" s="82" t="str">
        <f t="shared" si="21"/>
        <v>N</v>
      </c>
      <c r="AH242" s="106">
        <f>VLOOKUP($C242+$F242+(4/24),KRDD!A:D,2)-VLOOKUP($C242+$F242,KRDD!A:D,2)</f>
        <v>0</v>
      </c>
      <c r="AI242" s="84" t="s">
        <v>11</v>
      </c>
      <c r="AJ242" s="106">
        <f>VLOOKUP(C242+1,Moon!A:B,2,FALSE)</f>
        <v>0.19</v>
      </c>
      <c r="AK242" s="222">
        <f>AJ242*VLOOKUP(AD242,Moon!$R:$S,2,FALSE)</f>
        <v>0.19</v>
      </c>
      <c r="AL242" s="104">
        <f t="shared" si="26"/>
        <v>39894</v>
      </c>
      <c r="AM242" s="138">
        <v>0.50555555555555598</v>
      </c>
      <c r="AN242" s="99">
        <v>2.14</v>
      </c>
      <c r="AO242" s="84">
        <v>479</v>
      </c>
      <c r="AP242" s="99">
        <v>2.6</v>
      </c>
      <c r="AQ242" s="99">
        <v>10</v>
      </c>
      <c r="AR242" s="89" t="s">
        <v>10</v>
      </c>
      <c r="AS242" s="280">
        <f>VLOOKUP($C242, MDT!A:D, 4, FALSE)</f>
        <v>52.4</v>
      </c>
      <c r="AT242" s="291">
        <f>(VLOOKUP($C242, MDT!A:D,4, TRUE)+VLOOKUP($C242+1, MDT!A:D,4, TRUE))/2</f>
        <v>51.45</v>
      </c>
      <c r="AU242" s="262">
        <f>((VLOOKUP($C242+1,Flow!A:B,2)+VLOOKUP($C242+2,Flow!A:B,2)+VLOOKUP($C242+3,Flow!A:B,2)+VLOOKUP($C242+4,Flow!A:B,2)+VLOOKUP($C242+5,Flow!A:B,2))/5)</f>
        <v>448.8</v>
      </c>
      <c r="AV242" s="262">
        <f>VLOOKUP($AL242,Flow!A:B, 2)</f>
        <v>465</v>
      </c>
      <c r="AW242" s="269">
        <f>((VLOOKUP(C242+1, Flow!A:B,2))+(VLOOKUP($C242+2, Flow!A:B,2)))/2</f>
        <v>470.5</v>
      </c>
      <c r="AX242" s="95">
        <v>15</v>
      </c>
      <c r="AY242" s="84">
        <v>5</v>
      </c>
      <c r="AZ242" s="84">
        <v>0</v>
      </c>
      <c r="BA242" s="84">
        <v>0</v>
      </c>
      <c r="BB242" s="103">
        <v>0</v>
      </c>
      <c r="BC242" s="118">
        <f t="shared" si="22"/>
        <v>80</v>
      </c>
      <c r="BD242" s="84">
        <f t="shared" si="23"/>
        <v>2009</v>
      </c>
      <c r="BE242" s="140">
        <f t="shared" si="24"/>
        <v>4.2510121457489873</v>
      </c>
    </row>
    <row r="243" spans="1:57">
      <c r="A243" s="86" t="s">
        <v>18</v>
      </c>
      <c r="B243" s="89" t="s">
        <v>18</v>
      </c>
      <c r="C243" s="301">
        <v>39896</v>
      </c>
      <c r="D243" s="92" t="s">
        <v>384</v>
      </c>
      <c r="E243" s="84" t="s">
        <v>11</v>
      </c>
      <c r="F243" s="156">
        <v>0.81388888888888899</v>
      </c>
      <c r="G243" s="88">
        <v>510</v>
      </c>
      <c r="H243" s="84">
        <v>507</v>
      </c>
      <c r="I243" s="84">
        <v>14</v>
      </c>
      <c r="J243" s="84"/>
      <c r="K243" s="106">
        <f t="shared" si="25"/>
        <v>2.9527559055118111</v>
      </c>
      <c r="L243" s="112">
        <f t="shared" si="0"/>
        <v>2.7613412228796843</v>
      </c>
      <c r="M243" s="95">
        <v>46</v>
      </c>
      <c r="N243" s="84">
        <v>46</v>
      </c>
      <c r="O243" s="94" t="s">
        <v>380</v>
      </c>
      <c r="P243" s="94" t="s">
        <v>378</v>
      </c>
      <c r="Q243" s="94" t="s">
        <v>251</v>
      </c>
      <c r="R243" s="84">
        <v>1</v>
      </c>
      <c r="S243" s="89">
        <v>0</v>
      </c>
      <c r="T243" s="280">
        <f>VLOOKUP($C243+$F243,Meso!A:C,2)</f>
        <v>66.900000000000006</v>
      </c>
      <c r="U243" s="284">
        <f>VLOOKUP($C243+$F243, Temp30!A:C, 3, TRUE)</f>
        <v>52.3</v>
      </c>
      <c r="V243" s="84">
        <v>407</v>
      </c>
      <c r="W243" s="106">
        <f>VLOOKUP($C243,Wunder!A:L,5,FALSE)</f>
        <v>30.23</v>
      </c>
      <c r="X243" s="106">
        <f>VLOOKUP($C243,Wunder!A:L,11, FALSE)</f>
        <v>-0.12999999999999901</v>
      </c>
      <c r="Y243" s="106">
        <f>VLOOKUP($C243,Wunder!A:L,12, FALSE)</f>
        <v>-0.10999999999999943</v>
      </c>
      <c r="Z243" s="99">
        <v>2.0699999999999998</v>
      </c>
      <c r="AA243" s="80">
        <f>VLOOKUP($C243+F243, KRDD!A:D,4)</f>
        <v>8</v>
      </c>
      <c r="AB243" s="80">
        <f>VLOOKUP($C243+F243, KRDD!$A:$D,3)</f>
        <v>3</v>
      </c>
      <c r="AC243" s="84">
        <v>1</v>
      </c>
      <c r="AD243" s="106" t="str">
        <f>VLOOKUP($C243+$F243,Meso!A:D,4)</f>
        <v>clear</v>
      </c>
      <c r="AE243" s="120"/>
      <c r="AF243" s="262"/>
      <c r="AG243" s="82" t="str">
        <f t="shared" si="21"/>
        <v>N</v>
      </c>
      <c r="AH243" s="106">
        <f>VLOOKUP($C243+$F243+(4/24),KRDD!A:D,2)-VLOOKUP($C243+$F243,KRDD!A:D,2)</f>
        <v>0</v>
      </c>
      <c r="AI243" s="84" t="s">
        <v>11</v>
      </c>
      <c r="AJ243" s="106">
        <f>VLOOKUP(C243+1,Moon!A:B,2,FALSE)</f>
        <v>0.02</v>
      </c>
      <c r="AK243" s="222">
        <f>AJ243*VLOOKUP(AD243,Moon!$R:$S,2,FALSE)</f>
        <v>0.02</v>
      </c>
      <c r="AL243" s="104">
        <f t="shared" si="26"/>
        <v>39897</v>
      </c>
      <c r="AM243" s="138">
        <v>0.56319444444444444</v>
      </c>
      <c r="AN243" s="99">
        <v>2.1</v>
      </c>
      <c r="AO243" s="84">
        <v>423</v>
      </c>
      <c r="AP243" s="99">
        <v>2.2999999999999998</v>
      </c>
      <c r="AQ243" s="99">
        <v>12.3</v>
      </c>
      <c r="AR243" s="89" t="s">
        <v>10</v>
      </c>
      <c r="AS243" s="280">
        <f>VLOOKUP($C243, MDT!A:D, 4, FALSE)</f>
        <v>49.7</v>
      </c>
      <c r="AT243" s="291">
        <f>(VLOOKUP($C243, MDT!A:D,4, TRUE)+VLOOKUP($C243+1, MDT!A:D,4, TRUE))/2</f>
        <v>50.650000000000006</v>
      </c>
      <c r="AU243" s="262">
        <f>((VLOOKUP($C243+1,Flow!A:B,2)+VLOOKUP($C243+2,Flow!A:B,2)+VLOOKUP($C243+3,Flow!A:B,2)+VLOOKUP($C243+4,Flow!A:B,2)+VLOOKUP($C243+5,Flow!A:B,2))/5)</f>
        <v>432.6</v>
      </c>
      <c r="AV243" s="262">
        <f>VLOOKUP($AL243,Flow!A:B, 2)</f>
        <v>431</v>
      </c>
      <c r="AW243" s="269">
        <f>((VLOOKUP(C243+1, Flow!A:B,2))+(VLOOKUP($C243+2, Flow!A:B,2)))/2</f>
        <v>428</v>
      </c>
      <c r="AX243" s="95">
        <v>13</v>
      </c>
      <c r="AY243" s="84">
        <v>1</v>
      </c>
      <c r="AZ243" s="84">
        <v>0</v>
      </c>
      <c r="BA243" s="84">
        <v>0</v>
      </c>
      <c r="BB243" s="103">
        <v>0</v>
      </c>
      <c r="BC243" s="118">
        <f t="shared" si="22"/>
        <v>83</v>
      </c>
      <c r="BD243" s="84">
        <f t="shared" si="23"/>
        <v>2009</v>
      </c>
      <c r="BE243" s="140">
        <f t="shared" si="24"/>
        <v>2.9527559055118111</v>
      </c>
    </row>
    <row r="244" spans="1:57">
      <c r="A244" s="84" t="s">
        <v>18</v>
      </c>
      <c r="B244" s="89" t="s">
        <v>18</v>
      </c>
      <c r="C244" s="301">
        <v>39896</v>
      </c>
      <c r="D244" s="92" t="s">
        <v>384</v>
      </c>
      <c r="E244" s="84" t="s">
        <v>11</v>
      </c>
      <c r="F244" s="156">
        <v>0.81388888888888899</v>
      </c>
      <c r="G244" s="88">
        <v>498</v>
      </c>
      <c r="H244" s="84">
        <v>501</v>
      </c>
      <c r="I244" s="84">
        <v>28</v>
      </c>
      <c r="J244" s="84"/>
      <c r="K244" s="106">
        <f t="shared" si="25"/>
        <v>5.7768924302788838</v>
      </c>
      <c r="L244" s="112">
        <f t="shared" si="0"/>
        <v>5.5888223552894214</v>
      </c>
      <c r="M244" s="95">
        <v>64</v>
      </c>
      <c r="N244" s="84">
        <v>65</v>
      </c>
      <c r="O244" s="94" t="s">
        <v>380</v>
      </c>
      <c r="P244" s="94" t="s">
        <v>378</v>
      </c>
      <c r="Q244" s="94" t="s">
        <v>252</v>
      </c>
      <c r="R244" s="84">
        <v>1</v>
      </c>
      <c r="S244" s="89">
        <v>0</v>
      </c>
      <c r="T244" s="280">
        <f>VLOOKUP($C244+$F244,Meso!A:C,2)</f>
        <v>66.900000000000006</v>
      </c>
      <c r="U244" s="284">
        <f>VLOOKUP($C244+$F244, Temp30!A:C, 3, TRUE)</f>
        <v>52.3</v>
      </c>
      <c r="V244" s="84">
        <v>407</v>
      </c>
      <c r="W244" s="106">
        <f>VLOOKUP($C244,Wunder!A:L,5,FALSE)</f>
        <v>30.23</v>
      </c>
      <c r="X244" s="106">
        <f>VLOOKUP($C244,Wunder!A:L,11, FALSE)</f>
        <v>-0.12999999999999901</v>
      </c>
      <c r="Y244" s="106">
        <f>VLOOKUP($C244,Wunder!A:L,12, FALSE)</f>
        <v>-0.10999999999999943</v>
      </c>
      <c r="Z244" s="99">
        <v>2.0699999999999998</v>
      </c>
      <c r="AA244" s="80">
        <f>VLOOKUP($C244+F244, KRDD!A:D,4)</f>
        <v>8</v>
      </c>
      <c r="AB244" s="80">
        <f>VLOOKUP($C244+F244, KRDD!$A:$D,3)</f>
        <v>3</v>
      </c>
      <c r="AC244" s="84">
        <v>1</v>
      </c>
      <c r="AD244" s="106" t="str">
        <f>VLOOKUP($C244+$F244,Meso!A:D,4)</f>
        <v>clear</v>
      </c>
      <c r="AE244" s="120"/>
      <c r="AF244" s="262"/>
      <c r="AG244" s="82" t="str">
        <f t="shared" si="21"/>
        <v>N</v>
      </c>
      <c r="AH244" s="106">
        <f>VLOOKUP($C244+$F244+(4/24),KRDD!A:D,2)-VLOOKUP($C244+$F244,KRDD!A:D,2)</f>
        <v>0</v>
      </c>
      <c r="AI244" s="84" t="s">
        <v>11</v>
      </c>
      <c r="AJ244" s="112">
        <f>VLOOKUP(C244+1,Moon!A:B,2,FALSE)</f>
        <v>0.02</v>
      </c>
      <c r="AK244" s="112">
        <f>AJ244*VLOOKUP(AD244,Moon!$R:$S,2,FALSE)</f>
        <v>0.02</v>
      </c>
      <c r="AL244" s="104">
        <f t="shared" si="26"/>
        <v>39897</v>
      </c>
      <c r="AM244" s="138">
        <v>0.56319444444444444</v>
      </c>
      <c r="AN244" s="99">
        <v>2.1</v>
      </c>
      <c r="AO244" s="84">
        <v>423</v>
      </c>
      <c r="AP244" s="99">
        <v>2.2999999999999998</v>
      </c>
      <c r="AQ244" s="99">
        <v>12.3</v>
      </c>
      <c r="AR244" s="89" t="s">
        <v>10</v>
      </c>
      <c r="AS244" s="280">
        <f>VLOOKUP($C244, MDT!A:D, 4, FALSE)</f>
        <v>49.7</v>
      </c>
      <c r="AT244" s="291">
        <f>(VLOOKUP($C244, MDT!A:D,4, TRUE)+VLOOKUP($C244+1, MDT!A:D,4, TRUE))/2</f>
        <v>50.650000000000006</v>
      </c>
      <c r="AU244" s="262">
        <f>((VLOOKUP($C244+1,Flow!A:B,2)+VLOOKUP($C244+2,Flow!A:B,2)+VLOOKUP($C244+3,Flow!A:B,2)+VLOOKUP($C244+4,Flow!A:B,2)+VLOOKUP($C244+5,Flow!A:B,2))/5)</f>
        <v>432.6</v>
      </c>
      <c r="AV244" s="262">
        <f>VLOOKUP($AL244,Flow!A:B, 2)</f>
        <v>431</v>
      </c>
      <c r="AW244" s="269">
        <f>((VLOOKUP(C244+1, Flow!A:B,2))+(VLOOKUP($C244+2, Flow!A:B,2)))/2</f>
        <v>428</v>
      </c>
      <c r="AX244" s="95">
        <v>23</v>
      </c>
      <c r="AY244" s="84">
        <v>3</v>
      </c>
      <c r="AZ244" s="84">
        <v>0</v>
      </c>
      <c r="BA244" s="84">
        <v>1</v>
      </c>
      <c r="BB244" s="103">
        <v>1</v>
      </c>
      <c r="BC244" s="118">
        <f t="shared" si="22"/>
        <v>83</v>
      </c>
      <c r="BD244" s="84">
        <f t="shared" si="23"/>
        <v>2009</v>
      </c>
      <c r="BE244" s="140">
        <f t="shared" si="24"/>
        <v>5.7768924302788838</v>
      </c>
    </row>
    <row r="245" spans="1:57">
      <c r="A245" s="84" t="s">
        <v>18</v>
      </c>
      <c r="B245" s="89" t="s">
        <v>18</v>
      </c>
      <c r="C245" s="301">
        <v>39900</v>
      </c>
      <c r="D245" s="92" t="s">
        <v>384</v>
      </c>
      <c r="E245" s="84" t="s">
        <v>11</v>
      </c>
      <c r="F245" s="156">
        <v>0.86458333333333337</v>
      </c>
      <c r="G245" s="88">
        <v>506</v>
      </c>
      <c r="H245" s="84">
        <v>505</v>
      </c>
      <c r="I245" s="84">
        <v>16</v>
      </c>
      <c r="J245" s="84"/>
      <c r="K245" s="106">
        <f t="shared" si="25"/>
        <v>3.3596837944664033</v>
      </c>
      <c r="L245" s="112">
        <f t="shared" si="0"/>
        <v>3.1683168316831685</v>
      </c>
      <c r="M245" s="95">
        <v>48</v>
      </c>
      <c r="N245" s="84">
        <v>48</v>
      </c>
      <c r="O245" s="94" t="s">
        <v>380</v>
      </c>
      <c r="P245" s="94" t="s">
        <v>378</v>
      </c>
      <c r="Q245" s="94" t="s">
        <v>252</v>
      </c>
      <c r="R245" s="84">
        <v>1</v>
      </c>
      <c r="S245" s="89">
        <v>0</v>
      </c>
      <c r="T245" s="280">
        <f>VLOOKUP($C245+$F245,Meso!A:C,2)</f>
        <v>66.900000000000006</v>
      </c>
      <c r="U245" s="284">
        <f>VLOOKUP($C245+$F245, Temp30!A:C, 3, TRUE)</f>
        <v>56.3</v>
      </c>
      <c r="V245" s="84">
        <v>435</v>
      </c>
      <c r="W245" s="106">
        <f>VLOOKUP($C245,Wunder!A:L,5,FALSE)</f>
        <v>29.92</v>
      </c>
      <c r="X245" s="106">
        <f>VLOOKUP($C245,Wunder!A:L,11, FALSE)</f>
        <v>8.9999999999999858E-2</v>
      </c>
      <c r="Y245" s="106">
        <f>VLOOKUP($C245,Wunder!A:L,12, FALSE)</f>
        <v>-0.12999999999999901</v>
      </c>
      <c r="Z245" s="99">
        <v>2.23</v>
      </c>
      <c r="AA245" s="80">
        <f>VLOOKUP($C245+F245, KRDD!A:D,4)</f>
        <v>21</v>
      </c>
      <c r="AB245" s="80">
        <f>VLOOKUP($C245+F245, KRDD!$A:$D,3)</f>
        <v>4</v>
      </c>
      <c r="AC245" s="84">
        <v>0</v>
      </c>
      <c r="AD245" s="106" t="str">
        <f>VLOOKUP($C245+$F245,Meso!A:D,4)</f>
        <v>clear</v>
      </c>
      <c r="AE245" s="120"/>
      <c r="AF245" s="262"/>
      <c r="AG245" s="82" t="str">
        <f t="shared" si="21"/>
        <v>N</v>
      </c>
      <c r="AH245" s="106">
        <f>VLOOKUP($C245+$F245+(4/24),KRDD!A:D,2)-VLOOKUP($C245+$F245,KRDD!A:D,2)</f>
        <v>0</v>
      </c>
      <c r="AI245" s="84" t="s">
        <v>11</v>
      </c>
      <c r="AJ245" s="112">
        <f>VLOOKUP(C245+1,Moon!A:B,2,FALSE)</f>
        <v>0.09</v>
      </c>
      <c r="AK245" s="112">
        <f>AJ245*VLOOKUP(AD245,Moon!$R:$S,2,FALSE)</f>
        <v>0.09</v>
      </c>
      <c r="AL245" s="104">
        <f t="shared" si="26"/>
        <v>39901</v>
      </c>
      <c r="AM245" s="138">
        <v>0.55000000000000004</v>
      </c>
      <c r="AN245" s="99">
        <v>2.0699999999999998</v>
      </c>
      <c r="AO245" s="84">
        <v>464</v>
      </c>
      <c r="AP245" s="99">
        <v>2.5</v>
      </c>
      <c r="AQ245" s="99">
        <v>11.3</v>
      </c>
      <c r="AR245" s="89" t="s">
        <v>10</v>
      </c>
      <c r="AS245" s="280">
        <f>VLOOKUP($C245, MDT!A:D, 4, FALSE)</f>
        <v>54.6</v>
      </c>
      <c r="AT245" s="291">
        <f>(VLOOKUP($C245, MDT!A:D,4, TRUE)+VLOOKUP($C245+1, MDT!A:D,4, TRUE))/2</f>
        <v>53.8</v>
      </c>
      <c r="AU245" s="262">
        <f>((VLOOKUP($C245+1,Flow!A:B,2)+VLOOKUP($C245+2,Flow!A:B,2)+VLOOKUP($C245+3,Flow!A:B,2)+VLOOKUP($C245+4,Flow!A:B,2)+VLOOKUP($C245+5,Flow!A:B,2))/5)</f>
        <v>431</v>
      </c>
      <c r="AV245" s="262">
        <f>VLOOKUP($AL245,Flow!A:B, 2)</f>
        <v>440</v>
      </c>
      <c r="AW245" s="269">
        <f>((VLOOKUP(C245+1, Flow!A:B,2))+(VLOOKUP($C245+2, Flow!A:B,2)))/2</f>
        <v>448</v>
      </c>
      <c r="AX245" s="95">
        <v>15</v>
      </c>
      <c r="AY245" s="84">
        <v>1</v>
      </c>
      <c r="AZ245" s="84">
        <v>0</v>
      </c>
      <c r="BA245" s="84">
        <v>0</v>
      </c>
      <c r="BB245" s="103">
        <v>0</v>
      </c>
      <c r="BC245" s="118">
        <f t="shared" si="22"/>
        <v>87</v>
      </c>
      <c r="BD245" s="84">
        <f t="shared" si="23"/>
        <v>2009</v>
      </c>
      <c r="BE245" s="140">
        <f t="shared" si="24"/>
        <v>3.3596837944664033</v>
      </c>
    </row>
    <row r="246" spans="1:57">
      <c r="A246" s="84" t="s">
        <v>18</v>
      </c>
      <c r="B246" s="89" t="s">
        <v>18</v>
      </c>
      <c r="C246" s="301">
        <v>39900</v>
      </c>
      <c r="D246" s="92" t="s">
        <v>384</v>
      </c>
      <c r="E246" s="84" t="s">
        <v>11</v>
      </c>
      <c r="F246" s="156">
        <v>0.86458333333333337</v>
      </c>
      <c r="G246" s="88">
        <v>505</v>
      </c>
      <c r="H246" s="84">
        <v>504</v>
      </c>
      <c r="I246" s="84">
        <v>29</v>
      </c>
      <c r="J246" s="84"/>
      <c r="K246" s="106">
        <f t="shared" si="25"/>
        <v>5.9405940594059405</v>
      </c>
      <c r="L246" s="112">
        <f t="shared" si="0"/>
        <v>5.753968253968254</v>
      </c>
      <c r="M246" s="95">
        <v>68</v>
      </c>
      <c r="N246" s="84">
        <v>70</v>
      </c>
      <c r="O246" s="94" t="s">
        <v>380</v>
      </c>
      <c r="P246" s="94" t="s">
        <v>378</v>
      </c>
      <c r="Q246" s="94" t="s">
        <v>251</v>
      </c>
      <c r="R246" s="84">
        <v>1</v>
      </c>
      <c r="S246" s="89">
        <v>0</v>
      </c>
      <c r="T246" s="280">
        <f>VLOOKUP($C246+$F246,Meso!A:C,2)</f>
        <v>66.900000000000006</v>
      </c>
      <c r="U246" s="284">
        <f>VLOOKUP($C246+$F246, Temp30!A:C, 3, TRUE)</f>
        <v>56.3</v>
      </c>
      <c r="V246" s="84">
        <v>435</v>
      </c>
      <c r="W246" s="106">
        <f>VLOOKUP($C246,Wunder!A:L,5,FALSE)</f>
        <v>29.92</v>
      </c>
      <c r="X246" s="106">
        <f>VLOOKUP($C246,Wunder!A:L,11, FALSE)</f>
        <v>8.9999999999999858E-2</v>
      </c>
      <c r="Y246" s="106">
        <f>VLOOKUP($C246,Wunder!A:L,12, FALSE)</f>
        <v>-0.12999999999999901</v>
      </c>
      <c r="Z246" s="99">
        <v>2.23</v>
      </c>
      <c r="AA246" s="80">
        <f>VLOOKUP($C246+F246, KRDD!A:D,4)</f>
        <v>21</v>
      </c>
      <c r="AB246" s="80">
        <f>VLOOKUP($C246+F246, KRDD!$A:$D,3)</f>
        <v>4</v>
      </c>
      <c r="AC246" s="84">
        <v>0</v>
      </c>
      <c r="AD246" s="106" t="str">
        <f>VLOOKUP($C246+$F246,Meso!A:D,4)</f>
        <v>clear</v>
      </c>
      <c r="AE246" s="120"/>
      <c r="AF246" s="262"/>
      <c r="AG246" s="82" t="str">
        <f t="shared" si="21"/>
        <v>N</v>
      </c>
      <c r="AH246" s="106">
        <f>VLOOKUP($C246+$F246+(4/24),KRDD!A:D,2)-VLOOKUP($C246+$F246,KRDD!A:D,2)</f>
        <v>0</v>
      </c>
      <c r="AI246" s="84" t="s">
        <v>11</v>
      </c>
      <c r="AJ246" s="112">
        <f>VLOOKUP(C246+1,Moon!A:B,2,FALSE)</f>
        <v>0.09</v>
      </c>
      <c r="AK246" s="112">
        <f>AJ246*VLOOKUP(AD246,Moon!$R:$S,2,FALSE)</f>
        <v>0.09</v>
      </c>
      <c r="AL246" s="104">
        <f t="shared" si="26"/>
        <v>39901</v>
      </c>
      <c r="AM246" s="138">
        <v>0.55000000000000004</v>
      </c>
      <c r="AN246" s="99">
        <v>2.0699999999999998</v>
      </c>
      <c r="AO246" s="84">
        <v>464</v>
      </c>
      <c r="AP246" s="99">
        <v>2.5</v>
      </c>
      <c r="AQ246" s="99">
        <v>11.3</v>
      </c>
      <c r="AR246" s="89" t="s">
        <v>10</v>
      </c>
      <c r="AS246" s="280">
        <f>VLOOKUP($C246, MDT!A:D, 4, FALSE)</f>
        <v>54.6</v>
      </c>
      <c r="AT246" s="291">
        <f>(VLOOKUP($C246, MDT!A:D,4, TRUE)+VLOOKUP($C246+1, MDT!A:D,4, TRUE))/2</f>
        <v>53.8</v>
      </c>
      <c r="AU246" s="262">
        <f>((VLOOKUP($C246+1,Flow!A:B,2)+VLOOKUP($C246+2,Flow!A:B,2)+VLOOKUP($C246+3,Flow!A:B,2)+VLOOKUP($C246+4,Flow!A:B,2)+VLOOKUP($C246+5,Flow!A:B,2))/5)</f>
        <v>431</v>
      </c>
      <c r="AV246" s="262">
        <f>VLOOKUP($AL246,Flow!A:B, 2)</f>
        <v>440</v>
      </c>
      <c r="AW246" s="269">
        <f>((VLOOKUP(C246+1, Flow!A:B,2))+(VLOOKUP($C246+2, Flow!A:B,2)))/2</f>
        <v>448</v>
      </c>
      <c r="AX246" s="95">
        <v>27</v>
      </c>
      <c r="AY246" s="84">
        <v>1</v>
      </c>
      <c r="AZ246" s="84">
        <v>1</v>
      </c>
      <c r="BA246" s="84">
        <v>0</v>
      </c>
      <c r="BB246" s="103">
        <v>0</v>
      </c>
      <c r="BC246" s="118">
        <f t="shared" si="22"/>
        <v>87</v>
      </c>
      <c r="BD246" s="84">
        <f t="shared" si="23"/>
        <v>2009</v>
      </c>
      <c r="BE246" s="140">
        <f t="shared" si="24"/>
        <v>5.9405940594059405</v>
      </c>
    </row>
    <row r="247" spans="1:57">
      <c r="A247" s="84" t="s">
        <v>18</v>
      </c>
      <c r="B247" s="89" t="s">
        <v>18</v>
      </c>
      <c r="C247" s="301">
        <v>39903</v>
      </c>
      <c r="D247" s="92" t="s">
        <v>384</v>
      </c>
      <c r="E247" s="84" t="s">
        <v>11</v>
      </c>
      <c r="F247" s="156">
        <v>0.84166666666666667</v>
      </c>
      <c r="G247" s="88">
        <v>500</v>
      </c>
      <c r="H247" s="84">
        <v>501</v>
      </c>
      <c r="I247" s="84">
        <v>11</v>
      </c>
      <c r="J247" s="84"/>
      <c r="K247" s="106">
        <f t="shared" si="25"/>
        <v>2.3904382470119523</v>
      </c>
      <c r="L247" s="112">
        <f t="shared" si="0"/>
        <v>2.19560878243513</v>
      </c>
      <c r="M247" s="95">
        <v>65</v>
      </c>
      <c r="N247" s="84">
        <v>66</v>
      </c>
      <c r="O247" s="94" t="s">
        <v>380</v>
      </c>
      <c r="P247" s="94" t="s">
        <v>378</v>
      </c>
      <c r="Q247" s="94" t="s">
        <v>251</v>
      </c>
      <c r="R247" s="84">
        <v>1</v>
      </c>
      <c r="S247" s="89">
        <v>0</v>
      </c>
      <c r="T247" s="280">
        <f>VLOOKUP($C247+$F247,Meso!A:C,2)</f>
        <v>68</v>
      </c>
      <c r="U247" s="284">
        <f>VLOOKUP($C247+$F247, Temp30!A:C, 3, TRUE)</f>
        <v>54.3</v>
      </c>
      <c r="V247" s="84">
        <v>423</v>
      </c>
      <c r="W247" s="106">
        <f>VLOOKUP($C247,Wunder!A:L,5,FALSE)</f>
        <v>30.02</v>
      </c>
      <c r="X247" s="106">
        <f>VLOOKUP($C247,Wunder!A:L,11, FALSE)</f>
        <v>-7.0000000000000284E-2</v>
      </c>
      <c r="Y247" s="106">
        <f>VLOOKUP($C247,Wunder!A:L,12, FALSE)</f>
        <v>-0.10999999999999943</v>
      </c>
      <c r="Z247" s="99">
        <v>2.0499999999999998</v>
      </c>
      <c r="AA247" s="80">
        <f>VLOOKUP($C247+F247, KRDD!A:D,4)</f>
        <v>15</v>
      </c>
      <c r="AB247" s="80">
        <f>VLOOKUP($C247+F247, KRDD!$A:$D,3)</f>
        <v>12</v>
      </c>
      <c r="AC247" s="84">
        <v>3</v>
      </c>
      <c r="AD247" s="106" t="str">
        <f>VLOOKUP($C247+$F247,Meso!A:D,4)</f>
        <v>clear</v>
      </c>
      <c r="AE247" s="120"/>
      <c r="AF247" s="262"/>
      <c r="AG247" s="82" t="str">
        <f t="shared" si="21"/>
        <v>N</v>
      </c>
      <c r="AH247" s="106">
        <f>VLOOKUP($C247+$F247+(4/24),KRDD!A:D,2)-VLOOKUP($C247+$F247,KRDD!A:D,2)</f>
        <v>0</v>
      </c>
      <c r="AI247" s="84" t="s">
        <v>20</v>
      </c>
      <c r="AJ247" s="112">
        <f>VLOOKUP(C247+1,Moon!A:B,2,FALSE)</f>
        <v>0.36</v>
      </c>
      <c r="AK247" s="112">
        <f>AJ247*VLOOKUP(AD247,Moon!$R:$S,2,FALSE)</f>
        <v>0.36</v>
      </c>
      <c r="AL247" s="104">
        <f t="shared" si="26"/>
        <v>39904</v>
      </c>
      <c r="AM247" s="138">
        <v>0.55625000000000002</v>
      </c>
      <c r="AN247" s="99">
        <v>1.61</v>
      </c>
      <c r="AO247" s="84">
        <v>407</v>
      </c>
      <c r="AP247" s="99">
        <v>2.2000000000000002</v>
      </c>
      <c r="AQ247" s="99">
        <v>14</v>
      </c>
      <c r="AR247" s="89" t="s">
        <v>10</v>
      </c>
      <c r="AS247" s="280">
        <f>VLOOKUP($C247, MDT!A:D, 4, FALSE)</f>
        <v>51.6</v>
      </c>
      <c r="AT247" s="291">
        <f>(VLOOKUP($C247, MDT!A:D,4, TRUE)+VLOOKUP($C247+1, MDT!A:D,4, TRUE))/2</f>
        <v>52.85</v>
      </c>
      <c r="AU247" s="262">
        <f>((VLOOKUP($C247+1,Flow!A:B,2)+VLOOKUP($C247+2,Flow!A:B,2)+VLOOKUP($C247+3,Flow!A:B,2)+VLOOKUP($C247+4,Flow!A:B,2)+VLOOKUP($C247+5,Flow!A:B,2))/5)</f>
        <v>415.2</v>
      </c>
      <c r="AV247" s="262">
        <f>VLOOKUP($AL247,Flow!A:B, 2)</f>
        <v>417</v>
      </c>
      <c r="AW247" s="269">
        <f>((VLOOKUP(C247+1, Flow!A:B,2))+(VLOOKUP($C247+2, Flow!A:B,2)))/2</f>
        <v>416.5</v>
      </c>
      <c r="AX247" s="95">
        <v>10</v>
      </c>
      <c r="AY247" s="84">
        <v>1</v>
      </c>
      <c r="AZ247" s="84">
        <v>0</v>
      </c>
      <c r="BA247" s="84">
        <v>0</v>
      </c>
      <c r="BB247" s="103">
        <v>0</v>
      </c>
      <c r="BC247" s="118">
        <f t="shared" si="22"/>
        <v>90</v>
      </c>
      <c r="BD247" s="84">
        <f t="shared" si="23"/>
        <v>2009</v>
      </c>
      <c r="BE247" s="140">
        <f t="shared" si="24"/>
        <v>2.3904382470119523</v>
      </c>
    </row>
    <row r="248" spans="1:57">
      <c r="A248" s="84" t="s">
        <v>18</v>
      </c>
      <c r="B248" s="89" t="s">
        <v>18</v>
      </c>
      <c r="C248" s="301">
        <v>39903</v>
      </c>
      <c r="D248" s="92" t="s">
        <v>384</v>
      </c>
      <c r="E248" s="84" t="s">
        <v>11</v>
      </c>
      <c r="F248" s="156">
        <v>0.84166666666666667</v>
      </c>
      <c r="G248" s="88">
        <v>501</v>
      </c>
      <c r="H248" s="84">
        <v>499</v>
      </c>
      <c r="I248" s="84">
        <v>10</v>
      </c>
      <c r="J248" s="84"/>
      <c r="K248" s="106">
        <f t="shared" si="25"/>
        <v>2.1999999999999997</v>
      </c>
      <c r="L248" s="112">
        <f t="shared" si="0"/>
        <v>2.0040080160320639</v>
      </c>
      <c r="M248" s="95">
        <v>50</v>
      </c>
      <c r="N248" s="84">
        <v>52</v>
      </c>
      <c r="O248" s="94" t="s">
        <v>380</v>
      </c>
      <c r="P248" s="94" t="s">
        <v>378</v>
      </c>
      <c r="Q248" s="94" t="s">
        <v>252</v>
      </c>
      <c r="R248" s="84">
        <v>1</v>
      </c>
      <c r="S248" s="89">
        <v>0</v>
      </c>
      <c r="T248" s="280">
        <f>VLOOKUP($C248+$F248,Meso!A:C,2)</f>
        <v>68</v>
      </c>
      <c r="U248" s="284">
        <f>VLOOKUP($C248+$F248, Temp30!A:C, 3, TRUE)</f>
        <v>54.3</v>
      </c>
      <c r="V248" s="84">
        <v>423</v>
      </c>
      <c r="W248" s="106">
        <f>VLOOKUP($C248,Wunder!A:L,5,FALSE)</f>
        <v>30.02</v>
      </c>
      <c r="X248" s="106">
        <f>VLOOKUP($C248,Wunder!A:L,11, FALSE)</f>
        <v>-7.0000000000000284E-2</v>
      </c>
      <c r="Y248" s="106">
        <f>VLOOKUP($C248,Wunder!A:L,12, FALSE)</f>
        <v>-0.10999999999999943</v>
      </c>
      <c r="Z248" s="99">
        <v>2.0499999999999998</v>
      </c>
      <c r="AA248" s="80">
        <f>VLOOKUP($C248+F248, KRDD!A:D,4)</f>
        <v>15</v>
      </c>
      <c r="AB248" s="80">
        <f>VLOOKUP($C248+F248, KRDD!$A:$D,3)</f>
        <v>12</v>
      </c>
      <c r="AC248" s="84">
        <v>3</v>
      </c>
      <c r="AD248" s="106" t="str">
        <f>VLOOKUP($C248+$F248,Meso!A:D,4)</f>
        <v>clear</v>
      </c>
      <c r="AE248" s="120"/>
      <c r="AF248" s="262"/>
      <c r="AG248" s="82" t="str">
        <f t="shared" si="21"/>
        <v>N</v>
      </c>
      <c r="AH248" s="106">
        <f>VLOOKUP($C248+$F248+(4/24),KRDD!A:D,2)-VLOOKUP($C248+$F248,KRDD!A:D,2)</f>
        <v>0</v>
      </c>
      <c r="AI248" s="84" t="s">
        <v>20</v>
      </c>
      <c r="AJ248" s="112">
        <f>VLOOKUP(C248+1,Moon!A:B,2,FALSE)</f>
        <v>0.36</v>
      </c>
      <c r="AK248" s="112">
        <f>AJ248*VLOOKUP(AD248,Moon!$R:$S,2,FALSE)</f>
        <v>0.36</v>
      </c>
      <c r="AL248" s="104">
        <f t="shared" si="26"/>
        <v>39904</v>
      </c>
      <c r="AM248" s="138">
        <v>0.55625000000000002</v>
      </c>
      <c r="AN248" s="99">
        <v>1.61</v>
      </c>
      <c r="AO248" s="84">
        <v>407</v>
      </c>
      <c r="AP248" s="99">
        <v>2.2000000000000002</v>
      </c>
      <c r="AQ248" s="99">
        <v>14</v>
      </c>
      <c r="AR248" s="89" t="s">
        <v>10</v>
      </c>
      <c r="AS248" s="280">
        <f>VLOOKUP($C248, MDT!A:D, 4, FALSE)</f>
        <v>51.6</v>
      </c>
      <c r="AT248" s="291">
        <f>(VLOOKUP($C248, MDT!A:D,4, TRUE)+VLOOKUP($C248+1, MDT!A:D,4, TRUE))/2</f>
        <v>52.85</v>
      </c>
      <c r="AU248" s="262">
        <f>((VLOOKUP($C248+1,Flow!A:B,2)+VLOOKUP($C248+2,Flow!A:B,2)+VLOOKUP($C248+3,Flow!A:B,2)+VLOOKUP($C248+4,Flow!A:B,2)+VLOOKUP($C248+5,Flow!A:B,2))/5)</f>
        <v>415.2</v>
      </c>
      <c r="AV248" s="262">
        <f>VLOOKUP($AL248,Flow!A:B, 2)</f>
        <v>417</v>
      </c>
      <c r="AW248" s="269">
        <f>((VLOOKUP(C248+1, Flow!A:B,2))+(VLOOKUP($C248+2, Flow!A:B,2)))/2</f>
        <v>416.5</v>
      </c>
      <c r="AX248" s="95">
        <v>9</v>
      </c>
      <c r="AY248" s="84">
        <v>0</v>
      </c>
      <c r="AZ248" s="84">
        <v>1</v>
      </c>
      <c r="BA248" s="84">
        <v>0</v>
      </c>
      <c r="BB248" s="103">
        <v>0</v>
      </c>
      <c r="BC248" s="118">
        <f t="shared" si="22"/>
        <v>90</v>
      </c>
      <c r="BD248" s="84">
        <f t="shared" si="23"/>
        <v>2009</v>
      </c>
      <c r="BE248" s="140">
        <f t="shared" si="24"/>
        <v>2.1999999999999997</v>
      </c>
    </row>
    <row r="249" spans="1:57">
      <c r="A249" s="84" t="s">
        <v>18</v>
      </c>
      <c r="B249" s="89" t="s">
        <v>18</v>
      </c>
      <c r="C249" s="301">
        <v>39907</v>
      </c>
      <c r="D249" s="92" t="s">
        <v>384</v>
      </c>
      <c r="E249" s="84" t="s">
        <v>11</v>
      </c>
      <c r="F249" s="156">
        <v>0.82291666666666663</v>
      </c>
      <c r="G249" s="88">
        <v>504</v>
      </c>
      <c r="H249" s="84">
        <v>504</v>
      </c>
      <c r="I249" s="84">
        <v>19</v>
      </c>
      <c r="J249" s="84"/>
      <c r="K249" s="106">
        <f t="shared" si="25"/>
        <v>3.9603960396039604</v>
      </c>
      <c r="L249" s="112">
        <f t="shared" si="0"/>
        <v>3.7698412698412698</v>
      </c>
      <c r="M249" s="95">
        <v>53</v>
      </c>
      <c r="N249" s="84">
        <v>53</v>
      </c>
      <c r="O249" s="94" t="s">
        <v>380</v>
      </c>
      <c r="P249" s="94" t="s">
        <v>378</v>
      </c>
      <c r="Q249" s="94" t="s">
        <v>251</v>
      </c>
      <c r="R249" s="84">
        <v>1</v>
      </c>
      <c r="S249" s="89">
        <v>0</v>
      </c>
      <c r="T249" s="280">
        <f>VLOOKUP($C249+$F249,Meso!A:C,2)</f>
        <v>66</v>
      </c>
      <c r="U249" s="284">
        <f>VLOOKUP($C249+$F249, Temp30!A:C, 3, TRUE)</f>
        <v>52.9</v>
      </c>
      <c r="V249" s="84">
        <v>391</v>
      </c>
      <c r="W249" s="106">
        <f>VLOOKUP($C249,Wunder!A:L,5,FALSE)</f>
        <v>30.06</v>
      </c>
      <c r="X249" s="106">
        <f>VLOOKUP($C249,Wunder!A:L,11, FALSE)</f>
        <v>8.0000000000001847E-2</v>
      </c>
      <c r="Y249" s="106">
        <f>VLOOKUP($C249,Wunder!A:L,12, FALSE)</f>
        <v>8.9999999999999858E-2</v>
      </c>
      <c r="Z249" s="99">
        <v>2.12</v>
      </c>
      <c r="AA249" s="80">
        <f>VLOOKUP($C249+F249, KRDD!A:D,4)</f>
        <v>10</v>
      </c>
      <c r="AB249" s="80">
        <f>VLOOKUP($C249+F249, KRDD!$A:$D,3)</f>
        <v>6</v>
      </c>
      <c r="AC249" s="84">
        <v>1</v>
      </c>
      <c r="AD249" s="106" t="str">
        <f>VLOOKUP($C249+$F249,Meso!A:D,4)</f>
        <v>clear</v>
      </c>
      <c r="AE249" s="120"/>
      <c r="AF249" s="262"/>
      <c r="AG249" s="82" t="str">
        <f t="shared" si="21"/>
        <v>N</v>
      </c>
      <c r="AH249" s="106">
        <f>VLOOKUP($C249+$F249+(4/24),KRDD!A:D,2)-VLOOKUP($C249+$F249,KRDD!A:D,2)</f>
        <v>0</v>
      </c>
      <c r="AI249" s="84" t="s">
        <v>18</v>
      </c>
      <c r="AJ249" s="112">
        <f>VLOOKUP(C249+1,Moon!A:B,2,FALSE)</f>
        <v>0.79</v>
      </c>
      <c r="AK249" s="112">
        <f>AJ249*VLOOKUP(AD249,Moon!$R:$S,2,FALSE)</f>
        <v>0.79</v>
      </c>
      <c r="AL249" s="104">
        <f t="shared" si="26"/>
        <v>39908</v>
      </c>
      <c r="AM249" s="138">
        <v>0.56527777777777777</v>
      </c>
      <c r="AN249" s="99">
        <v>1.71</v>
      </c>
      <c r="AO249" s="84">
        <v>403</v>
      </c>
      <c r="AP249" s="99">
        <v>2.2000000000000002</v>
      </c>
      <c r="AQ249" s="99">
        <v>13.3</v>
      </c>
      <c r="AR249" s="89" t="s">
        <v>10</v>
      </c>
      <c r="AS249" s="280">
        <f>VLOOKUP($C249, MDT!A:D, 4, FALSE)</f>
        <v>50.6</v>
      </c>
      <c r="AT249" s="291">
        <f>(VLOOKUP($C249, MDT!A:D,4, TRUE)+VLOOKUP($C249+1, MDT!A:D,4, TRUE))/2</f>
        <v>51.2</v>
      </c>
      <c r="AU249" s="262">
        <f>((VLOOKUP($C249+1,Flow!A:B,2)+VLOOKUP($C249+2,Flow!A:B,2)+VLOOKUP($C249+3,Flow!A:B,2)+VLOOKUP($C249+4,Flow!A:B,2)+VLOOKUP($C249+5,Flow!A:B,2))/5)</f>
        <v>391.2</v>
      </c>
      <c r="AV249" s="262">
        <f>VLOOKUP($AL249,Flow!A:B, 2)</f>
        <v>403</v>
      </c>
      <c r="AW249" s="269">
        <f>((VLOOKUP(C249+1, Flow!A:B,2))+(VLOOKUP($C249+2, Flow!A:B,2)))/2</f>
        <v>397</v>
      </c>
      <c r="AX249" s="95">
        <v>17</v>
      </c>
      <c r="AY249" s="84">
        <v>1</v>
      </c>
      <c r="AZ249" s="84">
        <v>1</v>
      </c>
      <c r="BA249" s="84">
        <v>0</v>
      </c>
      <c r="BB249" s="103">
        <v>0</v>
      </c>
      <c r="BC249" s="118">
        <f t="shared" si="22"/>
        <v>94</v>
      </c>
      <c r="BD249" s="84">
        <f t="shared" si="23"/>
        <v>2009</v>
      </c>
      <c r="BE249" s="140">
        <f t="shared" si="24"/>
        <v>3.9603960396039604</v>
      </c>
    </row>
    <row r="250" spans="1:57">
      <c r="A250" s="84" t="s">
        <v>18</v>
      </c>
      <c r="B250" s="89" t="s">
        <v>18</v>
      </c>
      <c r="C250" s="301">
        <v>39907</v>
      </c>
      <c r="D250" s="92" t="s">
        <v>384</v>
      </c>
      <c r="E250" s="84" t="s">
        <v>11</v>
      </c>
      <c r="F250" s="156">
        <v>0.82291666666666663</v>
      </c>
      <c r="G250" s="88">
        <v>525</v>
      </c>
      <c r="H250" s="84">
        <v>526</v>
      </c>
      <c r="I250" s="84">
        <v>24</v>
      </c>
      <c r="J250" s="84"/>
      <c r="K250" s="106">
        <f t="shared" si="25"/>
        <v>4.7438330170777991</v>
      </c>
      <c r="L250" s="112">
        <f t="shared" si="0"/>
        <v>4.5627376425855513</v>
      </c>
      <c r="M250" s="95">
        <v>67</v>
      </c>
      <c r="N250" s="84">
        <v>68</v>
      </c>
      <c r="O250" s="94" t="s">
        <v>380</v>
      </c>
      <c r="P250" s="94" t="s">
        <v>378</v>
      </c>
      <c r="Q250" s="94" t="s">
        <v>252</v>
      </c>
      <c r="R250" s="84">
        <v>1</v>
      </c>
      <c r="S250" s="89">
        <v>0</v>
      </c>
      <c r="T250" s="280">
        <f>VLOOKUP($C250+$F250,Meso!A:C,2)</f>
        <v>66</v>
      </c>
      <c r="U250" s="284">
        <f>VLOOKUP($C250+$F250, Temp30!A:C, 3, TRUE)</f>
        <v>52.9</v>
      </c>
      <c r="V250" s="84">
        <v>391</v>
      </c>
      <c r="W250" s="106">
        <f>VLOOKUP($C250,Wunder!A:L,5,FALSE)</f>
        <v>30.06</v>
      </c>
      <c r="X250" s="106">
        <f>VLOOKUP($C250,Wunder!A:L,11, FALSE)</f>
        <v>8.0000000000001847E-2</v>
      </c>
      <c r="Y250" s="106">
        <f>VLOOKUP($C250,Wunder!A:L,12, FALSE)</f>
        <v>8.9999999999999858E-2</v>
      </c>
      <c r="Z250" s="99">
        <v>2.12</v>
      </c>
      <c r="AA250" s="80">
        <f>VLOOKUP($C250+F250, KRDD!A:D,4)</f>
        <v>10</v>
      </c>
      <c r="AB250" s="80">
        <f>VLOOKUP($C250+F250, KRDD!$A:$D,3)</f>
        <v>6</v>
      </c>
      <c r="AC250" s="84">
        <v>1</v>
      </c>
      <c r="AD250" s="106" t="str">
        <f>VLOOKUP($C250+$F250,Meso!A:D,4)</f>
        <v>clear</v>
      </c>
      <c r="AE250" s="120"/>
      <c r="AF250" s="262"/>
      <c r="AG250" s="82" t="str">
        <f t="shared" si="21"/>
        <v>N</v>
      </c>
      <c r="AH250" s="106">
        <f>VLOOKUP($C250+$F250+(4/24),KRDD!A:D,2)-VLOOKUP($C250+$F250,KRDD!A:D,2)</f>
        <v>0</v>
      </c>
      <c r="AI250" s="84" t="s">
        <v>18</v>
      </c>
      <c r="AJ250" s="112">
        <f>VLOOKUP(C250+1,Moon!A:B,2,FALSE)</f>
        <v>0.79</v>
      </c>
      <c r="AK250" s="112">
        <f>AJ250*VLOOKUP(AD250,Moon!$R:$S,2,FALSE)</f>
        <v>0.79</v>
      </c>
      <c r="AL250" s="104">
        <f t="shared" si="26"/>
        <v>39908</v>
      </c>
      <c r="AM250" s="138">
        <v>0.56527777777777777</v>
      </c>
      <c r="AN250" s="99">
        <v>1.71</v>
      </c>
      <c r="AO250" s="84">
        <v>403</v>
      </c>
      <c r="AP250" s="99">
        <v>2.2000000000000002</v>
      </c>
      <c r="AQ250" s="99">
        <v>13.3</v>
      </c>
      <c r="AR250" s="89" t="s">
        <v>10</v>
      </c>
      <c r="AS250" s="280">
        <f>VLOOKUP($C250, MDT!A:D, 4, FALSE)</f>
        <v>50.6</v>
      </c>
      <c r="AT250" s="291">
        <f>(VLOOKUP($C250, MDT!A:D,4, TRUE)+VLOOKUP($C250+1, MDT!A:D,4, TRUE))/2</f>
        <v>51.2</v>
      </c>
      <c r="AU250" s="262">
        <f>((VLOOKUP($C250+1,Flow!A:B,2)+VLOOKUP($C250+2,Flow!A:B,2)+VLOOKUP($C250+3,Flow!A:B,2)+VLOOKUP($C250+4,Flow!A:B,2)+VLOOKUP($C250+5,Flow!A:B,2))/5)</f>
        <v>391.2</v>
      </c>
      <c r="AV250" s="262">
        <f>VLOOKUP($AL250,Flow!A:B, 2)</f>
        <v>403</v>
      </c>
      <c r="AW250" s="269">
        <f>((VLOOKUP(C250+1, Flow!A:B,2))+(VLOOKUP($C250+2, Flow!A:B,2)))/2</f>
        <v>397</v>
      </c>
      <c r="AX250" s="95">
        <v>22</v>
      </c>
      <c r="AY250" s="84">
        <v>2</v>
      </c>
      <c r="AZ250" s="84">
        <v>0</v>
      </c>
      <c r="BA250" s="84">
        <v>0</v>
      </c>
      <c r="BB250" s="103">
        <v>0</v>
      </c>
      <c r="BC250" s="118">
        <f t="shared" si="22"/>
        <v>94</v>
      </c>
      <c r="BD250" s="84">
        <f t="shared" si="23"/>
        <v>2009</v>
      </c>
      <c r="BE250" s="140">
        <f t="shared" si="24"/>
        <v>4.7438330170777991</v>
      </c>
    </row>
    <row r="251" spans="1:57">
      <c r="A251" s="84" t="s">
        <v>18</v>
      </c>
      <c r="B251" s="89" t="s">
        <v>11</v>
      </c>
      <c r="C251" s="302">
        <v>39910</v>
      </c>
      <c r="D251" s="92" t="s">
        <v>384</v>
      </c>
      <c r="E251" s="84" t="s">
        <v>11</v>
      </c>
      <c r="F251" s="156">
        <v>0.82916666666666661</v>
      </c>
      <c r="G251" s="88">
        <v>494</v>
      </c>
      <c r="H251" s="84">
        <v>495</v>
      </c>
      <c r="I251" s="84">
        <v>6</v>
      </c>
      <c r="J251" s="84"/>
      <c r="K251" s="106">
        <f t="shared" si="25"/>
        <v>1.411290322580645</v>
      </c>
      <c r="L251" s="112">
        <f t="shared" si="0"/>
        <v>1.2121212121212122</v>
      </c>
      <c r="M251" s="95">
        <v>55</v>
      </c>
      <c r="N251" s="84">
        <v>58</v>
      </c>
      <c r="O251" s="94" t="s">
        <v>380</v>
      </c>
      <c r="P251" s="94" t="s">
        <v>378</v>
      </c>
      <c r="Q251" s="94" t="s">
        <v>252</v>
      </c>
      <c r="R251" s="84">
        <v>1</v>
      </c>
      <c r="S251" s="89">
        <v>0</v>
      </c>
      <c r="T251" s="280">
        <f>VLOOKUP($C251+$F251,Meso!A:C,2)</f>
        <v>54</v>
      </c>
      <c r="U251" s="284">
        <f>VLOOKUP($C251+$F251, Temp30!A:C, 3, TRUE)</f>
        <v>53.7</v>
      </c>
      <c r="V251" s="84">
        <v>399</v>
      </c>
      <c r="W251" s="106">
        <f>VLOOKUP($C251,Wunder!A:L,5,FALSE)</f>
        <v>29.83</v>
      </c>
      <c r="X251" s="106">
        <f>VLOOKUP($C251,Wunder!A:L,11, FALSE)</f>
        <v>0.11000000000000298</v>
      </c>
      <c r="Y251" s="106">
        <f>VLOOKUP($C251,Wunder!A:L,12, FALSE)</f>
        <v>-0.19000000000000128</v>
      </c>
      <c r="Z251" s="99">
        <v>2.27</v>
      </c>
      <c r="AA251" s="80">
        <f>VLOOKUP($C251+F251, KRDD!A:D,4)</f>
        <v>26</v>
      </c>
      <c r="AB251" s="80">
        <f>VLOOKUP($C251+F251, KRDD!$A:$D,3)</f>
        <v>16</v>
      </c>
      <c r="AC251" s="84">
        <v>9</v>
      </c>
      <c r="AD251" s="106" t="str">
        <f>VLOOKUP($C251+$F251,Meso!A:D,4)</f>
        <v>overcast</v>
      </c>
      <c r="AE251" s="120"/>
      <c r="AF251" s="262" t="str">
        <f>VLOOKUP($C251+1,Wunder!A:L,10,FALSE)</f>
        <v>Rain</v>
      </c>
      <c r="AG251" s="82" t="str">
        <f t="shared" ref="AG251:AG314" si="27">IF(AH251&gt;0,"Y","N")</f>
        <v>N</v>
      </c>
      <c r="AH251" s="106">
        <f>VLOOKUP($C251+$F251+(4/24),KRDD!A:D,2)-VLOOKUP($C251+$F251,KRDD!A:D,2)</f>
        <v>0</v>
      </c>
      <c r="AI251" s="84" t="s">
        <v>11</v>
      </c>
      <c r="AJ251" s="112">
        <v>0.82</v>
      </c>
      <c r="AK251" s="112">
        <f>AJ251*VLOOKUP(AD251,Moon!$R:$S,2,FALSE)</f>
        <v>0.16400000000000001</v>
      </c>
      <c r="AL251" s="104">
        <f t="shared" si="26"/>
        <v>39911</v>
      </c>
      <c r="AM251" s="138">
        <v>0.65763888888888888</v>
      </c>
      <c r="AN251" s="99">
        <v>5.46</v>
      </c>
      <c r="AO251" s="84">
        <v>403</v>
      </c>
      <c r="AP251" s="99">
        <v>2.2000000000000002</v>
      </c>
      <c r="AQ251" s="99">
        <v>13.3</v>
      </c>
      <c r="AR251" s="89" t="s">
        <v>10</v>
      </c>
      <c r="AS251" s="280">
        <f>VLOOKUP($C251, MDT!A:D, 4, FALSE)</f>
        <v>53.6</v>
      </c>
      <c r="AT251" s="291">
        <f>(VLOOKUP($C251, MDT!A:D,4, TRUE)+VLOOKUP($C251+1, MDT!A:D,4, TRUE))/2</f>
        <v>53.6</v>
      </c>
      <c r="AU251" s="262">
        <f>((VLOOKUP($C251+1,Flow!A:B,2)+VLOOKUP($C251+2,Flow!A:B,2)+VLOOKUP($C251+3,Flow!A:B,2)+VLOOKUP($C251+4,Flow!A:B,2)+VLOOKUP($C251+5,Flow!A:B,2))/5)</f>
        <v>388.6</v>
      </c>
      <c r="AV251" s="262">
        <f>VLOOKUP($AL251,Flow!A:B, 2)</f>
        <v>388</v>
      </c>
      <c r="AW251" s="269">
        <f>((VLOOKUP(C251+1, Flow!A:B,2))+(VLOOKUP($C251+2, Flow!A:B,2)))/2</f>
        <v>388</v>
      </c>
      <c r="AX251" s="95">
        <v>3</v>
      </c>
      <c r="AY251" s="84">
        <v>3</v>
      </c>
      <c r="AZ251" s="84">
        <v>0</v>
      </c>
      <c r="BA251" s="84">
        <v>0</v>
      </c>
      <c r="BB251" s="103">
        <v>0</v>
      </c>
      <c r="BC251" s="118">
        <f t="shared" si="22"/>
        <v>97</v>
      </c>
      <c r="BD251" s="84">
        <f t="shared" si="23"/>
        <v>2009</v>
      </c>
      <c r="BE251" s="140">
        <f t="shared" si="24"/>
        <v>1.411290322580645</v>
      </c>
    </row>
    <row r="252" spans="1:57">
      <c r="A252" s="85" t="s">
        <v>18</v>
      </c>
      <c r="B252" s="90" t="s">
        <v>18</v>
      </c>
      <c r="C252" s="304">
        <v>39910</v>
      </c>
      <c r="D252" s="91" t="s">
        <v>384</v>
      </c>
      <c r="E252" s="85" t="s">
        <v>11</v>
      </c>
      <c r="F252" s="158">
        <v>0.82916666666666661</v>
      </c>
      <c r="G252" s="98">
        <v>481</v>
      </c>
      <c r="H252" s="85">
        <v>500</v>
      </c>
      <c r="I252" s="85">
        <v>14</v>
      </c>
      <c r="J252" s="85"/>
      <c r="K252" s="107">
        <f t="shared" si="25"/>
        <v>2.9940119760479043</v>
      </c>
      <c r="L252" s="114">
        <f t="shared" si="0"/>
        <v>2.8000000000000003</v>
      </c>
      <c r="M252" s="147">
        <v>74</v>
      </c>
      <c r="N252" s="85">
        <v>72</v>
      </c>
      <c r="O252" s="96" t="s">
        <v>380</v>
      </c>
      <c r="P252" s="96" t="s">
        <v>378</v>
      </c>
      <c r="Q252" s="96" t="s">
        <v>251</v>
      </c>
      <c r="R252" s="85">
        <v>1</v>
      </c>
      <c r="S252" s="90">
        <v>0</v>
      </c>
      <c r="T252" s="281">
        <f>VLOOKUP($C252+$F252,Meso!A:C,2)</f>
        <v>54</v>
      </c>
      <c r="U252" s="285">
        <f>VLOOKUP($C252+$F252, Temp30!A:C, 3, TRUE)</f>
        <v>53.7</v>
      </c>
      <c r="V252" s="85">
        <v>399</v>
      </c>
      <c r="W252" s="107">
        <f>VLOOKUP($C252,Wunder!A:L,5,FALSE)</f>
        <v>29.83</v>
      </c>
      <c r="X252" s="107">
        <f>VLOOKUP($C252,Wunder!A:L,11, FALSE)</f>
        <v>0.11000000000000298</v>
      </c>
      <c r="Y252" s="107">
        <f>VLOOKUP($C252,Wunder!A:L,12, FALSE)</f>
        <v>-0.19000000000000128</v>
      </c>
      <c r="Z252" s="149">
        <v>2.27</v>
      </c>
      <c r="AA252" s="81">
        <f>VLOOKUP($C252+F252, KRDD!A:D,4)</f>
        <v>26</v>
      </c>
      <c r="AB252" s="81">
        <f>VLOOKUP($C252+F252, KRDD!$A:$D,3)</f>
        <v>16</v>
      </c>
      <c r="AC252" s="85">
        <v>9</v>
      </c>
      <c r="AD252" s="107" t="str">
        <f>VLOOKUP($C252+$F252,Meso!A:D,4)</f>
        <v>overcast</v>
      </c>
      <c r="AE252" s="121"/>
      <c r="AF252" s="263" t="str">
        <f>VLOOKUP($C252+1,Wunder!A:L,10,FALSE)</f>
        <v>Rain</v>
      </c>
      <c r="AG252" s="122" t="str">
        <f t="shared" si="27"/>
        <v>N</v>
      </c>
      <c r="AH252" s="107">
        <f>VLOOKUP($C252+$F252+(4/24),KRDD!A:D,2)-VLOOKUP($C252+$F252,KRDD!A:D,2)</f>
        <v>0</v>
      </c>
      <c r="AI252" s="85" t="s">
        <v>11</v>
      </c>
      <c r="AJ252" s="114">
        <v>0.82</v>
      </c>
      <c r="AK252" s="114">
        <f>AJ252*VLOOKUP(AD252,Moon!$R:$S,2,FALSE)</f>
        <v>0.16400000000000001</v>
      </c>
      <c r="AL252" s="105">
        <f t="shared" si="26"/>
        <v>39911</v>
      </c>
      <c r="AM252" s="159">
        <v>0.65763888888888888</v>
      </c>
      <c r="AN252" s="149">
        <v>5.46</v>
      </c>
      <c r="AO252" s="85">
        <v>403</v>
      </c>
      <c r="AP252" s="149">
        <v>2.2000000000000002</v>
      </c>
      <c r="AQ252" s="149">
        <v>13.3</v>
      </c>
      <c r="AR252" s="90" t="s">
        <v>10</v>
      </c>
      <c r="AS252" s="281">
        <f>VLOOKUP($C252, MDT!A:D, 4, FALSE)</f>
        <v>53.6</v>
      </c>
      <c r="AT252" s="292">
        <f>(VLOOKUP($C252, MDT!A:D,4, TRUE)+VLOOKUP($C252+1, MDT!A:D,4, TRUE))/2</f>
        <v>53.6</v>
      </c>
      <c r="AU252" s="263">
        <f>((VLOOKUP($C252+1,Flow!A:B,2)+VLOOKUP($C252+2,Flow!A:B,2)+VLOOKUP($C252+3,Flow!A:B,2)+VLOOKUP($C252+4,Flow!A:B,2)+VLOOKUP($C252+5,Flow!A:B,2))/5)</f>
        <v>388.6</v>
      </c>
      <c r="AV252" s="263">
        <f>VLOOKUP($AL252,Flow!A:B, 2)</f>
        <v>388</v>
      </c>
      <c r="AW252" s="270">
        <f>((VLOOKUP(C252+1, Flow!A:B,2))+(VLOOKUP($C252+2, Flow!A:B,2)))/2</f>
        <v>388</v>
      </c>
      <c r="AX252" s="147">
        <v>12</v>
      </c>
      <c r="AY252" s="85">
        <v>0</v>
      </c>
      <c r="AZ252" s="85">
        <v>2</v>
      </c>
      <c r="BA252" s="85">
        <v>0</v>
      </c>
      <c r="BB252" s="146">
        <v>0</v>
      </c>
      <c r="BC252" s="119">
        <f t="shared" si="22"/>
        <v>97</v>
      </c>
      <c r="BD252" s="85">
        <f t="shared" si="23"/>
        <v>2009</v>
      </c>
      <c r="BE252" s="153">
        <f t="shared" si="24"/>
        <v>2.9940119760479043</v>
      </c>
    </row>
    <row r="253" spans="1:57">
      <c r="A253" s="84" t="s">
        <v>18</v>
      </c>
      <c r="B253" s="89" t="s">
        <v>18</v>
      </c>
      <c r="C253" s="301">
        <v>40183</v>
      </c>
      <c r="D253" s="92" t="s">
        <v>384</v>
      </c>
      <c r="E253" s="84" t="s">
        <v>11</v>
      </c>
      <c r="F253" s="156">
        <v>0.70833333333333337</v>
      </c>
      <c r="G253" s="88">
        <v>510</v>
      </c>
      <c r="H253" s="84">
        <v>506</v>
      </c>
      <c r="I253" s="84">
        <v>24</v>
      </c>
      <c r="J253" s="84"/>
      <c r="K253" s="106">
        <f t="shared" si="25"/>
        <v>4.9309664694280082</v>
      </c>
      <c r="L253" s="112">
        <f t="shared" si="0"/>
        <v>4.7430830039525684</v>
      </c>
      <c r="M253" s="95">
        <v>38</v>
      </c>
      <c r="N253" s="84">
        <v>38</v>
      </c>
      <c r="O253" s="94" t="s">
        <v>380</v>
      </c>
      <c r="P253" s="94" t="s">
        <v>378</v>
      </c>
      <c r="Q253" s="84" t="s">
        <v>252</v>
      </c>
      <c r="R253" s="84">
        <v>1</v>
      </c>
      <c r="S253" s="89">
        <v>0</v>
      </c>
      <c r="T253" s="280">
        <f>VLOOKUP($C253+$F253,Meso!A:C,2)</f>
        <v>55</v>
      </c>
      <c r="U253" s="284">
        <f>VLOOKUP($C253+$F253, Temp30!A:C, 3, TRUE)</f>
        <v>48.9</v>
      </c>
      <c r="V253" s="84">
        <v>241</v>
      </c>
      <c r="W253" s="106">
        <f>VLOOKUP($C253,Wunder!A:L,5,FALSE)</f>
        <v>30.18</v>
      </c>
      <c r="X253" s="106">
        <f>VLOOKUP($C253,Wunder!A:L,11, FALSE)</f>
        <v>-1.9999999999999574E-2</v>
      </c>
      <c r="Y253" s="106">
        <f>VLOOKUP($C253,Wunder!A:L,12, FALSE)</f>
        <v>9.9999999999980105E-3</v>
      </c>
      <c r="Z253" s="99">
        <v>1.67</v>
      </c>
      <c r="AA253" s="80">
        <f>VLOOKUP($C253+F253, KRDD!A:D,4)</f>
        <v>3</v>
      </c>
      <c r="AB253" s="80">
        <f>VLOOKUP($C253+F253, KRDD!$A:$D,3)</f>
        <v>1</v>
      </c>
      <c r="AC253" s="84">
        <v>0</v>
      </c>
      <c r="AD253" s="106" t="str">
        <f>VLOOKUP($C253+$F253,Meso!A:D,4)</f>
        <v>clear</v>
      </c>
      <c r="AE253" s="120"/>
      <c r="AF253" s="262" t="str">
        <f>VLOOKUP($C253+1,Wunder!A:L,10,FALSE)</f>
        <v>Fog, Rain</v>
      </c>
      <c r="AG253" s="82" t="str">
        <f t="shared" si="27"/>
        <v>N</v>
      </c>
      <c r="AH253" s="106">
        <f>VLOOKUP($C253+$F253+(4/24),KRDD!A:D,2)-VLOOKUP($C253+$F253,KRDD!A:D,2)</f>
        <v>0</v>
      </c>
      <c r="AI253" s="84" t="s">
        <v>11</v>
      </c>
      <c r="AJ253" s="112">
        <f>VLOOKUP(C253+1,Moon!A:B,2,FALSE)</f>
        <v>0.62</v>
      </c>
      <c r="AK253" s="112">
        <f>AJ253*VLOOKUP(AD253,Moon!$R:$S,2,FALSE)</f>
        <v>0.62</v>
      </c>
      <c r="AL253" s="104">
        <f t="shared" si="26"/>
        <v>40184</v>
      </c>
      <c r="AM253" s="138">
        <v>0.35000000000000003</v>
      </c>
      <c r="AN253" s="99">
        <v>1.89</v>
      </c>
      <c r="AO253" s="84">
        <v>244</v>
      </c>
      <c r="AP253" s="99">
        <v>1.5</v>
      </c>
      <c r="AQ253" s="99">
        <v>34.299999999999997</v>
      </c>
      <c r="AR253" s="89" t="s">
        <v>10</v>
      </c>
      <c r="AS253" s="280">
        <f>VLOOKUP($C253, MDT!A:D, 4, FALSE)</f>
        <v>47.6</v>
      </c>
      <c r="AT253" s="291">
        <f>(VLOOKUP($C253, MDT!A:D,4, TRUE)+VLOOKUP($C253+1, MDT!A:D,4, TRUE))/2</f>
        <v>47.75</v>
      </c>
      <c r="AU253" s="262">
        <f>((VLOOKUP($C253+1,Flow!A:B,2)+VLOOKUP($C253+2,Flow!A:B,2)+VLOOKUP($C253+3,Flow!A:B,2)+VLOOKUP($C253+4,Flow!A:B,2)+VLOOKUP($C253+5,Flow!A:B,2))/5)</f>
        <v>246.8</v>
      </c>
      <c r="AV253" s="262">
        <f>VLOOKUP($AL253,Flow!A:B, 2)</f>
        <v>253</v>
      </c>
      <c r="AW253" s="269">
        <f>((VLOOKUP(C253+1, Flow!A:B,2))+(VLOOKUP($C253+2, Flow!A:B,2)))/2</f>
        <v>248.5</v>
      </c>
      <c r="AX253" s="95">
        <v>23</v>
      </c>
      <c r="AY253" s="84">
        <v>1</v>
      </c>
      <c r="AZ253" s="84">
        <v>0</v>
      </c>
      <c r="BA253" s="84">
        <v>0</v>
      </c>
      <c r="BB253" s="103">
        <v>1</v>
      </c>
      <c r="BC253" s="118">
        <f t="shared" si="22"/>
        <v>5</v>
      </c>
      <c r="BD253" s="84">
        <f t="shared" si="23"/>
        <v>2010</v>
      </c>
      <c r="BE253" s="140">
        <f t="shared" si="24"/>
        <v>4.9309664694280082</v>
      </c>
    </row>
    <row r="254" spans="1:57">
      <c r="A254" s="84" t="s">
        <v>18</v>
      </c>
      <c r="B254" s="89" t="s">
        <v>18</v>
      </c>
      <c r="C254" s="301">
        <v>40183</v>
      </c>
      <c r="D254" s="92" t="s">
        <v>384</v>
      </c>
      <c r="E254" s="84" t="s">
        <v>11</v>
      </c>
      <c r="F254" s="156">
        <v>0.70833333333333337</v>
      </c>
      <c r="G254" s="88">
        <v>504</v>
      </c>
      <c r="H254" s="84">
        <v>504</v>
      </c>
      <c r="I254" s="84">
        <v>23</v>
      </c>
      <c r="J254" s="84"/>
      <c r="K254" s="106">
        <f t="shared" si="25"/>
        <v>4.7524752475247523</v>
      </c>
      <c r="L254" s="112">
        <f t="shared" si="0"/>
        <v>4.5634920634920633</v>
      </c>
      <c r="M254" s="95">
        <v>38</v>
      </c>
      <c r="N254" s="84">
        <v>37</v>
      </c>
      <c r="O254" s="94" t="s">
        <v>380</v>
      </c>
      <c r="P254" s="94" t="s">
        <v>378</v>
      </c>
      <c r="Q254" s="84" t="s">
        <v>251</v>
      </c>
      <c r="R254" s="84">
        <v>1</v>
      </c>
      <c r="S254" s="89">
        <v>0</v>
      </c>
      <c r="T254" s="280">
        <f>VLOOKUP($C254+$F254,Meso!A:C,2)</f>
        <v>55</v>
      </c>
      <c r="U254" s="284">
        <f>VLOOKUP($C254+$F254, Temp30!A:C, 3, TRUE)</f>
        <v>48.9</v>
      </c>
      <c r="V254" s="84">
        <v>241</v>
      </c>
      <c r="W254" s="106">
        <f>VLOOKUP($C254,Wunder!A:L,5,FALSE)</f>
        <v>30.18</v>
      </c>
      <c r="X254" s="106">
        <f>VLOOKUP($C254,Wunder!A:L,11, FALSE)</f>
        <v>-1.9999999999999574E-2</v>
      </c>
      <c r="Y254" s="106">
        <f>VLOOKUP($C254,Wunder!A:L,12, FALSE)</f>
        <v>9.9999999999980105E-3</v>
      </c>
      <c r="Z254" s="99">
        <v>1.67</v>
      </c>
      <c r="AA254" s="80">
        <f>VLOOKUP($C254+F254, KRDD!A:D,4)</f>
        <v>3</v>
      </c>
      <c r="AB254" s="80">
        <f>VLOOKUP($C254+F254, KRDD!$A:$D,3)</f>
        <v>1</v>
      </c>
      <c r="AC254" s="84">
        <v>0</v>
      </c>
      <c r="AD254" s="106" t="str">
        <f>VLOOKUP($C254+$F254,Meso!A:D,4)</f>
        <v>clear</v>
      </c>
      <c r="AE254" s="120"/>
      <c r="AF254" s="262" t="str">
        <f>VLOOKUP($C254+1,Wunder!A:L,10,FALSE)</f>
        <v>Fog, Rain</v>
      </c>
      <c r="AG254" s="82" t="str">
        <f t="shared" si="27"/>
        <v>N</v>
      </c>
      <c r="AH254" s="106">
        <f>VLOOKUP($C254+$F254+(4/24),KRDD!A:D,2)-VLOOKUP($C254+$F254,KRDD!A:D,2)</f>
        <v>0</v>
      </c>
      <c r="AI254" s="84" t="s">
        <v>11</v>
      </c>
      <c r="AJ254" s="112">
        <f>VLOOKUP(C254+1,Moon!A:B,2,FALSE)</f>
        <v>0.62</v>
      </c>
      <c r="AK254" s="112">
        <f>AJ254*VLOOKUP(AD254,Moon!$R:$S,2,FALSE)</f>
        <v>0.62</v>
      </c>
      <c r="AL254" s="104">
        <f t="shared" si="26"/>
        <v>40184</v>
      </c>
      <c r="AM254" s="138">
        <v>0.35000000000000003</v>
      </c>
      <c r="AN254" s="99">
        <v>1.89</v>
      </c>
      <c r="AO254" s="84">
        <v>244</v>
      </c>
      <c r="AP254" s="99">
        <v>1.5</v>
      </c>
      <c r="AQ254" s="99">
        <v>34.299999999999997</v>
      </c>
      <c r="AR254" s="89" t="s">
        <v>10</v>
      </c>
      <c r="AS254" s="280">
        <f>VLOOKUP($C254, MDT!A:D, 4, FALSE)</f>
        <v>47.6</v>
      </c>
      <c r="AT254" s="291">
        <f>(VLOOKUP($C254, MDT!A:D,4, TRUE)+VLOOKUP($C254+1, MDT!A:D,4, TRUE))/2</f>
        <v>47.75</v>
      </c>
      <c r="AU254" s="262">
        <f>((VLOOKUP($C254+1,Flow!A:B,2)+VLOOKUP($C254+2,Flow!A:B,2)+VLOOKUP($C254+3,Flow!A:B,2)+VLOOKUP($C254+4,Flow!A:B,2)+VLOOKUP($C254+5,Flow!A:B,2))/5)</f>
        <v>246.8</v>
      </c>
      <c r="AV254" s="262">
        <f>VLOOKUP($AL254,Flow!A:B, 2)</f>
        <v>253</v>
      </c>
      <c r="AW254" s="269">
        <f>((VLOOKUP(C254+1, Flow!A:B,2))+(VLOOKUP($C254+2, Flow!A:B,2)))/2</f>
        <v>248.5</v>
      </c>
      <c r="AX254" s="197">
        <v>23</v>
      </c>
      <c r="AY254" s="94">
        <v>0</v>
      </c>
      <c r="AZ254" s="94">
        <v>0</v>
      </c>
      <c r="BA254" s="94">
        <v>0</v>
      </c>
      <c r="BB254" s="181">
        <v>0</v>
      </c>
      <c r="BC254" s="118">
        <f t="shared" si="22"/>
        <v>5</v>
      </c>
      <c r="BD254" s="84">
        <f t="shared" si="23"/>
        <v>2010</v>
      </c>
      <c r="BE254" s="140">
        <f t="shared" si="24"/>
        <v>4.7524752475247523</v>
      </c>
    </row>
    <row r="255" spans="1:57">
      <c r="A255" s="84" t="s">
        <v>18</v>
      </c>
      <c r="B255" s="89" t="s">
        <v>18</v>
      </c>
      <c r="C255" s="301">
        <v>40183</v>
      </c>
      <c r="D255" s="92" t="s">
        <v>384</v>
      </c>
      <c r="E255" s="84" t="s">
        <v>11</v>
      </c>
      <c r="F255" s="156">
        <v>0.70833333333333337</v>
      </c>
      <c r="G255" s="88">
        <v>502</v>
      </c>
      <c r="H255" s="84">
        <v>501</v>
      </c>
      <c r="I255" s="84">
        <v>26</v>
      </c>
      <c r="J255" s="84"/>
      <c r="K255" s="106">
        <f t="shared" si="25"/>
        <v>5.3784860557768921</v>
      </c>
      <c r="L255" s="112">
        <f t="shared" si="0"/>
        <v>5.1896207584830334</v>
      </c>
      <c r="M255" s="95">
        <v>38</v>
      </c>
      <c r="N255" s="84">
        <v>38</v>
      </c>
      <c r="O255" s="94" t="s">
        <v>380</v>
      </c>
      <c r="P255" s="94" t="s">
        <v>378</v>
      </c>
      <c r="Q255" s="84" t="s">
        <v>253</v>
      </c>
      <c r="R255" s="84">
        <v>1</v>
      </c>
      <c r="S255" s="89">
        <v>0</v>
      </c>
      <c r="T255" s="280">
        <f>VLOOKUP($C255+$F255,Meso!A:C,2)</f>
        <v>55</v>
      </c>
      <c r="U255" s="284">
        <f>VLOOKUP($C255+$F255, Temp30!A:C, 3, TRUE)</f>
        <v>48.9</v>
      </c>
      <c r="V255" s="84">
        <v>241</v>
      </c>
      <c r="W255" s="106">
        <f>VLOOKUP($C255,Wunder!A:L,5,FALSE)</f>
        <v>30.18</v>
      </c>
      <c r="X255" s="106">
        <f>VLOOKUP($C255,Wunder!A:L,11, FALSE)</f>
        <v>-1.9999999999999574E-2</v>
      </c>
      <c r="Y255" s="106">
        <f>VLOOKUP($C255,Wunder!A:L,12, FALSE)</f>
        <v>9.9999999999980105E-3</v>
      </c>
      <c r="Z255" s="99">
        <v>1.67</v>
      </c>
      <c r="AA255" s="80">
        <f>VLOOKUP($C255+F255, KRDD!A:D,4)</f>
        <v>3</v>
      </c>
      <c r="AB255" s="80">
        <f>VLOOKUP($C255+F255, KRDD!$A:$D,3)</f>
        <v>1</v>
      </c>
      <c r="AC255" s="84">
        <v>0</v>
      </c>
      <c r="AD255" s="106" t="str">
        <f>VLOOKUP($C255+$F255,Meso!A:D,4)</f>
        <v>clear</v>
      </c>
      <c r="AE255" s="120"/>
      <c r="AF255" s="262" t="str">
        <f>VLOOKUP($C255+1,Wunder!A:L,10,FALSE)</f>
        <v>Fog, Rain</v>
      </c>
      <c r="AG255" s="82" t="str">
        <f t="shared" si="27"/>
        <v>N</v>
      </c>
      <c r="AH255" s="106">
        <f>VLOOKUP($C255+$F255+(4/24),KRDD!A:D,2)-VLOOKUP($C255+$F255,KRDD!A:D,2)</f>
        <v>0</v>
      </c>
      <c r="AI255" s="84" t="s">
        <v>11</v>
      </c>
      <c r="AJ255" s="112">
        <f>VLOOKUP(C255+1,Moon!A:B,2,FALSE)</f>
        <v>0.62</v>
      </c>
      <c r="AK255" s="112">
        <f>AJ255*VLOOKUP(AD255,Moon!$R:$S,2,FALSE)</f>
        <v>0.62</v>
      </c>
      <c r="AL255" s="104">
        <f t="shared" si="26"/>
        <v>40184</v>
      </c>
      <c r="AM255" s="138">
        <v>0.35000000000000003</v>
      </c>
      <c r="AN255" s="99">
        <v>1.89</v>
      </c>
      <c r="AO255" s="84">
        <v>244</v>
      </c>
      <c r="AP255" s="99">
        <v>1.5</v>
      </c>
      <c r="AQ255" s="99">
        <v>34.299999999999997</v>
      </c>
      <c r="AR255" s="89" t="s">
        <v>10</v>
      </c>
      <c r="AS255" s="280">
        <f>VLOOKUP($C255, MDT!A:D, 4, FALSE)</f>
        <v>47.6</v>
      </c>
      <c r="AT255" s="291">
        <f>(VLOOKUP($C255, MDT!A:D,4, TRUE)+VLOOKUP($C255+1, MDT!A:D,4, TRUE))/2</f>
        <v>47.75</v>
      </c>
      <c r="AU255" s="262">
        <f>((VLOOKUP($C255+1,Flow!A:B,2)+VLOOKUP($C255+2,Flow!A:B,2)+VLOOKUP($C255+3,Flow!A:B,2)+VLOOKUP($C255+4,Flow!A:B,2)+VLOOKUP($C255+5,Flow!A:B,2))/5)</f>
        <v>246.8</v>
      </c>
      <c r="AV255" s="262">
        <f>VLOOKUP($AL255,Flow!A:B, 2)</f>
        <v>253</v>
      </c>
      <c r="AW255" s="269">
        <f>((VLOOKUP(C255+1, Flow!A:B,2))+(VLOOKUP($C255+2, Flow!A:B,2)))/2</f>
        <v>248.5</v>
      </c>
      <c r="AX255" s="197">
        <v>26</v>
      </c>
      <c r="AY255" s="94">
        <v>0</v>
      </c>
      <c r="AZ255" s="94">
        <v>0</v>
      </c>
      <c r="BA255" s="94">
        <v>0</v>
      </c>
      <c r="BB255" s="181">
        <v>0</v>
      </c>
      <c r="BC255" s="118">
        <f t="shared" si="22"/>
        <v>5</v>
      </c>
      <c r="BD255" s="84">
        <f t="shared" si="23"/>
        <v>2010</v>
      </c>
      <c r="BE255" s="140">
        <f t="shared" si="24"/>
        <v>5.3784860557768921</v>
      </c>
    </row>
    <row r="256" spans="1:57">
      <c r="A256" s="84" t="s">
        <v>18</v>
      </c>
      <c r="B256" s="89" t="s">
        <v>18</v>
      </c>
      <c r="C256" s="301">
        <v>40190</v>
      </c>
      <c r="D256" s="92" t="s">
        <v>384</v>
      </c>
      <c r="E256" s="84" t="s">
        <v>11</v>
      </c>
      <c r="F256" s="156">
        <v>0.71527777777777779</v>
      </c>
      <c r="G256" s="88">
        <v>523</v>
      </c>
      <c r="H256" s="84">
        <v>516</v>
      </c>
      <c r="I256" s="84">
        <v>47</v>
      </c>
      <c r="J256" s="84"/>
      <c r="K256" s="106">
        <f t="shared" si="25"/>
        <v>9.2843326885880089</v>
      </c>
      <c r="L256" s="112">
        <f t="shared" si="0"/>
        <v>9.1085271317829459</v>
      </c>
      <c r="M256" s="95">
        <v>37</v>
      </c>
      <c r="N256" s="84">
        <v>36</v>
      </c>
      <c r="O256" s="84" t="s">
        <v>11</v>
      </c>
      <c r="P256" s="84"/>
      <c r="Q256" s="84" t="s">
        <v>252</v>
      </c>
      <c r="R256" s="84">
        <v>1</v>
      </c>
      <c r="S256" s="89">
        <v>1</v>
      </c>
      <c r="T256" s="280">
        <f>VLOOKUP($C256+$F256,Meso!A:C,2)</f>
        <v>55</v>
      </c>
      <c r="U256" s="284">
        <f>VLOOKUP($C256+$F256, Temp30!A:C, 3, TRUE)</f>
        <v>50.7</v>
      </c>
      <c r="V256" s="84">
        <v>472</v>
      </c>
      <c r="W256" s="106">
        <f>VLOOKUP($C256,Wunder!A:L,5,FALSE)</f>
        <v>29.93</v>
      </c>
      <c r="X256" s="106">
        <f>VLOOKUP($C256,Wunder!A:L,11, FALSE)</f>
        <v>0.16000000000000014</v>
      </c>
      <c r="Y256" s="106">
        <f>VLOOKUP($C256,Wunder!A:L,12, FALSE)</f>
        <v>-0.17000000000000171</v>
      </c>
      <c r="Z256" s="99"/>
      <c r="AA256" s="80">
        <f>VLOOKUP($C256+F256, KRDD!A:D,4)</f>
        <v>24</v>
      </c>
      <c r="AB256" s="80">
        <f>VLOOKUP($C256+F256, KRDD!$A:$D,3)</f>
        <v>15</v>
      </c>
      <c r="AC256" s="84">
        <v>10</v>
      </c>
      <c r="AD256" s="106" t="str">
        <f>VLOOKUP($C256+$F256,Meso!A:D,4)</f>
        <v>lt rain; fog</v>
      </c>
      <c r="AE256" s="120" t="str">
        <f>VLOOKUP($C256, Wunder!A:L, 10, FALSE)</f>
        <v>Rain</v>
      </c>
      <c r="AF256" s="262" t="str">
        <f>VLOOKUP($C256+1,Wunder!A:L,10,FALSE)</f>
        <v>Rain</v>
      </c>
      <c r="AG256" s="82" t="str">
        <f t="shared" si="27"/>
        <v>Y</v>
      </c>
      <c r="AH256" s="106">
        <f>VLOOKUP($C256+$F256+(4/24),KRDD!A:D,2)-VLOOKUP($C256+$F256,KRDD!A:D,2)</f>
        <v>2.000000000000135E-2</v>
      </c>
      <c r="AI256" s="84" t="s">
        <v>11</v>
      </c>
      <c r="AJ256" s="112">
        <f>VLOOKUP(C256+1,Moon!A:B,2,FALSE)</f>
        <v>0.04</v>
      </c>
      <c r="AK256" s="112">
        <f>AJ256*VLOOKUP(AD256,Moon!$R:$S,2,FALSE)</f>
        <v>8.0000000000000002E-3</v>
      </c>
      <c r="AL256" s="104">
        <f t="shared" si="26"/>
        <v>40191</v>
      </c>
      <c r="AM256" s="138">
        <v>0.38472222222222219</v>
      </c>
      <c r="AN256" s="99">
        <v>29.9</v>
      </c>
      <c r="AO256" s="84">
        <v>934</v>
      </c>
      <c r="AP256" s="99">
        <v>4.2</v>
      </c>
      <c r="AQ256" s="99">
        <v>6.3</v>
      </c>
      <c r="AR256" s="89" t="s">
        <v>10</v>
      </c>
      <c r="AS256" s="280">
        <f>VLOOKUP($C256, MDT!A:D, 4, FALSE)</f>
        <v>50</v>
      </c>
      <c r="AT256" s="291">
        <f>(VLOOKUP($C256, MDT!A:D,4, TRUE)+VLOOKUP($C256+1, MDT!A:D,4, TRUE))/2</f>
        <v>49.75</v>
      </c>
      <c r="AU256" s="262">
        <f>((VLOOKUP($C256+1,Flow!A:B,2)+VLOOKUP($C256+2,Flow!A:B,2)+VLOOKUP($C256+3,Flow!A:B,2)+VLOOKUP($C256+4,Flow!A:B,2)+VLOOKUP($C256+5,Flow!A:B,2))/5)</f>
        <v>482.4</v>
      </c>
      <c r="AV256" s="262">
        <f>VLOOKUP($AL256,Flow!A:B, 2)</f>
        <v>494</v>
      </c>
      <c r="AW256" s="269">
        <f>((VLOOKUP(C256+1, Flow!A:B,2))+(VLOOKUP($C256+2, Flow!A:B,2)))/2</f>
        <v>664.5</v>
      </c>
      <c r="AX256" s="197">
        <v>47</v>
      </c>
      <c r="AY256" s="94">
        <v>0</v>
      </c>
      <c r="AZ256" s="94">
        <v>0</v>
      </c>
      <c r="BA256" s="94">
        <v>0</v>
      </c>
      <c r="BB256" s="181">
        <v>0</v>
      </c>
      <c r="BC256" s="118">
        <f t="shared" si="22"/>
        <v>12</v>
      </c>
      <c r="BD256" s="84">
        <f t="shared" si="23"/>
        <v>2010</v>
      </c>
      <c r="BE256" s="140">
        <f t="shared" si="24"/>
        <v>9.2843326885880089</v>
      </c>
    </row>
    <row r="257" spans="1:57">
      <c r="A257" s="84" t="s">
        <v>18</v>
      </c>
      <c r="B257" s="89" t="s">
        <v>18</v>
      </c>
      <c r="C257" s="301">
        <v>40201</v>
      </c>
      <c r="D257" s="92" t="s">
        <v>384</v>
      </c>
      <c r="E257" s="84" t="s">
        <v>11</v>
      </c>
      <c r="F257" s="156">
        <v>0.72222222222222221</v>
      </c>
      <c r="G257" s="88">
        <v>505</v>
      </c>
      <c r="H257" s="84">
        <v>505</v>
      </c>
      <c r="I257" s="84">
        <v>47</v>
      </c>
      <c r="J257" s="84"/>
      <c r="K257" s="106">
        <f t="shared" si="25"/>
        <v>9.4861660079051369</v>
      </c>
      <c r="L257" s="112">
        <f t="shared" si="0"/>
        <v>9.3069306930693063</v>
      </c>
      <c r="M257" s="95">
        <v>37</v>
      </c>
      <c r="N257" s="84">
        <v>38</v>
      </c>
      <c r="O257" s="84" t="s">
        <v>11</v>
      </c>
      <c r="P257" s="84"/>
      <c r="Q257" s="84" t="s">
        <v>253</v>
      </c>
      <c r="R257" s="84">
        <v>0</v>
      </c>
      <c r="S257" s="89">
        <v>0</v>
      </c>
      <c r="T257" s="280">
        <f>VLOOKUP($C257+$F257,Meso!A:C,2)</f>
        <v>42.1</v>
      </c>
      <c r="U257" s="284">
        <f>VLOOKUP($C257+$F257, Temp30!A:C, 3, TRUE)</f>
        <v>45.9</v>
      </c>
      <c r="V257" s="84">
        <v>514</v>
      </c>
      <c r="W257" s="106">
        <f>VLOOKUP($C257,Wunder!A:L,5,FALSE)</f>
        <v>29.98</v>
      </c>
      <c r="X257" s="106">
        <f>VLOOKUP($C257,Wunder!A:L,11, FALSE)</f>
        <v>0.19000000000000128</v>
      </c>
      <c r="Y257" s="106">
        <f>VLOOKUP($C257,Wunder!A:L,12, FALSE)</f>
        <v>0.65000000000000213</v>
      </c>
      <c r="Z257" s="99">
        <v>5.25</v>
      </c>
      <c r="AA257" s="80">
        <f>VLOOKUP($C257+F257, KRDD!A:D,4)</f>
        <v>6</v>
      </c>
      <c r="AB257" s="80">
        <f>VLOOKUP($C257+F257, KRDD!$A:$D,3)</f>
        <v>4</v>
      </c>
      <c r="AC257" s="84">
        <v>10</v>
      </c>
      <c r="AD257" s="106" t="str">
        <f>VLOOKUP($C257+$F257,Meso!A:D,4)</f>
        <v>fog</v>
      </c>
      <c r="AE257" s="120" t="str">
        <f>VLOOKUP($C257, Wunder!A:L, 10, FALSE)</f>
        <v>Rain</v>
      </c>
      <c r="AF257" s="262" t="str">
        <f>VLOOKUP($C257+1,Wunder!A:L,10,FALSE)</f>
        <v>Rain</v>
      </c>
      <c r="AG257" s="82" t="s">
        <v>11</v>
      </c>
      <c r="AH257" s="106">
        <f>VLOOKUP($C257+$F257+(4/24),KRDD!A:D,2)-VLOOKUP($C257+$F257,KRDD!A:D,2)</f>
        <v>0</v>
      </c>
      <c r="AI257" s="84" t="s">
        <v>11</v>
      </c>
      <c r="AJ257" s="112">
        <f>VLOOKUP(C257+1,Moon!A:B,2,FALSE)</f>
        <v>0.59</v>
      </c>
      <c r="AK257" s="112">
        <f>AJ257*VLOOKUP(AD257,Moon!$R:$S,2,FALSE)</f>
        <v>0.59</v>
      </c>
      <c r="AL257" s="104">
        <f t="shared" si="26"/>
        <v>40202</v>
      </c>
      <c r="AM257" s="138">
        <v>0.33749999999999997</v>
      </c>
      <c r="AN257" s="99">
        <v>3.7</v>
      </c>
      <c r="AO257" s="84">
        <v>523</v>
      </c>
      <c r="AP257" s="99">
        <v>2.4</v>
      </c>
      <c r="AQ257" s="99">
        <v>13</v>
      </c>
      <c r="AR257" s="89" t="s">
        <v>10</v>
      </c>
      <c r="AS257" s="280">
        <f>VLOOKUP($C257, MDT!A:D, 4, FALSE)</f>
        <v>45.9</v>
      </c>
      <c r="AT257" s="291">
        <f>(VLOOKUP($C257, MDT!A:D,4, TRUE)+VLOOKUP($C257+1, MDT!A:D,4, TRUE))/2</f>
        <v>46.099999999999994</v>
      </c>
      <c r="AU257" s="262">
        <f>((VLOOKUP($C257+1,Flow!A:B,2)+VLOOKUP($C257+2,Flow!A:B,2)+VLOOKUP($C257+3,Flow!A:B,2)+VLOOKUP($C257+4,Flow!A:B,2)+VLOOKUP($C257+5,Flow!A:B,2))/5)</f>
        <v>1016.2</v>
      </c>
      <c r="AV257" s="262">
        <f>VLOOKUP($AL257,Flow!A:B, 2)</f>
        <v>529</v>
      </c>
      <c r="AW257" s="269">
        <f>((VLOOKUP(C257+1, Flow!A:B,2))+(VLOOKUP($C257+2, Flow!A:B,2)))/2</f>
        <v>577.5</v>
      </c>
      <c r="AX257" s="197">
        <v>46</v>
      </c>
      <c r="AY257" s="94">
        <v>1</v>
      </c>
      <c r="AZ257" s="182"/>
      <c r="BA257" s="94">
        <v>0</v>
      </c>
      <c r="BB257" s="181">
        <v>0</v>
      </c>
      <c r="BC257" s="118">
        <f t="shared" si="22"/>
        <v>23</v>
      </c>
      <c r="BD257" s="84">
        <f t="shared" si="23"/>
        <v>2010</v>
      </c>
      <c r="BE257" s="140">
        <f t="shared" si="24"/>
        <v>9.4861660079051369</v>
      </c>
    </row>
    <row r="258" spans="1:57">
      <c r="A258" s="84" t="s">
        <v>18</v>
      </c>
      <c r="B258" s="89" t="s">
        <v>18</v>
      </c>
      <c r="C258" s="301">
        <v>40211</v>
      </c>
      <c r="D258" s="92" t="s">
        <v>384</v>
      </c>
      <c r="E258" s="84" t="s">
        <v>11</v>
      </c>
      <c r="F258" s="156">
        <v>0.76736111111111116</v>
      </c>
      <c r="G258" s="88">
        <v>496</v>
      </c>
      <c r="H258" s="84">
        <v>488</v>
      </c>
      <c r="I258" s="84">
        <v>19</v>
      </c>
      <c r="J258" s="84"/>
      <c r="K258" s="106">
        <f t="shared" si="25"/>
        <v>4.0899795501022496</v>
      </c>
      <c r="L258" s="112">
        <f t="shared" si="0"/>
        <v>3.8934426229508197</v>
      </c>
      <c r="M258" s="95">
        <v>37</v>
      </c>
      <c r="N258" s="84">
        <v>37</v>
      </c>
      <c r="O258" s="84" t="s">
        <v>11</v>
      </c>
      <c r="P258" s="84"/>
      <c r="Q258" s="84" t="s">
        <v>251</v>
      </c>
      <c r="R258" s="84">
        <v>1</v>
      </c>
      <c r="S258" s="89">
        <v>0</v>
      </c>
      <c r="T258" s="280">
        <f>VLOOKUP($C258+$F258,Meso!A:C,2)</f>
        <v>52</v>
      </c>
      <c r="U258" s="284">
        <f>VLOOKUP($C258+$F258, Temp30!A:C, 3, TRUE)</f>
        <v>48</v>
      </c>
      <c r="V258" s="84">
        <v>552</v>
      </c>
      <c r="W258" s="106">
        <f>VLOOKUP($C258,Wunder!A:L,5,FALSE)</f>
        <v>29.86</v>
      </c>
      <c r="X258" s="106">
        <f>VLOOKUP($C258,Wunder!A:L,11, FALSE)</f>
        <v>-3.9999999999999147E-2</v>
      </c>
      <c r="Y258" s="106">
        <f>VLOOKUP($C258,Wunder!A:L,12, FALSE)</f>
        <v>-0.10999999999999943</v>
      </c>
      <c r="Z258" s="99">
        <v>13.3</v>
      </c>
      <c r="AA258" s="80">
        <f>VLOOKUP($C258+F258, KRDD!A:D,4)</f>
        <v>7</v>
      </c>
      <c r="AB258" s="80">
        <f>VLOOKUP($C258+F258, KRDD!$A:$D,3)</f>
        <v>3</v>
      </c>
      <c r="AC258" s="84">
        <v>8</v>
      </c>
      <c r="AD258" s="106" t="str">
        <f>VLOOKUP($C258+$F258,Meso!A:D,4)</f>
        <v>mostly cloudy</v>
      </c>
      <c r="AE258" s="120" t="str">
        <f>VLOOKUP($C258, Wunder!A:L, 10, FALSE)</f>
        <v>Fog. Rain</v>
      </c>
      <c r="AF258" s="262"/>
      <c r="AG258" s="82" t="s">
        <v>11</v>
      </c>
      <c r="AH258" s="106">
        <f>VLOOKUP($C258+$F258+(4/24),KRDD!A:D,2)-VLOOKUP($C258+$F258,KRDD!A:D,2)</f>
        <v>0</v>
      </c>
      <c r="AI258" s="84" t="s">
        <v>11</v>
      </c>
      <c r="AJ258" s="112">
        <f>VLOOKUP(C258+1,Moon!A:B,2,FALSE)</f>
        <v>0.78</v>
      </c>
      <c r="AK258" s="112">
        <f>AJ258*VLOOKUP(AD258,Moon!$R:$S,2,FALSE)</f>
        <v>0.39</v>
      </c>
      <c r="AL258" s="104">
        <f t="shared" si="26"/>
        <v>40212</v>
      </c>
      <c r="AM258" s="138">
        <v>0.36805555555555558</v>
      </c>
      <c r="AN258" s="99">
        <v>4.2300000000000004</v>
      </c>
      <c r="AO258" s="84">
        <v>485</v>
      </c>
      <c r="AP258" s="99">
        <v>2.8</v>
      </c>
      <c r="AQ258" s="99">
        <v>10.3</v>
      </c>
      <c r="AR258" s="89" t="s">
        <v>10</v>
      </c>
      <c r="AS258" s="280">
        <f>VLOOKUP($C258, MDT!A:D, 4, FALSE)</f>
        <v>47.4</v>
      </c>
      <c r="AT258" s="291">
        <f>(VLOOKUP($C258, MDT!A:D,4, TRUE)+VLOOKUP($C258+1, MDT!A:D,4, TRUE))/2</f>
        <v>48.349999999999994</v>
      </c>
      <c r="AU258" s="262">
        <f>((VLOOKUP($C258+1,Flow!A:B,2)+VLOOKUP($C258+2,Flow!A:B,2)+VLOOKUP($C258+3,Flow!A:B,2)+VLOOKUP($C258+4,Flow!A:B,2)+VLOOKUP($C258+5,Flow!A:B,2))/5)</f>
        <v>768</v>
      </c>
      <c r="AV258" s="262">
        <f>VLOOKUP($AL258,Flow!A:B, 2)</f>
        <v>595</v>
      </c>
      <c r="AW258" s="269">
        <f>((VLOOKUP(C258+1, Flow!A:B,2))+(VLOOKUP($C258+2, Flow!A:B,2)))/2</f>
        <v>537</v>
      </c>
      <c r="AX258" s="197">
        <v>18</v>
      </c>
      <c r="AY258" s="94">
        <v>1</v>
      </c>
      <c r="AZ258" s="94">
        <v>0</v>
      </c>
      <c r="BA258" s="94">
        <v>0</v>
      </c>
      <c r="BB258" s="181">
        <v>0</v>
      </c>
      <c r="BC258" s="118">
        <f t="shared" si="22"/>
        <v>33</v>
      </c>
      <c r="BD258" s="84">
        <f t="shared" si="23"/>
        <v>2010</v>
      </c>
      <c r="BE258" s="140">
        <f t="shared" si="24"/>
        <v>4.0899795501022496</v>
      </c>
    </row>
    <row r="259" spans="1:57">
      <c r="A259" s="84" t="s">
        <v>18</v>
      </c>
      <c r="B259" s="89" t="s">
        <v>18</v>
      </c>
      <c r="C259" s="301">
        <v>40211</v>
      </c>
      <c r="D259" s="92" t="s">
        <v>384</v>
      </c>
      <c r="E259" s="84" t="s">
        <v>11</v>
      </c>
      <c r="F259" s="156">
        <v>0.76736111111111116</v>
      </c>
      <c r="G259" s="88">
        <v>522</v>
      </c>
      <c r="H259" s="84">
        <v>520</v>
      </c>
      <c r="I259" s="84">
        <v>21</v>
      </c>
      <c r="J259" s="84"/>
      <c r="K259" s="106">
        <f t="shared" si="25"/>
        <v>4.2226487523992322</v>
      </c>
      <c r="L259" s="112">
        <f t="shared" ref="L259:L333" si="28">I259/H259*100</f>
        <v>4.0384615384615383</v>
      </c>
      <c r="M259" s="95">
        <v>37</v>
      </c>
      <c r="N259" s="84">
        <v>37</v>
      </c>
      <c r="O259" s="84" t="s">
        <v>11</v>
      </c>
      <c r="P259" s="84"/>
      <c r="Q259" s="84" t="s">
        <v>252</v>
      </c>
      <c r="R259" s="84">
        <v>1</v>
      </c>
      <c r="S259" s="89">
        <v>0</v>
      </c>
      <c r="T259" s="280">
        <f>VLOOKUP($C259+$F259,Meso!A:C,2)</f>
        <v>52</v>
      </c>
      <c r="U259" s="284">
        <f>VLOOKUP($C259+$F259, Temp30!A:C, 3, TRUE)</f>
        <v>48</v>
      </c>
      <c r="V259" s="84">
        <v>552</v>
      </c>
      <c r="W259" s="106">
        <f>VLOOKUP($C259,Wunder!A:L,5,FALSE)</f>
        <v>29.86</v>
      </c>
      <c r="X259" s="106">
        <f>VLOOKUP($C259,Wunder!A:L,11, FALSE)</f>
        <v>-3.9999999999999147E-2</v>
      </c>
      <c r="Y259" s="106">
        <f>VLOOKUP($C259,Wunder!A:L,12, FALSE)</f>
        <v>-0.10999999999999943</v>
      </c>
      <c r="Z259" s="99">
        <v>13.3</v>
      </c>
      <c r="AA259" s="80">
        <f>VLOOKUP($C259+F259, KRDD!A:D,4)</f>
        <v>7</v>
      </c>
      <c r="AB259" s="80">
        <f>VLOOKUP($C259+F259, KRDD!$A:$D,3)</f>
        <v>3</v>
      </c>
      <c r="AC259" s="84">
        <v>8</v>
      </c>
      <c r="AD259" s="106" t="str">
        <f>VLOOKUP($C259+$F259,Meso!A:D,4)</f>
        <v>mostly cloudy</v>
      </c>
      <c r="AE259" s="120" t="str">
        <f>VLOOKUP($C259, Wunder!A:L, 10, FALSE)</f>
        <v>Fog. Rain</v>
      </c>
      <c r="AF259" s="262"/>
      <c r="AG259" s="82" t="s">
        <v>11</v>
      </c>
      <c r="AH259" s="106">
        <f>VLOOKUP($C259+$F259+(4/24),KRDD!A:D,2)-VLOOKUP($C259+$F259,KRDD!A:D,2)</f>
        <v>0</v>
      </c>
      <c r="AI259" s="84" t="s">
        <v>11</v>
      </c>
      <c r="AJ259" s="112">
        <f>VLOOKUP(C259+1,Moon!A:B,2,FALSE)</f>
        <v>0.78</v>
      </c>
      <c r="AK259" s="112">
        <f>AJ259*VLOOKUP(AD259,Moon!$R:$S,2,FALSE)</f>
        <v>0.39</v>
      </c>
      <c r="AL259" s="104">
        <f t="shared" si="26"/>
        <v>40212</v>
      </c>
      <c r="AM259" s="138">
        <v>0.36805555555555558</v>
      </c>
      <c r="AN259" s="99">
        <v>4.2300000000000004</v>
      </c>
      <c r="AO259" s="84">
        <v>485</v>
      </c>
      <c r="AP259" s="99">
        <v>2.8</v>
      </c>
      <c r="AQ259" s="99">
        <v>10.3</v>
      </c>
      <c r="AR259" s="89" t="s">
        <v>10</v>
      </c>
      <c r="AS259" s="280">
        <f>VLOOKUP($C259, MDT!A:D, 4, FALSE)</f>
        <v>47.4</v>
      </c>
      <c r="AT259" s="291">
        <f>(VLOOKUP($C259, MDT!A:D,4, TRUE)+VLOOKUP($C259+1, MDT!A:D,4, TRUE))/2</f>
        <v>48.349999999999994</v>
      </c>
      <c r="AU259" s="262">
        <f>((VLOOKUP($C259+1,Flow!A:B,2)+VLOOKUP($C259+2,Flow!A:B,2)+VLOOKUP($C259+3,Flow!A:B,2)+VLOOKUP($C259+4,Flow!A:B,2)+VLOOKUP($C259+5,Flow!A:B,2))/5)</f>
        <v>768</v>
      </c>
      <c r="AV259" s="262">
        <f>VLOOKUP($AL259,Flow!A:B, 2)</f>
        <v>595</v>
      </c>
      <c r="AW259" s="269">
        <f>((VLOOKUP(C259+1, Flow!A:B,2))+(VLOOKUP($C259+2, Flow!A:B,2)))/2</f>
        <v>537</v>
      </c>
      <c r="AX259" s="197">
        <v>19</v>
      </c>
      <c r="AY259" s="94">
        <v>2</v>
      </c>
      <c r="AZ259" s="94">
        <v>0</v>
      </c>
      <c r="BA259" s="94">
        <v>0</v>
      </c>
      <c r="BB259" s="181">
        <v>0</v>
      </c>
      <c r="BC259" s="118">
        <f t="shared" si="22"/>
        <v>33</v>
      </c>
      <c r="BD259" s="84">
        <f t="shared" si="23"/>
        <v>2010</v>
      </c>
      <c r="BE259" s="140">
        <f t="shared" si="24"/>
        <v>4.2226487523992322</v>
      </c>
    </row>
    <row r="260" spans="1:57">
      <c r="A260" s="84" t="s">
        <v>11</v>
      </c>
      <c r="B260" s="89" t="s">
        <v>11</v>
      </c>
      <c r="C260" s="302">
        <v>40218</v>
      </c>
      <c r="D260" s="92" t="s">
        <v>384</v>
      </c>
      <c r="E260" s="84" t="s">
        <v>11</v>
      </c>
      <c r="F260" s="156">
        <v>0.78125</v>
      </c>
      <c r="G260" s="88">
        <v>420</v>
      </c>
      <c r="H260" s="84">
        <v>422</v>
      </c>
      <c r="I260" s="84">
        <v>10</v>
      </c>
      <c r="J260" s="84"/>
      <c r="K260" s="106">
        <f t="shared" si="25"/>
        <v>2.6004728132387704</v>
      </c>
      <c r="L260" s="112">
        <f t="shared" si="28"/>
        <v>2.3696682464454977</v>
      </c>
      <c r="M260" s="95">
        <v>37</v>
      </c>
      <c r="N260" s="84">
        <v>36</v>
      </c>
      <c r="O260" s="84" t="s">
        <v>11</v>
      </c>
      <c r="P260" s="84"/>
      <c r="Q260" s="84" t="s">
        <v>252</v>
      </c>
      <c r="R260" s="84">
        <v>0</v>
      </c>
      <c r="S260" s="89">
        <v>0</v>
      </c>
      <c r="T260" s="280">
        <f>VLOOKUP($C260+$F260,Meso!A:C,2)</f>
        <v>50</v>
      </c>
      <c r="U260" s="284">
        <f>VLOOKUP($C260+$F260, Temp30!A:C, 3, TRUE)</f>
        <v>50</v>
      </c>
      <c r="V260" s="84">
        <v>779</v>
      </c>
      <c r="W260" s="106">
        <f>VLOOKUP($C260,Wunder!A:L,5,FALSE)</f>
        <v>29.93</v>
      </c>
      <c r="X260" s="106">
        <f>VLOOKUP($C260,Wunder!A:L,11, FALSE)</f>
        <v>0.12000000000000099</v>
      </c>
      <c r="Y260" s="106">
        <f>VLOOKUP($C260,Wunder!A:L,12, FALSE)</f>
        <v>-3.0000000000001137E-2</v>
      </c>
      <c r="Z260" s="99">
        <v>8.1</v>
      </c>
      <c r="AA260" s="80">
        <f>VLOOKUP($C260+F260, KRDD!A:D,4)</f>
        <v>4</v>
      </c>
      <c r="AB260" s="80">
        <f>VLOOKUP($C260+F260, KRDD!$A:$D,3)</f>
        <v>1</v>
      </c>
      <c r="AC260" s="84">
        <v>0</v>
      </c>
      <c r="AD260" s="106" t="str">
        <f>VLOOKUP($C260+$F260,Meso!A:D,4)</f>
        <v>clear</v>
      </c>
      <c r="AE260" s="120" t="str">
        <f>VLOOKUP($C260, Wunder!A:L, 10, FALSE)</f>
        <v>Rain</v>
      </c>
      <c r="AF260" s="262" t="str">
        <f>VLOOKUP($C260+1,Wunder!A:L,10,FALSE)</f>
        <v>Rain</v>
      </c>
      <c r="AG260" s="82" t="str">
        <f t="shared" si="27"/>
        <v>N</v>
      </c>
      <c r="AH260" s="106">
        <f>VLOOKUP($C260+$F260+(4/24),KRDD!A:D,2)-VLOOKUP($C260+$F260,KRDD!A:D,2)</f>
        <v>0</v>
      </c>
      <c r="AI260" s="84" t="s">
        <v>11</v>
      </c>
      <c r="AJ260" s="112">
        <f>VLOOKUP(C260+1,Moon!A:B,2,FALSE)</f>
        <v>0.12</v>
      </c>
      <c r="AK260" s="112">
        <f>AJ260*VLOOKUP(AD260,Moon!$R:$S,2,FALSE)</f>
        <v>0.12</v>
      </c>
      <c r="AL260" s="104">
        <f t="shared" si="26"/>
        <v>40219</v>
      </c>
      <c r="AM260" s="138">
        <v>0.36180555555555555</v>
      </c>
      <c r="AN260" s="99">
        <v>4.59</v>
      </c>
      <c r="AO260" s="84">
        <v>582</v>
      </c>
      <c r="AP260" s="99">
        <v>3.2</v>
      </c>
      <c r="AQ260" s="99">
        <v>9</v>
      </c>
      <c r="AR260" s="89" t="s">
        <v>10</v>
      </c>
      <c r="AS260" s="280">
        <f>VLOOKUP($C260, MDT!A:D, 4, FALSE)</f>
        <v>49</v>
      </c>
      <c r="AT260" s="291">
        <f>(VLOOKUP($C260, MDT!A:D,4, TRUE)+VLOOKUP($C260+1, MDT!A:D,4, TRUE))/2</f>
        <v>48.15</v>
      </c>
      <c r="AU260" s="262">
        <f>((VLOOKUP($C260+1,Flow!A:B,2)+VLOOKUP($C260+2,Flow!A:B,2)+VLOOKUP($C260+3,Flow!A:B,2)+VLOOKUP($C260+4,Flow!A:B,2)+VLOOKUP($C260+5,Flow!A:B,2))/5)</f>
        <v>572.4</v>
      </c>
      <c r="AV260" s="262">
        <f>VLOOKUP($AL260,Flow!A:B, 2)</f>
        <v>803</v>
      </c>
      <c r="AW260" s="269">
        <f>((VLOOKUP(C260+1, Flow!A:B,2))+(VLOOKUP($C260+2, Flow!A:B,2)))/2</f>
        <v>687</v>
      </c>
      <c r="AX260" s="197">
        <v>10</v>
      </c>
      <c r="AY260" s="94">
        <v>0</v>
      </c>
      <c r="AZ260" s="94">
        <v>0</v>
      </c>
      <c r="BA260" s="94">
        <v>0</v>
      </c>
      <c r="BB260" s="181">
        <v>0</v>
      </c>
      <c r="BC260" s="118">
        <f t="shared" ref="BC260:BC328" si="29">IF(MONTH(C260)&lt;10,C260-(DATE(YEAR(C260)-1,12,31)),C260-(DATE(YEAR(C260),12,31)))</f>
        <v>40</v>
      </c>
      <c r="BD260" s="84">
        <f t="shared" ref="BD260:BD328" si="30">IF(MONTH(C260)&lt;10,YEAR(C260),YEAR(C260)+1)</f>
        <v>2010</v>
      </c>
      <c r="BE260" s="140">
        <f t="shared" ref="BE260:BE328" si="31">IF(AR260="F", K260,2*K260)</f>
        <v>2.6004728132387704</v>
      </c>
    </row>
    <row r="261" spans="1:57">
      <c r="A261" s="84" t="s">
        <v>11</v>
      </c>
      <c r="B261" s="89" t="s">
        <v>11</v>
      </c>
      <c r="C261" s="302">
        <v>40218</v>
      </c>
      <c r="D261" s="92" t="s">
        <v>384</v>
      </c>
      <c r="E261" s="84" t="s">
        <v>11</v>
      </c>
      <c r="F261" s="156">
        <v>0.78125</v>
      </c>
      <c r="G261" s="88">
        <v>433</v>
      </c>
      <c r="H261" s="84">
        <v>424</v>
      </c>
      <c r="I261" s="84">
        <v>16</v>
      </c>
      <c r="J261" s="84"/>
      <c r="K261" s="106">
        <f t="shared" si="25"/>
        <v>4</v>
      </c>
      <c r="L261" s="112">
        <f t="shared" si="28"/>
        <v>3.7735849056603774</v>
      </c>
      <c r="M261" s="95">
        <v>37</v>
      </c>
      <c r="N261" s="84">
        <v>36</v>
      </c>
      <c r="O261" s="84" t="s">
        <v>11</v>
      </c>
      <c r="P261" s="84"/>
      <c r="Q261" s="84" t="s">
        <v>251</v>
      </c>
      <c r="R261" s="84">
        <v>0</v>
      </c>
      <c r="S261" s="89">
        <v>0</v>
      </c>
      <c r="T261" s="280">
        <f>VLOOKUP($C261+$F261,Meso!A:C,2)</f>
        <v>50</v>
      </c>
      <c r="U261" s="284">
        <f>VLOOKUP($C261+$F261, Temp30!A:C, 3, TRUE)</f>
        <v>50</v>
      </c>
      <c r="V261" s="84">
        <v>779</v>
      </c>
      <c r="W261" s="106">
        <f>VLOOKUP($C261,Wunder!A:L,5,FALSE)</f>
        <v>29.93</v>
      </c>
      <c r="X261" s="106">
        <f>VLOOKUP($C261,Wunder!A:L,11, FALSE)</f>
        <v>0.12000000000000099</v>
      </c>
      <c r="Y261" s="106">
        <f>VLOOKUP($C261,Wunder!A:L,12, FALSE)</f>
        <v>-3.0000000000001137E-2</v>
      </c>
      <c r="Z261" s="99">
        <v>8.1</v>
      </c>
      <c r="AA261" s="80">
        <f>VLOOKUP($C261+F261, KRDD!A:D,4)</f>
        <v>4</v>
      </c>
      <c r="AB261" s="80">
        <f>VLOOKUP($C261+F261, KRDD!$A:$D,3)</f>
        <v>1</v>
      </c>
      <c r="AC261" s="84">
        <v>0</v>
      </c>
      <c r="AD261" s="106" t="str">
        <f>VLOOKUP($C261+$F261,Meso!A:D,4)</f>
        <v>clear</v>
      </c>
      <c r="AE261" s="120" t="str">
        <f>VLOOKUP($C261, Wunder!A:L, 10, FALSE)</f>
        <v>Rain</v>
      </c>
      <c r="AF261" s="262" t="str">
        <f>VLOOKUP($C261+1,Wunder!A:L,10,FALSE)</f>
        <v>Rain</v>
      </c>
      <c r="AG261" s="82" t="str">
        <f t="shared" si="27"/>
        <v>N</v>
      </c>
      <c r="AH261" s="106">
        <f>VLOOKUP($C261+$F261+(4/24),KRDD!A:D,2)-VLOOKUP($C261+$F261,KRDD!A:D,2)</f>
        <v>0</v>
      </c>
      <c r="AI261" s="84" t="s">
        <v>11</v>
      </c>
      <c r="AJ261" s="112">
        <f>VLOOKUP(C261+1,Moon!A:B,2,FALSE)</f>
        <v>0.12</v>
      </c>
      <c r="AK261" s="112">
        <f>AJ261*VLOOKUP(AD261,Moon!$R:$S,2,FALSE)</f>
        <v>0.12</v>
      </c>
      <c r="AL261" s="104">
        <f t="shared" si="26"/>
        <v>40219</v>
      </c>
      <c r="AM261" s="138">
        <v>0.36180555555555555</v>
      </c>
      <c r="AN261" s="99">
        <v>4.59</v>
      </c>
      <c r="AO261" s="84">
        <v>582</v>
      </c>
      <c r="AP261" s="99">
        <v>3.2</v>
      </c>
      <c r="AQ261" s="99">
        <v>9</v>
      </c>
      <c r="AR261" s="89" t="s">
        <v>10</v>
      </c>
      <c r="AS261" s="280">
        <f>VLOOKUP($C261, MDT!A:D, 4, FALSE)</f>
        <v>49</v>
      </c>
      <c r="AT261" s="291">
        <f>(VLOOKUP($C261, MDT!A:D,4, TRUE)+VLOOKUP($C261+1, MDT!A:D,4, TRUE))/2</f>
        <v>48.15</v>
      </c>
      <c r="AU261" s="262">
        <f>((VLOOKUP($C261+1,Flow!A:B,2)+VLOOKUP($C261+2,Flow!A:B,2)+VLOOKUP($C261+3,Flow!A:B,2)+VLOOKUP($C261+4,Flow!A:B,2)+VLOOKUP($C261+5,Flow!A:B,2))/5)</f>
        <v>572.4</v>
      </c>
      <c r="AV261" s="262">
        <f>VLOOKUP($AL261,Flow!A:B, 2)</f>
        <v>803</v>
      </c>
      <c r="AW261" s="269">
        <f>((VLOOKUP(C261+1, Flow!A:B,2))+(VLOOKUP($C261+2, Flow!A:B,2)))/2</f>
        <v>687</v>
      </c>
      <c r="AX261" s="197">
        <v>16</v>
      </c>
      <c r="AY261" s="94">
        <v>0</v>
      </c>
      <c r="AZ261" s="94">
        <v>0</v>
      </c>
      <c r="BA261" s="94">
        <v>0</v>
      </c>
      <c r="BB261" s="181">
        <v>0</v>
      </c>
      <c r="BC261" s="118">
        <f t="shared" si="29"/>
        <v>40</v>
      </c>
      <c r="BD261" s="84">
        <f t="shared" si="30"/>
        <v>2010</v>
      </c>
      <c r="BE261" s="140">
        <f t="shared" si="31"/>
        <v>4</v>
      </c>
    </row>
    <row r="262" spans="1:57">
      <c r="A262" s="84" t="s">
        <v>18</v>
      </c>
      <c r="B262" s="89" t="s">
        <v>18</v>
      </c>
      <c r="C262" s="301">
        <v>40223</v>
      </c>
      <c r="D262" s="92" t="s">
        <v>384</v>
      </c>
      <c r="E262" s="84" t="s">
        <v>11</v>
      </c>
      <c r="F262" s="156">
        <v>0.76041666666666663</v>
      </c>
      <c r="G262" s="88">
        <v>512</v>
      </c>
      <c r="H262" s="84">
        <v>512</v>
      </c>
      <c r="I262" s="84">
        <v>47</v>
      </c>
      <c r="J262" s="84"/>
      <c r="K262" s="106">
        <f t="shared" si="25"/>
        <v>9.3567251461988299</v>
      </c>
      <c r="L262" s="112">
        <f t="shared" si="28"/>
        <v>9.1796875</v>
      </c>
      <c r="M262" s="95">
        <v>37</v>
      </c>
      <c r="N262" s="84">
        <v>36</v>
      </c>
      <c r="O262" s="84" t="s">
        <v>11</v>
      </c>
      <c r="P262" s="84"/>
      <c r="Q262" s="84" t="s">
        <v>252</v>
      </c>
      <c r="R262" s="84">
        <v>1</v>
      </c>
      <c r="S262" s="89">
        <v>1</v>
      </c>
      <c r="T262" s="280">
        <f>VLOOKUP($C262+$F262,Meso!A:C,2)</f>
        <v>53.1</v>
      </c>
      <c r="U262" s="284">
        <f>VLOOKUP($C262+$F262, Temp30!A:C, 3, TRUE)</f>
        <v>50.4</v>
      </c>
      <c r="V262" s="84">
        <v>448</v>
      </c>
      <c r="W262" s="106">
        <f>VLOOKUP($C262,Wunder!A:L,5,FALSE)</f>
        <v>30.18</v>
      </c>
      <c r="X262" s="106">
        <f>VLOOKUP($C262,Wunder!A:L,11, FALSE)</f>
        <v>-7.0000000000000284E-2</v>
      </c>
      <c r="Y262" s="106">
        <f>VLOOKUP($C262,Wunder!A:L,12, FALSE)</f>
        <v>-1.0000000000001563E-2</v>
      </c>
      <c r="Z262" s="99">
        <v>3.29</v>
      </c>
      <c r="AA262" s="80">
        <f>VLOOKUP($C262+F262, KRDD!A:D,4)</f>
        <v>7</v>
      </c>
      <c r="AB262" s="80">
        <f>VLOOKUP($C262+F262, KRDD!$A:$D,3)</f>
        <v>4</v>
      </c>
      <c r="AC262" s="84">
        <v>10</v>
      </c>
      <c r="AD262" s="106" t="str">
        <f>VLOOKUP($C262+$F262,Meso!A:D,4)</f>
        <v>overcast</v>
      </c>
      <c r="AE262" s="120" t="str">
        <f>VLOOKUP($C262, Wunder!A:L, 10, FALSE)</f>
        <v>Fog. Rain</v>
      </c>
      <c r="AF262" s="262"/>
      <c r="AG262" s="82" t="str">
        <f t="shared" si="27"/>
        <v>N</v>
      </c>
      <c r="AH262" s="106">
        <f>VLOOKUP($C262+$F262+(4/24),KRDD!A:D,2)-VLOOKUP($C262+$F262,KRDD!A:D,2)</f>
        <v>0</v>
      </c>
      <c r="AI262" s="84" t="s">
        <v>11</v>
      </c>
      <c r="AJ262" s="112">
        <f>VLOOKUP(C262+1,Moon!A:B,2,FALSE)</f>
        <v>0.01</v>
      </c>
      <c r="AK262" s="112">
        <f>AJ262*VLOOKUP(AD262,Moon!$R:$S,2,FALSE)</f>
        <v>2E-3</v>
      </c>
      <c r="AL262" s="104">
        <f t="shared" si="26"/>
        <v>40224</v>
      </c>
      <c r="AM262" s="138">
        <v>0.32291666666666669</v>
      </c>
      <c r="AN262" s="99">
        <v>2.96</v>
      </c>
      <c r="AO262" s="84">
        <v>435</v>
      </c>
      <c r="AP262" s="99">
        <v>2.6</v>
      </c>
      <c r="AQ262" s="99">
        <v>11.3</v>
      </c>
      <c r="AR262" s="89" t="s">
        <v>10</v>
      </c>
      <c r="AS262" s="280">
        <f>VLOOKUP($C262, MDT!A:D, 4, FALSE)</f>
        <v>49.9</v>
      </c>
      <c r="AT262" s="291">
        <f>(VLOOKUP($C262, MDT!A:D,4, TRUE)+VLOOKUP($C262+1, MDT!A:D,4, TRUE))/2</f>
        <v>50.349999999999994</v>
      </c>
      <c r="AU262" s="262">
        <f>((VLOOKUP($C262+1,Flow!A:B,2)+VLOOKUP($C262+2,Flow!A:B,2)+VLOOKUP($C262+3,Flow!A:B,2)+VLOOKUP($C262+4,Flow!A:B,2)+VLOOKUP($C262+5,Flow!A:B,2))/5)</f>
        <v>425.4</v>
      </c>
      <c r="AV262" s="262">
        <f>VLOOKUP($AL262,Flow!A:B, 2)</f>
        <v>448</v>
      </c>
      <c r="AW262" s="269">
        <f>((VLOOKUP(C262+1, Flow!A:B,2))+(VLOOKUP($C262+2, Flow!A:B,2)))/2</f>
        <v>440</v>
      </c>
      <c r="AX262" s="197">
        <v>47</v>
      </c>
      <c r="AY262" s="94">
        <v>0</v>
      </c>
      <c r="AZ262" s="94">
        <v>0</v>
      </c>
      <c r="BA262" s="94">
        <v>0</v>
      </c>
      <c r="BB262" s="181">
        <v>0</v>
      </c>
      <c r="BC262" s="118">
        <f t="shared" si="29"/>
        <v>45</v>
      </c>
      <c r="BD262" s="84">
        <f t="shared" si="30"/>
        <v>2010</v>
      </c>
      <c r="BE262" s="140">
        <f t="shared" si="31"/>
        <v>9.3567251461988299</v>
      </c>
    </row>
    <row r="263" spans="1:57">
      <c r="A263" s="84" t="s">
        <v>18</v>
      </c>
      <c r="B263" s="89" t="s">
        <v>18</v>
      </c>
      <c r="C263" s="301">
        <v>40223</v>
      </c>
      <c r="D263" s="92" t="s">
        <v>384</v>
      </c>
      <c r="E263" s="84" t="s">
        <v>11</v>
      </c>
      <c r="F263" s="156">
        <v>0.76041666666666663</v>
      </c>
      <c r="G263" s="88">
        <v>501</v>
      </c>
      <c r="H263" s="84">
        <v>500</v>
      </c>
      <c r="I263" s="84">
        <v>52</v>
      </c>
      <c r="J263" s="84"/>
      <c r="K263" s="106">
        <f t="shared" si="25"/>
        <v>10.578842315369261</v>
      </c>
      <c r="L263" s="112">
        <f t="shared" si="28"/>
        <v>10.4</v>
      </c>
      <c r="M263" s="95">
        <v>37</v>
      </c>
      <c r="N263" s="84">
        <v>37</v>
      </c>
      <c r="O263" s="84" t="s">
        <v>11</v>
      </c>
      <c r="P263" s="84"/>
      <c r="Q263" s="84" t="s">
        <v>251</v>
      </c>
      <c r="R263" s="84">
        <v>1</v>
      </c>
      <c r="S263" s="89">
        <v>1</v>
      </c>
      <c r="T263" s="280">
        <f>VLOOKUP($C263+$F263,Meso!A:C,2)</f>
        <v>53.1</v>
      </c>
      <c r="U263" s="284">
        <f>VLOOKUP($C263+$F263, Temp30!A:C, 3, TRUE)</f>
        <v>50.4</v>
      </c>
      <c r="V263" s="84">
        <v>448</v>
      </c>
      <c r="W263" s="106">
        <f>VLOOKUP($C263,Wunder!A:L,5,FALSE)</f>
        <v>30.18</v>
      </c>
      <c r="X263" s="106">
        <f>VLOOKUP($C263,Wunder!A:L,11, FALSE)</f>
        <v>-7.0000000000000284E-2</v>
      </c>
      <c r="Y263" s="106">
        <f>VLOOKUP($C263,Wunder!A:L,12, FALSE)</f>
        <v>-1.0000000000001563E-2</v>
      </c>
      <c r="Z263" s="99">
        <v>3.29</v>
      </c>
      <c r="AA263" s="80">
        <f>VLOOKUP($C263+F263, KRDD!A:D,4)</f>
        <v>7</v>
      </c>
      <c r="AB263" s="80">
        <f>VLOOKUP($C263+F263, KRDD!$A:$D,3)</f>
        <v>4</v>
      </c>
      <c r="AC263" s="84">
        <v>10</v>
      </c>
      <c r="AD263" s="106" t="str">
        <f>VLOOKUP($C263+$F263,Meso!A:D,4)</f>
        <v>overcast</v>
      </c>
      <c r="AE263" s="120" t="str">
        <f>VLOOKUP($C263, Wunder!A:L, 10, FALSE)</f>
        <v>Fog. Rain</v>
      </c>
      <c r="AF263" s="262"/>
      <c r="AG263" s="82" t="str">
        <f t="shared" si="27"/>
        <v>N</v>
      </c>
      <c r="AH263" s="106">
        <f>VLOOKUP($C263+$F263+(4/24),KRDD!A:D,2)-VLOOKUP($C263+$F263,KRDD!A:D,2)</f>
        <v>0</v>
      </c>
      <c r="AI263" s="84" t="s">
        <v>11</v>
      </c>
      <c r="AJ263" s="112">
        <f>VLOOKUP(C263+1,Moon!A:B,2,FALSE)</f>
        <v>0.01</v>
      </c>
      <c r="AK263" s="112">
        <f>AJ263*VLOOKUP(AD263,Moon!$R:$S,2,FALSE)</f>
        <v>2E-3</v>
      </c>
      <c r="AL263" s="104">
        <f t="shared" si="26"/>
        <v>40224</v>
      </c>
      <c r="AM263" s="138">
        <v>0.32291666666666669</v>
      </c>
      <c r="AN263" s="99">
        <v>2.96</v>
      </c>
      <c r="AO263" s="84">
        <v>435</v>
      </c>
      <c r="AP263" s="99">
        <v>2.6</v>
      </c>
      <c r="AQ263" s="99">
        <v>11.3</v>
      </c>
      <c r="AR263" s="89" t="s">
        <v>10</v>
      </c>
      <c r="AS263" s="280">
        <f>VLOOKUP($C263, MDT!A:D, 4, FALSE)</f>
        <v>49.9</v>
      </c>
      <c r="AT263" s="291">
        <f>(VLOOKUP($C263, MDT!A:D,4, TRUE)+VLOOKUP($C263+1, MDT!A:D,4, TRUE))/2</f>
        <v>50.349999999999994</v>
      </c>
      <c r="AU263" s="262">
        <f>((VLOOKUP($C263+1,Flow!A:B,2)+VLOOKUP($C263+2,Flow!A:B,2)+VLOOKUP($C263+3,Flow!A:B,2)+VLOOKUP($C263+4,Flow!A:B,2)+VLOOKUP($C263+5,Flow!A:B,2))/5)</f>
        <v>425.4</v>
      </c>
      <c r="AV263" s="262">
        <f>VLOOKUP($AL263,Flow!A:B, 2)</f>
        <v>448</v>
      </c>
      <c r="AW263" s="269">
        <f>((VLOOKUP(C263+1, Flow!A:B,2))+(VLOOKUP($C263+2, Flow!A:B,2)))/2</f>
        <v>440</v>
      </c>
      <c r="AX263" s="197">
        <v>49</v>
      </c>
      <c r="AY263" s="94">
        <v>3</v>
      </c>
      <c r="AZ263" s="94">
        <v>0</v>
      </c>
      <c r="BA263" s="94">
        <v>0</v>
      </c>
      <c r="BB263" s="181">
        <v>0</v>
      </c>
      <c r="BC263" s="118">
        <f t="shared" si="29"/>
        <v>45</v>
      </c>
      <c r="BD263" s="84">
        <f t="shared" si="30"/>
        <v>2010</v>
      </c>
      <c r="BE263" s="140">
        <f t="shared" si="31"/>
        <v>10.578842315369261</v>
      </c>
    </row>
    <row r="264" spans="1:57">
      <c r="A264" s="84" t="s">
        <v>18</v>
      </c>
      <c r="B264" s="89" t="s">
        <v>18</v>
      </c>
      <c r="C264" s="301">
        <v>40231</v>
      </c>
      <c r="D264" s="92" t="s">
        <v>384</v>
      </c>
      <c r="E264" s="84" t="s">
        <v>11</v>
      </c>
      <c r="F264" s="156">
        <v>0.76388888888888884</v>
      </c>
      <c r="G264" s="88">
        <v>500</v>
      </c>
      <c r="H264" s="84">
        <v>497</v>
      </c>
      <c r="I264" s="84">
        <v>64</v>
      </c>
      <c r="J264" s="84"/>
      <c r="K264" s="106">
        <f t="shared" si="25"/>
        <v>13.052208835341366</v>
      </c>
      <c r="L264" s="112">
        <f t="shared" si="28"/>
        <v>12.877263581488934</v>
      </c>
      <c r="M264" s="95">
        <v>36</v>
      </c>
      <c r="N264" s="84">
        <v>36</v>
      </c>
      <c r="O264" s="84" t="s">
        <v>11</v>
      </c>
      <c r="P264" s="84"/>
      <c r="Q264" s="84" t="s">
        <v>252</v>
      </c>
      <c r="R264" s="84">
        <v>0</v>
      </c>
      <c r="S264" s="89">
        <v>0</v>
      </c>
      <c r="T264" s="280">
        <f>VLOOKUP($C264+$F264,Meso!A:C,2)</f>
        <v>54</v>
      </c>
      <c r="U264" s="284">
        <f>VLOOKUP($C264+$F264, Temp30!A:C, 3, TRUE)</f>
        <v>48.7</v>
      </c>
      <c r="V264" s="84">
        <v>452</v>
      </c>
      <c r="W264" s="106">
        <f>VLOOKUP($C264,Wunder!A:L,5,FALSE)</f>
        <v>30.15</v>
      </c>
      <c r="X264" s="106">
        <f>VLOOKUP($C264,Wunder!A:L,11, FALSE)</f>
        <v>-9.9999999999980105E-3</v>
      </c>
      <c r="Y264" s="106">
        <f>VLOOKUP($C264,Wunder!A:L,12, FALSE)</f>
        <v>0.2099999999999973</v>
      </c>
      <c r="Z264" s="99">
        <v>5.16</v>
      </c>
      <c r="AA264" s="80">
        <f>VLOOKUP($C264+F264, KRDD!A:D,4)</f>
        <v>6</v>
      </c>
      <c r="AB264" s="80">
        <f>VLOOKUP($C264+F264, KRDD!$A:$D,3)</f>
        <v>3</v>
      </c>
      <c r="AC264" s="84">
        <v>3</v>
      </c>
      <c r="AD264" s="106" t="str">
        <f>VLOOKUP($C264+$F264,Meso!A:D,4)</f>
        <v>clear</v>
      </c>
      <c r="AE264" s="120"/>
      <c r="AF264" s="262" t="str">
        <f>VLOOKUP($C264+1,Wunder!A:L,10,FALSE)</f>
        <v>Rain</v>
      </c>
      <c r="AG264" s="82" t="str">
        <f t="shared" si="27"/>
        <v>N</v>
      </c>
      <c r="AH264" s="106">
        <f>VLOOKUP($C264+$F264+(4/24),KRDD!A:D,2)-VLOOKUP($C264+$F264,KRDD!A:D,2)</f>
        <v>0</v>
      </c>
      <c r="AI264" s="84" t="s">
        <v>20</v>
      </c>
      <c r="AJ264" s="112">
        <v>0.53</v>
      </c>
      <c r="AK264" s="112">
        <f>AJ264*VLOOKUP(AD264,Moon!$R:$S,2,FALSE)</f>
        <v>0.53</v>
      </c>
      <c r="AL264" s="104">
        <f t="shared" si="26"/>
        <v>40232</v>
      </c>
      <c r="AM264" s="138">
        <v>0.39097222222222222</v>
      </c>
      <c r="AN264" s="99">
        <v>4.37</v>
      </c>
      <c r="AO264" s="84">
        <v>435</v>
      </c>
      <c r="AP264" s="99">
        <v>2.5</v>
      </c>
      <c r="AQ264" s="99">
        <v>12</v>
      </c>
      <c r="AR264" s="89" t="s">
        <v>10</v>
      </c>
      <c r="AS264" s="280">
        <f>VLOOKUP($C264, MDT!A:D, 4, FALSE)</f>
        <v>47.9</v>
      </c>
      <c r="AT264" s="291">
        <f>(VLOOKUP($C264, MDT!A:D,4, TRUE)+VLOOKUP($C264+1, MDT!A:D,4, TRUE))/2</f>
        <v>47.9</v>
      </c>
      <c r="AU264" s="262">
        <f>((VLOOKUP($C264+1,Flow!A:B,2)+VLOOKUP($C264+2,Flow!A:B,2)+VLOOKUP($C264+3,Flow!A:B,2)+VLOOKUP($C264+4,Flow!A:B,2)+VLOOKUP($C264+5,Flow!A:B,2))/5)</f>
        <v>602.20000000000005</v>
      </c>
      <c r="AV264" s="262">
        <f>VLOOKUP($AL264,Flow!A:B, 2)</f>
        <v>474</v>
      </c>
      <c r="AW264" s="269">
        <f>((VLOOKUP(C264+1, Flow!A:B,2))+(VLOOKUP($C264+2, Flow!A:B,2)))/2</f>
        <v>472.5</v>
      </c>
      <c r="AX264" s="95">
        <v>60</v>
      </c>
      <c r="AY264" s="84">
        <v>4</v>
      </c>
      <c r="AZ264" s="84">
        <v>0</v>
      </c>
      <c r="BA264" s="84">
        <v>0</v>
      </c>
      <c r="BB264" s="103">
        <v>0</v>
      </c>
      <c r="BC264" s="118">
        <f t="shared" si="29"/>
        <v>53</v>
      </c>
      <c r="BD264" s="84">
        <f t="shared" si="30"/>
        <v>2010</v>
      </c>
      <c r="BE264" s="140">
        <f t="shared" si="31"/>
        <v>13.052208835341366</v>
      </c>
    </row>
    <row r="265" spans="1:57">
      <c r="A265" s="84" t="s">
        <v>18</v>
      </c>
      <c r="B265" s="89" t="s">
        <v>18</v>
      </c>
      <c r="C265" s="301">
        <v>40231</v>
      </c>
      <c r="D265" s="92" t="s">
        <v>384</v>
      </c>
      <c r="E265" s="84" t="s">
        <v>11</v>
      </c>
      <c r="F265" s="156">
        <v>0.76388888888888884</v>
      </c>
      <c r="G265" s="88">
        <v>388</v>
      </c>
      <c r="H265" s="84">
        <v>389</v>
      </c>
      <c r="I265" s="84">
        <v>53</v>
      </c>
      <c r="J265" s="84"/>
      <c r="K265" s="106">
        <f t="shared" si="25"/>
        <v>13.846153846153847</v>
      </c>
      <c r="L265" s="112">
        <f t="shared" si="28"/>
        <v>13.624678663239074</v>
      </c>
      <c r="M265" s="95">
        <v>36</v>
      </c>
      <c r="N265" s="84">
        <v>37</v>
      </c>
      <c r="O265" s="84" t="s">
        <v>11</v>
      </c>
      <c r="P265" s="84"/>
      <c r="Q265" s="84" t="s">
        <v>253</v>
      </c>
      <c r="R265" s="84">
        <v>0</v>
      </c>
      <c r="S265" s="89">
        <v>1</v>
      </c>
      <c r="T265" s="280">
        <f>VLOOKUP($C265+$F265,Meso!A:C,2)</f>
        <v>54</v>
      </c>
      <c r="U265" s="284">
        <f>VLOOKUP($C265+$F265, Temp30!A:C, 3, TRUE)</f>
        <v>48.7</v>
      </c>
      <c r="V265" s="84">
        <v>452</v>
      </c>
      <c r="W265" s="106">
        <f>VLOOKUP($C265,Wunder!A:L,5,FALSE)</f>
        <v>30.15</v>
      </c>
      <c r="X265" s="106">
        <f>VLOOKUP($C265,Wunder!A:L,11, FALSE)</f>
        <v>-9.9999999999980105E-3</v>
      </c>
      <c r="Y265" s="106">
        <f>VLOOKUP($C265,Wunder!A:L,12, FALSE)</f>
        <v>0.2099999999999973</v>
      </c>
      <c r="Z265" s="99">
        <v>5.16</v>
      </c>
      <c r="AA265" s="80">
        <f>VLOOKUP($C265+F265, KRDD!A:D,4)</f>
        <v>6</v>
      </c>
      <c r="AB265" s="80">
        <f>VLOOKUP($C265+F265, KRDD!$A:$D,3)</f>
        <v>3</v>
      </c>
      <c r="AC265" s="84">
        <v>3</v>
      </c>
      <c r="AD265" s="106" t="str">
        <f>VLOOKUP($C265+$F265,Meso!A:D,4)</f>
        <v>clear</v>
      </c>
      <c r="AE265" s="120"/>
      <c r="AF265" s="262" t="str">
        <f>VLOOKUP($C265+1,Wunder!A:L,10,FALSE)</f>
        <v>Rain</v>
      </c>
      <c r="AG265" s="82" t="str">
        <f t="shared" si="27"/>
        <v>N</v>
      </c>
      <c r="AH265" s="106">
        <f>VLOOKUP($C265+$F265+(4/24),KRDD!A:D,2)-VLOOKUP($C265+$F265,KRDD!A:D,2)</f>
        <v>0</v>
      </c>
      <c r="AI265" s="84" t="s">
        <v>20</v>
      </c>
      <c r="AJ265" s="112">
        <v>0.53</v>
      </c>
      <c r="AK265" s="112">
        <f>AJ265*VLOOKUP(AD265,Moon!$R:$S,2,FALSE)</f>
        <v>0.53</v>
      </c>
      <c r="AL265" s="104">
        <f t="shared" si="26"/>
        <v>40232</v>
      </c>
      <c r="AM265" s="138">
        <v>0.39097222222222222</v>
      </c>
      <c r="AN265" s="99">
        <v>4.37</v>
      </c>
      <c r="AO265" s="84">
        <v>435</v>
      </c>
      <c r="AP265" s="99">
        <v>2.5</v>
      </c>
      <c r="AQ265" s="99">
        <v>12</v>
      </c>
      <c r="AR265" s="89" t="s">
        <v>10</v>
      </c>
      <c r="AS265" s="280">
        <f>VLOOKUP($C265, MDT!A:D, 4, FALSE)</f>
        <v>47.9</v>
      </c>
      <c r="AT265" s="291">
        <f>(VLOOKUP($C265, MDT!A:D,4, TRUE)+VLOOKUP($C265+1, MDT!A:D,4, TRUE))/2</f>
        <v>47.9</v>
      </c>
      <c r="AU265" s="262">
        <f>((VLOOKUP($C265+1,Flow!A:B,2)+VLOOKUP($C265+2,Flow!A:B,2)+VLOOKUP($C265+3,Flow!A:B,2)+VLOOKUP($C265+4,Flow!A:B,2)+VLOOKUP($C265+5,Flow!A:B,2))/5)</f>
        <v>602.20000000000005</v>
      </c>
      <c r="AV265" s="262">
        <f>VLOOKUP($AL265,Flow!A:B, 2)</f>
        <v>474</v>
      </c>
      <c r="AW265" s="269">
        <f>((VLOOKUP(C265+1, Flow!A:B,2))+(VLOOKUP($C265+2, Flow!A:B,2)))/2</f>
        <v>472.5</v>
      </c>
      <c r="AX265" s="95">
        <v>51</v>
      </c>
      <c r="AY265" s="84">
        <v>2</v>
      </c>
      <c r="AZ265" s="84">
        <v>0</v>
      </c>
      <c r="BA265" s="84">
        <v>0</v>
      </c>
      <c r="BB265" s="103">
        <v>0</v>
      </c>
      <c r="BC265" s="118">
        <f t="shared" si="29"/>
        <v>53</v>
      </c>
      <c r="BD265" s="84">
        <f t="shared" si="30"/>
        <v>2010</v>
      </c>
      <c r="BE265" s="140">
        <f t="shared" si="31"/>
        <v>13.846153846153847</v>
      </c>
    </row>
    <row r="266" spans="1:57">
      <c r="A266" s="85" t="s">
        <v>18</v>
      </c>
      <c r="B266" s="90" t="s">
        <v>18</v>
      </c>
      <c r="C266" s="304">
        <v>40231</v>
      </c>
      <c r="D266" s="91" t="s">
        <v>384</v>
      </c>
      <c r="E266" s="85" t="s">
        <v>11</v>
      </c>
      <c r="F266" s="158">
        <v>0.76388888888888884</v>
      </c>
      <c r="G266" s="98">
        <v>505</v>
      </c>
      <c r="H266" s="85">
        <v>508</v>
      </c>
      <c r="I266" s="85">
        <v>56</v>
      </c>
      <c r="J266" s="85"/>
      <c r="K266" s="107">
        <f t="shared" si="25"/>
        <v>11.198428290766209</v>
      </c>
      <c r="L266" s="114">
        <f t="shared" si="28"/>
        <v>11.023622047244094</v>
      </c>
      <c r="M266" s="147">
        <v>36</v>
      </c>
      <c r="N266" s="85">
        <v>37</v>
      </c>
      <c r="O266" s="85" t="s">
        <v>11</v>
      </c>
      <c r="P266" s="85"/>
      <c r="Q266" s="85" t="s">
        <v>251</v>
      </c>
      <c r="R266" s="85">
        <v>0</v>
      </c>
      <c r="S266" s="90">
        <v>1</v>
      </c>
      <c r="T266" s="281">
        <f>VLOOKUP($C266+$F266,Meso!A:C,2)</f>
        <v>54</v>
      </c>
      <c r="U266" s="285">
        <f>VLOOKUP($C266+$F266, Temp30!A:C, 3, TRUE)</f>
        <v>48.7</v>
      </c>
      <c r="V266" s="85">
        <v>452</v>
      </c>
      <c r="W266" s="107">
        <f>VLOOKUP($C266,Wunder!A:L,5,FALSE)</f>
        <v>30.15</v>
      </c>
      <c r="X266" s="107">
        <f>VLOOKUP($C266,Wunder!A:L,11, FALSE)</f>
        <v>-9.9999999999980105E-3</v>
      </c>
      <c r="Y266" s="107">
        <f>VLOOKUP($C266,Wunder!A:L,12, FALSE)</f>
        <v>0.2099999999999973</v>
      </c>
      <c r="Z266" s="149">
        <v>5.16</v>
      </c>
      <c r="AA266" s="81">
        <f>VLOOKUP($C266+F266, KRDD!A:D,4)</f>
        <v>6</v>
      </c>
      <c r="AB266" s="81">
        <f>VLOOKUP($C266+F266, KRDD!$A:$D,3)</f>
        <v>3</v>
      </c>
      <c r="AC266" s="85">
        <v>3</v>
      </c>
      <c r="AD266" s="107" t="str">
        <f>VLOOKUP($C266+$F266,Meso!A:D,4)</f>
        <v>clear</v>
      </c>
      <c r="AE266" s="121"/>
      <c r="AF266" s="263" t="str">
        <f>VLOOKUP($C266+1,Wunder!A:L,10,FALSE)</f>
        <v>Rain</v>
      </c>
      <c r="AG266" s="122" t="str">
        <f t="shared" si="27"/>
        <v>N</v>
      </c>
      <c r="AH266" s="107">
        <f>VLOOKUP($C266+$F266+(4/24),KRDD!A:D,2)-VLOOKUP($C266+$F266,KRDD!A:D,2)</f>
        <v>0</v>
      </c>
      <c r="AI266" s="85" t="s">
        <v>20</v>
      </c>
      <c r="AJ266" s="114">
        <v>0.53</v>
      </c>
      <c r="AK266" s="114">
        <f>AJ266*VLOOKUP(AD266,Moon!$R:$S,2,FALSE)</f>
        <v>0.53</v>
      </c>
      <c r="AL266" s="105">
        <f t="shared" si="26"/>
        <v>40232</v>
      </c>
      <c r="AM266" s="159">
        <v>0.39097222222222222</v>
      </c>
      <c r="AN266" s="149">
        <v>4.37</v>
      </c>
      <c r="AO266" s="85">
        <v>435</v>
      </c>
      <c r="AP266" s="149">
        <v>2.5</v>
      </c>
      <c r="AQ266" s="149">
        <v>12</v>
      </c>
      <c r="AR266" s="90" t="s">
        <v>10</v>
      </c>
      <c r="AS266" s="281">
        <f>VLOOKUP($C266, MDT!A:D, 4, FALSE)</f>
        <v>47.9</v>
      </c>
      <c r="AT266" s="292">
        <f>(VLOOKUP($C266, MDT!A:D,4, TRUE)+VLOOKUP($C266+1, MDT!A:D,4, TRUE))/2</f>
        <v>47.9</v>
      </c>
      <c r="AU266" s="263">
        <f>((VLOOKUP($C266+1,Flow!A:B,2)+VLOOKUP($C266+2,Flow!A:B,2)+VLOOKUP($C266+3,Flow!A:B,2)+VLOOKUP($C266+4,Flow!A:B,2)+VLOOKUP($C266+5,Flow!A:B,2))/5)</f>
        <v>602.20000000000005</v>
      </c>
      <c r="AV266" s="263">
        <f>VLOOKUP($AL266,Flow!A:B, 2)</f>
        <v>474</v>
      </c>
      <c r="AW266" s="270">
        <f>((VLOOKUP(C266+1, Flow!A:B,2))+(VLOOKUP($C266+2, Flow!A:B,2)))/2</f>
        <v>472.5</v>
      </c>
      <c r="AX266" s="147">
        <v>52</v>
      </c>
      <c r="AY266" s="85">
        <v>4</v>
      </c>
      <c r="AZ266" s="85">
        <v>0</v>
      </c>
      <c r="BA266" s="85">
        <v>0</v>
      </c>
      <c r="BB266" s="146">
        <v>0</v>
      </c>
      <c r="BC266" s="119">
        <f t="shared" si="29"/>
        <v>53</v>
      </c>
      <c r="BD266" s="85">
        <f t="shared" si="30"/>
        <v>2010</v>
      </c>
      <c r="BE266" s="153">
        <f t="shared" si="31"/>
        <v>11.198428290766209</v>
      </c>
    </row>
    <row r="267" spans="1:57">
      <c r="A267" s="84" t="s">
        <v>18</v>
      </c>
      <c r="B267" s="89" t="s">
        <v>18</v>
      </c>
      <c r="C267" s="301">
        <v>40555</v>
      </c>
      <c r="D267" s="92" t="s">
        <v>384</v>
      </c>
      <c r="E267" s="84" t="s">
        <v>11</v>
      </c>
      <c r="F267" s="156">
        <v>0.80208333333333337</v>
      </c>
      <c r="G267" s="88">
        <v>519</v>
      </c>
      <c r="H267" s="84">
        <v>518</v>
      </c>
      <c r="I267" s="84">
        <v>29</v>
      </c>
      <c r="J267" s="84"/>
      <c r="K267" s="106">
        <f t="shared" si="25"/>
        <v>5.7803468208092488</v>
      </c>
      <c r="L267" s="112">
        <f t="shared" si="28"/>
        <v>5.5984555984555984</v>
      </c>
      <c r="M267" s="95">
        <v>37</v>
      </c>
      <c r="N267" s="84">
        <v>37</v>
      </c>
      <c r="O267" s="84" t="s">
        <v>380</v>
      </c>
      <c r="P267" s="84" t="s">
        <v>378</v>
      </c>
      <c r="Q267" s="84" t="s">
        <v>251</v>
      </c>
      <c r="R267" s="84">
        <v>1</v>
      </c>
      <c r="S267" s="89">
        <v>0</v>
      </c>
      <c r="T267" s="280">
        <f>VLOOKUP($C267+$F267,Meso!A:C,2)</f>
        <v>48</v>
      </c>
      <c r="U267" s="284">
        <f>VLOOKUP($C267+$F267, Temp30!A:C, 3, TRUE)</f>
        <v>47</v>
      </c>
      <c r="V267" s="84">
        <v>440</v>
      </c>
      <c r="W267" s="106">
        <f>VLOOKUP($C267,Wunder!A:L,5,FALSE)</f>
        <v>30.36</v>
      </c>
      <c r="X267" s="106">
        <f>VLOOKUP($C267,Wunder!A:L,11, FALSE)</f>
        <v>0</v>
      </c>
      <c r="Y267" s="106">
        <f>VLOOKUP($C267,Wunder!A:L,12, FALSE)</f>
        <v>9.9999999999997868E-2</v>
      </c>
      <c r="Z267" s="99">
        <v>2.57</v>
      </c>
      <c r="AA267" s="80">
        <f>VLOOKUP($C267+F267, KRDD!A:D,4)</f>
        <v>7</v>
      </c>
      <c r="AB267" s="80">
        <f>VLOOKUP($C267+F267, KRDD!$A:$D,3)</f>
        <v>3</v>
      </c>
      <c r="AC267" s="84">
        <v>9</v>
      </c>
      <c r="AD267" s="106" t="str">
        <f>VLOOKUP($C267+$F267,Meso!A:D,4)</f>
        <v>overcast</v>
      </c>
      <c r="AE267" s="120"/>
      <c r="AF267" s="262" t="str">
        <f>VLOOKUP($C267+1,Wunder!A:L,10,FALSE)</f>
        <v>Rain</v>
      </c>
      <c r="AG267" s="82" t="str">
        <f t="shared" si="27"/>
        <v>N</v>
      </c>
      <c r="AH267" s="106">
        <f>VLOOKUP($C267+$F267+(4/24),KRDD!A:D,2)-VLOOKUP($C267+$F267,KRDD!A:D,2)</f>
        <v>0</v>
      </c>
      <c r="AI267" s="84" t="s">
        <v>20</v>
      </c>
      <c r="AJ267" s="112">
        <f>VLOOKUP(C267+1,Moon!A:B,2,FALSE)</f>
        <v>0.57999999999999996</v>
      </c>
      <c r="AK267" s="112">
        <f>AJ267*VLOOKUP(AD267,Moon!$R:$S,2,FALSE)</f>
        <v>0.11599999999999999</v>
      </c>
      <c r="AL267" s="104">
        <f t="shared" si="26"/>
        <v>40556</v>
      </c>
      <c r="AM267" s="198">
        <v>0.33749999999999997</v>
      </c>
      <c r="AN267" s="99">
        <v>2.54</v>
      </c>
      <c r="AO267" s="84">
        <v>427</v>
      </c>
      <c r="AP267" s="99">
        <v>2.71</v>
      </c>
      <c r="AQ267" s="99">
        <v>11.33</v>
      </c>
      <c r="AR267" s="89" t="s">
        <v>10</v>
      </c>
      <c r="AS267" s="280">
        <f>VLOOKUP($C267, MDT!A:D, 4, FALSE)</f>
        <v>45.9</v>
      </c>
      <c r="AT267" s="291">
        <f>(VLOOKUP($C267, MDT!A:D,4, TRUE)+VLOOKUP($C267+1, MDT!A:D,4, TRUE))/2</f>
        <v>46.65</v>
      </c>
      <c r="AU267" s="262">
        <f>((VLOOKUP($C267+1,Flow!A:B,2)+VLOOKUP($C267+2,Flow!A:B,2)+VLOOKUP($C267+3,Flow!A:B,2)+VLOOKUP($C267+4,Flow!A:B,2)+VLOOKUP($C267+5,Flow!A:B,2))/5)</f>
        <v>503.8</v>
      </c>
      <c r="AV267" s="262">
        <f>VLOOKUP($AL267,Flow!A:B, 2)</f>
        <v>436</v>
      </c>
      <c r="AW267" s="269">
        <f>((VLOOKUP(C267+1, Flow!A:B,2))+(VLOOKUP($C267+2, Flow!A:B,2)))/2</f>
        <v>502.5</v>
      </c>
      <c r="AX267" s="95">
        <v>29</v>
      </c>
      <c r="AY267" s="84">
        <v>0</v>
      </c>
      <c r="AZ267" s="84">
        <v>0</v>
      </c>
      <c r="BA267" s="84">
        <v>0</v>
      </c>
      <c r="BB267" s="103">
        <v>0</v>
      </c>
      <c r="BC267" s="118">
        <f t="shared" si="29"/>
        <v>12</v>
      </c>
      <c r="BD267" s="84">
        <f t="shared" si="30"/>
        <v>2011</v>
      </c>
      <c r="BE267" s="140">
        <f t="shared" si="31"/>
        <v>5.7803468208092488</v>
      </c>
    </row>
    <row r="268" spans="1:57">
      <c r="A268" s="84" t="s">
        <v>18</v>
      </c>
      <c r="B268" s="89" t="s">
        <v>18</v>
      </c>
      <c r="C268" s="301">
        <v>40555</v>
      </c>
      <c r="D268" s="92" t="s">
        <v>384</v>
      </c>
      <c r="E268" s="84" t="s">
        <v>11</v>
      </c>
      <c r="F268" s="156">
        <v>0.80555555555555547</v>
      </c>
      <c r="G268" s="88">
        <v>500</v>
      </c>
      <c r="H268" s="84">
        <v>500</v>
      </c>
      <c r="I268" s="84">
        <v>41</v>
      </c>
      <c r="J268" s="84"/>
      <c r="K268" s="106">
        <f t="shared" si="25"/>
        <v>8.3832335329341312</v>
      </c>
      <c r="L268" s="112">
        <f t="shared" si="28"/>
        <v>8.2000000000000011</v>
      </c>
      <c r="M268" s="95">
        <v>37</v>
      </c>
      <c r="N268" s="84">
        <v>37</v>
      </c>
      <c r="O268" s="84" t="s">
        <v>380</v>
      </c>
      <c r="P268" s="84" t="s">
        <v>378</v>
      </c>
      <c r="Q268" s="84" t="s">
        <v>252</v>
      </c>
      <c r="R268" s="84">
        <v>1</v>
      </c>
      <c r="S268" s="89">
        <v>0</v>
      </c>
      <c r="T268" s="280">
        <f>VLOOKUP($C268+$F268,Meso!A:C,2)</f>
        <v>48</v>
      </c>
      <c r="U268" s="284">
        <f>VLOOKUP($C268+$F268, Temp30!A:C, 3, TRUE)</f>
        <v>47</v>
      </c>
      <c r="V268" s="84">
        <v>440</v>
      </c>
      <c r="W268" s="106">
        <f>VLOOKUP($C268,Wunder!A:L,5,FALSE)</f>
        <v>30.36</v>
      </c>
      <c r="X268" s="106">
        <f>VLOOKUP($C268,Wunder!A:L,11, FALSE)</f>
        <v>0</v>
      </c>
      <c r="Y268" s="106">
        <f>VLOOKUP($C268,Wunder!A:L,12, FALSE)</f>
        <v>9.9999999999997868E-2</v>
      </c>
      <c r="Z268" s="99">
        <v>2.57</v>
      </c>
      <c r="AA268" s="80">
        <f>VLOOKUP($C268+F268, KRDD!A:D,4)</f>
        <v>7</v>
      </c>
      <c r="AB268" s="80">
        <f>VLOOKUP($C268+F268, KRDD!$A:$D,3)</f>
        <v>3</v>
      </c>
      <c r="AC268" s="84">
        <v>9</v>
      </c>
      <c r="AD268" s="106" t="str">
        <f>VLOOKUP($C268+$F268,Meso!A:D,4)</f>
        <v>overcast</v>
      </c>
      <c r="AE268" s="120"/>
      <c r="AF268" s="262" t="str">
        <f>VLOOKUP($C268+1,Wunder!A:L,10,FALSE)</f>
        <v>Rain</v>
      </c>
      <c r="AG268" s="82" t="str">
        <f t="shared" si="27"/>
        <v>N</v>
      </c>
      <c r="AH268" s="106">
        <f>VLOOKUP($C268+$F268+(4/24),KRDD!A:D,2)-VLOOKUP($C268+$F268,KRDD!A:D,2)</f>
        <v>0</v>
      </c>
      <c r="AI268" s="84" t="s">
        <v>20</v>
      </c>
      <c r="AJ268" s="112">
        <f>VLOOKUP(C268+1,Moon!A:B,2,FALSE)</f>
        <v>0.57999999999999996</v>
      </c>
      <c r="AK268" s="112">
        <f>AJ268*VLOOKUP(AD268,Moon!$R:$S,2,FALSE)</f>
        <v>0.11599999999999999</v>
      </c>
      <c r="AL268" s="104">
        <f t="shared" si="26"/>
        <v>40556</v>
      </c>
      <c r="AM268" s="198">
        <v>0.33749999999999997</v>
      </c>
      <c r="AN268" s="99">
        <v>2.54</v>
      </c>
      <c r="AO268" s="84">
        <v>427</v>
      </c>
      <c r="AP268" s="99">
        <v>2.71</v>
      </c>
      <c r="AQ268" s="99">
        <v>11.33</v>
      </c>
      <c r="AR268" s="89" t="s">
        <v>10</v>
      </c>
      <c r="AS268" s="280">
        <f>VLOOKUP($C268, MDT!A:D, 4, FALSE)</f>
        <v>45.9</v>
      </c>
      <c r="AT268" s="291">
        <f>(VLOOKUP($C268, MDT!A:D,4, TRUE)+VLOOKUP($C268+1, MDT!A:D,4, TRUE))/2</f>
        <v>46.65</v>
      </c>
      <c r="AU268" s="262">
        <f>((VLOOKUP($C268+1,Flow!A:B,2)+VLOOKUP($C268+2,Flow!A:B,2)+VLOOKUP($C268+3,Flow!A:B,2)+VLOOKUP($C268+4,Flow!A:B,2)+VLOOKUP($C268+5,Flow!A:B,2))/5)</f>
        <v>503.8</v>
      </c>
      <c r="AV268" s="262">
        <f>VLOOKUP($AL268,Flow!A:B, 2)</f>
        <v>436</v>
      </c>
      <c r="AW268" s="269">
        <f>((VLOOKUP(C268+1, Flow!A:B,2))+(VLOOKUP($C268+2, Flow!A:B,2)))/2</f>
        <v>502.5</v>
      </c>
      <c r="AX268" s="95">
        <v>36</v>
      </c>
      <c r="AY268" s="84">
        <v>5</v>
      </c>
      <c r="AZ268" s="84">
        <v>0</v>
      </c>
      <c r="BA268" s="84">
        <v>0</v>
      </c>
      <c r="BB268" s="103">
        <v>0</v>
      </c>
      <c r="BC268" s="118">
        <f t="shared" si="29"/>
        <v>12</v>
      </c>
      <c r="BD268" s="84">
        <f t="shared" si="30"/>
        <v>2011</v>
      </c>
      <c r="BE268" s="140">
        <f t="shared" si="31"/>
        <v>8.3832335329341312</v>
      </c>
    </row>
    <row r="269" spans="1:57">
      <c r="A269" s="84" t="s">
        <v>18</v>
      </c>
      <c r="B269" s="89" t="s">
        <v>18</v>
      </c>
      <c r="C269" s="301">
        <v>40562</v>
      </c>
      <c r="D269" s="92" t="s">
        <v>384</v>
      </c>
      <c r="E269" s="84" t="s">
        <v>11</v>
      </c>
      <c r="F269" s="156">
        <v>0.77777777777777779</v>
      </c>
      <c r="G269" s="88">
        <v>250</v>
      </c>
      <c r="H269" s="84">
        <v>248</v>
      </c>
      <c r="I269" s="84">
        <v>16</v>
      </c>
      <c r="J269" s="84"/>
      <c r="K269" s="106">
        <f t="shared" si="25"/>
        <v>6.8273092369477917</v>
      </c>
      <c r="L269" s="112">
        <f t="shared" si="28"/>
        <v>6.4516129032258061</v>
      </c>
      <c r="M269" s="95">
        <v>37</v>
      </c>
      <c r="N269" s="84">
        <v>37</v>
      </c>
      <c r="O269" s="84" t="s">
        <v>11</v>
      </c>
      <c r="P269" s="84"/>
      <c r="Q269" s="84" t="s">
        <v>251</v>
      </c>
      <c r="R269" s="84">
        <v>1</v>
      </c>
      <c r="S269" s="89">
        <v>2</v>
      </c>
      <c r="T269" s="280">
        <f>VLOOKUP($C269+$F269,Meso!A:C,2)</f>
        <v>62.1</v>
      </c>
      <c r="U269" s="284">
        <f>VLOOKUP($C269+$F269, Temp30!A:C, 3, TRUE)</f>
        <v>47.6</v>
      </c>
      <c r="V269" s="84">
        <v>548</v>
      </c>
      <c r="W269" s="106">
        <f>VLOOKUP($C269,Wunder!A:L,5,FALSE)</f>
        <v>30.14</v>
      </c>
      <c r="X269" s="106">
        <f>VLOOKUP($C269,Wunder!A:L,11, FALSE)</f>
        <v>5.0000000000000711E-2</v>
      </c>
      <c r="Y269" s="106">
        <f>VLOOKUP($C269,Wunder!A:L,12, FALSE)</f>
        <v>3.9999999999999147E-2</v>
      </c>
      <c r="Z269" s="99">
        <v>4.0999999999999996</v>
      </c>
      <c r="AA269" s="80">
        <f>VLOOKUP($C269+F269, KRDD!A:D,4)</f>
        <v>26</v>
      </c>
      <c r="AB269" s="80">
        <f>VLOOKUP($C269+F269, KRDD!$A:$D,3)</f>
        <v>14</v>
      </c>
      <c r="AC269" s="84">
        <v>2</v>
      </c>
      <c r="AD269" s="106" t="str">
        <f>VLOOKUP($C269+$F269,Meso!A:D,4)</f>
        <v>clear</v>
      </c>
      <c r="AE269" s="120"/>
      <c r="AF269" s="262"/>
      <c r="AG269" s="82" t="str">
        <f t="shared" si="27"/>
        <v>N</v>
      </c>
      <c r="AH269" s="106">
        <f>VLOOKUP($C269+$F269+(4/24),KRDD!A:D,2)-VLOOKUP($C269+$F269,KRDD!A:D,2)</f>
        <v>0</v>
      </c>
      <c r="AI269" s="84" t="s">
        <v>18</v>
      </c>
      <c r="AJ269" s="112">
        <f>VLOOKUP(C269+1,Moon!A:B,2,FALSE)</f>
        <v>1</v>
      </c>
      <c r="AK269" s="112">
        <f>AJ269*VLOOKUP(AD269,Moon!$R:$S,2,FALSE)</f>
        <v>1</v>
      </c>
      <c r="AL269" s="104">
        <f t="shared" si="26"/>
        <v>40563</v>
      </c>
      <c r="AM269" s="198">
        <v>0.38472222222222219</v>
      </c>
      <c r="AN269" s="99">
        <v>2.29</v>
      </c>
      <c r="AO269" s="84">
        <v>452</v>
      </c>
      <c r="AP269" s="99">
        <v>2.82</v>
      </c>
      <c r="AQ269" s="99">
        <v>10.7</v>
      </c>
      <c r="AR269" s="89" t="s">
        <v>10</v>
      </c>
      <c r="AS269" s="280">
        <f>VLOOKUP($C269, MDT!A:D, 4, FALSE)</f>
        <v>47.7</v>
      </c>
      <c r="AT269" s="291">
        <f>(VLOOKUP($C269, MDT!A:D,4, TRUE)+VLOOKUP($C269+1, MDT!A:D,4, TRUE))/2</f>
        <v>47.05</v>
      </c>
      <c r="AU269" s="262">
        <f>((VLOOKUP($C269+1,Flow!A:B,2)+VLOOKUP($C269+2,Flow!A:B,2)+VLOOKUP($C269+3,Flow!A:B,2)+VLOOKUP($C269+4,Flow!A:B,2)+VLOOKUP($C269+5,Flow!A:B,2))/5)</f>
        <v>437.2</v>
      </c>
      <c r="AV269" s="262">
        <f>VLOOKUP($AL269,Flow!A:B, 2)</f>
        <v>463</v>
      </c>
      <c r="AW269" s="269">
        <f>((VLOOKUP(C269+1, Flow!A:B,2))+(VLOOKUP($C269+2, Flow!A:B,2)))/2</f>
        <v>453.5</v>
      </c>
      <c r="AX269" s="95">
        <v>15</v>
      </c>
      <c r="AY269" s="84">
        <v>0</v>
      </c>
      <c r="AZ269" s="84">
        <v>1</v>
      </c>
      <c r="BA269" s="84">
        <v>0</v>
      </c>
      <c r="BB269" s="103">
        <v>0</v>
      </c>
      <c r="BC269" s="118">
        <f t="shared" si="29"/>
        <v>19</v>
      </c>
      <c r="BD269" s="84">
        <f t="shared" si="30"/>
        <v>2011</v>
      </c>
      <c r="BE269" s="140">
        <f t="shared" si="31"/>
        <v>6.8273092369477917</v>
      </c>
    </row>
    <row r="270" spans="1:57">
      <c r="A270" s="84" t="s">
        <v>18</v>
      </c>
      <c r="B270" s="89" t="s">
        <v>18</v>
      </c>
      <c r="C270" s="301">
        <v>40562</v>
      </c>
      <c r="D270" s="92" t="s">
        <v>384</v>
      </c>
      <c r="E270" s="84" t="s">
        <v>11</v>
      </c>
      <c r="F270" s="156">
        <v>0.77222222222222225</v>
      </c>
      <c r="G270" s="88">
        <v>502</v>
      </c>
      <c r="H270" s="84">
        <v>498</v>
      </c>
      <c r="I270" s="84">
        <v>23</v>
      </c>
      <c r="J270" s="84"/>
      <c r="K270" s="106">
        <f t="shared" si="25"/>
        <v>4.8096192384769543</v>
      </c>
      <c r="L270" s="112">
        <f t="shared" si="28"/>
        <v>4.618473895582329</v>
      </c>
      <c r="M270" s="95">
        <v>38</v>
      </c>
      <c r="N270" s="84">
        <v>38</v>
      </c>
      <c r="O270" s="84" t="s">
        <v>380</v>
      </c>
      <c r="P270" s="84" t="s">
        <v>378</v>
      </c>
      <c r="Q270" s="84" t="s">
        <v>252</v>
      </c>
      <c r="R270" s="84">
        <v>1</v>
      </c>
      <c r="S270" s="89">
        <v>0</v>
      </c>
      <c r="T270" s="280">
        <f>VLOOKUP($C270+$F270,Meso!A:C,2)</f>
        <v>62.1</v>
      </c>
      <c r="U270" s="284">
        <f>VLOOKUP($C270+$F270, Temp30!A:C, 3, TRUE)</f>
        <v>47.6</v>
      </c>
      <c r="V270" s="84">
        <v>548</v>
      </c>
      <c r="W270" s="106">
        <f>VLOOKUP($C270,Wunder!A:L,5,FALSE)</f>
        <v>30.14</v>
      </c>
      <c r="X270" s="106">
        <f>VLOOKUP($C270,Wunder!A:L,11, FALSE)</f>
        <v>5.0000000000000711E-2</v>
      </c>
      <c r="Y270" s="106">
        <f>VLOOKUP($C270,Wunder!A:L,12, FALSE)</f>
        <v>3.9999999999999147E-2</v>
      </c>
      <c r="Z270" s="99">
        <v>4.0999999999999996</v>
      </c>
      <c r="AA270" s="80">
        <f>VLOOKUP($C270+F270, KRDD!A:D,4)</f>
        <v>26</v>
      </c>
      <c r="AB270" s="80">
        <f>VLOOKUP($C270+F270, KRDD!$A:$D,3)</f>
        <v>14</v>
      </c>
      <c r="AC270" s="84">
        <v>2</v>
      </c>
      <c r="AD270" s="106" t="str">
        <f>VLOOKUP($C270+$F270,Meso!A:D,4)</f>
        <v>clear</v>
      </c>
      <c r="AE270" s="120"/>
      <c r="AF270" s="262"/>
      <c r="AG270" s="82" t="str">
        <f t="shared" si="27"/>
        <v>N</v>
      </c>
      <c r="AH270" s="106">
        <f>VLOOKUP($C270+$F270+(4/24),KRDD!A:D,2)-VLOOKUP($C270+$F270,KRDD!A:D,2)</f>
        <v>0</v>
      </c>
      <c r="AI270" s="84" t="s">
        <v>18</v>
      </c>
      <c r="AJ270" s="112">
        <f>VLOOKUP(C270+1,Moon!A:B,2,FALSE)</f>
        <v>1</v>
      </c>
      <c r="AK270" s="112">
        <f>AJ270*VLOOKUP(AD270,Moon!$R:$S,2,FALSE)</f>
        <v>1</v>
      </c>
      <c r="AL270" s="104">
        <f t="shared" si="26"/>
        <v>40563</v>
      </c>
      <c r="AM270" s="198">
        <v>0.38472222222222219</v>
      </c>
      <c r="AN270" s="99">
        <v>2.29</v>
      </c>
      <c r="AO270" s="84">
        <v>452</v>
      </c>
      <c r="AP270" s="99">
        <v>2.82</v>
      </c>
      <c r="AQ270" s="99">
        <v>10.7</v>
      </c>
      <c r="AR270" s="89" t="s">
        <v>10</v>
      </c>
      <c r="AS270" s="280">
        <f>VLOOKUP($C270, MDT!A:D, 4, FALSE)</f>
        <v>47.7</v>
      </c>
      <c r="AT270" s="291">
        <f>(VLOOKUP($C270, MDT!A:D,4, TRUE)+VLOOKUP($C270+1, MDT!A:D,4, TRUE))/2</f>
        <v>47.05</v>
      </c>
      <c r="AU270" s="262">
        <f>((VLOOKUP($C270+1,Flow!A:B,2)+VLOOKUP($C270+2,Flow!A:B,2)+VLOOKUP($C270+3,Flow!A:B,2)+VLOOKUP($C270+4,Flow!A:B,2)+VLOOKUP($C270+5,Flow!A:B,2))/5)</f>
        <v>437.2</v>
      </c>
      <c r="AV270" s="262">
        <f>VLOOKUP($AL270,Flow!A:B, 2)</f>
        <v>463</v>
      </c>
      <c r="AW270" s="269">
        <f>((VLOOKUP(C270+1, Flow!A:B,2))+(VLOOKUP($C270+2, Flow!A:B,2)))/2</f>
        <v>453.5</v>
      </c>
      <c r="AX270" s="95">
        <v>22</v>
      </c>
      <c r="AY270" s="84">
        <v>1</v>
      </c>
      <c r="AZ270" s="84">
        <v>0</v>
      </c>
      <c r="BA270" s="84">
        <v>0</v>
      </c>
      <c r="BB270" s="103">
        <v>0</v>
      </c>
      <c r="BC270" s="118">
        <f t="shared" si="29"/>
        <v>19</v>
      </c>
      <c r="BD270" s="84">
        <f t="shared" si="30"/>
        <v>2011</v>
      </c>
      <c r="BE270" s="140">
        <f t="shared" si="31"/>
        <v>4.8096192384769543</v>
      </c>
    </row>
    <row r="271" spans="1:57">
      <c r="A271" s="84" t="s">
        <v>18</v>
      </c>
      <c r="B271" s="89" t="s">
        <v>18</v>
      </c>
      <c r="C271" s="301">
        <v>40565</v>
      </c>
      <c r="D271" s="92" t="s">
        <v>384</v>
      </c>
      <c r="E271" s="84" t="s">
        <v>11</v>
      </c>
      <c r="F271" s="156">
        <v>0.76527777777777783</v>
      </c>
      <c r="G271" s="88">
        <v>281</v>
      </c>
      <c r="H271" s="84">
        <v>281</v>
      </c>
      <c r="I271" s="84">
        <v>25</v>
      </c>
      <c r="J271" s="84"/>
      <c r="K271" s="106">
        <f t="shared" si="25"/>
        <v>9.2198581560283674</v>
      </c>
      <c r="L271" s="112">
        <f t="shared" si="28"/>
        <v>8.8967971530249113</v>
      </c>
      <c r="M271" s="95">
        <v>35</v>
      </c>
      <c r="N271" s="84">
        <v>38</v>
      </c>
      <c r="O271" s="84" t="s">
        <v>11</v>
      </c>
      <c r="P271" s="84"/>
      <c r="Q271" s="84" t="s">
        <v>251</v>
      </c>
      <c r="R271" s="84">
        <v>1</v>
      </c>
      <c r="S271" s="89">
        <v>1</v>
      </c>
      <c r="T271" s="280">
        <f>VLOOKUP($C271+$F271,Meso!A:C,2)</f>
        <v>66.900000000000006</v>
      </c>
      <c r="U271" s="284">
        <f>VLOOKUP($C271+$F271, Temp30!A:C, 3, TRUE)</f>
        <v>49.5</v>
      </c>
      <c r="V271" s="84">
        <v>427</v>
      </c>
      <c r="W271" s="106">
        <f>VLOOKUP($C271,Wunder!A:L,5,FALSE)</f>
        <v>30.09</v>
      </c>
      <c r="X271" s="106">
        <f>VLOOKUP($C271,Wunder!A:L,11, FALSE)</f>
        <v>7.0000000000000284E-2</v>
      </c>
      <c r="Y271" s="106">
        <f>VLOOKUP($C271,Wunder!A:L,12, FALSE)</f>
        <v>-1.9999999999999574E-2</v>
      </c>
      <c r="Z271" s="99">
        <v>2.59</v>
      </c>
      <c r="AA271" s="80">
        <f>VLOOKUP($C271+F271, KRDD!A:D,4)</f>
        <v>20</v>
      </c>
      <c r="AB271" s="80">
        <f>VLOOKUP($C271+F271, KRDD!$A:$D,3)</f>
        <v>11</v>
      </c>
      <c r="AC271" s="84">
        <v>0</v>
      </c>
      <c r="AD271" s="106" t="str">
        <f>VLOOKUP($C271+$F271,Meso!A:D,4)</f>
        <v>clear</v>
      </c>
      <c r="AE271" s="120"/>
      <c r="AF271" s="262"/>
      <c r="AG271" s="82" t="str">
        <f t="shared" si="27"/>
        <v>N</v>
      </c>
      <c r="AH271" s="106">
        <f>VLOOKUP($C271+$F271+(4/24),KRDD!A:D,2)-VLOOKUP($C271+$F271,KRDD!A:D,2)</f>
        <v>0</v>
      </c>
      <c r="AI271" s="84" t="s">
        <v>11</v>
      </c>
      <c r="AJ271" s="112">
        <f>VLOOKUP(C271+1,Moon!A:B,2,FALSE)</f>
        <v>0.84</v>
      </c>
      <c r="AK271" s="112">
        <f>AJ271*VLOOKUP(AD271,Moon!$R:$S,2,FALSE)</f>
        <v>0.84</v>
      </c>
      <c r="AL271" s="104">
        <f t="shared" si="26"/>
        <v>40566</v>
      </c>
      <c r="AM271" s="198">
        <v>0.32222222222222224</v>
      </c>
      <c r="AN271" s="99">
        <v>2.14</v>
      </c>
      <c r="AO271" s="84">
        <v>423</v>
      </c>
      <c r="AP271" s="99">
        <v>2.08</v>
      </c>
      <c r="AQ271" s="99">
        <v>12.3</v>
      </c>
      <c r="AR271" s="89" t="s">
        <v>10</v>
      </c>
      <c r="AS271" s="280">
        <f>VLOOKUP($C271, MDT!A:D, 4, FALSE)</f>
        <v>48.5</v>
      </c>
      <c r="AT271" s="291">
        <f>(VLOOKUP($C271, MDT!A:D,4, TRUE)+VLOOKUP($C271+1, MDT!A:D,4, TRUE))/2</f>
        <v>47.95</v>
      </c>
      <c r="AU271" s="262">
        <f>((VLOOKUP($C271+1,Flow!A:B,2)+VLOOKUP($C271+2,Flow!A:B,2)+VLOOKUP($C271+3,Flow!A:B,2)+VLOOKUP($C271+4,Flow!A:B,2)+VLOOKUP($C271+5,Flow!A:B,2))/5)</f>
        <v>414.6</v>
      </c>
      <c r="AV271" s="262">
        <f>VLOOKUP($AL271,Flow!A:B, 2)</f>
        <v>427</v>
      </c>
      <c r="AW271" s="269">
        <f>((VLOOKUP(C271+1, Flow!A:B,2))+(VLOOKUP($C271+2, Flow!A:B,2)))/2</f>
        <v>423.5</v>
      </c>
      <c r="AX271" s="95">
        <v>17</v>
      </c>
      <c r="AY271" s="84">
        <v>5</v>
      </c>
      <c r="AZ271" s="84">
        <v>3</v>
      </c>
      <c r="BA271" s="84">
        <v>0</v>
      </c>
      <c r="BB271" s="103">
        <v>0</v>
      </c>
      <c r="BC271" s="118">
        <f t="shared" si="29"/>
        <v>22</v>
      </c>
      <c r="BD271" s="84">
        <f t="shared" si="30"/>
        <v>2011</v>
      </c>
      <c r="BE271" s="140">
        <f t="shared" si="31"/>
        <v>9.2198581560283674</v>
      </c>
    </row>
    <row r="272" spans="1:57">
      <c r="A272" s="84" t="s">
        <v>18</v>
      </c>
      <c r="B272" s="89" t="s">
        <v>18</v>
      </c>
      <c r="C272" s="301">
        <v>40565</v>
      </c>
      <c r="D272" s="92" t="s">
        <v>384</v>
      </c>
      <c r="E272" s="84" t="s">
        <v>11</v>
      </c>
      <c r="F272" s="156">
        <v>0.76527777777777783</v>
      </c>
      <c r="G272" s="88">
        <v>269</v>
      </c>
      <c r="H272" s="84">
        <v>269</v>
      </c>
      <c r="I272" s="84">
        <v>30</v>
      </c>
      <c r="J272" s="84"/>
      <c r="K272" s="106">
        <f t="shared" si="25"/>
        <v>11.481481481481481</v>
      </c>
      <c r="L272" s="112">
        <f t="shared" si="28"/>
        <v>11.152416356877323</v>
      </c>
      <c r="M272" s="95">
        <v>36</v>
      </c>
      <c r="N272" s="84">
        <v>39</v>
      </c>
      <c r="O272" s="84" t="s">
        <v>11</v>
      </c>
      <c r="P272" s="84"/>
      <c r="Q272" s="84" t="s">
        <v>252</v>
      </c>
      <c r="R272" s="84">
        <v>1</v>
      </c>
      <c r="S272" s="89">
        <v>1</v>
      </c>
      <c r="T272" s="280">
        <f>VLOOKUP($C272+$F272,Meso!A:C,2)</f>
        <v>66.900000000000006</v>
      </c>
      <c r="U272" s="284">
        <f>VLOOKUP($C272+$F272, Temp30!A:C, 3, TRUE)</f>
        <v>49.5</v>
      </c>
      <c r="V272" s="84">
        <v>427</v>
      </c>
      <c r="W272" s="106">
        <f>VLOOKUP($C272,Wunder!A:L,5,FALSE)</f>
        <v>30.09</v>
      </c>
      <c r="X272" s="106">
        <f>VLOOKUP($C272,Wunder!A:L,11, FALSE)</f>
        <v>7.0000000000000284E-2</v>
      </c>
      <c r="Y272" s="106">
        <f>VLOOKUP($C272,Wunder!A:L,12, FALSE)</f>
        <v>-1.9999999999999574E-2</v>
      </c>
      <c r="Z272" s="99">
        <v>2.59</v>
      </c>
      <c r="AA272" s="80">
        <f>VLOOKUP($C272+F272, KRDD!A:D,4)</f>
        <v>20</v>
      </c>
      <c r="AB272" s="80">
        <f>VLOOKUP($C272+F272, KRDD!$A:$D,3)</f>
        <v>11</v>
      </c>
      <c r="AC272" s="84">
        <v>0</v>
      </c>
      <c r="AD272" s="106" t="str">
        <f>VLOOKUP($C272+$F272,Meso!A:D,4)</f>
        <v>clear</v>
      </c>
      <c r="AE272" s="120"/>
      <c r="AF272" s="262"/>
      <c r="AG272" s="82" t="str">
        <f t="shared" si="27"/>
        <v>N</v>
      </c>
      <c r="AH272" s="106">
        <f>VLOOKUP($C272+$F272+(4/24),KRDD!A:D,2)-VLOOKUP($C272+$F272,KRDD!A:D,2)</f>
        <v>0</v>
      </c>
      <c r="AI272" s="84" t="s">
        <v>11</v>
      </c>
      <c r="AJ272" s="112">
        <f>VLOOKUP(C272+1,Moon!A:B,2,FALSE)</f>
        <v>0.84</v>
      </c>
      <c r="AK272" s="112">
        <f>AJ272*VLOOKUP(AD272,Moon!$R:$S,2,FALSE)</f>
        <v>0.84</v>
      </c>
      <c r="AL272" s="104">
        <f t="shared" si="26"/>
        <v>40566</v>
      </c>
      <c r="AM272" s="198">
        <v>0.32222222222222224</v>
      </c>
      <c r="AN272" s="99">
        <v>2.14</v>
      </c>
      <c r="AO272" s="84">
        <v>423</v>
      </c>
      <c r="AP272" s="99">
        <v>2.08</v>
      </c>
      <c r="AQ272" s="99">
        <v>12.3</v>
      </c>
      <c r="AR272" s="89" t="s">
        <v>10</v>
      </c>
      <c r="AS272" s="280">
        <f>VLOOKUP($C272, MDT!A:D, 4, FALSE)</f>
        <v>48.5</v>
      </c>
      <c r="AT272" s="291">
        <f>(VLOOKUP($C272, MDT!A:D,4, TRUE)+VLOOKUP($C272+1, MDT!A:D,4, TRUE))/2</f>
        <v>47.95</v>
      </c>
      <c r="AU272" s="262">
        <f>((VLOOKUP($C272+1,Flow!A:B,2)+VLOOKUP($C272+2,Flow!A:B,2)+VLOOKUP($C272+3,Flow!A:B,2)+VLOOKUP($C272+4,Flow!A:B,2)+VLOOKUP($C272+5,Flow!A:B,2))/5)</f>
        <v>414.6</v>
      </c>
      <c r="AV272" s="262">
        <f>VLOOKUP($AL272,Flow!A:B, 2)</f>
        <v>427</v>
      </c>
      <c r="AW272" s="269">
        <f>((VLOOKUP(C272+1, Flow!A:B,2))+(VLOOKUP($C272+2, Flow!A:B,2)))/2</f>
        <v>423.5</v>
      </c>
      <c r="AX272" s="95">
        <v>26</v>
      </c>
      <c r="AY272" s="84">
        <v>0</v>
      </c>
      <c r="AZ272" s="84">
        <v>2</v>
      </c>
      <c r="BA272" s="84">
        <v>2</v>
      </c>
      <c r="BB272" s="103">
        <v>0</v>
      </c>
      <c r="BC272" s="118">
        <f t="shared" si="29"/>
        <v>22</v>
      </c>
      <c r="BD272" s="84">
        <f t="shared" si="30"/>
        <v>2011</v>
      </c>
      <c r="BE272" s="140">
        <f t="shared" si="31"/>
        <v>11.481481481481481</v>
      </c>
    </row>
    <row r="273" spans="1:57">
      <c r="A273" s="84" t="s">
        <v>18</v>
      </c>
      <c r="B273" s="89" t="s">
        <v>18</v>
      </c>
      <c r="C273" s="301">
        <v>40569</v>
      </c>
      <c r="D273" s="92" t="s">
        <v>384</v>
      </c>
      <c r="E273" s="84" t="s">
        <v>11</v>
      </c>
      <c r="F273" s="156">
        <v>0.78819444444444453</v>
      </c>
      <c r="G273" s="88">
        <v>497</v>
      </c>
      <c r="H273" s="84">
        <v>507</v>
      </c>
      <c r="I273" s="84">
        <v>36</v>
      </c>
      <c r="J273" s="84"/>
      <c r="K273" s="106">
        <f t="shared" si="25"/>
        <v>7.2834645669291334</v>
      </c>
      <c r="L273" s="112">
        <f t="shared" si="28"/>
        <v>7.1005917159763312</v>
      </c>
      <c r="M273" s="95">
        <v>38</v>
      </c>
      <c r="N273" s="84">
        <v>40</v>
      </c>
      <c r="O273" s="84" t="s">
        <v>13</v>
      </c>
      <c r="P273" s="84"/>
      <c r="Q273" s="84" t="s">
        <v>251</v>
      </c>
      <c r="R273" s="84">
        <v>1</v>
      </c>
      <c r="S273" s="89">
        <v>0</v>
      </c>
      <c r="T273" s="280">
        <f>VLOOKUP($C273+$F273,Meso!A:C,2)</f>
        <v>57.9</v>
      </c>
      <c r="U273" s="284">
        <f>VLOOKUP($C273+$F273, Temp30!A:C, 3, TRUE)</f>
        <v>49.4</v>
      </c>
      <c r="V273" s="84">
        <v>399</v>
      </c>
      <c r="W273" s="106">
        <f>VLOOKUP($C273,Wunder!A:L,5,FALSE)</f>
        <v>30.18</v>
      </c>
      <c r="X273" s="106">
        <f>VLOOKUP($C273,Wunder!A:L,11, FALSE)</f>
        <v>5.9999999999998721E-2</v>
      </c>
      <c r="Y273" s="106">
        <f>VLOOKUP($C273,Wunder!A:L,12, FALSE)</f>
        <v>3.0000000000001137E-2</v>
      </c>
      <c r="Z273" s="99">
        <v>2.79</v>
      </c>
      <c r="AA273" s="80">
        <f>VLOOKUP($C273+F273, KRDD!A:D,4)</f>
        <v>4</v>
      </c>
      <c r="AB273" s="80">
        <f>VLOOKUP($C273+F273, KRDD!$A:$D,3)</f>
        <v>2</v>
      </c>
      <c r="AC273" s="84">
        <v>0</v>
      </c>
      <c r="AD273" s="106" t="str">
        <f>VLOOKUP($C273+$F273,Meso!A:D,4)</f>
        <v>clear</v>
      </c>
      <c r="AE273" s="120"/>
      <c r="AF273" s="262"/>
      <c r="AG273" s="82" t="str">
        <f t="shared" si="27"/>
        <v>N</v>
      </c>
      <c r="AH273" s="106">
        <f>VLOOKUP($C273+$F273+(4/24),KRDD!A:D,2)-VLOOKUP($C273+$F273,KRDD!A:D,2)</f>
        <v>0</v>
      </c>
      <c r="AI273" s="84" t="s">
        <v>11</v>
      </c>
      <c r="AJ273" s="112">
        <f>VLOOKUP(C273+1,Moon!A:B,2,FALSE)</f>
        <v>0.41</v>
      </c>
      <c r="AK273" s="112">
        <f>AJ273*VLOOKUP(AD273,Moon!$R:$S,2,FALSE)</f>
        <v>0.41</v>
      </c>
      <c r="AL273" s="104">
        <f t="shared" si="26"/>
        <v>40570</v>
      </c>
      <c r="AM273" s="198">
        <v>0.34722222222222227</v>
      </c>
      <c r="AN273" s="99">
        <v>2.91</v>
      </c>
      <c r="AO273" s="84">
        <v>383</v>
      </c>
      <c r="AP273" s="99">
        <v>2.4900000000000002</v>
      </c>
      <c r="AQ273" s="99">
        <v>13</v>
      </c>
      <c r="AR273" s="89" t="s">
        <v>10</v>
      </c>
      <c r="AS273" s="280">
        <f>VLOOKUP($C273, MDT!A:D, 4, FALSE)</f>
        <v>48.5</v>
      </c>
      <c r="AT273" s="291">
        <f>(VLOOKUP($C273, MDT!A:D,4, TRUE)+VLOOKUP($C273+1, MDT!A:D,4, TRUE))/2</f>
        <v>48.3</v>
      </c>
      <c r="AU273" s="262">
        <f>((VLOOKUP($C273+1,Flow!A:B,2)+VLOOKUP($C273+2,Flow!A:B,2)+VLOOKUP($C273+3,Flow!A:B,2)+VLOOKUP($C273+4,Flow!A:B,2)+VLOOKUP($C273+5,Flow!A:B,2))/5)</f>
        <v>406.4</v>
      </c>
      <c r="AV273" s="262">
        <f>VLOOKUP($AL273,Flow!A:B, 2)</f>
        <v>404</v>
      </c>
      <c r="AW273" s="269">
        <f>((VLOOKUP(C273+1, Flow!A:B,2))+(VLOOKUP($C273+2, Flow!A:B,2)))/2</f>
        <v>401.5</v>
      </c>
      <c r="AX273" s="95">
        <v>35</v>
      </c>
      <c r="AY273" s="84">
        <v>1</v>
      </c>
      <c r="AZ273" s="84">
        <v>0</v>
      </c>
      <c r="BA273" s="84">
        <v>0</v>
      </c>
      <c r="BB273" s="103">
        <v>0</v>
      </c>
      <c r="BC273" s="118">
        <f t="shared" si="29"/>
        <v>26</v>
      </c>
      <c r="BD273" s="84">
        <f t="shared" si="30"/>
        <v>2011</v>
      </c>
      <c r="BE273" s="140">
        <f t="shared" si="31"/>
        <v>7.2834645669291334</v>
      </c>
    </row>
    <row r="274" spans="1:57">
      <c r="A274" s="84" t="s">
        <v>18</v>
      </c>
      <c r="B274" s="89" t="s">
        <v>18</v>
      </c>
      <c r="C274" s="301">
        <v>40569</v>
      </c>
      <c r="D274" s="92" t="s">
        <v>384</v>
      </c>
      <c r="E274" s="84" t="s">
        <v>11</v>
      </c>
      <c r="F274" s="156">
        <v>0.78472222222222221</v>
      </c>
      <c r="G274" s="88">
        <v>498</v>
      </c>
      <c r="H274" s="84">
        <v>498</v>
      </c>
      <c r="I274" s="84">
        <v>41</v>
      </c>
      <c r="J274" s="84"/>
      <c r="K274" s="106">
        <f t="shared" si="25"/>
        <v>8.4168336673346698</v>
      </c>
      <c r="L274" s="112">
        <f t="shared" si="28"/>
        <v>8.2329317269076299</v>
      </c>
      <c r="M274" s="95">
        <v>37</v>
      </c>
      <c r="N274" s="84">
        <v>37</v>
      </c>
      <c r="O274" s="84" t="s">
        <v>11</v>
      </c>
      <c r="P274" s="84"/>
      <c r="Q274" s="84" t="s">
        <v>252</v>
      </c>
      <c r="R274" s="84">
        <v>1</v>
      </c>
      <c r="S274" s="89">
        <v>0</v>
      </c>
      <c r="T274" s="280">
        <f>VLOOKUP($C274+$F274,Meso!A:C,2)</f>
        <v>61</v>
      </c>
      <c r="U274" s="284">
        <f>VLOOKUP($C274+$F274, Temp30!A:C, 3, TRUE)</f>
        <v>49.4</v>
      </c>
      <c r="V274" s="84">
        <v>407</v>
      </c>
      <c r="W274" s="106">
        <f>VLOOKUP($C274,Wunder!A:L,5,FALSE)</f>
        <v>30.18</v>
      </c>
      <c r="X274" s="106">
        <f>VLOOKUP($C274,Wunder!A:L,11, FALSE)</f>
        <v>5.9999999999998721E-2</v>
      </c>
      <c r="Y274" s="106">
        <f>VLOOKUP($C274,Wunder!A:L,12, FALSE)</f>
        <v>3.0000000000001137E-2</v>
      </c>
      <c r="Z274" s="99">
        <v>2.79</v>
      </c>
      <c r="AA274" s="80">
        <f>VLOOKUP($C274+F274, KRDD!A:D,4)</f>
        <v>4</v>
      </c>
      <c r="AB274" s="80">
        <f>VLOOKUP($C274+F274, KRDD!$A:$D,3)</f>
        <v>2</v>
      </c>
      <c r="AC274" s="84">
        <v>0</v>
      </c>
      <c r="AD274" s="106" t="str">
        <f>VLOOKUP($C274+$F274,Meso!A:D,4)</f>
        <v>clear</v>
      </c>
      <c r="AE274" s="120"/>
      <c r="AF274" s="262"/>
      <c r="AG274" s="82" t="str">
        <f t="shared" si="27"/>
        <v>N</v>
      </c>
      <c r="AH274" s="106">
        <f>VLOOKUP($C274+$F274+(4/24),KRDD!A:D,2)-VLOOKUP($C274+$F274,KRDD!A:D,2)</f>
        <v>0</v>
      </c>
      <c r="AI274" s="84" t="s">
        <v>11</v>
      </c>
      <c r="AJ274" s="112">
        <f>VLOOKUP(C274+1,Moon!A:B,2,FALSE)</f>
        <v>0.41</v>
      </c>
      <c r="AK274" s="112">
        <f>AJ274*VLOOKUP(AD274,Moon!$R:$S,2,FALSE)</f>
        <v>0.41</v>
      </c>
      <c r="AL274" s="104">
        <f t="shared" si="26"/>
        <v>40570</v>
      </c>
      <c r="AM274" s="198">
        <v>0.34722222222222227</v>
      </c>
      <c r="AN274" s="99">
        <v>2.91</v>
      </c>
      <c r="AO274" s="84">
        <v>383</v>
      </c>
      <c r="AP274" s="99">
        <v>2.4900000000000002</v>
      </c>
      <c r="AQ274" s="99">
        <v>13</v>
      </c>
      <c r="AR274" s="89" t="s">
        <v>10</v>
      </c>
      <c r="AS274" s="280">
        <f>VLOOKUP($C274, MDT!A:D, 4, FALSE)</f>
        <v>48.5</v>
      </c>
      <c r="AT274" s="291">
        <f>(VLOOKUP($C274, MDT!A:D,4, TRUE)+VLOOKUP($C274+1, MDT!A:D,4, TRUE))/2</f>
        <v>48.3</v>
      </c>
      <c r="AU274" s="262">
        <f>((VLOOKUP($C274+1,Flow!A:B,2)+VLOOKUP($C274+2,Flow!A:B,2)+VLOOKUP($C274+3,Flow!A:B,2)+VLOOKUP($C274+4,Flow!A:B,2)+VLOOKUP($C274+5,Flow!A:B,2))/5)</f>
        <v>406.4</v>
      </c>
      <c r="AV274" s="262">
        <f>VLOOKUP($AL274,Flow!A:B, 2)</f>
        <v>404</v>
      </c>
      <c r="AW274" s="269">
        <f>((VLOOKUP(C274+1, Flow!A:B,2))+(VLOOKUP($C274+2, Flow!A:B,2)))/2</f>
        <v>401.5</v>
      </c>
      <c r="AX274" s="95">
        <v>38</v>
      </c>
      <c r="AY274" s="84">
        <v>1</v>
      </c>
      <c r="AZ274" s="84">
        <v>2</v>
      </c>
      <c r="BA274" s="84">
        <v>0</v>
      </c>
      <c r="BB274" s="103">
        <v>0</v>
      </c>
      <c r="BC274" s="118">
        <f t="shared" si="29"/>
        <v>26</v>
      </c>
      <c r="BD274" s="84">
        <f t="shared" si="30"/>
        <v>2011</v>
      </c>
      <c r="BE274" s="140">
        <f t="shared" si="31"/>
        <v>8.4168336673346698</v>
      </c>
    </row>
    <row r="275" spans="1:57">
      <c r="A275" s="84" t="s">
        <v>18</v>
      </c>
      <c r="B275" s="89" t="s">
        <v>18</v>
      </c>
      <c r="C275" s="301">
        <v>40572</v>
      </c>
      <c r="D275" s="92" t="s">
        <v>384</v>
      </c>
      <c r="E275" s="84" t="s">
        <v>11</v>
      </c>
      <c r="F275" s="156">
        <v>0.74305555555555547</v>
      </c>
      <c r="G275" s="88">
        <v>504</v>
      </c>
      <c r="H275" s="84">
        <v>504</v>
      </c>
      <c r="I275" s="84">
        <v>34</v>
      </c>
      <c r="J275" s="84"/>
      <c r="K275" s="106">
        <f t="shared" si="25"/>
        <v>6.9306930693069315</v>
      </c>
      <c r="L275" s="112">
        <f t="shared" si="28"/>
        <v>6.746031746031746</v>
      </c>
      <c r="M275" s="95">
        <v>37</v>
      </c>
      <c r="N275" s="84">
        <v>37</v>
      </c>
      <c r="O275" s="84" t="s">
        <v>11</v>
      </c>
      <c r="P275" s="84"/>
      <c r="Q275" s="84" t="s">
        <v>252</v>
      </c>
      <c r="R275" s="84">
        <v>1</v>
      </c>
      <c r="S275" s="89">
        <v>1</v>
      </c>
      <c r="T275" s="280">
        <f>VLOOKUP($C275+$F275,Meso!A:C,2)</f>
        <v>43</v>
      </c>
      <c r="U275" s="284">
        <f>VLOOKUP($C275+$F275, Temp30!A:C, 3, TRUE)</f>
        <v>46.8</v>
      </c>
      <c r="V275" s="84">
        <v>395</v>
      </c>
      <c r="W275" s="106">
        <f>VLOOKUP($C275,Wunder!A:L,5,FALSE)</f>
        <v>30.05</v>
      </c>
      <c r="X275" s="106">
        <f>VLOOKUP($C275,Wunder!A:L,11, FALSE)</f>
        <v>1.9999999999999574E-2</v>
      </c>
      <c r="Y275" s="106">
        <f>VLOOKUP($C275,Wunder!A:L,12, FALSE)</f>
        <v>-5.9999999999998721E-2</v>
      </c>
      <c r="Z275" s="99">
        <v>1.94</v>
      </c>
      <c r="AA275" s="80">
        <f>VLOOKUP($C275+F275, KRDD!A:D,4)</f>
        <v>7</v>
      </c>
      <c r="AB275" s="80">
        <f>VLOOKUP($C275+F275, KRDD!$A:$D,3)</f>
        <v>2</v>
      </c>
      <c r="AC275" s="84">
        <v>10</v>
      </c>
      <c r="AD275" s="106" t="str">
        <f>VLOOKUP($C275+$F275,Meso!A:D,4)</f>
        <v>fog</v>
      </c>
      <c r="AE275" s="120" t="str">
        <f>VLOOKUP($C275, Wunder!A:L, 10, FALSE)</f>
        <v>Fog, Rain</v>
      </c>
      <c r="AF275" s="262" t="str">
        <f>VLOOKUP($C275+1,Wunder!A:L,10,FALSE)</f>
        <v>Rain</v>
      </c>
      <c r="AG275" s="82" t="s">
        <v>11</v>
      </c>
      <c r="AH275" s="106">
        <f>VLOOKUP($C275+$F275+(4/24),KRDD!A:D,2)-VLOOKUP($C275+$F275,KRDD!A:D,2)</f>
        <v>0</v>
      </c>
      <c r="AI275" s="84" t="s">
        <v>11</v>
      </c>
      <c r="AJ275" s="112">
        <f>VLOOKUP(C275+1,Moon!A:B,2,FALSE)</f>
        <v>0.14000000000000001</v>
      </c>
      <c r="AK275" s="112">
        <f>AJ275*VLOOKUP(AD275,Moon!$R:$S,2,FALSE)</f>
        <v>0.14000000000000001</v>
      </c>
      <c r="AL275" s="104">
        <f t="shared" si="26"/>
        <v>40573</v>
      </c>
      <c r="AM275" s="198">
        <v>0.33055555555555555</v>
      </c>
      <c r="AN275" s="99">
        <v>2.58</v>
      </c>
      <c r="AO275" s="84">
        <v>448</v>
      </c>
      <c r="AP275" s="99">
        <v>2.7</v>
      </c>
      <c r="AQ275" s="99">
        <v>10.7</v>
      </c>
      <c r="AR275" s="89" t="s">
        <v>10</v>
      </c>
      <c r="AS275" s="280">
        <f>VLOOKUP($C275, MDT!A:D, 4, FALSE)</f>
        <v>46.8</v>
      </c>
      <c r="AT275" s="291">
        <f>(VLOOKUP($C275, MDT!A:D,4, TRUE)+VLOOKUP($C275+1, MDT!A:D,4, TRUE))/2</f>
        <v>47.099999999999994</v>
      </c>
      <c r="AU275" s="262">
        <f>((VLOOKUP($C275+1,Flow!A:B,2)+VLOOKUP($C275+2,Flow!A:B,2)+VLOOKUP($C275+3,Flow!A:B,2)+VLOOKUP($C275+4,Flow!A:B,2)+VLOOKUP($C275+5,Flow!A:B,2))/5)</f>
        <v>404</v>
      </c>
      <c r="AV275" s="262">
        <f>VLOOKUP($AL275,Flow!A:B, 2)</f>
        <v>397</v>
      </c>
      <c r="AW275" s="269">
        <f>((VLOOKUP(C275+1, Flow!A:B,2))+(VLOOKUP($C275+2, Flow!A:B,2)))/2</f>
        <v>416.5</v>
      </c>
      <c r="AX275" s="95">
        <v>32</v>
      </c>
      <c r="AY275" s="84">
        <v>0</v>
      </c>
      <c r="AZ275" s="84">
        <v>2</v>
      </c>
      <c r="BA275" s="84">
        <v>0</v>
      </c>
      <c r="BB275" s="103">
        <v>0</v>
      </c>
      <c r="BC275" s="118">
        <f t="shared" si="29"/>
        <v>29</v>
      </c>
      <c r="BD275" s="84">
        <f t="shared" si="30"/>
        <v>2011</v>
      </c>
      <c r="BE275" s="140">
        <f t="shared" si="31"/>
        <v>6.9306930693069315</v>
      </c>
    </row>
    <row r="276" spans="1:57">
      <c r="A276" s="84" t="s">
        <v>18</v>
      </c>
      <c r="B276" s="89" t="s">
        <v>18</v>
      </c>
      <c r="C276" s="301">
        <v>40572</v>
      </c>
      <c r="D276" s="92" t="s">
        <v>384</v>
      </c>
      <c r="E276" s="84" t="s">
        <v>11</v>
      </c>
      <c r="F276" s="156">
        <v>0.74652777777777779</v>
      </c>
      <c r="G276" s="88">
        <v>506</v>
      </c>
      <c r="H276" s="84">
        <v>506</v>
      </c>
      <c r="I276" s="84">
        <v>48</v>
      </c>
      <c r="J276" s="84"/>
      <c r="K276" s="106">
        <f t="shared" si="25"/>
        <v>9.6646942800788942</v>
      </c>
      <c r="L276" s="112">
        <f t="shared" si="28"/>
        <v>9.4861660079051369</v>
      </c>
      <c r="M276" s="95">
        <v>37</v>
      </c>
      <c r="N276" s="84">
        <v>37</v>
      </c>
      <c r="O276" s="84" t="s">
        <v>11</v>
      </c>
      <c r="P276" s="84"/>
      <c r="Q276" s="84" t="s">
        <v>251</v>
      </c>
      <c r="R276" s="84">
        <v>1</v>
      </c>
      <c r="S276" s="89">
        <v>1</v>
      </c>
      <c r="T276" s="280">
        <f>VLOOKUP($C276+$F276,Meso!A:C,2)</f>
        <v>42.1</v>
      </c>
      <c r="U276" s="284">
        <f>VLOOKUP($C276+$F276, Temp30!A:C, 3, TRUE)</f>
        <v>46.8</v>
      </c>
      <c r="V276" s="84">
        <v>403</v>
      </c>
      <c r="W276" s="106">
        <f>VLOOKUP($C276,Wunder!A:L,5,FALSE)</f>
        <v>30.05</v>
      </c>
      <c r="X276" s="106">
        <f>VLOOKUP($C276,Wunder!A:L,11, FALSE)</f>
        <v>1.9999999999999574E-2</v>
      </c>
      <c r="Y276" s="106">
        <f>VLOOKUP($C276,Wunder!A:L,12, FALSE)</f>
        <v>-5.9999999999998721E-2</v>
      </c>
      <c r="Z276" s="99">
        <v>1.94</v>
      </c>
      <c r="AA276" s="80">
        <f>VLOOKUP($C276+F276, KRDD!A:D,4)</f>
        <v>7</v>
      </c>
      <c r="AB276" s="80">
        <f>VLOOKUP($C276+F276, KRDD!$A:$D,3)</f>
        <v>2</v>
      </c>
      <c r="AC276" s="84">
        <v>10</v>
      </c>
      <c r="AD276" s="106" t="str">
        <f>VLOOKUP($C276+$F276,Meso!A:D,4)</f>
        <v>fog</v>
      </c>
      <c r="AE276" s="120" t="str">
        <f>VLOOKUP($C276, Wunder!A:L, 10, FALSE)</f>
        <v>Fog, Rain</v>
      </c>
      <c r="AF276" s="262" t="str">
        <f>VLOOKUP($C276+1,Wunder!A:L,10,FALSE)</f>
        <v>Rain</v>
      </c>
      <c r="AG276" s="82" t="s">
        <v>11</v>
      </c>
      <c r="AH276" s="106">
        <f>VLOOKUP($C276+$F276+(4/24),KRDD!A:D,2)-VLOOKUP($C276+$F276,KRDD!A:D,2)</f>
        <v>0</v>
      </c>
      <c r="AI276" s="84" t="s">
        <v>11</v>
      </c>
      <c r="AJ276" s="112">
        <f>VLOOKUP(C276+1,Moon!A:B,2,FALSE)</f>
        <v>0.14000000000000001</v>
      </c>
      <c r="AK276" s="112">
        <f>AJ276*VLOOKUP(AD276,Moon!$R:$S,2,FALSE)</f>
        <v>0.14000000000000001</v>
      </c>
      <c r="AL276" s="104">
        <f t="shared" si="26"/>
        <v>40573</v>
      </c>
      <c r="AM276" s="198">
        <v>0.33055555555555555</v>
      </c>
      <c r="AN276" s="99">
        <v>2.58</v>
      </c>
      <c r="AO276" s="84">
        <v>448</v>
      </c>
      <c r="AP276" s="99">
        <v>2.7</v>
      </c>
      <c r="AQ276" s="99">
        <v>10.7</v>
      </c>
      <c r="AR276" s="89" t="s">
        <v>10</v>
      </c>
      <c r="AS276" s="280">
        <f>VLOOKUP($C276, MDT!A:D, 4, FALSE)</f>
        <v>46.8</v>
      </c>
      <c r="AT276" s="291">
        <f>(VLOOKUP($C276, MDT!A:D,4, TRUE)+VLOOKUP($C276+1, MDT!A:D,4, TRUE))/2</f>
        <v>47.099999999999994</v>
      </c>
      <c r="AU276" s="262">
        <f>((VLOOKUP($C276+1,Flow!A:B,2)+VLOOKUP($C276+2,Flow!A:B,2)+VLOOKUP($C276+3,Flow!A:B,2)+VLOOKUP($C276+4,Flow!A:B,2)+VLOOKUP($C276+5,Flow!A:B,2))/5)</f>
        <v>404</v>
      </c>
      <c r="AV276" s="262">
        <f>VLOOKUP($AL276,Flow!A:B, 2)</f>
        <v>397</v>
      </c>
      <c r="AW276" s="269">
        <f>((VLOOKUP(C276+1, Flow!A:B,2))+(VLOOKUP($C276+2, Flow!A:B,2)))/2</f>
        <v>416.5</v>
      </c>
      <c r="AX276" s="95">
        <v>44</v>
      </c>
      <c r="AY276" s="84">
        <v>2</v>
      </c>
      <c r="AZ276" s="84">
        <v>2</v>
      </c>
      <c r="BA276" s="84">
        <v>0</v>
      </c>
      <c r="BB276" s="103">
        <v>0</v>
      </c>
      <c r="BC276" s="118">
        <f t="shared" si="29"/>
        <v>29</v>
      </c>
      <c r="BD276" s="84">
        <f t="shared" si="30"/>
        <v>2011</v>
      </c>
      <c r="BE276" s="140">
        <f t="shared" si="31"/>
        <v>9.6646942800788942</v>
      </c>
    </row>
    <row r="277" spans="1:57">
      <c r="A277" s="84" t="s">
        <v>18</v>
      </c>
      <c r="B277" s="89" t="s">
        <v>18</v>
      </c>
      <c r="C277" s="301">
        <v>40576</v>
      </c>
      <c r="D277" s="92" t="s">
        <v>384</v>
      </c>
      <c r="E277" s="84" t="s">
        <v>11</v>
      </c>
      <c r="F277" s="156">
        <v>0.77986111111111101</v>
      </c>
      <c r="G277" s="88">
        <v>502</v>
      </c>
      <c r="H277" s="84">
        <v>499</v>
      </c>
      <c r="I277" s="84">
        <v>22</v>
      </c>
      <c r="J277" s="84"/>
      <c r="K277" s="106">
        <f t="shared" si="25"/>
        <v>4.5999999999999996</v>
      </c>
      <c r="L277" s="112">
        <f t="shared" si="28"/>
        <v>4.408817635270541</v>
      </c>
      <c r="M277" s="95">
        <v>38</v>
      </c>
      <c r="N277" s="84">
        <v>40</v>
      </c>
      <c r="O277" s="84" t="s">
        <v>13</v>
      </c>
      <c r="P277" s="84"/>
      <c r="Q277" s="84" t="s">
        <v>251</v>
      </c>
      <c r="R277" s="84">
        <v>1</v>
      </c>
      <c r="S277" s="89">
        <v>0</v>
      </c>
      <c r="T277" s="280">
        <f>VLOOKUP($C277+$F277,Meso!A:C,2)</f>
        <v>51.1</v>
      </c>
      <c r="U277" s="284">
        <f>VLOOKUP($C277+$F277, Temp30!A:C, 3, TRUE)</f>
        <v>46.3</v>
      </c>
      <c r="V277" s="84">
        <v>367</v>
      </c>
      <c r="W277" s="106">
        <f>VLOOKUP($C277,Wunder!A:L,5,FALSE)</f>
        <v>30.37</v>
      </c>
      <c r="X277" s="106">
        <f>VLOOKUP($C277,Wunder!A:L,11, FALSE)</f>
        <v>5.9999999999998721E-2</v>
      </c>
      <c r="Y277" s="106">
        <f>VLOOKUP($C277,Wunder!A:L,12, FALSE)</f>
        <v>0.10000000000000142</v>
      </c>
      <c r="Z277" s="99">
        <v>3.44</v>
      </c>
      <c r="AA277" s="80">
        <f>VLOOKUP($C277+F277, KRDD!A:D,4)</f>
        <v>5</v>
      </c>
      <c r="AB277" s="80">
        <f>VLOOKUP($C277+F277, KRDD!$A:$D,3)</f>
        <v>4</v>
      </c>
      <c r="AC277" s="84">
        <v>6</v>
      </c>
      <c r="AD277" s="106" t="str">
        <f>VLOOKUP($C277+$F277,Meso!A:D,4)</f>
        <v>clear</v>
      </c>
      <c r="AE277" s="120"/>
      <c r="AF277" s="262"/>
      <c r="AG277" s="82" t="str">
        <f t="shared" si="27"/>
        <v>N</v>
      </c>
      <c r="AH277" s="106">
        <f>VLOOKUP($C277+$F277+(4/24),KRDD!A:D,2)-VLOOKUP($C277+$F277,KRDD!A:D,2)</f>
        <v>0</v>
      </c>
      <c r="AI277" s="84" t="s">
        <v>11</v>
      </c>
      <c r="AJ277" s="112">
        <f>VLOOKUP(C277+1,Moon!A:B,2,FALSE)</f>
        <v>0</v>
      </c>
      <c r="AK277" s="112">
        <f>AJ277*VLOOKUP(AD277,Moon!$R:$S,2,FALSE)</f>
        <v>0</v>
      </c>
      <c r="AL277" s="104">
        <f t="shared" si="26"/>
        <v>40577</v>
      </c>
      <c r="AM277" s="198">
        <v>0.37222222222222223</v>
      </c>
      <c r="AN277" s="99">
        <v>2</v>
      </c>
      <c r="AO277" s="84">
        <v>395</v>
      </c>
      <c r="AP277" s="99">
        <v>2.4900000000000002</v>
      </c>
      <c r="AQ277" s="99">
        <v>13.67</v>
      </c>
      <c r="AR277" s="89" t="s">
        <v>10</v>
      </c>
      <c r="AS277" s="280">
        <f>VLOOKUP($C277, MDT!A:D, 4, FALSE)</f>
        <v>45.4</v>
      </c>
      <c r="AT277" s="291">
        <f>(VLOOKUP($C277, MDT!A:D,4, TRUE)+VLOOKUP($C277+1, MDT!A:D,4, TRUE))/2</f>
        <v>45.75</v>
      </c>
      <c r="AU277" s="262">
        <f>((VLOOKUP($C277+1,Flow!A:B,2)+VLOOKUP($C277+2,Flow!A:B,2)+VLOOKUP($C277+3,Flow!A:B,2)+VLOOKUP($C277+4,Flow!A:B,2)+VLOOKUP($C277+5,Flow!A:B,2))/5)</f>
        <v>381.4</v>
      </c>
      <c r="AV277" s="262">
        <f>VLOOKUP($AL277,Flow!A:B, 2)</f>
        <v>380</v>
      </c>
      <c r="AW277" s="269">
        <f>((VLOOKUP(C277+1, Flow!A:B,2))+(VLOOKUP($C277+2, Flow!A:B,2)))/2</f>
        <v>380</v>
      </c>
      <c r="AX277" s="95">
        <v>20</v>
      </c>
      <c r="AY277" s="84">
        <v>1</v>
      </c>
      <c r="AZ277" s="84">
        <v>1</v>
      </c>
      <c r="BA277" s="84">
        <v>0</v>
      </c>
      <c r="BB277" s="103">
        <v>0</v>
      </c>
      <c r="BC277" s="118">
        <f t="shared" si="29"/>
        <v>33</v>
      </c>
      <c r="BD277" s="84">
        <f t="shared" si="30"/>
        <v>2011</v>
      </c>
      <c r="BE277" s="140">
        <f t="shared" si="31"/>
        <v>4.5999999999999996</v>
      </c>
    </row>
    <row r="278" spans="1:57">
      <c r="A278" s="84" t="s">
        <v>18</v>
      </c>
      <c r="B278" s="89" t="s">
        <v>18</v>
      </c>
      <c r="C278" s="301">
        <v>40576</v>
      </c>
      <c r="D278" s="92" t="s">
        <v>384</v>
      </c>
      <c r="E278" s="84" t="s">
        <v>11</v>
      </c>
      <c r="F278" s="156">
        <v>0.78333333333333333</v>
      </c>
      <c r="G278" s="88">
        <v>500</v>
      </c>
      <c r="H278" s="84">
        <v>501</v>
      </c>
      <c r="I278" s="84">
        <v>55</v>
      </c>
      <c r="J278" s="84"/>
      <c r="K278" s="106">
        <f t="shared" si="25"/>
        <v>11.155378486055776</v>
      </c>
      <c r="L278" s="112">
        <f t="shared" si="28"/>
        <v>10.978043912175648</v>
      </c>
      <c r="M278" s="95">
        <v>37</v>
      </c>
      <c r="N278" s="84">
        <v>37</v>
      </c>
      <c r="O278" s="84" t="s">
        <v>11</v>
      </c>
      <c r="P278" s="84"/>
      <c r="Q278" s="84" t="s">
        <v>252</v>
      </c>
      <c r="R278" s="84">
        <v>1</v>
      </c>
      <c r="S278" s="89">
        <v>1</v>
      </c>
      <c r="T278" s="280">
        <f>VLOOKUP($C278+$F278,Meso!A:C,2)</f>
        <v>51.1</v>
      </c>
      <c r="U278" s="284">
        <f>VLOOKUP($C278+$F278, Temp30!A:C, 3, TRUE)</f>
        <v>46.3</v>
      </c>
      <c r="V278" s="84">
        <v>367</v>
      </c>
      <c r="W278" s="106">
        <f>VLOOKUP($C278,Wunder!A:L,5,FALSE)</f>
        <v>30.37</v>
      </c>
      <c r="X278" s="106">
        <f>VLOOKUP($C278,Wunder!A:L,11, FALSE)</f>
        <v>5.9999999999998721E-2</v>
      </c>
      <c r="Y278" s="106">
        <f>VLOOKUP($C278,Wunder!A:L,12, FALSE)</f>
        <v>0.10000000000000142</v>
      </c>
      <c r="Z278" s="99">
        <v>3.44</v>
      </c>
      <c r="AA278" s="80">
        <f>VLOOKUP($C278+F278, KRDD!A:D,4)</f>
        <v>5</v>
      </c>
      <c r="AB278" s="80">
        <f>VLOOKUP($C278+F278, KRDD!$A:$D,3)</f>
        <v>4</v>
      </c>
      <c r="AC278" s="84">
        <v>6</v>
      </c>
      <c r="AD278" s="106" t="str">
        <f>VLOOKUP($C278+$F278,Meso!A:D,4)</f>
        <v>clear</v>
      </c>
      <c r="AE278" s="120"/>
      <c r="AF278" s="262"/>
      <c r="AG278" s="82" t="str">
        <f t="shared" si="27"/>
        <v>N</v>
      </c>
      <c r="AH278" s="106">
        <f>VLOOKUP($C278+$F278+(4/24),KRDD!A:D,2)-VLOOKUP($C278+$F278,KRDD!A:D,2)</f>
        <v>0</v>
      </c>
      <c r="AI278" s="84" t="s">
        <v>11</v>
      </c>
      <c r="AJ278" s="112">
        <f>VLOOKUP(C278+1,Moon!A:B,2,FALSE)</f>
        <v>0</v>
      </c>
      <c r="AK278" s="112">
        <f>AJ278*VLOOKUP(AD278,Moon!$R:$S,2,FALSE)</f>
        <v>0</v>
      </c>
      <c r="AL278" s="104">
        <f t="shared" si="26"/>
        <v>40577</v>
      </c>
      <c r="AM278" s="198">
        <v>0.37222222222222223</v>
      </c>
      <c r="AN278" s="99">
        <v>2</v>
      </c>
      <c r="AO278" s="84">
        <v>395</v>
      </c>
      <c r="AP278" s="99">
        <v>2.4900000000000002</v>
      </c>
      <c r="AQ278" s="99">
        <v>13.67</v>
      </c>
      <c r="AR278" s="89" t="s">
        <v>10</v>
      </c>
      <c r="AS278" s="280">
        <f>VLOOKUP($C278, MDT!A:D, 4, FALSE)</f>
        <v>45.4</v>
      </c>
      <c r="AT278" s="291">
        <f>(VLOOKUP($C278, MDT!A:D,4, TRUE)+VLOOKUP($C278+1, MDT!A:D,4, TRUE))/2</f>
        <v>45.75</v>
      </c>
      <c r="AU278" s="262">
        <f>((VLOOKUP($C278+1,Flow!A:B,2)+VLOOKUP($C278+2,Flow!A:B,2)+VLOOKUP($C278+3,Flow!A:B,2)+VLOOKUP($C278+4,Flow!A:B,2)+VLOOKUP($C278+5,Flow!A:B,2))/5)</f>
        <v>381.4</v>
      </c>
      <c r="AV278" s="262">
        <f>VLOOKUP($AL278,Flow!A:B, 2)</f>
        <v>380</v>
      </c>
      <c r="AW278" s="269">
        <f>((VLOOKUP(C278+1, Flow!A:B,2))+(VLOOKUP($C278+2, Flow!A:B,2)))/2</f>
        <v>380</v>
      </c>
      <c r="AX278" s="95">
        <v>49</v>
      </c>
      <c r="AY278" s="84">
        <v>4</v>
      </c>
      <c r="AZ278" s="84">
        <v>2</v>
      </c>
      <c r="BA278" s="84">
        <v>0</v>
      </c>
      <c r="BB278" s="103">
        <v>0</v>
      </c>
      <c r="BC278" s="118">
        <f t="shared" si="29"/>
        <v>33</v>
      </c>
      <c r="BD278" s="84">
        <f t="shared" si="30"/>
        <v>2011</v>
      </c>
      <c r="BE278" s="140">
        <f t="shared" si="31"/>
        <v>11.155378486055776</v>
      </c>
    </row>
    <row r="279" spans="1:57">
      <c r="A279" s="84" t="s">
        <v>18</v>
      </c>
      <c r="B279" s="89" t="s">
        <v>18</v>
      </c>
      <c r="C279" s="301">
        <v>40579</v>
      </c>
      <c r="D279" s="92" t="s">
        <v>384</v>
      </c>
      <c r="E279" s="84" t="s">
        <v>11</v>
      </c>
      <c r="F279" s="156">
        <v>0.76041666666666663</v>
      </c>
      <c r="G279" s="88">
        <v>502</v>
      </c>
      <c r="H279" s="84">
        <v>501</v>
      </c>
      <c r="I279" s="84">
        <v>26</v>
      </c>
      <c r="J279" s="84"/>
      <c r="K279" s="106">
        <f t="shared" si="25"/>
        <v>5.3784860557768921</v>
      </c>
      <c r="L279" s="112">
        <f t="shared" si="28"/>
        <v>5.1896207584830334</v>
      </c>
      <c r="M279" s="95">
        <v>40</v>
      </c>
      <c r="N279" s="84">
        <v>40</v>
      </c>
      <c r="O279" s="84" t="s">
        <v>380</v>
      </c>
      <c r="P279" s="84" t="s">
        <v>378</v>
      </c>
      <c r="Q279" s="84" t="s">
        <v>251</v>
      </c>
      <c r="R279" s="84">
        <v>1</v>
      </c>
      <c r="S279" s="89">
        <v>0</v>
      </c>
      <c r="T279" s="280">
        <f>VLOOKUP($C279+$F279,Meso!A:C,2)</f>
        <v>69.099999999999994</v>
      </c>
      <c r="U279" s="284">
        <f>VLOOKUP($C279+$F279, Temp30!A:C, 3, TRUE)</f>
        <v>51.1</v>
      </c>
      <c r="V279" s="84">
        <v>395</v>
      </c>
      <c r="W279" s="106">
        <f>VLOOKUP($C279,Wunder!A:L,5,FALSE)</f>
        <v>30.3</v>
      </c>
      <c r="X279" s="106">
        <f>VLOOKUP($C279,Wunder!A:L,11, FALSE)</f>
        <v>-1.9999999999999574E-2</v>
      </c>
      <c r="Y279" s="106">
        <f>VLOOKUP($C279,Wunder!A:L,12, FALSE)</f>
        <v>-5.9999999999998721E-2</v>
      </c>
      <c r="Z279" s="99">
        <v>2.44</v>
      </c>
      <c r="AA279" s="80">
        <f>VLOOKUP($C279+F279, KRDD!A:D,4)</f>
        <v>21</v>
      </c>
      <c r="AB279" s="80">
        <f>VLOOKUP($C279+F279, KRDD!$A:$D,3)</f>
        <v>7</v>
      </c>
      <c r="AC279" s="84">
        <v>3</v>
      </c>
      <c r="AD279" s="106" t="str">
        <f>VLOOKUP($C279+$F279,Meso!A:D,4)</f>
        <v>clear</v>
      </c>
      <c r="AE279" s="120"/>
      <c r="AF279" s="262"/>
      <c r="AG279" s="82" t="str">
        <f t="shared" si="27"/>
        <v>N</v>
      </c>
      <c r="AH279" s="106">
        <f>VLOOKUP($C279+$F279+(4/24),KRDD!A:D,2)-VLOOKUP($C279+$F279,KRDD!A:D,2)</f>
        <v>0</v>
      </c>
      <c r="AI279" s="84" t="s">
        <v>20</v>
      </c>
      <c r="AJ279" s="112">
        <f>VLOOKUP(C279+1,Moon!A:B,2,FALSE)</f>
        <v>0.1</v>
      </c>
      <c r="AK279" s="112">
        <f>AJ279*VLOOKUP(AD279,Moon!$R:$S,2,FALSE)</f>
        <v>0.1</v>
      </c>
      <c r="AL279" s="104">
        <f t="shared" si="26"/>
        <v>40580</v>
      </c>
      <c r="AM279" s="198">
        <v>0.32569444444444445</v>
      </c>
      <c r="AN279" s="99">
        <v>3.17</v>
      </c>
      <c r="AO279" s="84">
        <v>391</v>
      </c>
      <c r="AP279" s="99">
        <v>2.5499999999999998</v>
      </c>
      <c r="AQ279" s="99">
        <v>13.67</v>
      </c>
      <c r="AR279" s="89" t="s">
        <v>10</v>
      </c>
      <c r="AS279" s="280">
        <f>VLOOKUP($C279, MDT!A:D, 4, FALSE)</f>
        <v>49.6</v>
      </c>
      <c r="AT279" s="291">
        <f>(VLOOKUP($C279, MDT!A:D,4, TRUE)+VLOOKUP($C279+1, MDT!A:D,4, TRUE))/2</f>
        <v>49.85</v>
      </c>
      <c r="AU279" s="262">
        <f>((VLOOKUP($C279+1,Flow!A:B,2)+VLOOKUP($C279+2,Flow!A:B,2)+VLOOKUP($C279+3,Flow!A:B,2)+VLOOKUP($C279+4,Flow!A:B,2)+VLOOKUP($C279+5,Flow!A:B,2))/5)</f>
        <v>383.2</v>
      </c>
      <c r="AV279" s="262">
        <f>VLOOKUP($AL279,Flow!A:B, 2)</f>
        <v>381</v>
      </c>
      <c r="AW279" s="269">
        <f>((VLOOKUP(C279+1, Flow!A:B,2))+(VLOOKUP($C279+2, Flow!A:B,2)))/2</f>
        <v>387.5</v>
      </c>
      <c r="AX279" s="95">
        <v>21</v>
      </c>
      <c r="AY279" s="84">
        <v>3</v>
      </c>
      <c r="AZ279" s="84">
        <v>2</v>
      </c>
      <c r="BA279" s="84">
        <v>0</v>
      </c>
      <c r="BB279" s="103">
        <v>0</v>
      </c>
      <c r="BC279" s="118">
        <f t="shared" si="29"/>
        <v>36</v>
      </c>
      <c r="BD279" s="84">
        <f t="shared" si="30"/>
        <v>2011</v>
      </c>
      <c r="BE279" s="140">
        <f t="shared" si="31"/>
        <v>5.3784860557768921</v>
      </c>
    </row>
    <row r="280" spans="1:57">
      <c r="A280" s="84" t="s">
        <v>18</v>
      </c>
      <c r="B280" s="89" t="s">
        <v>18</v>
      </c>
      <c r="C280" s="301">
        <v>40579</v>
      </c>
      <c r="D280" s="92" t="s">
        <v>384</v>
      </c>
      <c r="E280" s="84" t="s">
        <v>11</v>
      </c>
      <c r="F280" s="156">
        <v>0.76041666666666663</v>
      </c>
      <c r="G280" s="88">
        <v>495</v>
      </c>
      <c r="H280" s="84">
        <v>494</v>
      </c>
      <c r="I280" s="84">
        <v>43</v>
      </c>
      <c r="J280" s="84"/>
      <c r="K280" s="106">
        <f t="shared" ref="K280:K344" si="32">((I280+1)/(H280+1))*100</f>
        <v>8.8888888888888893</v>
      </c>
      <c r="L280" s="112">
        <f t="shared" si="28"/>
        <v>8.7044534412955468</v>
      </c>
      <c r="M280" s="95">
        <v>37</v>
      </c>
      <c r="N280" s="84">
        <v>37</v>
      </c>
      <c r="O280" s="84" t="s">
        <v>11</v>
      </c>
      <c r="P280" s="84"/>
      <c r="Q280" s="84" t="s">
        <v>252</v>
      </c>
      <c r="R280" s="84">
        <v>1</v>
      </c>
      <c r="S280" s="89">
        <v>1</v>
      </c>
      <c r="T280" s="280">
        <f>VLOOKUP($C280+$F280,Meso!A:C,2)</f>
        <v>69.099999999999994</v>
      </c>
      <c r="U280" s="284">
        <f>VLOOKUP($C280+$F280, Temp30!A:C, 3, TRUE)</f>
        <v>51.1</v>
      </c>
      <c r="V280" s="84">
        <v>395</v>
      </c>
      <c r="W280" s="106">
        <f>VLOOKUP($C280,Wunder!A:L,5,FALSE)</f>
        <v>30.3</v>
      </c>
      <c r="X280" s="106">
        <f>VLOOKUP($C280,Wunder!A:L,11, FALSE)</f>
        <v>-1.9999999999999574E-2</v>
      </c>
      <c r="Y280" s="106">
        <f>VLOOKUP($C280,Wunder!A:L,12, FALSE)</f>
        <v>-5.9999999999998721E-2</v>
      </c>
      <c r="Z280" s="99">
        <v>2.44</v>
      </c>
      <c r="AA280" s="80">
        <f>VLOOKUP($C280+F280, KRDD!A:D,4)</f>
        <v>21</v>
      </c>
      <c r="AB280" s="80">
        <f>VLOOKUP($C280+F280, KRDD!$A:$D,3)</f>
        <v>7</v>
      </c>
      <c r="AC280" s="84">
        <v>3</v>
      </c>
      <c r="AD280" s="106" t="str">
        <f>VLOOKUP($C280+$F280,Meso!A:D,4)</f>
        <v>clear</v>
      </c>
      <c r="AE280" s="120"/>
      <c r="AF280" s="262"/>
      <c r="AG280" s="82" t="str">
        <f t="shared" si="27"/>
        <v>N</v>
      </c>
      <c r="AH280" s="106">
        <f>VLOOKUP($C280+$F280+(4/24),KRDD!A:D,2)-VLOOKUP($C280+$F280,KRDD!A:D,2)</f>
        <v>0</v>
      </c>
      <c r="AI280" s="84" t="s">
        <v>20</v>
      </c>
      <c r="AJ280" s="112">
        <f>VLOOKUP(C280+1,Moon!A:B,2,FALSE)</f>
        <v>0.1</v>
      </c>
      <c r="AK280" s="112">
        <f>AJ280*VLOOKUP(AD280,Moon!$R:$S,2,FALSE)</f>
        <v>0.1</v>
      </c>
      <c r="AL280" s="104">
        <f t="shared" si="26"/>
        <v>40580</v>
      </c>
      <c r="AM280" s="198">
        <v>0.32569444444444445</v>
      </c>
      <c r="AN280" s="99">
        <v>3.17</v>
      </c>
      <c r="AO280" s="84">
        <v>391</v>
      </c>
      <c r="AP280" s="99">
        <v>2.5499999999999998</v>
      </c>
      <c r="AQ280" s="99">
        <v>13.67</v>
      </c>
      <c r="AR280" s="89" t="s">
        <v>10</v>
      </c>
      <c r="AS280" s="280">
        <f>VLOOKUP($C280, MDT!A:D, 4, FALSE)</f>
        <v>49.6</v>
      </c>
      <c r="AT280" s="291">
        <f>(VLOOKUP($C280, MDT!A:D,4, TRUE)+VLOOKUP($C280+1, MDT!A:D,4, TRUE))/2</f>
        <v>49.85</v>
      </c>
      <c r="AU280" s="262">
        <f>((VLOOKUP($C280+1,Flow!A:B,2)+VLOOKUP($C280+2,Flow!A:B,2)+VLOOKUP($C280+3,Flow!A:B,2)+VLOOKUP($C280+4,Flow!A:B,2)+VLOOKUP($C280+5,Flow!A:B,2))/5)</f>
        <v>383.2</v>
      </c>
      <c r="AV280" s="262">
        <f>VLOOKUP($AL280,Flow!A:B, 2)</f>
        <v>381</v>
      </c>
      <c r="AW280" s="269">
        <f>((VLOOKUP(C280+1, Flow!A:B,2))+(VLOOKUP($C280+2, Flow!A:B,2)))/2</f>
        <v>387.5</v>
      </c>
      <c r="AX280" s="95">
        <v>36</v>
      </c>
      <c r="AY280" s="84">
        <v>5</v>
      </c>
      <c r="AZ280" s="84">
        <v>2</v>
      </c>
      <c r="BA280" s="84">
        <v>0</v>
      </c>
      <c r="BB280" s="103">
        <v>0</v>
      </c>
      <c r="BC280" s="118">
        <f t="shared" si="29"/>
        <v>36</v>
      </c>
      <c r="BD280" s="84">
        <f t="shared" si="30"/>
        <v>2011</v>
      </c>
      <c r="BE280" s="140">
        <f t="shared" si="31"/>
        <v>8.8888888888888893</v>
      </c>
    </row>
    <row r="281" spans="1:57">
      <c r="A281" s="84" t="s">
        <v>18</v>
      </c>
      <c r="B281" s="89" t="s">
        <v>18</v>
      </c>
      <c r="C281" s="301">
        <v>40593</v>
      </c>
      <c r="D281" s="92" t="s">
        <v>384</v>
      </c>
      <c r="E281" s="84" t="s">
        <v>11</v>
      </c>
      <c r="F281" s="156">
        <v>0.78125</v>
      </c>
      <c r="G281" s="88">
        <v>505</v>
      </c>
      <c r="H281" s="84">
        <v>504</v>
      </c>
      <c r="I281" s="84">
        <v>20</v>
      </c>
      <c r="J281" s="84"/>
      <c r="K281" s="106">
        <f t="shared" si="32"/>
        <v>4.1584158415841586</v>
      </c>
      <c r="L281" s="112">
        <f t="shared" si="28"/>
        <v>3.9682539682539679</v>
      </c>
      <c r="M281" s="95">
        <v>37</v>
      </c>
      <c r="N281" s="84">
        <v>37</v>
      </c>
      <c r="O281" s="84" t="s">
        <v>11</v>
      </c>
      <c r="P281" s="84"/>
      <c r="Q281" s="84" t="s">
        <v>251</v>
      </c>
      <c r="R281" s="84">
        <v>1</v>
      </c>
      <c r="S281" s="89">
        <v>1</v>
      </c>
      <c r="T281" s="280">
        <f>VLOOKUP($C281+$F281,Meso!A:C,2)</f>
        <v>61</v>
      </c>
      <c r="U281" s="284">
        <f>VLOOKUP($C281+$F281, Temp30!A:C, 3, TRUE)</f>
        <v>45.4</v>
      </c>
      <c r="V281" s="84">
        <v>709</v>
      </c>
      <c r="W281" s="106">
        <f>VLOOKUP($C281,Wunder!A:L,5,FALSE)</f>
        <v>29.69</v>
      </c>
      <c r="X281" s="106">
        <f>VLOOKUP($C281,Wunder!A:L,11, FALSE)</f>
        <v>0.34999999999999787</v>
      </c>
      <c r="Y281" s="106">
        <f>VLOOKUP($C281,Wunder!A:L,12, FALSE)</f>
        <v>-0.16000000000000014</v>
      </c>
      <c r="Z281" s="99">
        <v>10.4</v>
      </c>
      <c r="AA281" s="80">
        <f>VLOOKUP($C281+F281, KRDD!A:D,4)</f>
        <v>9</v>
      </c>
      <c r="AB281" s="80">
        <f>VLOOKUP($C281+F281, KRDD!$A:$D,3)</f>
        <v>2</v>
      </c>
      <c r="AC281" s="84">
        <v>1</v>
      </c>
      <c r="AD281" s="106" t="str">
        <f>VLOOKUP($C281+$F281,Meso!A:D,4)</f>
        <v>clear</v>
      </c>
      <c r="AE281" s="120" t="str">
        <f>VLOOKUP($C281, Wunder!A:L, 10, FALSE)</f>
        <v>Fog , Rain</v>
      </c>
      <c r="AF281" s="262" t="str">
        <f>VLOOKUP($C281+1,Wunder!A:L,10,FALSE)</f>
        <v>Fog</v>
      </c>
      <c r="AG281" s="82" t="str">
        <f t="shared" si="27"/>
        <v>N</v>
      </c>
      <c r="AH281" s="106">
        <f>VLOOKUP($C281+$F281+(4/24),KRDD!A:D,2)-VLOOKUP($C281+$F281,KRDD!A:D,2)</f>
        <v>0</v>
      </c>
      <c r="AI281" s="84" t="s">
        <v>11</v>
      </c>
      <c r="AJ281" s="112">
        <f>VLOOKUP(C281+1,Moon!A:B,2,FALSE)</f>
        <v>0.94</v>
      </c>
      <c r="AK281" s="112">
        <f>AJ281*VLOOKUP(AD281,Moon!$R:$S,2,FALSE)</f>
        <v>0.94</v>
      </c>
      <c r="AL281" s="104">
        <f t="shared" si="26"/>
        <v>40594</v>
      </c>
      <c r="AM281" s="198">
        <v>0.35069444444444442</v>
      </c>
      <c r="AN281" s="99">
        <v>12.8</v>
      </c>
      <c r="AO281" s="84">
        <v>582</v>
      </c>
      <c r="AP281" s="99">
        <v>2.67</v>
      </c>
      <c r="AQ281" s="99">
        <v>3.4</v>
      </c>
      <c r="AR281" s="89" t="s">
        <v>10</v>
      </c>
      <c r="AS281" s="280">
        <f>VLOOKUP($C281, MDT!A:D, 4, FALSE)</f>
        <v>44.9</v>
      </c>
      <c r="AT281" s="291">
        <f>(VLOOKUP($C281, MDT!A:D,4, TRUE)+VLOOKUP($C281+1, MDT!A:D,4, TRUE))/2</f>
        <v>44.5</v>
      </c>
      <c r="AU281" s="262">
        <f>((VLOOKUP($C281+1,Flow!A:B,2)+VLOOKUP($C281+2,Flow!A:B,2)+VLOOKUP($C281+3,Flow!A:B,2)+VLOOKUP($C281+4,Flow!A:B,2)+VLOOKUP($C281+5,Flow!A:B,2))/5)</f>
        <v>529.4</v>
      </c>
      <c r="AV281" s="262">
        <f>VLOOKUP($AL281,Flow!A:B, 2)</f>
        <v>749</v>
      </c>
      <c r="AW281" s="269">
        <f>((VLOOKUP(C281+1, Flow!A:B,2))+(VLOOKUP($C281+2, Flow!A:B,2)))/2</f>
        <v>648.5</v>
      </c>
      <c r="AX281" s="95">
        <v>17</v>
      </c>
      <c r="AY281" s="84">
        <v>2</v>
      </c>
      <c r="AZ281" s="84">
        <v>1</v>
      </c>
      <c r="BA281" s="84">
        <v>0</v>
      </c>
      <c r="BB281" s="103">
        <v>0</v>
      </c>
      <c r="BC281" s="118">
        <f t="shared" si="29"/>
        <v>50</v>
      </c>
      <c r="BD281" s="84">
        <f t="shared" si="30"/>
        <v>2011</v>
      </c>
      <c r="BE281" s="140">
        <f t="shared" si="31"/>
        <v>4.1584158415841586</v>
      </c>
    </row>
    <row r="282" spans="1:57">
      <c r="A282" s="84" t="s">
        <v>18</v>
      </c>
      <c r="B282" s="89" t="s">
        <v>18</v>
      </c>
      <c r="C282" s="301">
        <v>40593</v>
      </c>
      <c r="D282" s="92" t="s">
        <v>384</v>
      </c>
      <c r="E282" s="84" t="s">
        <v>11</v>
      </c>
      <c r="F282" s="156">
        <v>0.78472222222222221</v>
      </c>
      <c r="G282" s="88">
        <v>487</v>
      </c>
      <c r="H282" s="84">
        <v>483</v>
      </c>
      <c r="I282" s="84">
        <v>26</v>
      </c>
      <c r="J282" s="84"/>
      <c r="K282" s="106">
        <f t="shared" si="32"/>
        <v>5.5785123966942152</v>
      </c>
      <c r="L282" s="112">
        <f t="shared" si="28"/>
        <v>5.383022774327122</v>
      </c>
      <c r="M282" s="95">
        <v>39</v>
      </c>
      <c r="N282" s="84">
        <v>40</v>
      </c>
      <c r="O282" s="84" t="s">
        <v>13</v>
      </c>
      <c r="P282" s="84"/>
      <c r="Q282" s="84" t="s">
        <v>252</v>
      </c>
      <c r="R282" s="84">
        <v>1</v>
      </c>
      <c r="S282" s="89">
        <v>0</v>
      </c>
      <c r="T282" s="280">
        <f>VLOOKUP($C282+$F282,Meso!A:C,2)</f>
        <v>61</v>
      </c>
      <c r="U282" s="284">
        <f>VLOOKUP($C282+$F282, Temp30!A:C, 3, TRUE)</f>
        <v>45.4</v>
      </c>
      <c r="V282" s="84">
        <v>709</v>
      </c>
      <c r="W282" s="106">
        <f>VLOOKUP($C282,Wunder!A:L,5,FALSE)</f>
        <v>29.69</v>
      </c>
      <c r="X282" s="106">
        <f>VLOOKUP($C282,Wunder!A:L,11, FALSE)</f>
        <v>0.34999999999999787</v>
      </c>
      <c r="Y282" s="106">
        <f>VLOOKUP($C282,Wunder!A:L,12, FALSE)</f>
        <v>-0.16000000000000014</v>
      </c>
      <c r="Z282" s="99">
        <v>10.4</v>
      </c>
      <c r="AA282" s="80">
        <f>VLOOKUP($C282+F282, KRDD!A:D,4)</f>
        <v>9</v>
      </c>
      <c r="AB282" s="80">
        <f>VLOOKUP($C282+F282, KRDD!$A:$D,3)</f>
        <v>2</v>
      </c>
      <c r="AC282" s="84">
        <v>1</v>
      </c>
      <c r="AD282" s="106" t="str">
        <f>VLOOKUP($C282+$F282,Meso!A:D,4)</f>
        <v>clear</v>
      </c>
      <c r="AE282" s="120" t="str">
        <f>VLOOKUP($C282, Wunder!A:L, 10, FALSE)</f>
        <v>Fog , Rain</v>
      </c>
      <c r="AF282" s="262" t="str">
        <f>VLOOKUP($C282+1,Wunder!A:L,10,FALSE)</f>
        <v>Fog</v>
      </c>
      <c r="AG282" s="82" t="str">
        <f t="shared" si="27"/>
        <v>N</v>
      </c>
      <c r="AH282" s="106">
        <f>VLOOKUP($C282+$F282+(4/24),KRDD!A:D,2)-VLOOKUP($C282+$F282,KRDD!A:D,2)</f>
        <v>0</v>
      </c>
      <c r="AI282" s="84" t="s">
        <v>11</v>
      </c>
      <c r="AJ282" s="112">
        <f>VLOOKUP(C282+1,Moon!A:B,2,FALSE)</f>
        <v>0.94</v>
      </c>
      <c r="AK282" s="112">
        <f>AJ282*VLOOKUP(AD282,Moon!$R:$S,2,FALSE)</f>
        <v>0.94</v>
      </c>
      <c r="AL282" s="104">
        <f t="shared" si="26"/>
        <v>40594</v>
      </c>
      <c r="AM282" s="198">
        <v>0.35069444444444442</v>
      </c>
      <c r="AN282" s="99">
        <v>12.8</v>
      </c>
      <c r="AO282" s="84">
        <v>582</v>
      </c>
      <c r="AP282" s="99">
        <v>2.67</v>
      </c>
      <c r="AQ282" s="99">
        <v>6</v>
      </c>
      <c r="AR282" s="89" t="s">
        <v>10</v>
      </c>
      <c r="AS282" s="280">
        <f>VLOOKUP($C282, MDT!A:D, 4, FALSE)</f>
        <v>44.9</v>
      </c>
      <c r="AT282" s="291">
        <f>(VLOOKUP($C282, MDT!A:D,4, TRUE)+VLOOKUP($C282+1, MDT!A:D,4, TRUE))/2</f>
        <v>44.5</v>
      </c>
      <c r="AU282" s="262">
        <f>((VLOOKUP($C282+1,Flow!A:B,2)+VLOOKUP($C282+2,Flow!A:B,2)+VLOOKUP($C282+3,Flow!A:B,2)+VLOOKUP($C282+4,Flow!A:B,2)+VLOOKUP($C282+5,Flow!A:B,2))/5)</f>
        <v>529.4</v>
      </c>
      <c r="AV282" s="262">
        <f>VLOOKUP($AL282,Flow!A:B, 2)</f>
        <v>749</v>
      </c>
      <c r="AW282" s="269">
        <f>((VLOOKUP(C282+1, Flow!A:B,2))+(VLOOKUP($C282+2, Flow!A:B,2)))/2</f>
        <v>648.5</v>
      </c>
      <c r="AX282" s="95">
        <v>26</v>
      </c>
      <c r="AY282" s="84">
        <v>0</v>
      </c>
      <c r="AZ282" s="84">
        <v>0</v>
      </c>
      <c r="BA282" s="84">
        <v>0</v>
      </c>
      <c r="BB282" s="103">
        <v>0</v>
      </c>
      <c r="BC282" s="118">
        <f t="shared" si="29"/>
        <v>50</v>
      </c>
      <c r="BD282" s="84">
        <f t="shared" si="30"/>
        <v>2011</v>
      </c>
      <c r="BE282" s="140">
        <f t="shared" si="31"/>
        <v>5.5785123966942152</v>
      </c>
    </row>
    <row r="283" spans="1:57">
      <c r="A283" s="84" t="s">
        <v>18</v>
      </c>
      <c r="B283" s="89" t="s">
        <v>18</v>
      </c>
      <c r="C283" s="301">
        <v>40600</v>
      </c>
      <c r="D283" s="92" t="s">
        <v>384</v>
      </c>
      <c r="E283" s="84" t="s">
        <v>11</v>
      </c>
      <c r="F283" s="156">
        <v>0.79513888888888884</v>
      </c>
      <c r="G283" s="88">
        <v>553</v>
      </c>
      <c r="H283" s="84">
        <v>553</v>
      </c>
      <c r="I283" s="84">
        <v>27</v>
      </c>
      <c r="J283" s="84"/>
      <c r="K283" s="106">
        <f t="shared" si="32"/>
        <v>5.0541516245487363</v>
      </c>
      <c r="L283" s="112">
        <f t="shared" si="28"/>
        <v>4.8824593128390594</v>
      </c>
      <c r="M283" s="95">
        <v>38</v>
      </c>
      <c r="N283" s="84">
        <v>37</v>
      </c>
      <c r="O283" s="84" t="s">
        <v>13</v>
      </c>
      <c r="P283" s="84"/>
      <c r="Q283" s="84" t="s">
        <v>251</v>
      </c>
      <c r="R283" s="84">
        <v>1</v>
      </c>
      <c r="S283" s="89">
        <v>0</v>
      </c>
      <c r="T283" s="280">
        <f>VLOOKUP($C283+$F283,Meso!A:C,2)</f>
        <v>61</v>
      </c>
      <c r="U283" s="284">
        <f>VLOOKUP($C283+$F283, Temp30!A:C, 3, TRUE)</f>
        <v>45.8</v>
      </c>
      <c r="V283" s="84">
        <v>647</v>
      </c>
      <c r="W283" s="106">
        <f>VLOOKUP($C283,Wunder!A:L,5,FALSE)</f>
        <v>29.9</v>
      </c>
      <c r="X283" s="106">
        <f>VLOOKUP($C283,Wunder!A:L,11, FALSE)</f>
        <v>0.13000000000000256</v>
      </c>
      <c r="Y283" s="106">
        <f>VLOOKUP($C283,Wunder!A:L,12, FALSE)</f>
        <v>9.9999999999997868E-2</v>
      </c>
      <c r="Z283" s="99">
        <v>6.98</v>
      </c>
      <c r="AA283" s="80">
        <f>VLOOKUP($C283+F283, KRDD!A:D,4)</f>
        <v>11</v>
      </c>
      <c r="AB283" s="80">
        <f>VLOOKUP($C283+F283, KRDD!$A:$D,3)</f>
        <v>7</v>
      </c>
      <c r="AC283" s="84">
        <v>3</v>
      </c>
      <c r="AD283" s="106" t="str">
        <f>VLOOKUP($C283+$F283,Meso!A:D,4)</f>
        <v>clear</v>
      </c>
      <c r="AE283" s="120"/>
      <c r="AF283" s="262"/>
      <c r="AG283" s="82" t="str">
        <f t="shared" si="27"/>
        <v>N</v>
      </c>
      <c r="AH283" s="106">
        <f>VLOOKUP($C283+$F283+(4/24),KRDD!A:D,2)-VLOOKUP($C283+$F283,KRDD!A:D,2)</f>
        <v>0</v>
      </c>
      <c r="AI283" s="84" t="s">
        <v>11</v>
      </c>
      <c r="AJ283" s="112">
        <f>VLOOKUP(C283+1,Moon!A:B,2,FALSE)</f>
        <v>0.26</v>
      </c>
      <c r="AK283" s="112">
        <f>AJ283*VLOOKUP(AD283,Moon!$R:$S,2,FALSE)</f>
        <v>0.26</v>
      </c>
      <c r="AL283" s="104">
        <f t="shared" si="26"/>
        <v>40601</v>
      </c>
      <c r="AM283" s="198">
        <v>0.31944444444444448</v>
      </c>
      <c r="AN283" s="99">
        <v>6.34</v>
      </c>
      <c r="AO283" s="84">
        <v>548</v>
      </c>
      <c r="AP283" s="99">
        <v>2.9</v>
      </c>
      <c r="AQ283" s="99">
        <v>9</v>
      </c>
      <c r="AR283" s="89" t="s">
        <v>10</v>
      </c>
      <c r="AS283" s="280">
        <f>VLOOKUP($C283, MDT!A:D, 4, FALSE)</f>
        <v>43</v>
      </c>
      <c r="AT283" s="291">
        <f>(VLOOKUP($C283, MDT!A:D,4, TRUE)+VLOOKUP($C283+1, MDT!A:D,4, TRUE))/2</f>
        <v>43.75</v>
      </c>
      <c r="AU283" s="262">
        <f>((VLOOKUP($C283+1,Flow!A:B,2)+VLOOKUP($C283+2,Flow!A:B,2)+VLOOKUP($C283+3,Flow!A:B,2)+VLOOKUP($C283+4,Flow!A:B,2)+VLOOKUP($C283+5,Flow!A:B,2))/5)</f>
        <v>516.20000000000005</v>
      </c>
      <c r="AV283" s="262">
        <f>VLOOKUP($AL283,Flow!A:B, 2)</f>
        <v>618</v>
      </c>
      <c r="AW283" s="269">
        <f>((VLOOKUP(C283+1, Flow!A:B,2))+(VLOOKUP($C283+2, Flow!A:B,2)))/2</f>
        <v>573</v>
      </c>
      <c r="AX283" s="95">
        <v>27</v>
      </c>
      <c r="AY283" s="84">
        <v>0</v>
      </c>
      <c r="AZ283" s="84">
        <v>0</v>
      </c>
      <c r="BA283" s="84">
        <v>0</v>
      </c>
      <c r="BB283" s="103">
        <v>0</v>
      </c>
      <c r="BC283" s="118">
        <f t="shared" si="29"/>
        <v>57</v>
      </c>
      <c r="BD283" s="84">
        <f t="shared" si="30"/>
        <v>2011</v>
      </c>
      <c r="BE283" s="140">
        <f t="shared" si="31"/>
        <v>5.0541516245487363</v>
      </c>
    </row>
    <row r="284" spans="1:57">
      <c r="A284" s="84" t="s">
        <v>18</v>
      </c>
      <c r="B284" s="89" t="s">
        <v>18</v>
      </c>
      <c r="C284" s="301">
        <v>40600</v>
      </c>
      <c r="D284" s="92" t="s">
        <v>384</v>
      </c>
      <c r="E284" s="84" t="s">
        <v>11</v>
      </c>
      <c r="F284" s="156">
        <v>0.79861111111111116</v>
      </c>
      <c r="G284" s="88">
        <v>569</v>
      </c>
      <c r="H284" s="84">
        <v>570</v>
      </c>
      <c r="I284" s="84">
        <v>45</v>
      </c>
      <c r="J284" s="84"/>
      <c r="K284" s="106">
        <f t="shared" si="32"/>
        <v>8.0560420315236421</v>
      </c>
      <c r="L284" s="112">
        <f t="shared" si="28"/>
        <v>7.8947368421052628</v>
      </c>
      <c r="M284" s="95">
        <v>37</v>
      </c>
      <c r="N284" s="84">
        <v>36</v>
      </c>
      <c r="O284" s="84" t="s">
        <v>11</v>
      </c>
      <c r="P284" s="84"/>
      <c r="Q284" s="84" t="s">
        <v>253</v>
      </c>
      <c r="R284" s="84">
        <v>1</v>
      </c>
      <c r="S284" s="89">
        <v>1</v>
      </c>
      <c r="T284" s="280">
        <f>VLOOKUP($C284+$F284,Meso!A:C,2)</f>
        <v>61</v>
      </c>
      <c r="U284" s="284">
        <f>VLOOKUP($C284+$F284, Temp30!A:C, 3, TRUE)</f>
        <v>45.8</v>
      </c>
      <c r="V284" s="84">
        <v>647</v>
      </c>
      <c r="W284" s="106">
        <f>VLOOKUP($C284,Wunder!A:L,5,FALSE)</f>
        <v>29.9</v>
      </c>
      <c r="X284" s="106">
        <f>VLOOKUP($C284,Wunder!A:L,11, FALSE)</f>
        <v>0.13000000000000256</v>
      </c>
      <c r="Y284" s="106">
        <f>VLOOKUP($C284,Wunder!A:L,12, FALSE)</f>
        <v>9.9999999999997868E-2</v>
      </c>
      <c r="Z284" s="99">
        <v>6.98</v>
      </c>
      <c r="AA284" s="80">
        <f>VLOOKUP($C284+F284, KRDD!A:D,4)</f>
        <v>11</v>
      </c>
      <c r="AB284" s="80">
        <f>VLOOKUP($C284+F284, KRDD!$A:$D,3)</f>
        <v>7</v>
      </c>
      <c r="AC284" s="84">
        <v>3</v>
      </c>
      <c r="AD284" s="106" t="str">
        <f>VLOOKUP($C284+$F284,Meso!A:D,4)</f>
        <v>clear</v>
      </c>
      <c r="AE284" s="120"/>
      <c r="AF284" s="262"/>
      <c r="AG284" s="82" t="str">
        <f t="shared" si="27"/>
        <v>N</v>
      </c>
      <c r="AH284" s="106">
        <f>VLOOKUP($C284+$F284+(4/24),KRDD!A:D,2)-VLOOKUP($C284+$F284,KRDD!A:D,2)</f>
        <v>0</v>
      </c>
      <c r="AI284" s="84" t="s">
        <v>11</v>
      </c>
      <c r="AJ284" s="112">
        <f>VLOOKUP(C284+1,Moon!A:B,2,FALSE)</f>
        <v>0.26</v>
      </c>
      <c r="AK284" s="112">
        <f>AJ284*VLOOKUP(AD284,Moon!$R:$S,2,FALSE)</f>
        <v>0.26</v>
      </c>
      <c r="AL284" s="104">
        <f t="shared" si="26"/>
        <v>40601</v>
      </c>
      <c r="AM284" s="198">
        <v>0.31944444444444448</v>
      </c>
      <c r="AN284" s="99">
        <v>6.34</v>
      </c>
      <c r="AO284" s="84">
        <v>548</v>
      </c>
      <c r="AP284" s="99">
        <v>2.9</v>
      </c>
      <c r="AQ284" s="99">
        <v>9</v>
      </c>
      <c r="AR284" s="89" t="s">
        <v>10</v>
      </c>
      <c r="AS284" s="280">
        <f>VLOOKUP($C284, MDT!A:D, 4, FALSE)</f>
        <v>43</v>
      </c>
      <c r="AT284" s="291">
        <f>(VLOOKUP($C284, MDT!A:D,4, TRUE)+VLOOKUP($C284+1, MDT!A:D,4, TRUE))/2</f>
        <v>43.75</v>
      </c>
      <c r="AU284" s="262">
        <f>((VLOOKUP($C284+1,Flow!A:B,2)+VLOOKUP($C284+2,Flow!A:B,2)+VLOOKUP($C284+3,Flow!A:B,2)+VLOOKUP($C284+4,Flow!A:B,2)+VLOOKUP($C284+5,Flow!A:B,2))/5)</f>
        <v>516.20000000000005</v>
      </c>
      <c r="AV284" s="262">
        <f>VLOOKUP($AL284,Flow!A:B, 2)</f>
        <v>618</v>
      </c>
      <c r="AW284" s="269">
        <f>((VLOOKUP(C284+1, Flow!A:B,2))+(VLOOKUP($C284+2, Flow!A:B,2)))/2</f>
        <v>573</v>
      </c>
      <c r="AX284" s="95">
        <v>43</v>
      </c>
      <c r="AY284" s="84">
        <v>2</v>
      </c>
      <c r="AZ284" s="84">
        <v>0</v>
      </c>
      <c r="BA284" s="84">
        <v>0</v>
      </c>
      <c r="BB284" s="103">
        <v>0</v>
      </c>
      <c r="BC284" s="118">
        <f t="shared" si="29"/>
        <v>57</v>
      </c>
      <c r="BD284" s="84">
        <f t="shared" si="30"/>
        <v>2011</v>
      </c>
      <c r="BE284" s="140">
        <f t="shared" si="31"/>
        <v>8.0560420315236421</v>
      </c>
    </row>
    <row r="285" spans="1:57">
      <c r="A285" s="84" t="s">
        <v>18</v>
      </c>
      <c r="B285" s="89" t="s">
        <v>18</v>
      </c>
      <c r="C285" s="301">
        <v>40607</v>
      </c>
      <c r="D285" s="92" t="s">
        <v>384</v>
      </c>
      <c r="E285" s="84" t="s">
        <v>11</v>
      </c>
      <c r="F285" s="156">
        <v>0.79513888888888884</v>
      </c>
      <c r="G285" s="88">
        <v>491</v>
      </c>
      <c r="H285" s="84">
        <v>487</v>
      </c>
      <c r="I285" s="84">
        <v>17</v>
      </c>
      <c r="J285" s="84"/>
      <c r="K285" s="106">
        <f t="shared" si="32"/>
        <v>3.6885245901639343</v>
      </c>
      <c r="L285" s="112">
        <f t="shared" si="28"/>
        <v>3.4907597535934287</v>
      </c>
      <c r="M285" s="95">
        <v>43</v>
      </c>
      <c r="N285" s="84">
        <v>42</v>
      </c>
      <c r="O285" s="84" t="s">
        <v>13</v>
      </c>
      <c r="P285" s="84"/>
      <c r="Q285" s="84" t="s">
        <v>253</v>
      </c>
      <c r="R285" s="84">
        <v>1</v>
      </c>
      <c r="S285" s="89">
        <v>0</v>
      </c>
      <c r="T285" s="280">
        <f>VLOOKUP($C285+$F285,Meso!A:C,2)</f>
        <v>61</v>
      </c>
      <c r="U285" s="284">
        <f>VLOOKUP($C285+$F285, Temp30!A:C, 3, TRUE)</f>
        <v>50.5</v>
      </c>
      <c r="V285" s="84">
        <v>460</v>
      </c>
      <c r="W285" s="106">
        <f>VLOOKUP($C285,Wunder!A:L,5,FALSE)</f>
        <v>30.16</v>
      </c>
      <c r="X285" s="106">
        <f>VLOOKUP($C285,Wunder!A:L,11, FALSE)</f>
        <v>-0.25</v>
      </c>
      <c r="Y285" s="106">
        <f>VLOOKUP($C285,Wunder!A:L,12, FALSE)</f>
        <v>-0.10000000000000142</v>
      </c>
      <c r="Z285" s="99">
        <v>3.75</v>
      </c>
      <c r="AA285" s="80">
        <f>VLOOKUP($C285+F285, KRDD!A:D,4)</f>
        <v>7</v>
      </c>
      <c r="AB285" s="80">
        <f>VLOOKUP($C285+F285, KRDD!$A:$D,3)</f>
        <v>3</v>
      </c>
      <c r="AC285" s="84">
        <v>10</v>
      </c>
      <c r="AD285" s="106" t="str">
        <f>VLOOKUP($C285+$F285,Meso!A:D,4)</f>
        <v>clear</v>
      </c>
      <c r="AE285" s="120" t="str">
        <f>VLOOKUP($C285, Wunder!A:L, 10, FALSE)</f>
        <v>Rain</v>
      </c>
      <c r="AF285" s="262" t="str">
        <f>VLOOKUP($C285+1,Wunder!A:L,10,FALSE)</f>
        <v>Rain</v>
      </c>
      <c r="AG285" s="82" t="s">
        <v>11</v>
      </c>
      <c r="AH285" s="106">
        <f>VLOOKUP($C285+$F285+(4/24),KRDD!A:D,2)-VLOOKUP($C285+$F285,KRDD!A:D,2)</f>
        <v>1.9999999999999574E-2</v>
      </c>
      <c r="AI285" s="84" t="s">
        <v>11</v>
      </c>
      <c r="AJ285" s="112">
        <v>0</v>
      </c>
      <c r="AK285" s="112">
        <f>AJ285*VLOOKUP(AD285,Moon!$R:$S,2,FALSE)</f>
        <v>0</v>
      </c>
      <c r="AL285" s="104">
        <f t="shared" si="26"/>
        <v>40608</v>
      </c>
      <c r="AM285" s="198">
        <v>0.24930555555555556</v>
      </c>
      <c r="AN285" s="99">
        <v>10.8</v>
      </c>
      <c r="AO285" s="84">
        <v>1110</v>
      </c>
      <c r="AP285" s="99">
        <v>3.48</v>
      </c>
      <c r="AQ285" s="99">
        <v>6.33</v>
      </c>
      <c r="AR285" s="89" t="s">
        <v>10</v>
      </c>
      <c r="AS285" s="280">
        <f>VLOOKUP($C285, MDT!A:D, 4, FALSE)</f>
        <v>49.8</v>
      </c>
      <c r="AT285" s="291">
        <f>(VLOOKUP($C285, MDT!A:D,4, TRUE)+VLOOKUP($C285+1, MDT!A:D,4, TRUE))/2</f>
        <v>49.8</v>
      </c>
      <c r="AU285" s="262">
        <f>((VLOOKUP($C285+1,Flow!A:B,2)+VLOOKUP($C285+2,Flow!A:B,2)+VLOOKUP($C285+3,Flow!A:B,2)+VLOOKUP($C285+4,Flow!A:B,2)+VLOOKUP($C285+5,Flow!A:B,2))/5)</f>
        <v>928.6</v>
      </c>
      <c r="AV285" s="262">
        <f>VLOOKUP($AL285,Flow!A:B, 2)</f>
        <v>465</v>
      </c>
      <c r="AW285" s="269">
        <f>((VLOOKUP(C285+1, Flow!A:B,2))+(VLOOKUP($C285+2, Flow!A:B,2)))/2</f>
        <v>994</v>
      </c>
      <c r="AX285" s="95">
        <v>17</v>
      </c>
      <c r="AY285" s="84">
        <v>0</v>
      </c>
      <c r="AZ285" s="84">
        <v>0</v>
      </c>
      <c r="BA285" s="84">
        <v>0</v>
      </c>
      <c r="BB285" s="103">
        <v>0</v>
      </c>
      <c r="BC285" s="118">
        <f t="shared" si="29"/>
        <v>64</v>
      </c>
      <c r="BD285" s="84">
        <f t="shared" si="30"/>
        <v>2011</v>
      </c>
      <c r="BE285" s="140">
        <f t="shared" si="31"/>
        <v>3.6885245901639343</v>
      </c>
    </row>
    <row r="286" spans="1:57">
      <c r="A286" s="85" t="s">
        <v>18</v>
      </c>
      <c r="B286" s="90" t="s">
        <v>18</v>
      </c>
      <c r="C286" s="304">
        <v>40607</v>
      </c>
      <c r="D286" s="91" t="s">
        <v>384</v>
      </c>
      <c r="E286" s="85" t="s">
        <v>11</v>
      </c>
      <c r="F286" s="158">
        <v>0.79861111111111116</v>
      </c>
      <c r="G286" s="98">
        <v>507</v>
      </c>
      <c r="H286" s="85">
        <v>508</v>
      </c>
      <c r="I286" s="85">
        <v>35</v>
      </c>
      <c r="J286" s="85"/>
      <c r="K286" s="107">
        <f t="shared" si="32"/>
        <v>7.0726915520628681</v>
      </c>
      <c r="L286" s="114">
        <f t="shared" si="28"/>
        <v>6.8897637795275593</v>
      </c>
      <c r="M286" s="147">
        <v>36</v>
      </c>
      <c r="N286" s="85">
        <v>35</v>
      </c>
      <c r="O286" s="85" t="s">
        <v>11</v>
      </c>
      <c r="P286" s="85"/>
      <c r="Q286" s="85" t="s">
        <v>251</v>
      </c>
      <c r="R286" s="85">
        <v>1</v>
      </c>
      <c r="S286" s="90">
        <v>1</v>
      </c>
      <c r="T286" s="281">
        <f>VLOOKUP($C286+$F286,Meso!A:C,2)</f>
        <v>61</v>
      </c>
      <c r="U286" s="285">
        <f>VLOOKUP($C286+$F286, Temp30!A:C, 3, TRUE)</f>
        <v>50.5</v>
      </c>
      <c r="V286" s="85">
        <v>464</v>
      </c>
      <c r="W286" s="107">
        <f>VLOOKUP($C286,Wunder!A:L,5,FALSE)</f>
        <v>30.16</v>
      </c>
      <c r="X286" s="107">
        <f>VLOOKUP($C286,Wunder!A:L,11, FALSE)</f>
        <v>-0.25</v>
      </c>
      <c r="Y286" s="107">
        <f>VLOOKUP($C286,Wunder!A:L,12, FALSE)</f>
        <v>-0.10000000000000142</v>
      </c>
      <c r="Z286" s="149">
        <v>3.75</v>
      </c>
      <c r="AA286" s="81">
        <f>VLOOKUP($C286+F286, KRDD!A:D,4)</f>
        <v>7</v>
      </c>
      <c r="AB286" s="81">
        <f>VLOOKUP($C286+F286, KRDD!$A:$D,3)</f>
        <v>3</v>
      </c>
      <c r="AC286" s="85">
        <v>10</v>
      </c>
      <c r="AD286" s="107" t="str">
        <f>VLOOKUP($C286+$F286,Meso!A:D,4)</f>
        <v>clear</v>
      </c>
      <c r="AE286" s="121" t="str">
        <f>VLOOKUP($C286, Wunder!A:L, 10, FALSE)</f>
        <v>Rain</v>
      </c>
      <c r="AF286" s="263" t="str">
        <f>VLOOKUP($C286+1,Wunder!A:L,10,FALSE)</f>
        <v>Rain</v>
      </c>
      <c r="AG286" s="122" t="s">
        <v>11</v>
      </c>
      <c r="AH286" s="107">
        <f>VLOOKUP($C286+$F286+(4/24),KRDD!A:D,2)-VLOOKUP($C286+$F286,KRDD!A:D,2)</f>
        <v>1.9999999999999574E-2</v>
      </c>
      <c r="AI286" s="85" t="s">
        <v>11</v>
      </c>
      <c r="AJ286" s="114">
        <v>0</v>
      </c>
      <c r="AK286" s="114">
        <f>AJ286*VLOOKUP(AD286,Moon!$R:$S,2,FALSE)</f>
        <v>0</v>
      </c>
      <c r="AL286" s="105">
        <f t="shared" ref="AL286:AL349" si="33">C286+1</f>
        <v>40608</v>
      </c>
      <c r="AM286" s="199">
        <v>0.24930555555555556</v>
      </c>
      <c r="AN286" s="149">
        <v>10.8</v>
      </c>
      <c r="AO286" s="85">
        <v>1110</v>
      </c>
      <c r="AP286" s="149">
        <v>3.48</v>
      </c>
      <c r="AQ286" s="149">
        <v>6.33</v>
      </c>
      <c r="AR286" s="90" t="s">
        <v>10</v>
      </c>
      <c r="AS286" s="281">
        <f>VLOOKUP($C286, MDT!A:D, 4, FALSE)</f>
        <v>49.8</v>
      </c>
      <c r="AT286" s="292">
        <f>(VLOOKUP($C286, MDT!A:D,4, TRUE)+VLOOKUP($C286+1, MDT!A:D,4, TRUE))/2</f>
        <v>49.8</v>
      </c>
      <c r="AU286" s="263">
        <f>((VLOOKUP($C286+1,Flow!A:B,2)+VLOOKUP($C286+2,Flow!A:B,2)+VLOOKUP($C286+3,Flow!A:B,2)+VLOOKUP($C286+4,Flow!A:B,2)+VLOOKUP($C286+5,Flow!A:B,2))/5)</f>
        <v>928.6</v>
      </c>
      <c r="AV286" s="263">
        <f>VLOOKUP($AL286,Flow!A:B, 2)</f>
        <v>465</v>
      </c>
      <c r="AW286" s="270">
        <f>((VLOOKUP(C286+1, Flow!A:B,2))+(VLOOKUP($C286+2, Flow!A:B,2)))/2</f>
        <v>994</v>
      </c>
      <c r="AX286" s="147">
        <v>34</v>
      </c>
      <c r="AY286" s="85">
        <v>1</v>
      </c>
      <c r="AZ286" s="85">
        <v>0</v>
      </c>
      <c r="BA286" s="85">
        <v>0</v>
      </c>
      <c r="BB286" s="146">
        <v>0</v>
      </c>
      <c r="BC286" s="119">
        <f t="shared" si="29"/>
        <v>64</v>
      </c>
      <c r="BD286" s="85">
        <f t="shared" si="30"/>
        <v>2011</v>
      </c>
      <c r="BE286" s="153">
        <f t="shared" si="31"/>
        <v>7.0726915520628681</v>
      </c>
    </row>
    <row r="287" spans="1:57">
      <c r="A287" s="84" t="s">
        <v>18</v>
      </c>
      <c r="B287" s="89" t="s">
        <v>18</v>
      </c>
      <c r="C287" s="301">
        <v>40921</v>
      </c>
      <c r="D287" s="92" t="s">
        <v>384</v>
      </c>
      <c r="E287" s="84" t="s">
        <v>11</v>
      </c>
      <c r="F287" s="156">
        <v>0.81597222222222221</v>
      </c>
      <c r="G287" s="88">
        <v>209</v>
      </c>
      <c r="H287" s="89">
        <v>207</v>
      </c>
      <c r="I287" s="84">
        <v>22</v>
      </c>
      <c r="J287" s="88"/>
      <c r="K287" s="113">
        <f t="shared" si="32"/>
        <v>11.057692307692307</v>
      </c>
      <c r="L287" s="112">
        <f t="shared" si="28"/>
        <v>10.628019323671497</v>
      </c>
      <c r="M287" s="95">
        <v>36</v>
      </c>
      <c r="N287" s="84">
        <v>36</v>
      </c>
      <c r="O287" s="84" t="s">
        <v>11</v>
      </c>
      <c r="P287" s="84"/>
      <c r="Q287" s="84" t="s">
        <v>252</v>
      </c>
      <c r="R287" s="84">
        <v>1</v>
      </c>
      <c r="S287" s="89">
        <v>1</v>
      </c>
      <c r="T287" s="280">
        <f>VLOOKUP($C287+$F287,Meso!A:C,2)</f>
        <v>61</v>
      </c>
      <c r="U287" s="284">
        <f>VLOOKUP($C287+$F287, Temp30!A:C, 3, TRUE)</f>
        <v>46.2</v>
      </c>
      <c r="V287" s="84">
        <v>224</v>
      </c>
      <c r="W287" s="106">
        <f>VLOOKUP($C287,Wunder!A:L,5,FALSE)</f>
        <v>30.21</v>
      </c>
      <c r="X287" s="106">
        <f>VLOOKUP($C287,Wunder!A:L,11, FALSE)</f>
        <v>-6.0000000000002274E-2</v>
      </c>
      <c r="Y287" s="106">
        <f>VLOOKUP($C287,Wunder!A:L,12, FALSE)</f>
        <v>8.9999999999999858E-2</v>
      </c>
      <c r="Z287" s="99">
        <v>2.44</v>
      </c>
      <c r="AA287" s="80">
        <f>VLOOKUP($C287+F287, KRDD!A:D,4)</f>
        <v>6</v>
      </c>
      <c r="AB287" s="80">
        <f>VLOOKUP($C287+F287, KRDD!$A:$D,3)</f>
        <v>1</v>
      </c>
      <c r="AC287" s="84">
        <v>0</v>
      </c>
      <c r="AD287" s="106" t="str">
        <f>VLOOKUP($C287+$F287,Meso!A:D,4)</f>
        <v>clear</v>
      </c>
      <c r="AE287" s="120"/>
      <c r="AF287" s="262"/>
      <c r="AG287" s="82" t="str">
        <f t="shared" si="27"/>
        <v>N</v>
      </c>
      <c r="AH287" s="106">
        <f>VLOOKUP($C287+$F287+(4/24),KRDD!A:D,2)-VLOOKUP($C287+$F287,KRDD!A:D,2)</f>
        <v>0</v>
      </c>
      <c r="AI287" s="84" t="s">
        <v>11</v>
      </c>
      <c r="AJ287" s="112">
        <f>VLOOKUP(C287+1,Moon!A:B,2,FALSE)</f>
        <v>0.73</v>
      </c>
      <c r="AK287" s="112">
        <f>AJ287*VLOOKUP(AD287,Moon!$R:$S,2,FALSE)</f>
        <v>0.73</v>
      </c>
      <c r="AL287" s="104">
        <f t="shared" si="33"/>
        <v>40922</v>
      </c>
      <c r="AM287" s="198">
        <v>0.31666666666666665</v>
      </c>
      <c r="AN287" s="99">
        <v>2.2599999999999998</v>
      </c>
      <c r="AO287" s="84">
        <v>268</v>
      </c>
      <c r="AP287" s="99">
        <v>1.57</v>
      </c>
      <c r="AQ287" s="99">
        <v>27.3</v>
      </c>
      <c r="AR287" s="89" t="s">
        <v>10</v>
      </c>
      <c r="AS287" s="294">
        <f>VLOOKUP($C287, MDT!A:D, 4, FALSE)</f>
        <v>45.5</v>
      </c>
      <c r="AT287" s="291">
        <f>(VLOOKUP($C287, MDT!A:D,4, TRUE)+VLOOKUP($C287+1, MDT!A:D,4, TRUE))/2</f>
        <v>45.5</v>
      </c>
      <c r="AU287" s="272">
        <f>((VLOOKUP($C287+1,Flow!A:B,2)+VLOOKUP($C287+2,Flow!A:B,2)+VLOOKUP($C287+3,Flow!A:B,2)+VLOOKUP($C287+4,Flow!A:B,2)+VLOOKUP($C287+5,Flow!A:B,2))/5)</f>
        <v>248.2</v>
      </c>
      <c r="AV287" s="262">
        <f>VLOOKUP($AL287,Flow!A:B, 2)</f>
        <v>248</v>
      </c>
      <c r="AW287" s="269">
        <f>((VLOOKUP(C287+1, Flow!A:B,2))+(VLOOKUP($C287+2, Flow!A:B,2)))/2</f>
        <v>249</v>
      </c>
      <c r="AX287" s="95">
        <v>18</v>
      </c>
      <c r="AY287" s="84">
        <v>3</v>
      </c>
      <c r="AZ287" s="84">
        <v>1</v>
      </c>
      <c r="BA287" s="84">
        <v>0</v>
      </c>
      <c r="BB287" s="103">
        <v>0</v>
      </c>
      <c r="BC287" s="118">
        <f t="shared" si="29"/>
        <v>13</v>
      </c>
      <c r="BD287" s="84">
        <f t="shared" si="30"/>
        <v>2012</v>
      </c>
      <c r="BE287" s="140">
        <f t="shared" si="31"/>
        <v>11.057692307692307</v>
      </c>
    </row>
    <row r="288" spans="1:57">
      <c r="A288" s="84" t="s">
        <v>18</v>
      </c>
      <c r="B288" s="89" t="s">
        <v>18</v>
      </c>
      <c r="C288" s="301">
        <v>40921</v>
      </c>
      <c r="D288" s="92" t="s">
        <v>384</v>
      </c>
      <c r="E288" s="84" t="s">
        <v>11</v>
      </c>
      <c r="F288" s="156">
        <v>0.8256944444444444</v>
      </c>
      <c r="G288" s="88">
        <v>208</v>
      </c>
      <c r="H288" s="84">
        <v>206</v>
      </c>
      <c r="I288" s="84">
        <v>14</v>
      </c>
      <c r="J288" s="84"/>
      <c r="K288" s="106">
        <f t="shared" si="32"/>
        <v>7.2463768115942031</v>
      </c>
      <c r="L288" s="112">
        <f t="shared" si="28"/>
        <v>6.7961165048543686</v>
      </c>
      <c r="M288" s="95">
        <v>35</v>
      </c>
      <c r="N288" s="84">
        <v>35</v>
      </c>
      <c r="O288" s="84" t="s">
        <v>11</v>
      </c>
      <c r="P288" s="84"/>
      <c r="Q288" s="84" t="s">
        <v>253</v>
      </c>
      <c r="R288" s="84">
        <v>1</v>
      </c>
      <c r="S288" s="89">
        <v>1</v>
      </c>
      <c r="T288" s="280">
        <f>VLOOKUP($C288+$F288,Meso!A:C,2)</f>
        <v>61</v>
      </c>
      <c r="U288" s="284">
        <f>VLOOKUP($C288+$F288, Temp30!A:C, 3, TRUE)</f>
        <v>46.2</v>
      </c>
      <c r="V288" s="84">
        <v>232</v>
      </c>
      <c r="W288" s="106">
        <f>VLOOKUP($C288,Wunder!A:L,5,FALSE)</f>
        <v>30.21</v>
      </c>
      <c r="X288" s="106">
        <f>VLOOKUP($C288,Wunder!A:L,11, FALSE)</f>
        <v>-6.0000000000002274E-2</v>
      </c>
      <c r="Y288" s="106">
        <f>VLOOKUP($C288,Wunder!A:L,12, FALSE)</f>
        <v>8.9999999999999858E-2</v>
      </c>
      <c r="Z288" s="99">
        <v>2.44</v>
      </c>
      <c r="AA288" s="80">
        <f>VLOOKUP($C288+F288, KRDD!A:D,4)</f>
        <v>6</v>
      </c>
      <c r="AB288" s="80">
        <f>VLOOKUP($C288+F288, KRDD!$A:$D,3)</f>
        <v>1</v>
      </c>
      <c r="AC288" s="84">
        <v>0</v>
      </c>
      <c r="AD288" s="106" t="str">
        <f>VLOOKUP($C288+$F288,Meso!A:D,4)</f>
        <v>clear</v>
      </c>
      <c r="AE288" s="120"/>
      <c r="AF288" s="262"/>
      <c r="AG288" s="82" t="str">
        <f t="shared" si="27"/>
        <v>N</v>
      </c>
      <c r="AH288" s="106">
        <f>VLOOKUP($C288+$F288+(4/24),KRDD!A:D,2)-VLOOKUP($C288+$F288,KRDD!A:D,2)</f>
        <v>0</v>
      </c>
      <c r="AI288" s="84" t="s">
        <v>11</v>
      </c>
      <c r="AJ288" s="112">
        <f>VLOOKUP(C288+1,Moon!A:B,2,FALSE)</f>
        <v>0.73</v>
      </c>
      <c r="AK288" s="112">
        <f>AJ288*VLOOKUP(AD288,Moon!$R:$S,2,FALSE)</f>
        <v>0.73</v>
      </c>
      <c r="AL288" s="104">
        <f t="shared" si="33"/>
        <v>40922</v>
      </c>
      <c r="AM288" s="198">
        <v>0.31666666666666665</v>
      </c>
      <c r="AN288" s="99">
        <v>2.2599999999999998</v>
      </c>
      <c r="AO288" s="84">
        <v>268</v>
      </c>
      <c r="AP288" s="101">
        <v>1.57</v>
      </c>
      <c r="AQ288" s="99">
        <v>27.3</v>
      </c>
      <c r="AR288" s="89" t="s">
        <v>10</v>
      </c>
      <c r="AS288" s="294">
        <f>VLOOKUP($C288, MDT!A:D, 4, FALSE)</f>
        <v>45.5</v>
      </c>
      <c r="AT288" s="291">
        <f>(VLOOKUP($C288, MDT!A:D,4, TRUE)+VLOOKUP($C288+1, MDT!A:D,4, TRUE))/2</f>
        <v>45.5</v>
      </c>
      <c r="AU288" s="272">
        <f>((VLOOKUP($C288+1,Flow!A:B,2)+VLOOKUP($C288+2,Flow!A:B,2)+VLOOKUP($C288+3,Flow!A:B,2)+VLOOKUP($C288+4,Flow!A:B,2)+VLOOKUP($C288+5,Flow!A:B,2))/5)</f>
        <v>248.2</v>
      </c>
      <c r="AV288" s="262">
        <f>VLOOKUP($AL288,Flow!A:B, 2)</f>
        <v>248</v>
      </c>
      <c r="AW288" s="269">
        <f>((VLOOKUP(C288+1, Flow!A:B,2))+(VLOOKUP($C288+2, Flow!A:B,2)))/2</f>
        <v>249</v>
      </c>
      <c r="AX288" s="95">
        <v>13</v>
      </c>
      <c r="AY288" s="84">
        <v>1</v>
      </c>
      <c r="AZ288" s="84">
        <v>0</v>
      </c>
      <c r="BA288" s="84">
        <v>0</v>
      </c>
      <c r="BB288" s="103">
        <v>0</v>
      </c>
      <c r="BC288" s="118">
        <f t="shared" si="29"/>
        <v>13</v>
      </c>
      <c r="BD288" s="84">
        <f t="shared" si="30"/>
        <v>2012</v>
      </c>
      <c r="BE288" s="140">
        <f t="shared" si="31"/>
        <v>7.2463768115942031</v>
      </c>
    </row>
    <row r="289" spans="1:57">
      <c r="A289" s="84" t="s">
        <v>18</v>
      </c>
      <c r="B289" s="89" t="s">
        <v>18</v>
      </c>
      <c r="C289" s="301">
        <v>40921</v>
      </c>
      <c r="D289" s="92" t="s">
        <v>384</v>
      </c>
      <c r="E289" s="84" t="s">
        <v>11</v>
      </c>
      <c r="F289" s="156">
        <v>0.8208333333333333</v>
      </c>
      <c r="G289" s="88">
        <v>212</v>
      </c>
      <c r="H289" s="84">
        <v>212</v>
      </c>
      <c r="I289" s="84">
        <v>25</v>
      </c>
      <c r="J289" s="84"/>
      <c r="K289" s="106">
        <f t="shared" si="32"/>
        <v>12.206572769953052</v>
      </c>
      <c r="L289" s="112">
        <f t="shared" si="28"/>
        <v>11.79245283018868</v>
      </c>
      <c r="M289" s="95">
        <v>36</v>
      </c>
      <c r="N289" s="84">
        <v>36</v>
      </c>
      <c r="O289" s="84" t="s">
        <v>11</v>
      </c>
      <c r="P289" s="84"/>
      <c r="Q289" s="84" t="s">
        <v>251</v>
      </c>
      <c r="R289" s="84">
        <v>1</v>
      </c>
      <c r="S289" s="89">
        <v>1</v>
      </c>
      <c r="T289" s="280">
        <f>VLOOKUP($C289+$F289,Meso!A:C,2)</f>
        <v>61</v>
      </c>
      <c r="U289" s="284">
        <f>VLOOKUP($C289+$F289, Temp30!A:C, 3, TRUE)</f>
        <v>46.2</v>
      </c>
      <c r="V289" s="84">
        <v>232</v>
      </c>
      <c r="W289" s="106">
        <f>VLOOKUP($C289,Wunder!A:L,5,FALSE)</f>
        <v>30.21</v>
      </c>
      <c r="X289" s="106">
        <f>VLOOKUP($C289,Wunder!A:L,11, FALSE)</f>
        <v>-6.0000000000002274E-2</v>
      </c>
      <c r="Y289" s="106">
        <f>VLOOKUP($C289,Wunder!A:L,12, FALSE)</f>
        <v>8.9999999999999858E-2</v>
      </c>
      <c r="Z289" s="99">
        <v>2.44</v>
      </c>
      <c r="AA289" s="80">
        <f>VLOOKUP($C289+F289, KRDD!A:D,4)</f>
        <v>6</v>
      </c>
      <c r="AB289" s="80">
        <f>VLOOKUP($C289+F289, KRDD!$A:$D,3)</f>
        <v>1</v>
      </c>
      <c r="AC289" s="84">
        <v>0</v>
      </c>
      <c r="AD289" s="106" t="str">
        <f>VLOOKUP($C289+$F289,Meso!A:D,4)</f>
        <v>clear</v>
      </c>
      <c r="AE289" s="120"/>
      <c r="AF289" s="262"/>
      <c r="AG289" s="82" t="str">
        <f t="shared" si="27"/>
        <v>N</v>
      </c>
      <c r="AH289" s="106">
        <f>VLOOKUP($C289+$F289+(4/24),KRDD!A:D,2)-VLOOKUP($C289+$F289,KRDD!A:D,2)</f>
        <v>0</v>
      </c>
      <c r="AI289" s="84" t="s">
        <v>11</v>
      </c>
      <c r="AJ289" s="112">
        <f>VLOOKUP(C289+1,Moon!A:B,2,FALSE)</f>
        <v>0.73</v>
      </c>
      <c r="AK289" s="112">
        <f>AJ289*VLOOKUP(AD289,Moon!$R:$S,2,FALSE)</f>
        <v>0.73</v>
      </c>
      <c r="AL289" s="104">
        <f t="shared" si="33"/>
        <v>40922</v>
      </c>
      <c r="AM289" s="198">
        <v>0.31666666666666665</v>
      </c>
      <c r="AN289" s="99">
        <v>2.2599999999999998</v>
      </c>
      <c r="AO289" s="84">
        <v>268</v>
      </c>
      <c r="AP289" s="101">
        <v>1.57</v>
      </c>
      <c r="AQ289" s="99">
        <v>27.3</v>
      </c>
      <c r="AR289" s="89" t="s">
        <v>10</v>
      </c>
      <c r="AS289" s="294">
        <f>VLOOKUP($C289, MDT!A:D, 4, FALSE)</f>
        <v>45.5</v>
      </c>
      <c r="AT289" s="291">
        <f>(VLOOKUP($C289, MDT!A:D,4, TRUE)+VLOOKUP($C289+1, MDT!A:D,4, TRUE))/2</f>
        <v>45.5</v>
      </c>
      <c r="AU289" s="272">
        <f>((VLOOKUP($C289+1,Flow!A:B,2)+VLOOKUP($C289+2,Flow!A:B,2)+VLOOKUP($C289+3,Flow!A:B,2)+VLOOKUP($C289+4,Flow!A:B,2)+VLOOKUP($C289+5,Flow!A:B,2))/5)</f>
        <v>248.2</v>
      </c>
      <c r="AV289" s="262">
        <f>VLOOKUP($AL289,Flow!A:B, 2)</f>
        <v>248</v>
      </c>
      <c r="AW289" s="269">
        <f>((VLOOKUP(C289+1, Flow!A:B,2))+(VLOOKUP($C289+2, Flow!A:B,2)))/2</f>
        <v>249</v>
      </c>
      <c r="AX289" s="95">
        <v>23</v>
      </c>
      <c r="AY289" s="84">
        <v>2</v>
      </c>
      <c r="AZ289" s="84">
        <v>0</v>
      </c>
      <c r="BA289" s="84">
        <v>0</v>
      </c>
      <c r="BB289" s="103">
        <v>0</v>
      </c>
      <c r="BC289" s="118">
        <f t="shared" si="29"/>
        <v>13</v>
      </c>
      <c r="BD289" s="84">
        <f t="shared" si="30"/>
        <v>2012</v>
      </c>
      <c r="BE289" s="140">
        <f t="shared" si="31"/>
        <v>12.206572769953052</v>
      </c>
    </row>
    <row r="290" spans="1:57">
      <c r="A290" s="84" t="s">
        <v>18</v>
      </c>
      <c r="B290" s="89" t="s">
        <v>18</v>
      </c>
      <c r="C290" s="301">
        <v>40928</v>
      </c>
      <c r="D290" s="92" t="s">
        <v>384</v>
      </c>
      <c r="E290" s="84" t="s">
        <v>12</v>
      </c>
      <c r="F290" s="156">
        <v>0.24583333333333335</v>
      </c>
      <c r="G290" s="88">
        <v>189</v>
      </c>
      <c r="H290" s="84">
        <v>195</v>
      </c>
      <c r="I290" s="84">
        <v>22</v>
      </c>
      <c r="J290" s="84"/>
      <c r="K290" s="106">
        <f t="shared" si="32"/>
        <v>11.73469387755102</v>
      </c>
      <c r="L290" s="112">
        <f t="shared" si="28"/>
        <v>11.282051282051283</v>
      </c>
      <c r="M290" s="95">
        <v>36</v>
      </c>
      <c r="N290" s="84">
        <v>36</v>
      </c>
      <c r="O290" s="84" t="s">
        <v>11</v>
      </c>
      <c r="P290" s="84"/>
      <c r="Q290" s="84" t="s">
        <v>253</v>
      </c>
      <c r="R290" s="84">
        <v>1</v>
      </c>
      <c r="S290" s="89">
        <v>1</v>
      </c>
      <c r="T290" s="280">
        <f>VLOOKUP($C290+$F290,Meso!A:C,2)</f>
        <v>61</v>
      </c>
      <c r="U290" s="284">
        <f>VLOOKUP($C290+$F290, Temp30!A:C, 3, TRUE)</f>
        <v>45.3</v>
      </c>
      <c r="V290" s="84">
        <v>335</v>
      </c>
      <c r="W290" s="106">
        <f>VLOOKUP($C290,Wunder!A:L,5,FALSE)</f>
        <v>29.87</v>
      </c>
      <c r="X290" s="106">
        <f>VLOOKUP($C290,Wunder!A:L,11, FALSE)</f>
        <v>-0.10000000000000142</v>
      </c>
      <c r="Y290" s="106">
        <f>VLOOKUP($C290,Wunder!A:L,12, FALSE)</f>
        <v>-0.23999999999999844</v>
      </c>
      <c r="Z290" s="99">
        <v>8.91</v>
      </c>
      <c r="AA290" s="80">
        <f>VLOOKUP($C290+F290, KRDD!A:D,4)</f>
        <v>5</v>
      </c>
      <c r="AB290" s="80">
        <f>VLOOKUP($C290+F290, KRDD!$A:$D,3)</f>
        <v>3</v>
      </c>
      <c r="AC290" s="84">
        <v>10</v>
      </c>
      <c r="AD290" s="106" t="str">
        <f>VLOOKUP($C290+$F290,Meso!A:D,4)</f>
        <v>clear</v>
      </c>
      <c r="AE290" s="120" t="str">
        <f>VLOOKUP($C290, Wunder!A:L, 10, FALSE)</f>
        <v>Rain</v>
      </c>
      <c r="AF290" s="262" t="str">
        <f>VLOOKUP($C290+1,Wunder!A:L,10,FALSE)</f>
        <v>Fog-Rain</v>
      </c>
      <c r="AG290" s="82" t="str">
        <f t="shared" si="27"/>
        <v>Y</v>
      </c>
      <c r="AH290" s="106">
        <f>VLOOKUP($C290+$F290+(4/24),KRDD!A:D,2)-VLOOKUP($C290+$F290,KRDD!A:D,2)</f>
        <v>9.9999999999997868E-3</v>
      </c>
      <c r="AI290" s="84" t="s">
        <v>11</v>
      </c>
      <c r="AJ290" s="112">
        <f>VLOOKUP(C290+1,Moon!A:B,2,FALSE)</f>
        <v>0.05</v>
      </c>
      <c r="AK290" s="112">
        <f>AJ290*VLOOKUP(AD290,Moon!$R:$S,2,FALSE)</f>
        <v>0.05</v>
      </c>
      <c r="AL290" s="104">
        <f t="shared" si="33"/>
        <v>40929</v>
      </c>
      <c r="AM290" s="198">
        <v>0.69513888888888886</v>
      </c>
      <c r="AN290" s="99"/>
      <c r="AO290" s="84">
        <v>769</v>
      </c>
      <c r="AP290" s="101"/>
      <c r="AQ290" s="99"/>
      <c r="AR290" s="89" t="s">
        <v>10</v>
      </c>
      <c r="AS290" s="294">
        <f>VLOOKUP($C290, MDT!A:D, 4, FALSE)</f>
        <v>45</v>
      </c>
      <c r="AT290" s="291">
        <f>(VLOOKUP($C290, MDT!A:D,4, TRUE)+VLOOKUP($C290+1, MDT!A:D,4, TRUE))/2</f>
        <v>45.15</v>
      </c>
      <c r="AU290" s="272">
        <f>((VLOOKUP($C290+1,Flow!A:B,2)+VLOOKUP($C290+2,Flow!A:B,2)+VLOOKUP($C290+3,Flow!A:B,2)+VLOOKUP($C290+4,Flow!A:B,2)+VLOOKUP($C290+5,Flow!A:B,2))/5)</f>
        <v>902.4</v>
      </c>
      <c r="AV290" s="262">
        <f>VLOOKUP($AL290,Flow!A:B, 2)</f>
        <v>801</v>
      </c>
      <c r="AW290" s="269">
        <f>((VLOOKUP(C290+1, Flow!A:B,2))+(VLOOKUP($C290+2, Flow!A:B,2)))/2</f>
        <v>1025.5</v>
      </c>
      <c r="AX290" s="95">
        <v>22</v>
      </c>
      <c r="AY290" s="84">
        <v>0</v>
      </c>
      <c r="AZ290" s="84">
        <v>0</v>
      </c>
      <c r="BA290" s="84">
        <v>0</v>
      </c>
      <c r="BB290" s="103">
        <v>0</v>
      </c>
      <c r="BC290" s="118">
        <f t="shared" si="29"/>
        <v>20</v>
      </c>
      <c r="BD290" s="84">
        <f t="shared" si="30"/>
        <v>2012</v>
      </c>
      <c r="BE290" s="140">
        <f t="shared" si="31"/>
        <v>11.73469387755102</v>
      </c>
    </row>
    <row r="291" spans="1:57">
      <c r="A291" s="84" t="s">
        <v>18</v>
      </c>
      <c r="B291" s="89" t="s">
        <v>18</v>
      </c>
      <c r="C291" s="301">
        <v>40928</v>
      </c>
      <c r="D291" s="92" t="s">
        <v>384</v>
      </c>
      <c r="E291" s="84" t="s">
        <v>12</v>
      </c>
      <c r="F291" s="156">
        <v>0.24930555555555556</v>
      </c>
      <c r="G291" s="88">
        <v>189</v>
      </c>
      <c r="H291" s="84">
        <v>188</v>
      </c>
      <c r="I291" s="84">
        <v>15</v>
      </c>
      <c r="J291" s="84"/>
      <c r="K291" s="106">
        <f t="shared" si="32"/>
        <v>8.4656084656084651</v>
      </c>
      <c r="L291" s="112">
        <f t="shared" si="28"/>
        <v>7.9787234042553195</v>
      </c>
      <c r="M291" s="95">
        <v>36</v>
      </c>
      <c r="N291" s="84">
        <v>37</v>
      </c>
      <c r="O291" s="84" t="s">
        <v>11</v>
      </c>
      <c r="P291" s="84"/>
      <c r="Q291" s="84" t="s">
        <v>252</v>
      </c>
      <c r="R291" s="84">
        <v>1</v>
      </c>
      <c r="S291" s="89">
        <v>1</v>
      </c>
      <c r="T291" s="280">
        <f>VLOOKUP($C291+$F291,Meso!A:C,2)</f>
        <v>61</v>
      </c>
      <c r="U291" s="284">
        <f>VLOOKUP($C291+$F291, Temp30!A:C, 3, TRUE)</f>
        <v>45.3</v>
      </c>
      <c r="V291" s="84">
        <v>335</v>
      </c>
      <c r="W291" s="106">
        <f>VLOOKUP($C291,Wunder!A:L,5,FALSE)</f>
        <v>29.87</v>
      </c>
      <c r="X291" s="106">
        <f>VLOOKUP($C291,Wunder!A:L,11, FALSE)</f>
        <v>-0.10000000000000142</v>
      </c>
      <c r="Y291" s="106">
        <f>VLOOKUP($C291,Wunder!A:L,12, FALSE)</f>
        <v>-0.23999999999999844</v>
      </c>
      <c r="Z291" s="99">
        <v>8.91</v>
      </c>
      <c r="AA291" s="80">
        <f>VLOOKUP($C291+F291, KRDD!A:D,4)</f>
        <v>5</v>
      </c>
      <c r="AB291" s="80">
        <f>VLOOKUP($C291+F291, KRDD!$A:$D,3)</f>
        <v>3</v>
      </c>
      <c r="AC291" s="84">
        <v>10</v>
      </c>
      <c r="AD291" s="106" t="str">
        <f>VLOOKUP($C291+$F291,Meso!A:D,4)</f>
        <v>clear</v>
      </c>
      <c r="AE291" s="120" t="str">
        <f>VLOOKUP($C291, Wunder!A:L, 10, FALSE)</f>
        <v>Rain</v>
      </c>
      <c r="AF291" s="262" t="str">
        <f>VLOOKUP($C291+1,Wunder!A:L,10,FALSE)</f>
        <v>Fog-Rain</v>
      </c>
      <c r="AG291" s="82" t="str">
        <f t="shared" si="27"/>
        <v>Y</v>
      </c>
      <c r="AH291" s="106">
        <f>VLOOKUP($C291+$F291+(4/24),KRDD!A:D,2)-VLOOKUP($C291+$F291,KRDD!A:D,2)</f>
        <v>9.9999999999997868E-3</v>
      </c>
      <c r="AI291" s="84" t="s">
        <v>11</v>
      </c>
      <c r="AJ291" s="112">
        <f>VLOOKUP(C291+1,Moon!A:B,2,FALSE)</f>
        <v>0.05</v>
      </c>
      <c r="AK291" s="112">
        <f>AJ291*VLOOKUP(AD291,Moon!$R:$S,2,FALSE)</f>
        <v>0.05</v>
      </c>
      <c r="AL291" s="104">
        <f t="shared" si="33"/>
        <v>40929</v>
      </c>
      <c r="AM291" s="198">
        <v>0.69513888888888886</v>
      </c>
      <c r="AN291" s="99"/>
      <c r="AO291" s="84">
        <v>769</v>
      </c>
      <c r="AP291" s="101"/>
      <c r="AQ291" s="99"/>
      <c r="AR291" s="89" t="s">
        <v>10</v>
      </c>
      <c r="AS291" s="294">
        <f>VLOOKUP($C291, MDT!A:D, 4, FALSE)</f>
        <v>45</v>
      </c>
      <c r="AT291" s="291">
        <f>(VLOOKUP($C291, MDT!A:D,4, TRUE)+VLOOKUP($C291+1, MDT!A:D,4, TRUE))/2</f>
        <v>45.15</v>
      </c>
      <c r="AU291" s="272">
        <f>((VLOOKUP($C291+1,Flow!A:B,2)+VLOOKUP($C291+2,Flow!A:B,2)+VLOOKUP($C291+3,Flow!A:B,2)+VLOOKUP($C291+4,Flow!A:B,2)+VLOOKUP($C291+5,Flow!A:B,2))/5)</f>
        <v>902.4</v>
      </c>
      <c r="AV291" s="262">
        <f>VLOOKUP($AL291,Flow!A:B, 2)</f>
        <v>801</v>
      </c>
      <c r="AW291" s="269">
        <f>((VLOOKUP(C291+1, Flow!A:B,2))+(VLOOKUP($C291+2, Flow!A:B,2)))/2</f>
        <v>1025.5</v>
      </c>
      <c r="AX291" s="95">
        <v>15</v>
      </c>
      <c r="AY291" s="84">
        <v>0</v>
      </c>
      <c r="AZ291" s="84">
        <v>0</v>
      </c>
      <c r="BA291" s="84">
        <v>0</v>
      </c>
      <c r="BB291" s="103">
        <v>0</v>
      </c>
      <c r="BC291" s="118">
        <f t="shared" si="29"/>
        <v>20</v>
      </c>
      <c r="BD291" s="84">
        <f t="shared" si="30"/>
        <v>2012</v>
      </c>
      <c r="BE291" s="140">
        <f t="shared" si="31"/>
        <v>8.4656084656084651</v>
      </c>
    </row>
    <row r="292" spans="1:57">
      <c r="A292" s="84" t="s">
        <v>18</v>
      </c>
      <c r="B292" s="89" t="s">
        <v>18</v>
      </c>
      <c r="C292" s="301">
        <v>40933</v>
      </c>
      <c r="D292" s="92" t="s">
        <v>384</v>
      </c>
      <c r="E292" s="84" t="s">
        <v>11</v>
      </c>
      <c r="F292" s="156">
        <v>0.74513888888888891</v>
      </c>
      <c r="G292" s="88">
        <v>200</v>
      </c>
      <c r="H292" s="84">
        <v>200</v>
      </c>
      <c r="I292" s="84">
        <v>17</v>
      </c>
      <c r="J292" s="84"/>
      <c r="K292" s="106">
        <f t="shared" si="32"/>
        <v>8.9552238805970141</v>
      </c>
      <c r="L292" s="112">
        <f t="shared" si="28"/>
        <v>8.5</v>
      </c>
      <c r="M292" s="95">
        <v>36</v>
      </c>
      <c r="N292" s="84">
        <v>36</v>
      </c>
      <c r="O292" s="84" t="s">
        <v>11</v>
      </c>
      <c r="P292" s="84"/>
      <c r="Q292" s="84" t="s">
        <v>252</v>
      </c>
      <c r="R292" s="84">
        <v>0</v>
      </c>
      <c r="S292" s="89">
        <v>1</v>
      </c>
      <c r="T292" s="280">
        <f>VLOOKUP($C292+$F292,Meso!A:C,2)</f>
        <v>61</v>
      </c>
      <c r="U292" s="284">
        <f>VLOOKUP($C292+$F292, Temp30!A:C, 3, TRUE)</f>
        <v>50</v>
      </c>
      <c r="V292" s="84">
        <v>445</v>
      </c>
      <c r="W292" s="106">
        <f>VLOOKUP($C292,Wunder!A:L,5,FALSE)</f>
        <v>30.4</v>
      </c>
      <c r="X292" s="106">
        <f>VLOOKUP($C292,Wunder!A:L,11, FALSE)</f>
        <v>-0.10999999999999943</v>
      </c>
      <c r="Y292" s="106">
        <f>VLOOKUP($C292,Wunder!A:L,12, FALSE)</f>
        <v>8.9999999999999858E-2</v>
      </c>
      <c r="Z292" s="99">
        <v>7.51</v>
      </c>
      <c r="AA292" s="80">
        <f>VLOOKUP($C292+F292, KRDD!A:D,4)</f>
        <v>6</v>
      </c>
      <c r="AB292" s="80">
        <f>VLOOKUP($C292+F292, KRDD!$A:$D,3)</f>
        <v>4</v>
      </c>
      <c r="AC292" s="84">
        <v>3</v>
      </c>
      <c r="AD292" s="106" t="str">
        <f>VLOOKUP($C292+$F292,Meso!A:D,4)</f>
        <v>clear</v>
      </c>
      <c r="AE292" s="120" t="str">
        <f>VLOOKUP($C292, Wunder!A:L, 10, FALSE)</f>
        <v>Rain</v>
      </c>
      <c r="AF292" s="262" t="str">
        <f>VLOOKUP($C292+1,Wunder!A:L,10,FALSE)</f>
        <v>Rain</v>
      </c>
      <c r="AG292" s="82" t="str">
        <f t="shared" si="27"/>
        <v>N</v>
      </c>
      <c r="AH292" s="106">
        <f>VLOOKUP($C292+$F292+(4/24),KRDD!A:D,2)-VLOOKUP($C292+$F292,KRDD!A:D,2)</f>
        <v>0</v>
      </c>
      <c r="AI292" s="84" t="s">
        <v>20</v>
      </c>
      <c r="AJ292" s="112">
        <f>VLOOKUP(C292+1,Moon!A:B,2,FALSE)</f>
        <v>0.1</v>
      </c>
      <c r="AK292" s="112">
        <f>AJ292*VLOOKUP(AD292,Moon!$R:$S,2,FALSE)</f>
        <v>0.1</v>
      </c>
      <c r="AL292" s="104">
        <f t="shared" si="33"/>
        <v>40934</v>
      </c>
      <c r="AM292" s="198">
        <v>0.39652777777777781</v>
      </c>
      <c r="AN292" s="99">
        <v>2.13</v>
      </c>
      <c r="AO292" s="84">
        <v>423</v>
      </c>
      <c r="AP292" s="101">
        <v>2.6</v>
      </c>
      <c r="AQ292" s="99">
        <v>10</v>
      </c>
      <c r="AR292" s="89" t="s">
        <v>10</v>
      </c>
      <c r="AS292" s="294">
        <f>VLOOKUP($C292, MDT!A:D, 4, FALSE)</f>
        <v>48.7</v>
      </c>
      <c r="AT292" s="291">
        <f>(VLOOKUP($C292, MDT!A:D,4, TRUE)+VLOOKUP($C292+1, MDT!A:D,4, TRUE))/2</f>
        <v>49.55</v>
      </c>
      <c r="AU292" s="272">
        <f>((VLOOKUP($C292+1,Flow!A:B,2)+VLOOKUP($C292+2,Flow!A:B,2)+VLOOKUP($C292+3,Flow!A:B,2)+VLOOKUP($C292+4,Flow!A:B,2)+VLOOKUP($C292+5,Flow!A:B,2))/5)</f>
        <v>410.4</v>
      </c>
      <c r="AV292" s="262">
        <f>VLOOKUP($AL292,Flow!A:B, 2)</f>
        <v>430</v>
      </c>
      <c r="AW292" s="269">
        <f>((VLOOKUP(C292+1, Flow!A:B,2))+(VLOOKUP($C292+2, Flow!A:B,2)))/2</f>
        <v>439.5</v>
      </c>
      <c r="AX292" s="95">
        <v>17</v>
      </c>
      <c r="AY292" s="84">
        <v>0</v>
      </c>
      <c r="AZ292" s="84">
        <v>0</v>
      </c>
      <c r="BA292" s="84">
        <v>0</v>
      </c>
      <c r="BB292" s="103">
        <v>0</v>
      </c>
      <c r="BC292" s="118">
        <f t="shared" si="29"/>
        <v>25</v>
      </c>
      <c r="BD292" s="84">
        <f t="shared" si="30"/>
        <v>2012</v>
      </c>
      <c r="BE292" s="140">
        <f t="shared" si="31"/>
        <v>8.9552238805970141</v>
      </c>
    </row>
    <row r="293" spans="1:57">
      <c r="A293" s="84" t="s">
        <v>18</v>
      </c>
      <c r="B293" s="89" t="s">
        <v>18</v>
      </c>
      <c r="C293" s="301">
        <v>40933</v>
      </c>
      <c r="D293" s="92" t="s">
        <v>384</v>
      </c>
      <c r="E293" s="84" t="s">
        <v>11</v>
      </c>
      <c r="F293" s="156">
        <v>0.75277777777777777</v>
      </c>
      <c r="G293" s="88">
        <v>200</v>
      </c>
      <c r="H293" s="84">
        <v>198</v>
      </c>
      <c r="I293" s="84">
        <v>17</v>
      </c>
      <c r="J293" s="84"/>
      <c r="K293" s="106">
        <f t="shared" si="32"/>
        <v>9.0452261306532673</v>
      </c>
      <c r="L293" s="112">
        <f t="shared" si="28"/>
        <v>8.5858585858585847</v>
      </c>
      <c r="M293" s="95">
        <v>36</v>
      </c>
      <c r="N293" s="84">
        <v>36</v>
      </c>
      <c r="O293" s="84" t="s">
        <v>11</v>
      </c>
      <c r="P293" s="84"/>
      <c r="Q293" s="84" t="s">
        <v>251</v>
      </c>
      <c r="R293" s="84">
        <v>0</v>
      </c>
      <c r="S293" s="89">
        <v>1</v>
      </c>
      <c r="T293" s="280">
        <f>VLOOKUP($C293+$F293,Meso!A:C,2)</f>
        <v>61</v>
      </c>
      <c r="U293" s="284">
        <f>VLOOKUP($C293+$F293, Temp30!A:C, 3, TRUE)</f>
        <v>50</v>
      </c>
      <c r="V293" s="84">
        <v>445</v>
      </c>
      <c r="W293" s="106">
        <f>VLOOKUP($C293,Wunder!A:L,5,FALSE)</f>
        <v>30.4</v>
      </c>
      <c r="X293" s="106">
        <f>VLOOKUP($C293,Wunder!A:L,11, FALSE)</f>
        <v>-0.10999999999999943</v>
      </c>
      <c r="Y293" s="106">
        <f>VLOOKUP($C293,Wunder!A:L,12, FALSE)</f>
        <v>8.9999999999999858E-2</v>
      </c>
      <c r="Z293" s="99">
        <v>7.51</v>
      </c>
      <c r="AA293" s="80">
        <f>VLOOKUP($C293+F293, KRDD!A:D,4)</f>
        <v>6</v>
      </c>
      <c r="AB293" s="80">
        <f>VLOOKUP($C293+F293, KRDD!$A:$D,3)</f>
        <v>2</v>
      </c>
      <c r="AC293" s="84">
        <v>3</v>
      </c>
      <c r="AD293" s="106" t="str">
        <f>VLOOKUP($C293+$F293,Meso!A:D,4)</f>
        <v>clear</v>
      </c>
      <c r="AE293" s="120" t="str">
        <f>VLOOKUP($C293, Wunder!A:L, 10, FALSE)</f>
        <v>Rain</v>
      </c>
      <c r="AF293" s="262" t="str">
        <f>VLOOKUP($C293+1,Wunder!A:L,10,FALSE)</f>
        <v>Rain</v>
      </c>
      <c r="AG293" s="82" t="str">
        <f t="shared" si="27"/>
        <v>N</v>
      </c>
      <c r="AH293" s="106">
        <f>VLOOKUP($C293+$F293+(4/24),KRDD!A:D,2)-VLOOKUP($C293+$F293,KRDD!A:D,2)</f>
        <v>0</v>
      </c>
      <c r="AI293" s="84" t="s">
        <v>20</v>
      </c>
      <c r="AJ293" s="112">
        <f>VLOOKUP(C293+1,Moon!A:B,2,FALSE)</f>
        <v>0.1</v>
      </c>
      <c r="AK293" s="112">
        <f>AJ293*VLOOKUP(AD293,Moon!$R:$S,2,FALSE)</f>
        <v>0.1</v>
      </c>
      <c r="AL293" s="104">
        <f t="shared" si="33"/>
        <v>40934</v>
      </c>
      <c r="AM293" s="198">
        <v>0.39652777777777781</v>
      </c>
      <c r="AN293" s="99">
        <v>2.13</v>
      </c>
      <c r="AO293" s="84">
        <v>423</v>
      </c>
      <c r="AP293" s="101">
        <v>2.6</v>
      </c>
      <c r="AQ293" s="99">
        <v>10</v>
      </c>
      <c r="AR293" s="89" t="s">
        <v>10</v>
      </c>
      <c r="AS293" s="294">
        <f>VLOOKUP($C293, MDT!A:D, 4, FALSE)</f>
        <v>48.7</v>
      </c>
      <c r="AT293" s="291">
        <f>(VLOOKUP($C293, MDT!A:D,4, TRUE)+VLOOKUP($C293+1, MDT!A:D,4, TRUE))/2</f>
        <v>49.55</v>
      </c>
      <c r="AU293" s="272">
        <f>((VLOOKUP($C293+1,Flow!A:B,2)+VLOOKUP($C293+2,Flow!A:B,2)+VLOOKUP($C293+3,Flow!A:B,2)+VLOOKUP($C293+4,Flow!A:B,2)+VLOOKUP($C293+5,Flow!A:B,2))/5)</f>
        <v>410.4</v>
      </c>
      <c r="AV293" s="262">
        <f>VLOOKUP($AL293,Flow!A:B, 2)</f>
        <v>430</v>
      </c>
      <c r="AW293" s="269">
        <f>((VLOOKUP(C293+1, Flow!A:B,2))+(VLOOKUP($C293+2, Flow!A:B,2)))/2</f>
        <v>439.5</v>
      </c>
      <c r="AX293" s="95">
        <v>17</v>
      </c>
      <c r="AY293" s="84">
        <v>0</v>
      </c>
      <c r="AZ293" s="84">
        <v>0</v>
      </c>
      <c r="BA293" s="84">
        <v>0</v>
      </c>
      <c r="BB293" s="103">
        <v>0</v>
      </c>
      <c r="BC293" s="118">
        <f t="shared" si="29"/>
        <v>25</v>
      </c>
      <c r="BD293" s="84">
        <f t="shared" si="30"/>
        <v>2012</v>
      </c>
      <c r="BE293" s="140">
        <f t="shared" si="31"/>
        <v>9.0452261306532673</v>
      </c>
    </row>
    <row r="294" spans="1:57">
      <c r="A294" s="84" t="s">
        <v>18</v>
      </c>
      <c r="B294" s="89" t="s">
        <v>18</v>
      </c>
      <c r="C294" s="301">
        <v>40933</v>
      </c>
      <c r="D294" s="92" t="s">
        <v>384</v>
      </c>
      <c r="E294" s="84" t="s">
        <v>11</v>
      </c>
      <c r="F294" s="156">
        <v>0.74930555555555556</v>
      </c>
      <c r="G294" s="88">
        <v>210</v>
      </c>
      <c r="H294" s="84">
        <v>209</v>
      </c>
      <c r="I294" s="84">
        <v>23</v>
      </c>
      <c r="J294" s="84"/>
      <c r="K294" s="106">
        <f t="shared" si="32"/>
        <v>11.428571428571429</v>
      </c>
      <c r="L294" s="112">
        <f t="shared" si="28"/>
        <v>11.004784688995215</v>
      </c>
      <c r="M294" s="95">
        <v>35</v>
      </c>
      <c r="N294" s="84">
        <v>37</v>
      </c>
      <c r="O294" s="84" t="s">
        <v>11</v>
      </c>
      <c r="P294" s="84"/>
      <c r="Q294" s="84" t="s">
        <v>253</v>
      </c>
      <c r="R294" s="84">
        <v>0</v>
      </c>
      <c r="S294" s="89">
        <v>1</v>
      </c>
      <c r="T294" s="280">
        <f>VLOOKUP($C294+$F294,Meso!A:C,2)</f>
        <v>61</v>
      </c>
      <c r="U294" s="284">
        <f>VLOOKUP($C294+$F294, Temp30!A:C, 3, TRUE)</f>
        <v>50</v>
      </c>
      <c r="V294" s="84">
        <v>445</v>
      </c>
      <c r="W294" s="106">
        <f>VLOOKUP($C294,Wunder!A:L,5,FALSE)</f>
        <v>30.4</v>
      </c>
      <c r="X294" s="106">
        <f>VLOOKUP($C294,Wunder!A:L,11, FALSE)</f>
        <v>-0.10999999999999943</v>
      </c>
      <c r="Y294" s="106">
        <f>VLOOKUP($C294,Wunder!A:L,12, FALSE)</f>
        <v>8.9999999999999858E-2</v>
      </c>
      <c r="Z294" s="99">
        <v>7.51</v>
      </c>
      <c r="AA294" s="80">
        <f>VLOOKUP($C294+F294, KRDD!A:D,4)</f>
        <v>6</v>
      </c>
      <c r="AB294" s="80">
        <f>VLOOKUP($C294+F294, KRDD!$A:$D,3)</f>
        <v>4</v>
      </c>
      <c r="AC294" s="84">
        <v>3</v>
      </c>
      <c r="AD294" s="106" t="str">
        <f>VLOOKUP($C294+$F294,Meso!A:D,4)</f>
        <v>clear</v>
      </c>
      <c r="AE294" s="120" t="str">
        <f>VLOOKUP($C294, Wunder!A:L, 10, FALSE)</f>
        <v>Rain</v>
      </c>
      <c r="AF294" s="262" t="str">
        <f>VLOOKUP($C294+1,Wunder!A:L,10,FALSE)</f>
        <v>Rain</v>
      </c>
      <c r="AG294" s="82" t="str">
        <f t="shared" si="27"/>
        <v>N</v>
      </c>
      <c r="AH294" s="106">
        <f>VLOOKUP($C294+$F294+(4/24),KRDD!A:D,2)-VLOOKUP($C294+$F294,KRDD!A:D,2)</f>
        <v>0</v>
      </c>
      <c r="AI294" s="84" t="s">
        <v>20</v>
      </c>
      <c r="AJ294" s="112">
        <f>VLOOKUP(C294+1,Moon!A:B,2,FALSE)</f>
        <v>0.1</v>
      </c>
      <c r="AK294" s="112">
        <f>AJ294*VLOOKUP(AD294,Moon!$R:$S,2,FALSE)</f>
        <v>0.1</v>
      </c>
      <c r="AL294" s="104">
        <f t="shared" si="33"/>
        <v>40934</v>
      </c>
      <c r="AM294" s="198">
        <v>0.39652777777777781</v>
      </c>
      <c r="AN294" s="99">
        <v>2.13</v>
      </c>
      <c r="AO294" s="84">
        <v>423</v>
      </c>
      <c r="AP294" s="101">
        <v>2.6</v>
      </c>
      <c r="AQ294" s="99">
        <v>10</v>
      </c>
      <c r="AR294" s="89" t="s">
        <v>10</v>
      </c>
      <c r="AS294" s="294">
        <f>VLOOKUP($C294, MDT!A:D, 4, FALSE)</f>
        <v>48.7</v>
      </c>
      <c r="AT294" s="291">
        <f>(VLOOKUP($C294, MDT!A:D,4, TRUE)+VLOOKUP($C294+1, MDT!A:D,4, TRUE))/2</f>
        <v>49.55</v>
      </c>
      <c r="AU294" s="272">
        <f>((VLOOKUP($C294+1,Flow!A:B,2)+VLOOKUP($C294+2,Flow!A:B,2)+VLOOKUP($C294+3,Flow!A:B,2)+VLOOKUP($C294+4,Flow!A:B,2)+VLOOKUP($C294+5,Flow!A:B,2))/5)</f>
        <v>410.4</v>
      </c>
      <c r="AV294" s="262">
        <f>VLOOKUP($AL294,Flow!A:B, 2)</f>
        <v>430</v>
      </c>
      <c r="AW294" s="269">
        <f>((VLOOKUP(C294+1, Flow!A:B,2))+(VLOOKUP($C294+2, Flow!A:B,2)))/2</f>
        <v>439.5</v>
      </c>
      <c r="AX294" s="95">
        <v>20</v>
      </c>
      <c r="AY294" s="84">
        <v>3</v>
      </c>
      <c r="AZ294" s="84">
        <v>0</v>
      </c>
      <c r="BA294" s="84">
        <v>0</v>
      </c>
      <c r="BB294" s="103">
        <v>0</v>
      </c>
      <c r="BC294" s="118">
        <f t="shared" si="29"/>
        <v>25</v>
      </c>
      <c r="BD294" s="84">
        <f t="shared" si="30"/>
        <v>2012</v>
      </c>
      <c r="BE294" s="140">
        <f t="shared" si="31"/>
        <v>11.428571428571429</v>
      </c>
    </row>
    <row r="295" spans="1:57">
      <c r="A295" s="84" t="s">
        <v>18</v>
      </c>
      <c r="B295" s="89" t="s">
        <v>18</v>
      </c>
      <c r="C295" s="301">
        <v>40936</v>
      </c>
      <c r="D295" s="92" t="s">
        <v>384</v>
      </c>
      <c r="E295" s="84" t="s">
        <v>11</v>
      </c>
      <c r="F295" s="156">
        <v>0.85416666666666663</v>
      </c>
      <c r="G295" s="88">
        <v>305</v>
      </c>
      <c r="H295" s="84">
        <v>305</v>
      </c>
      <c r="I295" s="84">
        <v>25</v>
      </c>
      <c r="J295" s="84"/>
      <c r="K295" s="106">
        <f t="shared" si="32"/>
        <v>8.4967320261437909</v>
      </c>
      <c r="L295" s="112">
        <f t="shared" si="28"/>
        <v>8.1967213114754092</v>
      </c>
      <c r="M295" s="95">
        <v>35</v>
      </c>
      <c r="N295" s="84">
        <v>37</v>
      </c>
      <c r="O295" s="84" t="s">
        <v>11</v>
      </c>
      <c r="P295" s="84"/>
      <c r="Q295" s="84" t="s">
        <v>252</v>
      </c>
      <c r="R295" s="84">
        <v>1</v>
      </c>
      <c r="S295" s="89">
        <v>0</v>
      </c>
      <c r="T295" s="280">
        <f>VLOOKUP($C295+$F295,Meso!A:C,2)</f>
        <v>61</v>
      </c>
      <c r="U295" s="284">
        <f>VLOOKUP($C295+$F295, Temp30!A:C, 3, TRUE)</f>
        <v>45.9</v>
      </c>
      <c r="V295" s="84">
        <v>356</v>
      </c>
      <c r="W295" s="106">
        <f>VLOOKUP($C295,Wunder!A:L,5,FALSE)</f>
        <v>30.3</v>
      </c>
      <c r="X295" s="106">
        <f>VLOOKUP($C295,Wunder!A:L,11, FALSE)</f>
        <v>-8.0000000000001847E-2</v>
      </c>
      <c r="Y295" s="106">
        <f>VLOOKUP($C295,Wunder!A:L,12, FALSE)</f>
        <v>-3.9999999999999147E-2</v>
      </c>
      <c r="Z295" s="99">
        <v>2.88</v>
      </c>
      <c r="AA295" s="80">
        <f>VLOOKUP($C295+F295, KRDD!A:D,4)</f>
        <v>11</v>
      </c>
      <c r="AB295" s="80">
        <f>VLOOKUP($C295+F295, KRDD!$A:$D,3)</f>
        <v>5</v>
      </c>
      <c r="AC295" s="84">
        <v>0</v>
      </c>
      <c r="AD295" s="106" t="str">
        <f>VLOOKUP($C295+$F295,Meso!A:D,4)</f>
        <v>clear</v>
      </c>
      <c r="AE295" s="120"/>
      <c r="AF295" s="262"/>
      <c r="AG295" s="82" t="str">
        <f t="shared" si="27"/>
        <v>N</v>
      </c>
      <c r="AH295" s="106">
        <f>VLOOKUP($C295+$F295+(4/24),KRDD!A:D,2)-VLOOKUP($C295+$F295,KRDD!A:D,2)</f>
        <v>0</v>
      </c>
      <c r="AI295" s="84" t="s">
        <v>20</v>
      </c>
      <c r="AJ295" s="112">
        <f>VLOOKUP(C295+1,Moon!A:B,2,FALSE)</f>
        <v>0.33</v>
      </c>
      <c r="AK295" s="112">
        <f>AJ295*VLOOKUP(AD295,Moon!$R:$S,2,FALSE)</f>
        <v>0.33</v>
      </c>
      <c r="AL295" s="104">
        <f t="shared" si="33"/>
        <v>40937</v>
      </c>
      <c r="AM295" s="198">
        <v>0.31319444444444444</v>
      </c>
      <c r="AN295" s="99">
        <v>2.54</v>
      </c>
      <c r="AO295" s="84">
        <v>356</v>
      </c>
      <c r="AP295" s="101">
        <v>2.4</v>
      </c>
      <c r="AQ295" s="99">
        <v>11.33</v>
      </c>
      <c r="AR295" s="89" t="s">
        <v>10</v>
      </c>
      <c r="AS295" s="294">
        <f>VLOOKUP($C295, MDT!A:D, 4, FALSE)</f>
        <v>45</v>
      </c>
      <c r="AT295" s="291">
        <f>(VLOOKUP($C295, MDT!A:D,4, TRUE)+VLOOKUP($C295+1, MDT!A:D,4, TRUE))/2</f>
        <v>45.8</v>
      </c>
      <c r="AU295" s="272">
        <f>((VLOOKUP($C295+1,Flow!A:B,2)+VLOOKUP($C295+2,Flow!A:B,2)+VLOOKUP($C295+3,Flow!A:B,2)+VLOOKUP($C295+4,Flow!A:B,2)+VLOOKUP($C295+5,Flow!A:B,2))/5)</f>
        <v>334.4</v>
      </c>
      <c r="AV295" s="262">
        <f>VLOOKUP($AL295,Flow!A:B, 2)</f>
        <v>373</v>
      </c>
      <c r="AW295" s="269">
        <f>((VLOOKUP(C295+1, Flow!A:B,2))+(VLOOKUP($C295+2, Flow!A:B,2)))/2</f>
        <v>358.5</v>
      </c>
      <c r="AX295" s="95">
        <v>23</v>
      </c>
      <c r="AY295" s="84">
        <v>2</v>
      </c>
      <c r="AZ295" s="84">
        <v>0</v>
      </c>
      <c r="BA295" s="84">
        <v>0</v>
      </c>
      <c r="BB295" s="103">
        <v>0</v>
      </c>
      <c r="BC295" s="118">
        <f t="shared" si="29"/>
        <v>28</v>
      </c>
      <c r="BD295" s="84">
        <f t="shared" si="30"/>
        <v>2012</v>
      </c>
      <c r="BE295" s="140">
        <f t="shared" si="31"/>
        <v>8.4967320261437909</v>
      </c>
    </row>
    <row r="296" spans="1:57">
      <c r="A296" s="84" t="s">
        <v>18</v>
      </c>
      <c r="B296" s="89" t="s">
        <v>18</v>
      </c>
      <c r="C296" s="301">
        <v>40936</v>
      </c>
      <c r="D296" s="92" t="s">
        <v>384</v>
      </c>
      <c r="E296" s="84" t="s">
        <v>11</v>
      </c>
      <c r="F296" s="156">
        <v>0.85763888888888884</v>
      </c>
      <c r="G296" s="88">
        <v>304</v>
      </c>
      <c r="H296" s="84">
        <v>305</v>
      </c>
      <c r="I296" s="84">
        <v>25</v>
      </c>
      <c r="J296" s="84"/>
      <c r="K296" s="106">
        <f t="shared" si="32"/>
        <v>8.4967320261437909</v>
      </c>
      <c r="L296" s="112">
        <f t="shared" si="28"/>
        <v>8.1967213114754092</v>
      </c>
      <c r="M296" s="95">
        <v>35</v>
      </c>
      <c r="N296" s="84">
        <v>37</v>
      </c>
      <c r="O296" s="84" t="s">
        <v>11</v>
      </c>
      <c r="P296" s="84"/>
      <c r="Q296" s="84" t="s">
        <v>251</v>
      </c>
      <c r="R296" s="84">
        <v>1</v>
      </c>
      <c r="S296" s="89">
        <v>0</v>
      </c>
      <c r="T296" s="280">
        <f>VLOOKUP($C296+$F296,Meso!A:C,2)</f>
        <v>61</v>
      </c>
      <c r="U296" s="284">
        <f>VLOOKUP($C296+$F296, Temp30!A:C, 3, TRUE)</f>
        <v>45.9</v>
      </c>
      <c r="V296" s="84">
        <v>356</v>
      </c>
      <c r="W296" s="106">
        <f>VLOOKUP($C296,Wunder!A:L,5,FALSE)</f>
        <v>30.3</v>
      </c>
      <c r="X296" s="106">
        <f>VLOOKUP($C296,Wunder!A:L,11, FALSE)</f>
        <v>-8.0000000000001847E-2</v>
      </c>
      <c r="Y296" s="106">
        <f>VLOOKUP($C296,Wunder!A:L,12, FALSE)</f>
        <v>-3.9999999999999147E-2</v>
      </c>
      <c r="Z296" s="99">
        <v>2.88</v>
      </c>
      <c r="AA296" s="80">
        <f>VLOOKUP($C296+F296, KRDD!A:D,4)</f>
        <v>11</v>
      </c>
      <c r="AB296" s="80">
        <f>VLOOKUP($C296+F296, KRDD!$A:$D,3)</f>
        <v>5</v>
      </c>
      <c r="AC296" s="84">
        <v>0</v>
      </c>
      <c r="AD296" s="106" t="str">
        <f>VLOOKUP($C296+$F296,Meso!A:D,4)</f>
        <v>clear</v>
      </c>
      <c r="AE296" s="120"/>
      <c r="AF296" s="262"/>
      <c r="AG296" s="82" t="str">
        <f t="shared" si="27"/>
        <v>N</v>
      </c>
      <c r="AH296" s="106">
        <f>VLOOKUP($C296+$F296+(4/24),KRDD!A:D,2)-VLOOKUP($C296+$F296,KRDD!A:D,2)</f>
        <v>0</v>
      </c>
      <c r="AI296" s="84" t="s">
        <v>20</v>
      </c>
      <c r="AJ296" s="112">
        <f>VLOOKUP(C296+1,Moon!A:B,2,FALSE)</f>
        <v>0.33</v>
      </c>
      <c r="AK296" s="112">
        <f>AJ296*VLOOKUP(AD296,Moon!$R:$S,2,FALSE)</f>
        <v>0.33</v>
      </c>
      <c r="AL296" s="104">
        <f t="shared" si="33"/>
        <v>40937</v>
      </c>
      <c r="AM296" s="198">
        <v>0.31319444444444444</v>
      </c>
      <c r="AN296" s="99">
        <v>2.54</v>
      </c>
      <c r="AO296" s="84">
        <v>355</v>
      </c>
      <c r="AP296" s="101">
        <v>2.4</v>
      </c>
      <c r="AQ296" s="99">
        <v>11.33</v>
      </c>
      <c r="AR296" s="89" t="s">
        <v>10</v>
      </c>
      <c r="AS296" s="294">
        <f>VLOOKUP($C296, MDT!A:D, 4, FALSE)</f>
        <v>45</v>
      </c>
      <c r="AT296" s="291">
        <f>(VLOOKUP($C296, MDT!A:D,4, TRUE)+VLOOKUP($C296+1, MDT!A:D,4, TRUE))/2</f>
        <v>45.8</v>
      </c>
      <c r="AU296" s="272">
        <f>((VLOOKUP($C296+1,Flow!A:B,2)+VLOOKUP($C296+2,Flow!A:B,2)+VLOOKUP($C296+3,Flow!A:B,2)+VLOOKUP($C296+4,Flow!A:B,2)+VLOOKUP($C296+5,Flow!A:B,2))/5)</f>
        <v>334.4</v>
      </c>
      <c r="AV296" s="262">
        <f>VLOOKUP($AL296,Flow!A:B, 2)</f>
        <v>373</v>
      </c>
      <c r="AW296" s="269">
        <f>((VLOOKUP(C296+1, Flow!A:B,2))+(VLOOKUP($C296+2, Flow!A:B,2)))/2</f>
        <v>358.5</v>
      </c>
      <c r="AX296" s="95">
        <v>23</v>
      </c>
      <c r="AY296" s="84">
        <v>2</v>
      </c>
      <c r="AZ296" s="84">
        <v>0</v>
      </c>
      <c r="BA296" s="84">
        <v>0</v>
      </c>
      <c r="BB296" s="103">
        <v>0</v>
      </c>
      <c r="BC296" s="118">
        <f t="shared" si="29"/>
        <v>28</v>
      </c>
      <c r="BD296" s="84">
        <f t="shared" si="30"/>
        <v>2012</v>
      </c>
      <c r="BE296" s="140">
        <f t="shared" si="31"/>
        <v>8.4967320261437909</v>
      </c>
    </row>
    <row r="297" spans="1:57">
      <c r="A297" s="84" t="s">
        <v>18</v>
      </c>
      <c r="B297" s="89" t="s">
        <v>18</v>
      </c>
      <c r="C297" s="301">
        <v>40940</v>
      </c>
      <c r="D297" s="92" t="s">
        <v>384</v>
      </c>
      <c r="E297" s="84" t="s">
        <v>11</v>
      </c>
      <c r="F297" s="156">
        <v>0.72291666666666676</v>
      </c>
      <c r="G297" s="88">
        <v>311</v>
      </c>
      <c r="H297" s="84">
        <v>311</v>
      </c>
      <c r="I297" s="84">
        <v>46</v>
      </c>
      <c r="J297" s="84"/>
      <c r="K297" s="106">
        <f t="shared" si="32"/>
        <v>15.064102564102564</v>
      </c>
      <c r="L297" s="112">
        <f t="shared" si="28"/>
        <v>14.790996784565916</v>
      </c>
      <c r="M297" s="95">
        <v>36</v>
      </c>
      <c r="N297" s="84">
        <v>36</v>
      </c>
      <c r="O297" s="84" t="s">
        <v>11</v>
      </c>
      <c r="P297" s="84"/>
      <c r="Q297" s="84" t="s">
        <v>252</v>
      </c>
      <c r="R297" s="84">
        <v>1</v>
      </c>
      <c r="S297" s="89">
        <v>0</v>
      </c>
      <c r="T297" s="280">
        <f>VLOOKUP($C297+$F297,Meso!A:C,2)</f>
        <v>61</v>
      </c>
      <c r="U297" s="284">
        <f>VLOOKUP($C297+$F297, Temp30!A:C, 3, TRUE)</f>
        <v>50.9</v>
      </c>
      <c r="V297" s="84">
        <v>322</v>
      </c>
      <c r="W297" s="106">
        <f>VLOOKUP($C297,Wunder!A:L,5,FALSE)</f>
        <v>30.23</v>
      </c>
      <c r="X297" s="106">
        <f>VLOOKUP($C297,Wunder!A:L,11, FALSE)</f>
        <v>-8.0000000000001847E-2</v>
      </c>
      <c r="Y297" s="106">
        <f>VLOOKUP($C297,Wunder!A:L,12, FALSE)</f>
        <v>0.14000000000000057</v>
      </c>
      <c r="Z297" s="99">
        <v>2.61</v>
      </c>
      <c r="AA297" s="80">
        <f>VLOOKUP($C297+F297, KRDD!A:D,4)</f>
        <v>5</v>
      </c>
      <c r="AB297" s="80">
        <f>VLOOKUP($C297+F297, KRDD!$A:$D,3)</f>
        <v>3</v>
      </c>
      <c r="AC297" s="84">
        <v>5</v>
      </c>
      <c r="AD297" s="106" t="str">
        <f>VLOOKUP($C297+$F297,Meso!A:D,4)</f>
        <v>clear</v>
      </c>
      <c r="AE297" s="120" t="str">
        <f>VLOOKUP($C297, Wunder!A:L, 10, FALSE)</f>
        <v>Rain</v>
      </c>
      <c r="AF297" s="262"/>
      <c r="AG297" s="82" t="str">
        <f t="shared" si="27"/>
        <v>N</v>
      </c>
      <c r="AH297" s="106">
        <f>VLOOKUP($C297+$F297+(4/24),KRDD!A:D,2)-VLOOKUP($C297+$F297,KRDD!A:D,2)</f>
        <v>0</v>
      </c>
      <c r="AI297" s="84" t="s">
        <v>20</v>
      </c>
      <c r="AJ297" s="112">
        <f>VLOOKUP(C297+1,Moon!A:B,2,FALSE)</f>
        <v>0.7</v>
      </c>
      <c r="AK297" s="112">
        <f>AJ297*VLOOKUP(AD297,Moon!$R:$S,2,FALSE)</f>
        <v>0.7</v>
      </c>
      <c r="AL297" s="104">
        <f t="shared" si="33"/>
        <v>40941</v>
      </c>
      <c r="AM297" s="198">
        <v>0.47083333333333338</v>
      </c>
      <c r="AN297" s="99">
        <v>2.2999999999999998</v>
      </c>
      <c r="AO297" s="84">
        <v>313</v>
      </c>
      <c r="AP297" s="101">
        <v>2.2000000000000002</v>
      </c>
      <c r="AQ297" s="99">
        <v>10.3</v>
      </c>
      <c r="AR297" s="89" t="s">
        <v>10</v>
      </c>
      <c r="AS297" s="294">
        <f>VLOOKUP($C297, MDT!A:D, 4, FALSE)</f>
        <v>49.6</v>
      </c>
      <c r="AT297" s="291">
        <f>(VLOOKUP($C297, MDT!A:D,4, TRUE)+VLOOKUP($C297+1, MDT!A:D,4, TRUE))/2</f>
        <v>48.900000000000006</v>
      </c>
      <c r="AU297" s="272">
        <f>((VLOOKUP($C297+1,Flow!A:B,2)+VLOOKUP($C297+2,Flow!A:B,2)+VLOOKUP($C297+3,Flow!A:B,2)+VLOOKUP($C297+4,Flow!A:B,2)+VLOOKUP($C297+5,Flow!A:B,2))/5)</f>
        <v>300.39999999999998</v>
      </c>
      <c r="AV297" s="262">
        <f>VLOOKUP($AL297,Flow!A:B, 2)</f>
        <v>313</v>
      </c>
      <c r="AW297" s="269">
        <f>((VLOOKUP(C297+1, Flow!A:B,2))+(VLOOKUP($C297+2, Flow!A:B,2)))/2</f>
        <v>309.5</v>
      </c>
      <c r="AX297" s="95">
        <v>45</v>
      </c>
      <c r="AY297" s="84">
        <v>1</v>
      </c>
      <c r="AZ297" s="84">
        <v>0</v>
      </c>
      <c r="BA297" s="84">
        <v>0</v>
      </c>
      <c r="BB297" s="103">
        <v>0</v>
      </c>
      <c r="BC297" s="118">
        <f t="shared" si="29"/>
        <v>32</v>
      </c>
      <c r="BD297" s="84">
        <f t="shared" si="30"/>
        <v>2012</v>
      </c>
      <c r="BE297" s="140">
        <f t="shared" si="31"/>
        <v>15.064102564102564</v>
      </c>
    </row>
    <row r="298" spans="1:57">
      <c r="A298" s="84" t="s">
        <v>18</v>
      </c>
      <c r="B298" s="89" t="s">
        <v>18</v>
      </c>
      <c r="C298" s="301">
        <v>40940</v>
      </c>
      <c r="D298" s="92" t="s">
        <v>384</v>
      </c>
      <c r="E298" s="84" t="s">
        <v>11</v>
      </c>
      <c r="F298" s="156">
        <v>0.72986111111111107</v>
      </c>
      <c r="G298" s="88">
        <v>312</v>
      </c>
      <c r="H298" s="84">
        <v>312</v>
      </c>
      <c r="I298" s="84">
        <v>52</v>
      </c>
      <c r="J298" s="84"/>
      <c r="K298" s="106">
        <f t="shared" si="32"/>
        <v>16.932907348242811</v>
      </c>
      <c r="L298" s="112">
        <f t="shared" si="28"/>
        <v>16.666666666666664</v>
      </c>
      <c r="M298" s="95">
        <v>36</v>
      </c>
      <c r="N298" s="84">
        <v>36</v>
      </c>
      <c r="O298" s="84" t="s">
        <v>11</v>
      </c>
      <c r="P298" s="84"/>
      <c r="Q298" s="84" t="s">
        <v>251</v>
      </c>
      <c r="R298" s="84">
        <v>1</v>
      </c>
      <c r="S298" s="89">
        <v>0</v>
      </c>
      <c r="T298" s="280">
        <f>VLOOKUP($C298+$F298,Meso!A:C,2)</f>
        <v>61</v>
      </c>
      <c r="U298" s="284">
        <f>VLOOKUP($C298+$F298, Temp30!A:C, 3, TRUE)</f>
        <v>50.9</v>
      </c>
      <c r="V298" s="84">
        <v>322</v>
      </c>
      <c r="W298" s="106">
        <f>VLOOKUP($C298,Wunder!A:L,5,FALSE)</f>
        <v>30.23</v>
      </c>
      <c r="X298" s="106">
        <f>VLOOKUP($C298,Wunder!A:L,11, FALSE)</f>
        <v>-8.0000000000001847E-2</v>
      </c>
      <c r="Y298" s="106">
        <f>VLOOKUP($C298,Wunder!A:L,12, FALSE)</f>
        <v>0.14000000000000057</v>
      </c>
      <c r="Z298" s="99">
        <v>2.61</v>
      </c>
      <c r="AA298" s="80">
        <f>VLOOKUP($C298+F298, KRDD!A:D,4)</f>
        <v>5</v>
      </c>
      <c r="AB298" s="80">
        <f>VLOOKUP($C298+F298, KRDD!$A:$D,3)</f>
        <v>3</v>
      </c>
      <c r="AC298" s="84">
        <v>5</v>
      </c>
      <c r="AD298" s="106" t="str">
        <f>VLOOKUP($C298+$F298,Meso!A:D,4)</f>
        <v>clear</v>
      </c>
      <c r="AE298" s="120" t="str">
        <f>VLOOKUP($C298, Wunder!A:L, 10, FALSE)</f>
        <v>Rain</v>
      </c>
      <c r="AF298" s="262"/>
      <c r="AG298" s="80" t="str">
        <f t="shared" si="27"/>
        <v>N</v>
      </c>
      <c r="AH298" s="106">
        <f>VLOOKUP($C298+$F298+(4/24),KRDD!A:D,2)-VLOOKUP($C298+$F298,KRDD!A:D,2)</f>
        <v>0</v>
      </c>
      <c r="AI298" s="88" t="s">
        <v>20</v>
      </c>
      <c r="AJ298" s="112">
        <f>VLOOKUP(C298+1,Moon!A:B,2,FALSE)</f>
        <v>0.7</v>
      </c>
      <c r="AK298" s="112">
        <f>AJ298*VLOOKUP(AD298,Moon!$R:$S,2,FALSE)</f>
        <v>0.7</v>
      </c>
      <c r="AL298" s="104">
        <f t="shared" si="33"/>
        <v>40941</v>
      </c>
      <c r="AM298" s="198">
        <v>0.47083333333333338</v>
      </c>
      <c r="AN298" s="99">
        <v>2.2999999999999998</v>
      </c>
      <c r="AO298" s="84">
        <v>313</v>
      </c>
      <c r="AP298" s="101">
        <v>2.2000000000000002</v>
      </c>
      <c r="AQ298" s="99">
        <v>10.3</v>
      </c>
      <c r="AR298" s="89" t="s">
        <v>10</v>
      </c>
      <c r="AS298" s="294">
        <f>VLOOKUP($C298, MDT!A:D, 4, FALSE)</f>
        <v>49.6</v>
      </c>
      <c r="AT298" s="291">
        <f>(VLOOKUP($C298, MDT!A:D,4, TRUE)+VLOOKUP($C298+1, MDT!A:D,4, TRUE))/2</f>
        <v>48.900000000000006</v>
      </c>
      <c r="AU298" s="272">
        <f>((VLOOKUP($C298+1,Flow!A:B,2)+VLOOKUP($C298+2,Flow!A:B,2)+VLOOKUP($C298+3,Flow!A:B,2)+VLOOKUP($C298+4,Flow!A:B,2)+VLOOKUP($C298+5,Flow!A:B,2))/5)</f>
        <v>300.39999999999998</v>
      </c>
      <c r="AV298" s="262">
        <f>VLOOKUP($AL298,Flow!A:B, 2)</f>
        <v>313</v>
      </c>
      <c r="AW298" s="269">
        <f>((VLOOKUP(C298+1, Flow!A:B,2))+(VLOOKUP($C298+2, Flow!A:B,2)))/2</f>
        <v>309.5</v>
      </c>
      <c r="AX298" s="95">
        <v>50</v>
      </c>
      <c r="AY298" s="84">
        <v>2</v>
      </c>
      <c r="AZ298" s="84">
        <v>0</v>
      </c>
      <c r="BA298" s="84">
        <v>0</v>
      </c>
      <c r="BB298" s="103">
        <v>0</v>
      </c>
      <c r="BC298" s="118">
        <f t="shared" si="29"/>
        <v>32</v>
      </c>
      <c r="BD298" s="84">
        <f t="shared" si="30"/>
        <v>2012</v>
      </c>
      <c r="BE298" s="140">
        <f t="shared" si="31"/>
        <v>16.932907348242811</v>
      </c>
    </row>
    <row r="299" spans="1:57">
      <c r="A299" s="84" t="s">
        <v>18</v>
      </c>
      <c r="B299" s="89" t="s">
        <v>18</v>
      </c>
      <c r="C299" s="301">
        <v>40943</v>
      </c>
      <c r="D299" s="92" t="s">
        <v>384</v>
      </c>
      <c r="E299" s="84" t="s">
        <v>11</v>
      </c>
      <c r="F299" s="156">
        <v>0.83750000000000002</v>
      </c>
      <c r="G299" s="88">
        <v>306</v>
      </c>
      <c r="H299" s="84">
        <v>305</v>
      </c>
      <c r="I299" s="84">
        <v>37</v>
      </c>
      <c r="J299" s="84"/>
      <c r="K299" s="106">
        <f t="shared" si="32"/>
        <v>12.418300653594772</v>
      </c>
      <c r="L299" s="112">
        <f t="shared" si="28"/>
        <v>12.131147540983607</v>
      </c>
      <c r="M299" s="95">
        <v>36</v>
      </c>
      <c r="N299" s="84">
        <v>36</v>
      </c>
      <c r="O299" s="84" t="s">
        <v>11</v>
      </c>
      <c r="P299" s="84"/>
      <c r="Q299" s="84" t="s">
        <v>251</v>
      </c>
      <c r="R299" s="84">
        <v>1</v>
      </c>
      <c r="S299" s="89">
        <v>0</v>
      </c>
      <c r="T299" s="280">
        <f>VLOOKUP($C299+$F299,Meso!A:C,2)</f>
        <v>61</v>
      </c>
      <c r="U299" s="284">
        <f>VLOOKUP($C299+$F299, Temp30!A:C, 3, TRUE)</f>
        <v>47.3</v>
      </c>
      <c r="V299" s="84">
        <v>288</v>
      </c>
      <c r="W299" s="106">
        <f>VLOOKUP($C299,Wunder!A:L,5,FALSE)</f>
        <v>30.11</v>
      </c>
      <c r="X299" s="106">
        <f>VLOOKUP($C299,Wunder!A:L,11, FALSE)</f>
        <v>-1.9999999999999574E-2</v>
      </c>
      <c r="Y299" s="106">
        <f>VLOOKUP($C299,Wunder!A:L,12, FALSE)</f>
        <v>5.9999999999998721E-2</v>
      </c>
      <c r="Z299" s="99">
        <v>2.6</v>
      </c>
      <c r="AA299" s="80">
        <f>VLOOKUP($C299+F299, KRDD!A:D,4)</f>
        <v>7</v>
      </c>
      <c r="AB299" s="80">
        <f>VLOOKUP($C299+F299, KRDD!$A:$D,3)</f>
        <v>4</v>
      </c>
      <c r="AC299" s="84">
        <v>0</v>
      </c>
      <c r="AD299" s="106" t="str">
        <f>VLOOKUP($C299+$F299,Meso!A:D,4)</f>
        <v>clear</v>
      </c>
      <c r="AE299" s="120"/>
      <c r="AF299" s="262"/>
      <c r="AG299" s="80" t="str">
        <f t="shared" si="27"/>
        <v>N</v>
      </c>
      <c r="AH299" s="106">
        <f>VLOOKUP($C299+$F299+(4/24),KRDD!A:D,2)-VLOOKUP($C299+$F299,KRDD!A:D,2)</f>
        <v>0</v>
      </c>
      <c r="AI299" s="84" t="s">
        <v>18</v>
      </c>
      <c r="AJ299" s="112">
        <f>VLOOKUP(C299+1,Moon!A:B,2,FALSE)</f>
        <v>0.92</v>
      </c>
      <c r="AK299" s="112">
        <f>AJ299*VLOOKUP(AD299,Moon!$R:$S,2,FALSE)</f>
        <v>0.92</v>
      </c>
      <c r="AL299" s="104">
        <f t="shared" si="33"/>
        <v>40944</v>
      </c>
      <c r="AM299" s="138">
        <v>0.3034722222222222</v>
      </c>
      <c r="AN299" s="99">
        <v>2.33</v>
      </c>
      <c r="AO299" s="84">
        <v>305</v>
      </c>
      <c r="AP299" s="99">
        <v>2.1</v>
      </c>
      <c r="AQ299" s="99">
        <v>16.3</v>
      </c>
      <c r="AR299" s="89" t="s">
        <v>10</v>
      </c>
      <c r="AS299" s="280">
        <f>VLOOKUP($C299, MDT!A:D, 4, FALSE)</f>
        <v>46.4</v>
      </c>
      <c r="AT299" s="291">
        <f>(VLOOKUP($C299, MDT!A:D,4, TRUE)+VLOOKUP($C299+1, MDT!A:D,4, TRUE))/2</f>
        <v>46.599999999999994</v>
      </c>
      <c r="AU299" s="262">
        <f>((VLOOKUP($C299+1,Flow!A:B,2)+VLOOKUP($C299+2,Flow!A:B,2)+VLOOKUP($C299+3,Flow!A:B,2)+VLOOKUP($C299+4,Flow!A:B,2)+VLOOKUP($C299+5,Flow!A:B,2))/5)</f>
        <v>296</v>
      </c>
      <c r="AV299" s="262">
        <f>VLOOKUP($AL299,Flow!A:B, 2)</f>
        <v>293</v>
      </c>
      <c r="AW299" s="269">
        <f>((VLOOKUP(C299+1, Flow!A:B,2))+(VLOOKUP($C299+2, Flow!A:B,2)))/2</f>
        <v>291.5</v>
      </c>
      <c r="AX299" s="95">
        <v>37</v>
      </c>
      <c r="AY299" s="84">
        <v>0</v>
      </c>
      <c r="AZ299" s="84">
        <v>0</v>
      </c>
      <c r="BA299" s="84">
        <v>0</v>
      </c>
      <c r="BB299" s="103">
        <v>0</v>
      </c>
      <c r="BC299" s="118">
        <f t="shared" si="29"/>
        <v>35</v>
      </c>
      <c r="BD299" s="84">
        <f t="shared" si="30"/>
        <v>2012</v>
      </c>
      <c r="BE299" s="140">
        <f t="shared" si="31"/>
        <v>12.418300653594772</v>
      </c>
    </row>
    <row r="300" spans="1:57">
      <c r="A300" s="84" t="s">
        <v>18</v>
      </c>
      <c r="B300" s="89" t="s">
        <v>18</v>
      </c>
      <c r="C300" s="301">
        <v>40943</v>
      </c>
      <c r="D300" s="92" t="s">
        <v>384</v>
      </c>
      <c r="E300" s="84" t="s">
        <v>11</v>
      </c>
      <c r="F300" s="156">
        <v>0.84097222222222223</v>
      </c>
      <c r="G300" s="88">
        <v>303</v>
      </c>
      <c r="H300" s="84">
        <v>301</v>
      </c>
      <c r="I300" s="84">
        <v>38</v>
      </c>
      <c r="J300" s="84"/>
      <c r="K300" s="106">
        <f t="shared" si="32"/>
        <v>12.913907284768211</v>
      </c>
      <c r="L300" s="112">
        <f t="shared" si="28"/>
        <v>12.624584717607974</v>
      </c>
      <c r="M300" s="95">
        <v>37</v>
      </c>
      <c r="N300" s="84">
        <v>36</v>
      </c>
      <c r="O300" s="84" t="s">
        <v>11</v>
      </c>
      <c r="P300" s="84"/>
      <c r="Q300" s="84" t="s">
        <v>252</v>
      </c>
      <c r="R300" s="84">
        <v>1</v>
      </c>
      <c r="S300" s="89">
        <v>0</v>
      </c>
      <c r="T300" s="280">
        <f>VLOOKUP($C300+$F300,Meso!A:C,2)</f>
        <v>61</v>
      </c>
      <c r="U300" s="284">
        <f>VLOOKUP($C300+$F300, Temp30!A:C, 3, TRUE)</f>
        <v>47.3</v>
      </c>
      <c r="V300" s="84">
        <v>284</v>
      </c>
      <c r="W300" s="106">
        <f>VLOOKUP($C300,Wunder!A:L,5,FALSE)</f>
        <v>30.11</v>
      </c>
      <c r="X300" s="106">
        <f>VLOOKUP($C300,Wunder!A:L,11, FALSE)</f>
        <v>-1.9999999999999574E-2</v>
      </c>
      <c r="Y300" s="106">
        <f>VLOOKUP($C300,Wunder!A:L,12, FALSE)</f>
        <v>5.9999999999998721E-2</v>
      </c>
      <c r="Z300" s="99">
        <v>2.6</v>
      </c>
      <c r="AA300" s="80">
        <f>VLOOKUP($C300+F300, KRDD!A:D,4)</f>
        <v>7</v>
      </c>
      <c r="AB300" s="80">
        <f>VLOOKUP($C300+F300, KRDD!$A:$D,3)</f>
        <v>4</v>
      </c>
      <c r="AC300" s="84">
        <v>0</v>
      </c>
      <c r="AD300" s="106" t="str">
        <f>VLOOKUP($C300+$F300,Meso!A:D,4)</f>
        <v>clear</v>
      </c>
      <c r="AE300" s="120"/>
      <c r="AF300" s="262"/>
      <c r="AG300" s="80" t="str">
        <f t="shared" si="27"/>
        <v>N</v>
      </c>
      <c r="AH300" s="106">
        <f>VLOOKUP($C300+$F300+(4/24),KRDD!A:D,2)-VLOOKUP($C300+$F300,KRDD!A:D,2)</f>
        <v>0</v>
      </c>
      <c r="AI300" s="84" t="s">
        <v>18</v>
      </c>
      <c r="AJ300" s="112">
        <f>VLOOKUP(C300+1,Moon!A:B,2,FALSE)</f>
        <v>0.92</v>
      </c>
      <c r="AK300" s="112">
        <f>AJ300*VLOOKUP(AD300,Moon!$R:$S,2,FALSE)</f>
        <v>0.92</v>
      </c>
      <c r="AL300" s="104">
        <f t="shared" si="33"/>
        <v>40944</v>
      </c>
      <c r="AM300" s="138">
        <v>0.3034722222222222</v>
      </c>
      <c r="AN300" s="99">
        <v>2.33</v>
      </c>
      <c r="AO300" s="84">
        <v>305</v>
      </c>
      <c r="AP300" s="99">
        <v>2.1</v>
      </c>
      <c r="AQ300" s="99">
        <v>16.3</v>
      </c>
      <c r="AR300" s="89" t="s">
        <v>10</v>
      </c>
      <c r="AS300" s="280">
        <f>VLOOKUP($C300, MDT!A:D, 4, FALSE)</f>
        <v>46.4</v>
      </c>
      <c r="AT300" s="291">
        <f>(VLOOKUP($C300, MDT!A:D,4, TRUE)+VLOOKUP($C300+1, MDT!A:D,4, TRUE))/2</f>
        <v>46.599999999999994</v>
      </c>
      <c r="AU300" s="262">
        <f>((VLOOKUP($C300+1,Flow!A:B,2)+VLOOKUP($C300+2,Flow!A:B,2)+VLOOKUP($C300+3,Flow!A:B,2)+VLOOKUP($C300+4,Flow!A:B,2)+VLOOKUP($C300+5,Flow!A:B,2))/5)</f>
        <v>296</v>
      </c>
      <c r="AV300" s="262">
        <f>VLOOKUP($AL300,Flow!A:B, 2)</f>
        <v>293</v>
      </c>
      <c r="AW300" s="269">
        <f>((VLOOKUP(C300+1, Flow!A:B,2))+(VLOOKUP($C300+2, Flow!A:B,2)))/2</f>
        <v>291.5</v>
      </c>
      <c r="AX300" s="95">
        <v>37</v>
      </c>
      <c r="AY300" s="84">
        <v>0</v>
      </c>
      <c r="AZ300" s="84">
        <v>1</v>
      </c>
      <c r="BA300" s="84">
        <v>0</v>
      </c>
      <c r="BB300" s="103">
        <v>0</v>
      </c>
      <c r="BC300" s="118">
        <f t="shared" si="29"/>
        <v>35</v>
      </c>
      <c r="BD300" s="84">
        <f t="shared" si="30"/>
        <v>2012</v>
      </c>
      <c r="BE300" s="140">
        <f t="shared" si="31"/>
        <v>12.913907284768211</v>
      </c>
    </row>
    <row r="301" spans="1:57">
      <c r="A301" s="84" t="s">
        <v>18</v>
      </c>
      <c r="B301" s="89" t="s">
        <v>18</v>
      </c>
      <c r="C301" s="301">
        <v>40948</v>
      </c>
      <c r="D301" s="92" t="s">
        <v>384</v>
      </c>
      <c r="E301" s="84" t="s">
        <v>11</v>
      </c>
      <c r="F301" s="156">
        <v>0.8125</v>
      </c>
      <c r="G301" s="88">
        <v>314</v>
      </c>
      <c r="H301" s="84">
        <v>314</v>
      </c>
      <c r="I301" s="84">
        <v>26</v>
      </c>
      <c r="J301" s="84"/>
      <c r="K301" s="106">
        <f>((I301+1)/(H301+1))*100</f>
        <v>8.5714285714285712</v>
      </c>
      <c r="L301" s="112">
        <f>I301/H301*100</f>
        <v>8.2802547770700627</v>
      </c>
      <c r="M301" s="95">
        <v>37</v>
      </c>
      <c r="N301" s="84">
        <v>37</v>
      </c>
      <c r="O301" s="84" t="s">
        <v>11</v>
      </c>
      <c r="P301" s="84"/>
      <c r="Q301" s="84" t="s">
        <v>252</v>
      </c>
      <c r="R301" s="84">
        <v>1</v>
      </c>
      <c r="S301" s="89">
        <v>2</v>
      </c>
      <c r="T301" s="280">
        <f>VLOOKUP($C301+$F301,Meso!A:C,2)</f>
        <v>61</v>
      </c>
      <c r="U301" s="284">
        <f>VLOOKUP($C301+$F301, Temp30!A:C, 3, TRUE)</f>
        <v>51.1</v>
      </c>
      <c r="V301" s="143">
        <v>288</v>
      </c>
      <c r="W301" s="106">
        <f>VLOOKUP($C301,Wunder!A:L,5,FALSE)</f>
        <v>30.23</v>
      </c>
      <c r="X301" s="106">
        <f>VLOOKUP($C301,Wunder!A:L,11, FALSE)</f>
        <v>-0.12999999999999901</v>
      </c>
      <c r="Y301" s="106">
        <f>VLOOKUP($C301,Wunder!A:L,12, FALSE)</f>
        <v>1.9999999999999574E-2</v>
      </c>
      <c r="Z301" s="99">
        <v>3.05</v>
      </c>
      <c r="AA301" s="80">
        <f>VLOOKUP($C301+F301, KRDD!A:D,4)</f>
        <v>4</v>
      </c>
      <c r="AB301" s="80">
        <f>VLOOKUP($C301+F301, KRDD!$A:$D,3)</f>
        <v>3</v>
      </c>
      <c r="AC301" s="84">
        <v>1</v>
      </c>
      <c r="AD301" s="106" t="str">
        <f>VLOOKUP($C301+$F301,Meso!A:D,4)</f>
        <v>clear</v>
      </c>
      <c r="AE301" s="120"/>
      <c r="AF301" s="262" t="str">
        <f>VLOOKUP($C301+1,Wunder!A:L,10,FALSE)</f>
        <v>Rain</v>
      </c>
      <c r="AG301" s="80" t="str">
        <f t="shared" si="27"/>
        <v>N</v>
      </c>
      <c r="AH301" s="106">
        <f>VLOOKUP($C301+$F301+(4/24),KRDD!A:D,2)-VLOOKUP($C301+$F301,KRDD!A:D,2)</f>
        <v>0</v>
      </c>
      <c r="AI301" s="84" t="s">
        <v>20</v>
      </c>
      <c r="AJ301" s="112">
        <f>VLOOKUP(C301+1,Moon!A:B,2,FALSE)</f>
        <v>0.92</v>
      </c>
      <c r="AK301" s="112">
        <f>AJ301*VLOOKUP(AD301,Moon!$R:$S,2,FALSE)</f>
        <v>0.92</v>
      </c>
      <c r="AL301" s="104">
        <f t="shared" si="33"/>
        <v>40949</v>
      </c>
      <c r="AM301" s="138">
        <v>0.33194444444444443</v>
      </c>
      <c r="AN301" s="99">
        <v>2.31</v>
      </c>
      <c r="AO301" s="143">
        <v>301</v>
      </c>
      <c r="AP301" s="99">
        <v>2</v>
      </c>
      <c r="AQ301" s="99">
        <v>18</v>
      </c>
      <c r="AR301" s="89" t="s">
        <v>10</v>
      </c>
      <c r="AS301" s="280">
        <f>VLOOKUP($C301, MDT!A:D, 4, FALSE)</f>
        <v>50.1</v>
      </c>
      <c r="AT301" s="291">
        <f>(VLOOKUP($C301, MDT!A:D,4, TRUE)+VLOOKUP($C301+1, MDT!A:D,4, TRUE))/2</f>
        <v>50.35</v>
      </c>
      <c r="AU301" s="262">
        <f>((VLOOKUP($C301+1,Flow!A:B,2)+VLOOKUP($C301+2,Flow!A:B,2)+VLOOKUP($C301+3,Flow!A:B,2)+VLOOKUP($C301+4,Flow!A:B,2)+VLOOKUP($C301+5,Flow!A:B,2))/5)</f>
        <v>350</v>
      </c>
      <c r="AV301" s="262">
        <f>VLOOKUP($AL301,Flow!A:B, 2)</f>
        <v>307</v>
      </c>
      <c r="AW301" s="269">
        <f>((VLOOKUP(C301+1, Flow!A:B,2))+(VLOOKUP($C301+2, Flow!A:B,2)))/2</f>
        <v>306.5</v>
      </c>
      <c r="AX301" s="95">
        <v>25</v>
      </c>
      <c r="AY301" s="84">
        <v>1</v>
      </c>
      <c r="AZ301" s="84">
        <v>0</v>
      </c>
      <c r="BA301" s="84">
        <v>0</v>
      </c>
      <c r="BB301" s="103">
        <v>0</v>
      </c>
      <c r="BC301" s="118">
        <f t="shared" si="29"/>
        <v>40</v>
      </c>
      <c r="BD301" s="84">
        <f t="shared" si="30"/>
        <v>2012</v>
      </c>
      <c r="BE301" s="140">
        <f t="shared" si="31"/>
        <v>8.5714285714285712</v>
      </c>
    </row>
    <row r="302" spans="1:57">
      <c r="A302" s="84" t="s">
        <v>18</v>
      </c>
      <c r="B302" s="89" t="s">
        <v>18</v>
      </c>
      <c r="C302" s="301">
        <v>40948</v>
      </c>
      <c r="D302" s="92" t="s">
        <v>384</v>
      </c>
      <c r="E302" s="84" t="s">
        <v>11</v>
      </c>
      <c r="F302" s="156">
        <v>0.81597222222222221</v>
      </c>
      <c r="G302" s="88">
        <v>343</v>
      </c>
      <c r="H302" s="84">
        <v>341</v>
      </c>
      <c r="I302" s="84">
        <v>37</v>
      </c>
      <c r="J302" s="84"/>
      <c r="K302" s="106">
        <f>((I302+1)/(H302+1))*100</f>
        <v>11.111111111111111</v>
      </c>
      <c r="L302" s="112">
        <f>I302/H302*100</f>
        <v>10.850439882697946</v>
      </c>
      <c r="M302" s="95">
        <v>37</v>
      </c>
      <c r="N302" s="84">
        <v>37</v>
      </c>
      <c r="O302" s="84" t="s">
        <v>11</v>
      </c>
      <c r="P302" s="84"/>
      <c r="Q302" s="84" t="s">
        <v>251</v>
      </c>
      <c r="R302" s="84">
        <v>1</v>
      </c>
      <c r="S302" s="89">
        <v>2</v>
      </c>
      <c r="T302" s="280">
        <f>VLOOKUP($C302+$F302,Meso!A:C,2)</f>
        <v>61</v>
      </c>
      <c r="U302" s="284">
        <f>VLOOKUP($C302+$F302, Temp30!A:C, 3, TRUE)</f>
        <v>50.9</v>
      </c>
      <c r="V302" s="143">
        <v>288</v>
      </c>
      <c r="W302" s="106">
        <f>VLOOKUP($C302,Wunder!A:L,5,FALSE)</f>
        <v>30.23</v>
      </c>
      <c r="X302" s="106">
        <f>VLOOKUP($C302,Wunder!A:L,11, FALSE)</f>
        <v>-0.12999999999999901</v>
      </c>
      <c r="Y302" s="106">
        <f>VLOOKUP($C302,Wunder!A:L,12, FALSE)</f>
        <v>1.9999999999999574E-2</v>
      </c>
      <c r="Z302" s="99">
        <v>3.05</v>
      </c>
      <c r="AA302" s="80">
        <f>VLOOKUP($C302+F302, KRDD!A:D,4)</f>
        <v>4</v>
      </c>
      <c r="AB302" s="80">
        <f>VLOOKUP($C302+F302, KRDD!$A:$D,3)</f>
        <v>3</v>
      </c>
      <c r="AC302" s="84">
        <v>1</v>
      </c>
      <c r="AD302" s="106" t="str">
        <f>VLOOKUP($C302+$F302,Meso!A:D,4)</f>
        <v>clear</v>
      </c>
      <c r="AE302" s="120"/>
      <c r="AF302" s="262" t="str">
        <f>VLOOKUP($C302+1,Wunder!A:L,10,FALSE)</f>
        <v>Rain</v>
      </c>
      <c r="AG302" s="80" t="str">
        <f t="shared" si="27"/>
        <v>N</v>
      </c>
      <c r="AH302" s="106">
        <f>VLOOKUP($C302+$F302+(4/24),KRDD!A:D,2)-VLOOKUP($C302+$F302,KRDD!A:D,2)</f>
        <v>0</v>
      </c>
      <c r="AI302" s="84" t="s">
        <v>18</v>
      </c>
      <c r="AJ302" s="112">
        <f>VLOOKUP(C302+1,Moon!A:B,2,FALSE)</f>
        <v>0.92</v>
      </c>
      <c r="AK302" s="112">
        <f>AJ302*VLOOKUP(AD302,Moon!$R:$S,2,FALSE)</f>
        <v>0.92</v>
      </c>
      <c r="AL302" s="104">
        <f t="shared" si="33"/>
        <v>40949</v>
      </c>
      <c r="AM302" s="138">
        <v>0.33194444444444443</v>
      </c>
      <c r="AN302" s="99">
        <v>2.31</v>
      </c>
      <c r="AO302" s="143">
        <v>301</v>
      </c>
      <c r="AP302" s="99">
        <v>2</v>
      </c>
      <c r="AQ302" s="99">
        <v>18</v>
      </c>
      <c r="AR302" s="89" t="s">
        <v>10</v>
      </c>
      <c r="AS302" s="280">
        <f>VLOOKUP($C302, MDT!A:D, 4, FALSE)</f>
        <v>50.1</v>
      </c>
      <c r="AT302" s="291">
        <f>(VLOOKUP($C302, MDT!A:D,4, TRUE)+VLOOKUP($C302+1, MDT!A:D,4, TRUE))/2</f>
        <v>50.35</v>
      </c>
      <c r="AU302" s="262">
        <f>((VLOOKUP($C302+1,Flow!A:B,2)+VLOOKUP($C302+2,Flow!A:B,2)+VLOOKUP($C302+3,Flow!A:B,2)+VLOOKUP($C302+4,Flow!A:B,2)+VLOOKUP($C302+5,Flow!A:B,2))/5)</f>
        <v>350</v>
      </c>
      <c r="AV302" s="262">
        <f>VLOOKUP($AL302,Flow!A:B, 2)</f>
        <v>307</v>
      </c>
      <c r="AW302" s="269">
        <f>((VLOOKUP(C302+1, Flow!A:B,2))+(VLOOKUP($C302+2, Flow!A:B,2)))/2</f>
        <v>306.5</v>
      </c>
      <c r="AX302" s="95">
        <v>32</v>
      </c>
      <c r="AY302" s="84">
        <v>3</v>
      </c>
      <c r="AZ302" s="84">
        <v>0</v>
      </c>
      <c r="BA302" s="84">
        <v>2</v>
      </c>
      <c r="BB302" s="103">
        <v>0</v>
      </c>
      <c r="BC302" s="118">
        <f t="shared" si="29"/>
        <v>40</v>
      </c>
      <c r="BD302" s="84">
        <f t="shared" si="30"/>
        <v>2012</v>
      </c>
      <c r="BE302" s="140">
        <f t="shared" si="31"/>
        <v>11.111111111111111</v>
      </c>
    </row>
    <row r="303" spans="1:57">
      <c r="A303" s="84" t="s">
        <v>18</v>
      </c>
      <c r="B303" s="89" t="s">
        <v>18</v>
      </c>
      <c r="C303" s="301">
        <v>40954</v>
      </c>
      <c r="D303" s="92" t="s">
        <v>384</v>
      </c>
      <c r="E303" s="84" t="s">
        <v>11</v>
      </c>
      <c r="F303" s="156">
        <v>0.75</v>
      </c>
      <c r="G303" s="88">
        <v>309</v>
      </c>
      <c r="H303" s="84">
        <v>305</v>
      </c>
      <c r="I303" s="84">
        <v>27</v>
      </c>
      <c r="J303" s="84"/>
      <c r="K303" s="106">
        <f t="shared" si="32"/>
        <v>9.1503267973856204</v>
      </c>
      <c r="L303" s="112">
        <f t="shared" si="28"/>
        <v>8.8524590163934427</v>
      </c>
      <c r="M303" s="95">
        <v>36</v>
      </c>
      <c r="N303" s="84">
        <v>36</v>
      </c>
      <c r="O303" s="84" t="s">
        <v>11</v>
      </c>
      <c r="P303" s="84"/>
      <c r="Q303" s="84" t="s">
        <v>252</v>
      </c>
      <c r="R303" s="84">
        <v>1</v>
      </c>
      <c r="S303" s="89">
        <v>1</v>
      </c>
      <c r="T303" s="280">
        <f>VLOOKUP($C303+$F303,Meso!A:C,2)</f>
        <v>61</v>
      </c>
      <c r="U303" s="284">
        <f>VLOOKUP($C303+$F303, Temp30!A:C, 3, TRUE)</f>
        <v>48.3</v>
      </c>
      <c r="V303" s="143">
        <v>330</v>
      </c>
      <c r="W303" s="106">
        <f>VLOOKUP($C303,Wunder!A:L,5,FALSE)</f>
        <v>30.18</v>
      </c>
      <c r="X303" s="106">
        <f>VLOOKUP($C303,Wunder!A:L,11, FALSE)</f>
        <v>5.0000000000000711E-2</v>
      </c>
      <c r="Y303" s="106">
        <f>VLOOKUP($C303,Wunder!A:L,12, FALSE)</f>
        <v>0.19000000000000128</v>
      </c>
      <c r="Z303" s="99">
        <v>2.35</v>
      </c>
      <c r="AA303" s="80">
        <f>VLOOKUP($C303+F303, KRDD!A:D,4)</f>
        <v>14</v>
      </c>
      <c r="AB303" s="80">
        <f>VLOOKUP($C303+F303, KRDD!$A:$D,3)</f>
        <v>6</v>
      </c>
      <c r="AC303" s="84">
        <v>0</v>
      </c>
      <c r="AD303" s="106" t="str">
        <f>VLOOKUP($C303+$F303,Meso!A:D,4)</f>
        <v>clear</v>
      </c>
      <c r="AE303" s="120"/>
      <c r="AF303" s="262"/>
      <c r="AG303" s="82" t="str">
        <f t="shared" si="27"/>
        <v>N</v>
      </c>
      <c r="AH303" s="106">
        <f>VLOOKUP($C303+$F303+(4/24),KRDD!A:D,2)-VLOOKUP($C303+$F303,KRDD!A:D,2)</f>
        <v>0</v>
      </c>
      <c r="AI303" s="84" t="s">
        <v>11</v>
      </c>
      <c r="AJ303" s="112">
        <f>VLOOKUP(C303+1,Moon!A:B,2,FALSE)</f>
        <v>0.32</v>
      </c>
      <c r="AK303" s="112">
        <f>AJ303*VLOOKUP(AD303,Moon!$R:$S,2,FALSE)</f>
        <v>0.32</v>
      </c>
      <c r="AL303" s="104">
        <f t="shared" si="33"/>
        <v>40955</v>
      </c>
      <c r="AM303" s="138">
        <v>0.22222222222222221</v>
      </c>
      <c r="AN303" s="84">
        <v>2.4900000000000002</v>
      </c>
      <c r="AO303" s="143">
        <v>305</v>
      </c>
      <c r="AP303" s="101">
        <v>2.1</v>
      </c>
      <c r="AQ303" s="99">
        <v>15.7</v>
      </c>
      <c r="AR303" s="89" t="s">
        <v>10</v>
      </c>
      <c r="AS303" s="294">
        <f>VLOOKUP($C303, MDT!A:D, 4, FALSE)</f>
        <v>47.2</v>
      </c>
      <c r="AT303" s="291">
        <f>(VLOOKUP($C303, MDT!A:D,4, TRUE)+VLOOKUP($C303+1, MDT!A:D,4, TRUE))/2</f>
        <v>47.1</v>
      </c>
      <c r="AU303" s="272">
        <f>((VLOOKUP($C303+1,Flow!A:B,2)+VLOOKUP($C303+2,Flow!A:B,2)+VLOOKUP($C303+3,Flow!A:B,2)+VLOOKUP($C303+4,Flow!A:B,2)+VLOOKUP($C303+5,Flow!A:B,2))/5)</f>
        <v>310.60000000000002</v>
      </c>
      <c r="AV303" s="262">
        <f>VLOOKUP($AL303,Flow!A:B, 2)</f>
        <v>325</v>
      </c>
      <c r="AW303" s="269">
        <f>((VLOOKUP(C303+1, Flow!A:B,2))+(VLOOKUP($C303+2, Flow!A:B,2)))/2</f>
        <v>317</v>
      </c>
      <c r="AX303" s="95">
        <v>27</v>
      </c>
      <c r="AY303" s="84">
        <v>0</v>
      </c>
      <c r="AZ303" s="84">
        <v>0</v>
      </c>
      <c r="BA303" s="84">
        <v>0</v>
      </c>
      <c r="BB303" s="103">
        <v>0</v>
      </c>
      <c r="BC303" s="118">
        <f t="shared" si="29"/>
        <v>46</v>
      </c>
      <c r="BD303" s="84">
        <f t="shared" si="30"/>
        <v>2012</v>
      </c>
      <c r="BE303" s="140">
        <f t="shared" si="31"/>
        <v>9.1503267973856204</v>
      </c>
    </row>
    <row r="304" spans="1:57">
      <c r="A304" s="84" t="s">
        <v>18</v>
      </c>
      <c r="B304" s="89" t="s">
        <v>18</v>
      </c>
      <c r="C304" s="301">
        <v>40954</v>
      </c>
      <c r="D304" s="92" t="s">
        <v>384</v>
      </c>
      <c r="E304" s="84" t="s">
        <v>11</v>
      </c>
      <c r="F304" s="156">
        <v>0.75347222222222221</v>
      </c>
      <c r="G304" s="88">
        <v>304</v>
      </c>
      <c r="H304" s="84">
        <v>302</v>
      </c>
      <c r="I304" s="84">
        <v>29</v>
      </c>
      <c r="J304" s="84"/>
      <c r="K304" s="106">
        <f t="shared" si="32"/>
        <v>9.9009900990099009</v>
      </c>
      <c r="L304" s="112">
        <f t="shared" si="28"/>
        <v>9.6026490066225172</v>
      </c>
      <c r="M304" s="95">
        <v>37</v>
      </c>
      <c r="N304" s="84">
        <v>36</v>
      </c>
      <c r="O304" s="84" t="s">
        <v>11</v>
      </c>
      <c r="P304" s="84"/>
      <c r="Q304" s="84" t="s">
        <v>251</v>
      </c>
      <c r="R304" s="84">
        <v>1</v>
      </c>
      <c r="S304" s="89">
        <v>1</v>
      </c>
      <c r="T304" s="280">
        <f>VLOOKUP($C304+$F304,Meso!A:C,2)</f>
        <v>61</v>
      </c>
      <c r="U304" s="284">
        <f>VLOOKUP($C304+$F304, Temp30!A:C, 3, TRUE)</f>
        <v>48.1</v>
      </c>
      <c r="V304" s="143">
        <v>330</v>
      </c>
      <c r="W304" s="106">
        <f>VLOOKUP($C304,Wunder!A:L,5,FALSE)</f>
        <v>30.18</v>
      </c>
      <c r="X304" s="106">
        <f>VLOOKUP($C304,Wunder!A:L,11, FALSE)</f>
        <v>5.0000000000000711E-2</v>
      </c>
      <c r="Y304" s="106">
        <f>VLOOKUP($C304,Wunder!A:L,12, FALSE)</f>
        <v>0.19000000000000128</v>
      </c>
      <c r="Z304" s="99">
        <v>2.35</v>
      </c>
      <c r="AA304" s="80">
        <f>VLOOKUP($C304+F304, KRDD!A:D,4)</f>
        <v>14</v>
      </c>
      <c r="AB304" s="80">
        <f>VLOOKUP($C304+F304, KRDD!$A:$D,3)</f>
        <v>6</v>
      </c>
      <c r="AC304" s="84">
        <v>0</v>
      </c>
      <c r="AD304" s="106" t="str">
        <f>VLOOKUP($C304+$F304,Meso!A:D,4)</f>
        <v>clear</v>
      </c>
      <c r="AE304" s="120"/>
      <c r="AF304" s="262"/>
      <c r="AG304" s="82" t="str">
        <f t="shared" si="27"/>
        <v>N</v>
      </c>
      <c r="AH304" s="106">
        <f>VLOOKUP($C304+$F304+(4/24),KRDD!A:D,2)-VLOOKUP($C304+$F304,KRDD!A:D,2)</f>
        <v>0</v>
      </c>
      <c r="AI304" s="84" t="s">
        <v>11</v>
      </c>
      <c r="AJ304" s="112">
        <f>VLOOKUP(C304+1,Moon!A:B,2,FALSE)</f>
        <v>0.32</v>
      </c>
      <c r="AK304" s="112">
        <f>AJ304*VLOOKUP(AD304,Moon!$R:$S,2,FALSE)</f>
        <v>0.32</v>
      </c>
      <c r="AL304" s="104">
        <f t="shared" si="33"/>
        <v>40955</v>
      </c>
      <c r="AM304" s="138">
        <v>0.22222222222222221</v>
      </c>
      <c r="AN304" s="84">
        <v>2.4900000000000002</v>
      </c>
      <c r="AO304" s="143">
        <v>305</v>
      </c>
      <c r="AP304" s="101">
        <v>2.1</v>
      </c>
      <c r="AQ304" s="99">
        <v>15.7</v>
      </c>
      <c r="AR304" s="89" t="s">
        <v>10</v>
      </c>
      <c r="AS304" s="294">
        <f>VLOOKUP($C304, MDT!A:D, 4, FALSE)</f>
        <v>47.2</v>
      </c>
      <c r="AT304" s="291">
        <f>(VLOOKUP($C304, MDT!A:D,4, TRUE)+VLOOKUP($C304+1, MDT!A:D,4, TRUE))/2</f>
        <v>47.1</v>
      </c>
      <c r="AU304" s="272">
        <f>((VLOOKUP($C304+1,Flow!A:B,2)+VLOOKUP($C304+2,Flow!A:B,2)+VLOOKUP($C304+3,Flow!A:B,2)+VLOOKUP($C304+4,Flow!A:B,2)+VLOOKUP($C304+5,Flow!A:B,2))/5)</f>
        <v>310.60000000000002</v>
      </c>
      <c r="AV304" s="262">
        <f>VLOOKUP($AL304,Flow!A:B, 2)</f>
        <v>325</v>
      </c>
      <c r="AW304" s="269">
        <f>((VLOOKUP(C304+1, Flow!A:B,2))+(VLOOKUP($C304+2, Flow!A:B,2)))/2</f>
        <v>317</v>
      </c>
      <c r="AX304" s="95">
        <v>24</v>
      </c>
      <c r="AY304" s="84">
        <v>5</v>
      </c>
      <c r="AZ304" s="84">
        <v>0</v>
      </c>
      <c r="BA304" s="84">
        <v>0</v>
      </c>
      <c r="BB304" s="103">
        <v>0</v>
      </c>
      <c r="BC304" s="118">
        <f t="shared" si="29"/>
        <v>46</v>
      </c>
      <c r="BD304" s="84">
        <f t="shared" si="30"/>
        <v>2012</v>
      </c>
      <c r="BE304" s="140">
        <f t="shared" si="31"/>
        <v>9.9009900990099009</v>
      </c>
    </row>
    <row r="305" spans="1:57">
      <c r="A305" s="84" t="s">
        <v>18</v>
      </c>
      <c r="B305" s="89" t="s">
        <v>18</v>
      </c>
      <c r="C305" s="301">
        <v>40961</v>
      </c>
      <c r="D305" s="92" t="s">
        <v>384</v>
      </c>
      <c r="E305" s="84" t="s">
        <v>11</v>
      </c>
      <c r="F305" s="156">
        <v>0.80694444444444446</v>
      </c>
      <c r="G305" s="88">
        <v>303</v>
      </c>
      <c r="H305" s="84">
        <v>299</v>
      </c>
      <c r="I305" s="84">
        <v>34</v>
      </c>
      <c r="J305" s="84"/>
      <c r="K305" s="106">
        <f t="shared" si="32"/>
        <v>11.666666666666666</v>
      </c>
      <c r="L305" s="112">
        <f t="shared" si="28"/>
        <v>11.371237458193979</v>
      </c>
      <c r="M305" s="95">
        <v>37</v>
      </c>
      <c r="N305" s="84">
        <v>35</v>
      </c>
      <c r="O305" s="84" t="s">
        <v>11</v>
      </c>
      <c r="P305" s="84"/>
      <c r="Q305" s="84" t="s">
        <v>252</v>
      </c>
      <c r="R305" s="84">
        <v>1</v>
      </c>
      <c r="S305" s="89">
        <v>1</v>
      </c>
      <c r="T305" s="280">
        <f>VLOOKUP($C305+$F305,Meso!A:C,2)</f>
        <v>61</v>
      </c>
      <c r="U305" s="284">
        <f>VLOOKUP($C305+$F305, Temp30!A:C, 3, TRUE)</f>
        <v>50.8</v>
      </c>
      <c r="V305" s="143">
        <v>301</v>
      </c>
      <c r="W305" s="106">
        <f>VLOOKUP($C305,Wunder!A:L,5,FALSE)</f>
        <v>30.21</v>
      </c>
      <c r="X305" s="106">
        <f>VLOOKUP($C305,Wunder!A:L,11, FALSE)</f>
        <v>-5.0000000000000711E-2</v>
      </c>
      <c r="Y305" s="106">
        <f>VLOOKUP($C305,Wunder!A:L,12, FALSE)</f>
        <v>-5.9999999999998721E-2</v>
      </c>
      <c r="Z305" s="99">
        <v>2.46</v>
      </c>
      <c r="AA305" s="80">
        <f>VLOOKUP($C305+F305, KRDD!A:D,4)</f>
        <v>11</v>
      </c>
      <c r="AB305" s="80">
        <f>VLOOKUP($C305+F305, KRDD!$A:$D,3)</f>
        <v>6</v>
      </c>
      <c r="AC305" s="84">
        <v>1</v>
      </c>
      <c r="AD305" s="106" t="str">
        <f>VLOOKUP($C305+$F305,Meso!A:D,4)</f>
        <v>clear</v>
      </c>
      <c r="AE305" s="120"/>
      <c r="AF305" s="262"/>
      <c r="AG305" s="82" t="s">
        <v>11</v>
      </c>
      <c r="AH305" s="106">
        <f>VLOOKUP($C305+$F305+(4/24),KRDD!A:D,2)-VLOOKUP($C305+$F305,KRDD!A:D,2)</f>
        <v>0</v>
      </c>
      <c r="AI305" s="84" t="s">
        <v>11</v>
      </c>
      <c r="AJ305" s="112">
        <f>VLOOKUP(C305+1,Moon!A:B,2,FALSE)</f>
        <v>0.02</v>
      </c>
      <c r="AK305" s="112">
        <f>AJ305*VLOOKUP(AD305,Moon!$R:$S,2,FALSE)</f>
        <v>0.02</v>
      </c>
      <c r="AL305" s="104">
        <f t="shared" si="33"/>
        <v>40962</v>
      </c>
      <c r="AM305" s="138">
        <v>0.32430555555555557</v>
      </c>
      <c r="AN305" s="84">
        <v>5.69</v>
      </c>
      <c r="AO305" s="143">
        <v>284</v>
      </c>
      <c r="AP305" s="101">
        <v>2</v>
      </c>
      <c r="AQ305" s="99">
        <v>18</v>
      </c>
      <c r="AR305" s="89" t="s">
        <v>10</v>
      </c>
      <c r="AS305" s="294">
        <f>VLOOKUP($C305, MDT!A:D, 4, FALSE)</f>
        <v>51.9</v>
      </c>
      <c r="AT305" s="291">
        <f>(VLOOKUP($C305, MDT!A:D,4, TRUE)+VLOOKUP($C305+1, MDT!A:D,4, TRUE))/2</f>
        <v>51.5</v>
      </c>
      <c r="AU305" s="262">
        <f>((VLOOKUP($C305+1,Flow!A:B,2)+VLOOKUP($C305+2,Flow!A:B,2)+VLOOKUP($C305+3,Flow!A:B,2)+VLOOKUP($C305+4,Flow!A:B,2)+VLOOKUP($C305+5,Flow!A:B,2))/5)</f>
        <v>294.39999999999998</v>
      </c>
      <c r="AV305" s="262">
        <f>VLOOKUP($AL305,Flow!A:B, 2)</f>
        <v>294</v>
      </c>
      <c r="AW305" s="269">
        <f>((VLOOKUP(C305+1, Flow!A:B,2))+(VLOOKUP($C305+2, Flow!A:B,2)))/2</f>
        <v>296</v>
      </c>
      <c r="AX305" s="95">
        <v>28</v>
      </c>
      <c r="AY305" s="84">
        <v>5</v>
      </c>
      <c r="AZ305" s="84">
        <v>1</v>
      </c>
      <c r="BA305" s="84">
        <v>0</v>
      </c>
      <c r="BB305" s="103">
        <v>0</v>
      </c>
      <c r="BC305" s="118">
        <f t="shared" si="29"/>
        <v>53</v>
      </c>
      <c r="BD305" s="84">
        <f t="shared" si="30"/>
        <v>2012</v>
      </c>
      <c r="BE305" s="140">
        <f t="shared" si="31"/>
        <v>11.666666666666666</v>
      </c>
    </row>
    <row r="306" spans="1:57">
      <c r="A306" s="84" t="s">
        <v>18</v>
      </c>
      <c r="B306" s="89" t="s">
        <v>18</v>
      </c>
      <c r="C306" s="301">
        <v>40961</v>
      </c>
      <c r="D306" s="92" t="s">
        <v>384</v>
      </c>
      <c r="E306" s="84" t="s">
        <v>11</v>
      </c>
      <c r="F306" s="156">
        <v>0.81111111111111101</v>
      </c>
      <c r="G306" s="88">
        <v>306</v>
      </c>
      <c r="H306" s="84">
        <v>303</v>
      </c>
      <c r="I306" s="84">
        <v>40</v>
      </c>
      <c r="J306" s="84"/>
      <c r="K306" s="106">
        <f t="shared" si="32"/>
        <v>13.486842105263158</v>
      </c>
      <c r="L306" s="112">
        <f t="shared" si="28"/>
        <v>13.201320132013199</v>
      </c>
      <c r="M306" s="95">
        <v>36</v>
      </c>
      <c r="N306" s="84">
        <v>36</v>
      </c>
      <c r="O306" s="84" t="s">
        <v>11</v>
      </c>
      <c r="P306" s="84"/>
      <c r="Q306" s="84" t="s">
        <v>251</v>
      </c>
      <c r="R306" s="84">
        <v>1</v>
      </c>
      <c r="S306" s="89">
        <v>1</v>
      </c>
      <c r="T306" s="280">
        <f>VLOOKUP($C306+$F306,Meso!A:C,2)</f>
        <v>61</v>
      </c>
      <c r="U306" s="284">
        <f>VLOOKUP($C306+$F306, Temp30!A:C, 3, TRUE)</f>
        <v>50.8</v>
      </c>
      <c r="V306" s="143">
        <v>309</v>
      </c>
      <c r="W306" s="106">
        <f>VLOOKUP($C306,Wunder!A:L,5,FALSE)</f>
        <v>30.21</v>
      </c>
      <c r="X306" s="106">
        <f>VLOOKUP($C306,Wunder!A:L,11, FALSE)</f>
        <v>-5.0000000000000711E-2</v>
      </c>
      <c r="Y306" s="106">
        <f>VLOOKUP($C306,Wunder!A:L,12, FALSE)</f>
        <v>-5.9999999999998721E-2</v>
      </c>
      <c r="Z306" s="99">
        <v>2.46</v>
      </c>
      <c r="AA306" s="80">
        <f>VLOOKUP($C306+F306, KRDD!A:D,4)</f>
        <v>11</v>
      </c>
      <c r="AB306" s="80">
        <f>VLOOKUP($C306+F306, KRDD!$A:$D,3)</f>
        <v>6</v>
      </c>
      <c r="AC306" s="84">
        <v>1</v>
      </c>
      <c r="AD306" s="106" t="str">
        <f>VLOOKUP($C306+$F306,Meso!A:D,4)</f>
        <v>clear</v>
      </c>
      <c r="AE306" s="120"/>
      <c r="AF306" s="262"/>
      <c r="AG306" s="82" t="s">
        <v>11</v>
      </c>
      <c r="AH306" s="106">
        <f>VLOOKUP($C306+$F306+(4/24),KRDD!A:D,2)-VLOOKUP($C306+$F306,KRDD!A:D,2)</f>
        <v>0</v>
      </c>
      <c r="AI306" s="84" t="s">
        <v>11</v>
      </c>
      <c r="AJ306" s="112">
        <f>VLOOKUP(C306+1,Moon!A:B,2,FALSE)</f>
        <v>0.02</v>
      </c>
      <c r="AK306" s="112">
        <f>AJ306*VLOOKUP(AD306,Moon!$R:$S,2,FALSE)</f>
        <v>0.02</v>
      </c>
      <c r="AL306" s="104">
        <f t="shared" si="33"/>
        <v>40962</v>
      </c>
      <c r="AM306" s="138">
        <v>0.32430555555555557</v>
      </c>
      <c r="AN306" s="84">
        <v>5.69</v>
      </c>
      <c r="AO306" s="143">
        <v>284</v>
      </c>
      <c r="AP306" s="101">
        <v>2</v>
      </c>
      <c r="AQ306" s="99">
        <v>18</v>
      </c>
      <c r="AR306" s="89" t="s">
        <v>10</v>
      </c>
      <c r="AS306" s="294">
        <f>VLOOKUP($C306, MDT!A:D, 4, FALSE)</f>
        <v>51.9</v>
      </c>
      <c r="AT306" s="291">
        <f>(VLOOKUP($C306, MDT!A:D,4, TRUE)+VLOOKUP($C306+1, MDT!A:D,4, TRUE))/2</f>
        <v>51.5</v>
      </c>
      <c r="AU306" s="262">
        <f>((VLOOKUP($C306+1,Flow!A:B,2)+VLOOKUP($C306+2,Flow!A:B,2)+VLOOKUP($C306+3,Flow!A:B,2)+VLOOKUP($C306+4,Flow!A:B,2)+VLOOKUP($C306+5,Flow!A:B,2))/5)</f>
        <v>294.39999999999998</v>
      </c>
      <c r="AV306" s="262">
        <f>VLOOKUP($AL306,Flow!A:B, 2)</f>
        <v>294</v>
      </c>
      <c r="AW306" s="269">
        <f>((VLOOKUP(C306+1, Flow!A:B,2))+(VLOOKUP($C306+2, Flow!A:B,2)))/2</f>
        <v>296</v>
      </c>
      <c r="AX306" s="95">
        <v>26</v>
      </c>
      <c r="AY306" s="84">
        <v>10</v>
      </c>
      <c r="AZ306" s="84">
        <v>4</v>
      </c>
      <c r="BA306" s="84">
        <v>0</v>
      </c>
      <c r="BB306" s="103">
        <v>1</v>
      </c>
      <c r="BC306" s="118">
        <f t="shared" si="29"/>
        <v>53</v>
      </c>
      <c r="BD306" s="84">
        <f t="shared" si="30"/>
        <v>2012</v>
      </c>
      <c r="BE306" s="140">
        <f t="shared" si="31"/>
        <v>13.486842105263158</v>
      </c>
    </row>
    <row r="307" spans="1:57">
      <c r="A307" s="84" t="s">
        <v>18</v>
      </c>
      <c r="B307" s="89" t="s">
        <v>18</v>
      </c>
      <c r="C307" s="301">
        <v>40968</v>
      </c>
      <c r="D307" s="92" t="s">
        <v>384</v>
      </c>
      <c r="E307" s="84" t="s">
        <v>11</v>
      </c>
      <c r="F307" s="156">
        <v>0.83611111111111114</v>
      </c>
      <c r="G307" s="88">
        <v>340</v>
      </c>
      <c r="H307" s="84">
        <v>306</v>
      </c>
      <c r="I307" s="84">
        <v>22</v>
      </c>
      <c r="J307" s="84"/>
      <c r="K307" s="106">
        <f t="shared" si="32"/>
        <v>7.4918566775244306</v>
      </c>
      <c r="L307" s="112">
        <f t="shared" si="28"/>
        <v>7.18954248366013</v>
      </c>
      <c r="M307" s="95">
        <v>36</v>
      </c>
      <c r="N307" s="84">
        <v>36</v>
      </c>
      <c r="O307" s="84" t="s">
        <v>11</v>
      </c>
      <c r="P307" s="84"/>
      <c r="Q307" s="84" t="s">
        <v>251</v>
      </c>
      <c r="R307" s="84">
        <v>1</v>
      </c>
      <c r="S307" s="89">
        <v>0</v>
      </c>
      <c r="T307" s="280">
        <f>VLOOKUP($C307+$F307,Meso!A:C,2)</f>
        <v>61</v>
      </c>
      <c r="U307" s="284">
        <f>VLOOKUP($C307+$F307, Temp30!A:C, 3, TRUE)</f>
        <v>47.3</v>
      </c>
      <c r="V307" s="143">
        <v>317</v>
      </c>
      <c r="W307" s="106">
        <f>VLOOKUP($C307,Wunder!A:L,5,FALSE)</f>
        <v>29.99</v>
      </c>
      <c r="X307" s="106">
        <f>VLOOKUP($C307,Wunder!A:L,11, FALSE)</f>
        <v>0.16000000000000014</v>
      </c>
      <c r="Y307" s="106">
        <f>VLOOKUP($C307,Wunder!A:L,12, FALSE)</f>
        <v>-1.0000000000001563E-2</v>
      </c>
      <c r="Z307" s="99">
        <v>2.86</v>
      </c>
      <c r="AA307" s="80">
        <f>VLOOKUP($C307+F307, KRDD!A:D,4)</f>
        <v>10</v>
      </c>
      <c r="AB307" s="80">
        <f>VLOOKUP($C307+F307, KRDD!$A:$D,3)</f>
        <v>2</v>
      </c>
      <c r="AC307" s="84">
        <v>5</v>
      </c>
      <c r="AD307" s="106" t="str">
        <f>VLOOKUP($C307+$F307,Meso!A:D,4)</f>
        <v>clear</v>
      </c>
      <c r="AE307" s="120" t="str">
        <f>VLOOKUP($C307, Wunder!A:L, 10, FALSE)</f>
        <v>Rain-Thunderstorm</v>
      </c>
      <c r="AF307" s="262" t="str">
        <f>VLOOKUP($C307+1,Wunder!A:L,10,FALSE)</f>
        <v>Rain</v>
      </c>
      <c r="AG307" s="82" t="str">
        <f t="shared" si="27"/>
        <v>N</v>
      </c>
      <c r="AH307" s="106">
        <f>VLOOKUP($C307+$F307+(4/24),KRDD!A:D,2)-VLOOKUP($C307+$F307,KRDD!A:D,2)</f>
        <v>0</v>
      </c>
      <c r="AI307" s="84" t="s">
        <v>18</v>
      </c>
      <c r="AJ307" s="112">
        <f>VLOOKUP(C307+1,Moon!A:B,2,FALSE)</f>
        <v>0.53</v>
      </c>
      <c r="AK307" s="112">
        <f>AJ307*VLOOKUP(AD307,Moon!$R:$S,2,FALSE)</f>
        <v>0.53</v>
      </c>
      <c r="AL307" s="104">
        <f t="shared" si="33"/>
        <v>40969</v>
      </c>
      <c r="AM307" s="138">
        <v>0.20347222222222219</v>
      </c>
      <c r="AN307" s="84">
        <v>3.72</v>
      </c>
      <c r="AO307" s="143">
        <v>284</v>
      </c>
      <c r="AP307" s="101">
        <v>1.6</v>
      </c>
      <c r="AQ307" s="99">
        <v>24.7</v>
      </c>
      <c r="AR307" s="89" t="s">
        <v>10</v>
      </c>
      <c r="AS307" s="294">
        <f>VLOOKUP($C307, MDT!A:D, 4, FALSE)</f>
        <v>46.9</v>
      </c>
      <c r="AT307" s="291">
        <f>(VLOOKUP($C307, MDT!A:D,4, TRUE)+VLOOKUP($C307+1, MDT!A:D,4, TRUE))/2</f>
        <v>47.3</v>
      </c>
      <c r="AU307" s="262">
        <f>((VLOOKUP($C307+1,Flow!A:B,2)+VLOOKUP($C307+2,Flow!A:B,2)+VLOOKUP($C307+3,Flow!A:B,2)+VLOOKUP($C307+4,Flow!A:B,2)+VLOOKUP($C307+5,Flow!A:B,2))/5)</f>
        <v>298.60000000000002</v>
      </c>
      <c r="AV307" s="262">
        <f>VLOOKUP($AL307,Flow!A:B, 2)</f>
        <v>315</v>
      </c>
      <c r="AW307" s="269">
        <f>((VLOOKUP(C307+1, Flow!A:B,2))+(VLOOKUP($C307+2, Flow!A:B,2)))/2</f>
        <v>305.5</v>
      </c>
      <c r="AX307" s="95">
        <v>18</v>
      </c>
      <c r="AY307" s="84">
        <v>3</v>
      </c>
      <c r="AZ307" s="84">
        <v>0</v>
      </c>
      <c r="BA307" s="84">
        <v>0</v>
      </c>
      <c r="BB307" s="103">
        <v>1</v>
      </c>
      <c r="BC307" s="118">
        <f t="shared" si="29"/>
        <v>60</v>
      </c>
      <c r="BD307" s="84">
        <f t="shared" si="30"/>
        <v>2012</v>
      </c>
      <c r="BE307" s="140">
        <f t="shared" si="31"/>
        <v>7.4918566775244306</v>
      </c>
    </row>
    <row r="308" spans="1:57">
      <c r="A308" s="84" t="s">
        <v>18</v>
      </c>
      <c r="B308" s="89" t="s">
        <v>18</v>
      </c>
      <c r="C308" s="301">
        <v>40968</v>
      </c>
      <c r="D308" s="92" t="s">
        <v>384</v>
      </c>
      <c r="E308" s="84" t="s">
        <v>11</v>
      </c>
      <c r="F308" s="156">
        <v>0.83958333333333324</v>
      </c>
      <c r="G308" s="88">
        <v>322</v>
      </c>
      <c r="H308" s="84">
        <v>314</v>
      </c>
      <c r="I308" s="84">
        <v>24</v>
      </c>
      <c r="J308" s="84"/>
      <c r="K308" s="106">
        <f t="shared" si="32"/>
        <v>7.9365079365079358</v>
      </c>
      <c r="L308" s="112">
        <f t="shared" si="28"/>
        <v>7.6433121019108281</v>
      </c>
      <c r="M308" s="95">
        <v>35</v>
      </c>
      <c r="N308" s="84">
        <v>36</v>
      </c>
      <c r="O308" s="84" t="s">
        <v>11</v>
      </c>
      <c r="P308" s="84"/>
      <c r="Q308" s="84" t="s">
        <v>252</v>
      </c>
      <c r="R308" s="84">
        <v>1</v>
      </c>
      <c r="S308" s="89">
        <v>0</v>
      </c>
      <c r="T308" s="280">
        <f>VLOOKUP($C308+$F308,Meso!A:C,2)</f>
        <v>61</v>
      </c>
      <c r="U308" s="284">
        <f>VLOOKUP($C308+$F308, Temp30!A:C, 3, TRUE)</f>
        <v>47.3</v>
      </c>
      <c r="V308" s="143">
        <v>322</v>
      </c>
      <c r="W308" s="106">
        <f>VLOOKUP($C308,Wunder!A:L,5,FALSE)</f>
        <v>29.99</v>
      </c>
      <c r="X308" s="106">
        <f>VLOOKUP($C308,Wunder!A:L,11, FALSE)</f>
        <v>0.16000000000000014</v>
      </c>
      <c r="Y308" s="106">
        <f>VLOOKUP($C308,Wunder!A:L,12, FALSE)</f>
        <v>-1.0000000000001563E-2</v>
      </c>
      <c r="Z308" s="99">
        <v>2.86</v>
      </c>
      <c r="AA308" s="80">
        <f>VLOOKUP($C308+F308, KRDD!A:D,4)</f>
        <v>10</v>
      </c>
      <c r="AB308" s="80">
        <f>VLOOKUP($C308+F308, KRDD!$A:$D,3)</f>
        <v>2</v>
      </c>
      <c r="AC308" s="84">
        <v>5</v>
      </c>
      <c r="AD308" s="106" t="str">
        <f>VLOOKUP($C308+$F308,Meso!A:D,4)</f>
        <v>clear</v>
      </c>
      <c r="AE308" s="120" t="str">
        <f>VLOOKUP($C308, Wunder!A:L, 10, FALSE)</f>
        <v>Rain-Thunderstorm</v>
      </c>
      <c r="AF308" s="262" t="str">
        <f>VLOOKUP($C308+1,Wunder!A:L,10,FALSE)</f>
        <v>Rain</v>
      </c>
      <c r="AG308" s="82" t="str">
        <f t="shared" si="27"/>
        <v>N</v>
      </c>
      <c r="AH308" s="106">
        <f>VLOOKUP($C308+$F308+(4/24),KRDD!A:D,2)-VLOOKUP($C308+$F308,KRDD!A:D,2)</f>
        <v>0</v>
      </c>
      <c r="AI308" s="84" t="s">
        <v>18</v>
      </c>
      <c r="AJ308" s="112">
        <f>VLOOKUP(C308+1,Moon!A:B,2,FALSE)</f>
        <v>0.53</v>
      </c>
      <c r="AK308" s="112">
        <f>AJ308*VLOOKUP(AD308,Moon!$R:$S,2,FALSE)</f>
        <v>0.53</v>
      </c>
      <c r="AL308" s="104">
        <f t="shared" si="33"/>
        <v>40969</v>
      </c>
      <c r="AM308" s="138">
        <v>0.20347222222222219</v>
      </c>
      <c r="AN308" s="84">
        <v>3.72</v>
      </c>
      <c r="AO308" s="143">
        <v>284</v>
      </c>
      <c r="AP308" s="101">
        <v>1.6</v>
      </c>
      <c r="AQ308" s="99">
        <v>24.7</v>
      </c>
      <c r="AR308" s="89" t="s">
        <v>10</v>
      </c>
      <c r="AS308" s="294">
        <f>VLOOKUP($C308, MDT!A:D, 4, FALSE)</f>
        <v>46.9</v>
      </c>
      <c r="AT308" s="291">
        <f>(VLOOKUP($C308, MDT!A:D,4, TRUE)+VLOOKUP($C308+1, MDT!A:D,4, TRUE))/2</f>
        <v>47.3</v>
      </c>
      <c r="AU308" s="262">
        <f>((VLOOKUP($C308+1,Flow!A:B,2)+VLOOKUP($C308+2,Flow!A:B,2)+VLOOKUP($C308+3,Flow!A:B,2)+VLOOKUP($C308+4,Flow!A:B,2)+VLOOKUP($C308+5,Flow!A:B,2))/5)</f>
        <v>298.60000000000002</v>
      </c>
      <c r="AV308" s="262">
        <f>VLOOKUP($AL308,Flow!A:B, 2)</f>
        <v>315</v>
      </c>
      <c r="AW308" s="269">
        <f>((VLOOKUP(C308+1, Flow!A:B,2))+(VLOOKUP($C308+2, Flow!A:B,2)))/2</f>
        <v>305.5</v>
      </c>
      <c r="AX308" s="95">
        <v>22</v>
      </c>
      <c r="AY308" s="84">
        <v>2</v>
      </c>
      <c r="AZ308" s="84">
        <v>0</v>
      </c>
      <c r="BA308" s="84">
        <v>0</v>
      </c>
      <c r="BB308" s="103">
        <v>0</v>
      </c>
      <c r="BC308" s="118">
        <f t="shared" si="29"/>
        <v>60</v>
      </c>
      <c r="BD308" s="84">
        <f t="shared" si="30"/>
        <v>2012</v>
      </c>
      <c r="BE308" s="140">
        <f t="shared" si="31"/>
        <v>7.9365079365079358</v>
      </c>
    </row>
    <row r="309" spans="1:57">
      <c r="A309" s="84" t="s">
        <v>18</v>
      </c>
      <c r="B309" s="89" t="s">
        <v>18</v>
      </c>
      <c r="C309" s="301">
        <v>40975</v>
      </c>
      <c r="D309" s="92" t="s">
        <v>384</v>
      </c>
      <c r="E309" s="84" t="s">
        <v>11</v>
      </c>
      <c r="F309" s="156">
        <v>0.87291666666666667</v>
      </c>
      <c r="G309" s="88">
        <v>304</v>
      </c>
      <c r="H309" s="84">
        <v>299</v>
      </c>
      <c r="I309" s="84">
        <v>32</v>
      </c>
      <c r="J309" s="84"/>
      <c r="K309" s="106">
        <f t="shared" si="32"/>
        <v>11</v>
      </c>
      <c r="L309" s="112">
        <f t="shared" si="28"/>
        <v>10.702341137123746</v>
      </c>
      <c r="M309" s="95">
        <v>35</v>
      </c>
      <c r="N309" s="84">
        <v>35</v>
      </c>
      <c r="O309" s="84" t="s">
        <v>11</v>
      </c>
      <c r="P309" s="84"/>
      <c r="Q309" s="84" t="s">
        <v>252</v>
      </c>
      <c r="R309" s="84">
        <v>1</v>
      </c>
      <c r="S309" s="89">
        <v>0</v>
      </c>
      <c r="T309" s="280">
        <f>VLOOKUP($C309+$F309,Meso!A:C,2)</f>
        <v>61</v>
      </c>
      <c r="U309" s="284">
        <f>VLOOKUP($C309+$F309, Temp30!A:C, 3, TRUE)</f>
        <v>49.1</v>
      </c>
      <c r="V309" s="143">
        <v>288</v>
      </c>
      <c r="W309" s="106">
        <f>VLOOKUP($C309,Wunder!A:L,5,FALSE)</f>
        <v>30.2</v>
      </c>
      <c r="X309" s="106">
        <f>VLOOKUP($C309,Wunder!A:L,11, FALSE)</f>
        <v>8.0000000000001847E-2</v>
      </c>
      <c r="Y309" s="106">
        <f>VLOOKUP($C309,Wunder!A:L,12, FALSE)</f>
        <v>0.18999999999999773</v>
      </c>
      <c r="Z309" s="99">
        <v>1.58</v>
      </c>
      <c r="AA309" s="80">
        <f>VLOOKUP($C309+F309, KRDD!A:D,4)</f>
        <v>21</v>
      </c>
      <c r="AB309" s="80">
        <f>VLOOKUP($C309+F309, KRDD!$A:$D,3)</f>
        <v>11</v>
      </c>
      <c r="AC309" s="84">
        <v>0</v>
      </c>
      <c r="AD309" s="106" t="str">
        <f>VLOOKUP($C309+$F309,Meso!A:D,4)</f>
        <v>clear</v>
      </c>
      <c r="AE309" s="120"/>
      <c r="AF309" s="262"/>
      <c r="AG309" s="82" t="str">
        <f t="shared" si="27"/>
        <v>N</v>
      </c>
      <c r="AH309" s="106">
        <f>VLOOKUP($C309+$F309+(4/24),KRDD!A:D,2)-VLOOKUP($C309+$F309,KRDD!A:D,2)</f>
        <v>0</v>
      </c>
      <c r="AI309" s="84" t="s">
        <v>18</v>
      </c>
      <c r="AJ309" s="112">
        <f>VLOOKUP(C309+1,Moon!A:B,2,FALSE)</f>
        <v>1</v>
      </c>
      <c r="AK309" s="112">
        <f>AJ309*VLOOKUP(AD309,Moon!$R:$S,2,FALSE)</f>
        <v>1</v>
      </c>
      <c r="AL309" s="104">
        <f t="shared" si="33"/>
        <v>40976</v>
      </c>
      <c r="AM309" s="138">
        <v>0.33749999999999997</v>
      </c>
      <c r="AN309" s="84">
        <v>2.62</v>
      </c>
      <c r="AO309" s="143">
        <v>297</v>
      </c>
      <c r="AP309" s="101">
        <v>1.9</v>
      </c>
      <c r="AQ309" s="99">
        <v>20</v>
      </c>
      <c r="AR309" s="89" t="s">
        <v>10</v>
      </c>
      <c r="AS309" s="280">
        <f>VLOOKUP($C309, MDT!A:D, 4, FALSE)</f>
        <v>47.9</v>
      </c>
      <c r="AT309" s="291">
        <f>(VLOOKUP($C309, MDT!A:D,4, TRUE)+VLOOKUP($C309+1, MDT!A:D,4, TRUE))/2</f>
        <v>48.55</v>
      </c>
      <c r="AU309" s="262">
        <f>((VLOOKUP($C309+1,Flow!A:B,2)+VLOOKUP($C309+2,Flow!A:B,2)+VLOOKUP($C309+3,Flow!A:B,2)+VLOOKUP($C309+4,Flow!A:B,2)+VLOOKUP($C309+5,Flow!A:B,2))/5)</f>
        <v>294.39999999999998</v>
      </c>
      <c r="AV309" s="262">
        <f>VLOOKUP($AL309,Flow!A:B, 2)</f>
        <v>290</v>
      </c>
      <c r="AW309" s="269">
        <f>((VLOOKUP(C309+1, Flow!A:B,2))+(VLOOKUP($C309+2, Flow!A:B,2)))/2</f>
        <v>291</v>
      </c>
      <c r="AX309" s="95">
        <v>30</v>
      </c>
      <c r="AY309" s="84">
        <v>1</v>
      </c>
      <c r="AZ309" s="84">
        <v>0</v>
      </c>
      <c r="BA309" s="84">
        <v>1</v>
      </c>
      <c r="BB309" s="103">
        <v>0</v>
      </c>
      <c r="BC309" s="118">
        <f t="shared" si="29"/>
        <v>67</v>
      </c>
      <c r="BD309" s="84">
        <f t="shared" si="30"/>
        <v>2012</v>
      </c>
      <c r="BE309" s="140">
        <f t="shared" si="31"/>
        <v>11</v>
      </c>
    </row>
    <row r="310" spans="1:57">
      <c r="A310" s="84" t="s">
        <v>18</v>
      </c>
      <c r="B310" s="89" t="s">
        <v>18</v>
      </c>
      <c r="C310" s="301">
        <v>40975</v>
      </c>
      <c r="D310" s="92" t="s">
        <v>384</v>
      </c>
      <c r="E310" s="84" t="s">
        <v>11</v>
      </c>
      <c r="F310" s="156">
        <v>0.87708333333333333</v>
      </c>
      <c r="G310" s="88">
        <v>301</v>
      </c>
      <c r="H310" s="84">
        <v>291</v>
      </c>
      <c r="I310" s="84">
        <v>23</v>
      </c>
      <c r="J310" s="84"/>
      <c r="K310" s="106">
        <f t="shared" si="32"/>
        <v>8.2191780821917799</v>
      </c>
      <c r="L310" s="112">
        <f t="shared" si="28"/>
        <v>7.9037800687285218</v>
      </c>
      <c r="M310" s="95">
        <v>35</v>
      </c>
      <c r="N310" s="84">
        <v>35</v>
      </c>
      <c r="O310" s="84" t="s">
        <v>11</v>
      </c>
      <c r="P310" s="84"/>
      <c r="Q310" s="84" t="s">
        <v>251</v>
      </c>
      <c r="R310" s="84">
        <v>1</v>
      </c>
      <c r="S310" s="89">
        <v>0</v>
      </c>
      <c r="T310" s="280">
        <f>VLOOKUP($C310+$F310,Meso!A:C,2)</f>
        <v>61</v>
      </c>
      <c r="U310" s="284">
        <f>VLOOKUP($C310+$F310, Temp30!A:C, 3, TRUE)</f>
        <v>49.1</v>
      </c>
      <c r="V310" s="143">
        <v>288</v>
      </c>
      <c r="W310" s="106">
        <f>VLOOKUP($C310,Wunder!A:L,5,FALSE)</f>
        <v>30.2</v>
      </c>
      <c r="X310" s="106">
        <f>VLOOKUP($C310,Wunder!A:L,11, FALSE)</f>
        <v>8.0000000000001847E-2</v>
      </c>
      <c r="Y310" s="106">
        <f>VLOOKUP($C310,Wunder!A:L,12, FALSE)</f>
        <v>0.18999999999999773</v>
      </c>
      <c r="Z310" s="99">
        <v>1.58</v>
      </c>
      <c r="AA310" s="80">
        <f>VLOOKUP($C310+F310, KRDD!A:D,4)</f>
        <v>15</v>
      </c>
      <c r="AB310" s="80">
        <f>VLOOKUP($C310+F310, KRDD!$A:$D,3)</f>
        <v>10</v>
      </c>
      <c r="AC310" s="84">
        <v>0</v>
      </c>
      <c r="AD310" s="106" t="str">
        <f>VLOOKUP($C310+$F310,Meso!A:D,4)</f>
        <v>clear</v>
      </c>
      <c r="AE310" s="120"/>
      <c r="AF310" s="262"/>
      <c r="AG310" s="82" t="str">
        <f t="shared" si="27"/>
        <v>N</v>
      </c>
      <c r="AH310" s="106">
        <f>VLOOKUP($C310+$F310+(4/24),KRDD!A:D,2)-VLOOKUP($C310+$F310,KRDD!A:D,2)</f>
        <v>0</v>
      </c>
      <c r="AI310" s="84" t="s">
        <v>18</v>
      </c>
      <c r="AJ310" s="112">
        <f>VLOOKUP(C310+1,Moon!A:B,2,FALSE)</f>
        <v>1</v>
      </c>
      <c r="AK310" s="112">
        <f>AJ310*VLOOKUP(AD310,Moon!$R:$S,2,FALSE)</f>
        <v>1</v>
      </c>
      <c r="AL310" s="104">
        <f t="shared" si="33"/>
        <v>40976</v>
      </c>
      <c r="AM310" s="138">
        <v>0.33749999999999997</v>
      </c>
      <c r="AN310" s="84">
        <v>2.62</v>
      </c>
      <c r="AO310" s="143">
        <v>297</v>
      </c>
      <c r="AP310" s="101">
        <v>1.9</v>
      </c>
      <c r="AQ310" s="99">
        <v>20</v>
      </c>
      <c r="AR310" s="89" t="s">
        <v>10</v>
      </c>
      <c r="AS310" s="280">
        <f>VLOOKUP($C310, MDT!A:D, 4, FALSE)</f>
        <v>47.9</v>
      </c>
      <c r="AT310" s="291">
        <f>(VLOOKUP($C310, MDT!A:D,4, TRUE)+VLOOKUP($C310+1, MDT!A:D,4, TRUE))/2</f>
        <v>48.55</v>
      </c>
      <c r="AU310" s="262">
        <f>((VLOOKUP($C310+1,Flow!A:B,2)+VLOOKUP($C310+2,Flow!A:B,2)+VLOOKUP($C310+3,Flow!A:B,2)+VLOOKUP($C310+4,Flow!A:B,2)+VLOOKUP($C310+5,Flow!A:B,2))/5)</f>
        <v>294.39999999999998</v>
      </c>
      <c r="AV310" s="262">
        <f>VLOOKUP($AL310,Flow!A:B, 2)</f>
        <v>290</v>
      </c>
      <c r="AW310" s="269">
        <f>((VLOOKUP(C310+1, Flow!A:B,2))+(VLOOKUP($C310+2, Flow!A:B,2)))/2</f>
        <v>291</v>
      </c>
      <c r="AX310" s="95">
        <v>22</v>
      </c>
      <c r="AY310" s="84">
        <v>1</v>
      </c>
      <c r="AZ310" s="84">
        <v>0</v>
      </c>
      <c r="BA310" s="84">
        <v>0</v>
      </c>
      <c r="BB310" s="103">
        <v>0</v>
      </c>
      <c r="BC310" s="118">
        <f t="shared" si="29"/>
        <v>67</v>
      </c>
      <c r="BD310" s="84">
        <f t="shared" si="30"/>
        <v>2012</v>
      </c>
      <c r="BE310" s="140">
        <f t="shared" si="31"/>
        <v>8.2191780821917799</v>
      </c>
    </row>
    <row r="311" spans="1:57">
      <c r="A311" s="84" t="s">
        <v>18</v>
      </c>
      <c r="B311" s="89" t="s">
        <v>18</v>
      </c>
      <c r="C311" s="301">
        <v>40989</v>
      </c>
      <c r="D311" s="92" t="s">
        <v>384</v>
      </c>
      <c r="E311" s="84" t="s">
        <v>11</v>
      </c>
      <c r="F311" s="156">
        <v>0.83194444444444438</v>
      </c>
      <c r="G311" s="88">
        <v>281</v>
      </c>
      <c r="H311" s="84">
        <v>281</v>
      </c>
      <c r="I311" s="84">
        <v>14</v>
      </c>
      <c r="J311" s="84"/>
      <c r="K311" s="106">
        <f t="shared" si="32"/>
        <v>5.3191489361702127</v>
      </c>
      <c r="L311" s="112">
        <f t="shared" si="28"/>
        <v>4.9822064056939501</v>
      </c>
      <c r="M311" s="95">
        <v>36</v>
      </c>
      <c r="N311" s="84">
        <v>38</v>
      </c>
      <c r="O311" s="84" t="s">
        <v>11</v>
      </c>
      <c r="P311" s="84"/>
      <c r="Q311" s="84" t="s">
        <v>252</v>
      </c>
      <c r="R311" s="84">
        <v>1</v>
      </c>
      <c r="S311" s="89">
        <v>1</v>
      </c>
      <c r="T311" s="280">
        <f>VLOOKUP($C311+$F311,Meso!A:C,2)</f>
        <v>61</v>
      </c>
      <c r="U311" s="284">
        <f>VLOOKUP($C311+$F311, Temp30!A:C, 3, TRUE)</f>
        <v>50</v>
      </c>
      <c r="V311" s="143">
        <v>506</v>
      </c>
      <c r="W311" s="106">
        <f>VLOOKUP($C311,Wunder!A:L,5,FALSE)</f>
        <v>30.05</v>
      </c>
      <c r="X311" s="106">
        <f>VLOOKUP($C311,Wunder!A:L,11, FALSE)</f>
        <v>-0.17000000000000171</v>
      </c>
      <c r="Y311" s="106">
        <f>VLOOKUP($C311,Wunder!A:L,12, FALSE)</f>
        <v>-0.12999999999999901</v>
      </c>
      <c r="Z311" s="99">
        <v>3.51</v>
      </c>
      <c r="AA311" s="80">
        <f>VLOOKUP($C311+F311, KRDD!A:D,4)</f>
        <v>8</v>
      </c>
      <c r="AB311" s="80">
        <f>VLOOKUP($C311+F311, KRDD!$A:$D,3)</f>
        <v>1</v>
      </c>
      <c r="AC311" s="84">
        <v>9</v>
      </c>
      <c r="AD311" s="106" t="str">
        <f>VLOOKUP($C311+$F311,Meso!A:D,4)</f>
        <v>clear</v>
      </c>
      <c r="AE311" s="120" t="str">
        <f>VLOOKUP($C311, Wunder!A:L, 10, FALSE)</f>
        <v>Rain</v>
      </c>
      <c r="AF311" s="262" t="str">
        <f>VLOOKUP($C311+1,Wunder!A:L,10,FALSE)</f>
        <v>Rain</v>
      </c>
      <c r="AG311" s="82" t="s">
        <v>11</v>
      </c>
      <c r="AH311" s="106">
        <f>VLOOKUP($C311+$F311+(4/24),KRDD!A:D,2)-VLOOKUP($C311+$F311,KRDD!A:D,2)</f>
        <v>0</v>
      </c>
      <c r="AI311" s="84" t="s">
        <v>11</v>
      </c>
      <c r="AJ311" s="112">
        <v>0.02</v>
      </c>
      <c r="AK311" s="112">
        <f>AJ311*VLOOKUP(AD311,Moon!$R:$S,2,FALSE)</f>
        <v>0.02</v>
      </c>
      <c r="AL311" s="104">
        <f t="shared" si="33"/>
        <v>40990</v>
      </c>
      <c r="AM311" s="138">
        <v>0.33263888888888887</v>
      </c>
      <c r="AN311" s="84">
        <v>4.2699999999999996</v>
      </c>
      <c r="AO311" s="143">
        <v>539</v>
      </c>
      <c r="AP311" s="101">
        <v>2.8</v>
      </c>
      <c r="AQ311" s="99">
        <v>9.6999999999999993</v>
      </c>
      <c r="AR311" s="89" t="s">
        <v>10</v>
      </c>
      <c r="AS311" s="280">
        <f>VLOOKUP($C311, MDT!A:D, 4, FALSE)</f>
        <v>48.6</v>
      </c>
      <c r="AT311" s="291">
        <f>(VLOOKUP($C311, MDT!A:D,4, TRUE)+VLOOKUP($C311+1, MDT!A:D,4, TRUE))/2</f>
        <v>49.5</v>
      </c>
      <c r="AU311" s="262">
        <f>((VLOOKUP($C311+1,Flow!A:B,2)+VLOOKUP($C311+2,Flow!A:B,2)+VLOOKUP($C311+3,Flow!A:B,2)+VLOOKUP($C311+4,Flow!A:B,2)+VLOOKUP($C311+5,Flow!A:B,2))/5)</f>
        <v>555.6</v>
      </c>
      <c r="AV311" s="262">
        <f>VLOOKUP($AL311,Flow!A:B, 2)</f>
        <v>503</v>
      </c>
      <c r="AW311" s="269">
        <f>((VLOOKUP(C311+1, Flow!A:B,2))+(VLOOKUP($C311+2, Flow!A:B,2)))/2</f>
        <v>526.5</v>
      </c>
      <c r="AX311" s="95">
        <v>13</v>
      </c>
      <c r="AY311" s="84">
        <v>0</v>
      </c>
      <c r="AZ311" s="84">
        <v>0</v>
      </c>
      <c r="BA311" s="84">
        <v>0</v>
      </c>
      <c r="BB311" s="103">
        <v>1</v>
      </c>
      <c r="BC311" s="118">
        <f t="shared" si="29"/>
        <v>81</v>
      </c>
      <c r="BD311" s="84">
        <f t="shared" si="30"/>
        <v>2012</v>
      </c>
      <c r="BE311" s="140">
        <f t="shared" si="31"/>
        <v>5.3191489361702127</v>
      </c>
    </row>
    <row r="312" spans="1:57">
      <c r="A312" s="85" t="s">
        <v>18</v>
      </c>
      <c r="B312" s="90" t="s">
        <v>18</v>
      </c>
      <c r="C312" s="304">
        <v>40989</v>
      </c>
      <c r="D312" s="91" t="s">
        <v>384</v>
      </c>
      <c r="E312" s="85" t="s">
        <v>11</v>
      </c>
      <c r="F312" s="158">
        <v>0.8354166666666667</v>
      </c>
      <c r="G312" s="98">
        <v>218</v>
      </c>
      <c r="H312" s="85">
        <v>215</v>
      </c>
      <c r="I312" s="85">
        <v>9</v>
      </c>
      <c r="J312" s="85"/>
      <c r="K312" s="107">
        <f t="shared" si="32"/>
        <v>4.6296296296296298</v>
      </c>
      <c r="L312" s="114">
        <f t="shared" si="28"/>
        <v>4.1860465116279073</v>
      </c>
      <c r="M312" s="147">
        <v>37</v>
      </c>
      <c r="N312" s="85">
        <v>40</v>
      </c>
      <c r="O312" s="85" t="s">
        <v>11</v>
      </c>
      <c r="P312" s="85"/>
      <c r="Q312" s="85" t="s">
        <v>251</v>
      </c>
      <c r="R312" s="85">
        <v>1</v>
      </c>
      <c r="S312" s="90">
        <v>1</v>
      </c>
      <c r="T312" s="281">
        <f>VLOOKUP($C312+$F312,Meso!A:C,2)</f>
        <v>61</v>
      </c>
      <c r="U312" s="285">
        <f>VLOOKUP($C312+$F312, Temp30!A:C, 3, TRUE)</f>
        <v>50</v>
      </c>
      <c r="V312" s="148">
        <v>506</v>
      </c>
      <c r="W312" s="107">
        <f>VLOOKUP($C312,Wunder!A:L,5,FALSE)</f>
        <v>30.05</v>
      </c>
      <c r="X312" s="107">
        <f>VLOOKUP($C312,Wunder!A:L,11, FALSE)</f>
        <v>-0.17000000000000171</v>
      </c>
      <c r="Y312" s="107">
        <f>VLOOKUP($C312,Wunder!A:L,12, FALSE)</f>
        <v>-0.12999999999999901</v>
      </c>
      <c r="Z312" s="149">
        <v>3.51</v>
      </c>
      <c r="AA312" s="81">
        <f>VLOOKUP($C312+F312, KRDD!A:D,4)</f>
        <v>8</v>
      </c>
      <c r="AB312" s="81">
        <f>VLOOKUP($C312+F312, KRDD!$A:$D,3)</f>
        <v>1</v>
      </c>
      <c r="AC312" s="85">
        <v>9</v>
      </c>
      <c r="AD312" s="107" t="str">
        <f>VLOOKUP($C312+$F312,Meso!A:D,4)</f>
        <v>clear</v>
      </c>
      <c r="AE312" s="121" t="str">
        <f>VLOOKUP($C312, Wunder!A:L, 10, FALSE)</f>
        <v>Rain</v>
      </c>
      <c r="AF312" s="263" t="str">
        <f>VLOOKUP($C312+1,Wunder!A:L,10,FALSE)</f>
        <v>Rain</v>
      </c>
      <c r="AG312" s="122" t="s">
        <v>11</v>
      </c>
      <c r="AH312" s="107">
        <f>VLOOKUP($C312+$F312+(4/24),KRDD!A:D,2)-VLOOKUP($C312+$F312,KRDD!A:D,2)</f>
        <v>0</v>
      </c>
      <c r="AI312" s="85" t="s">
        <v>11</v>
      </c>
      <c r="AJ312" s="114">
        <v>0.02</v>
      </c>
      <c r="AK312" s="114">
        <f>AJ312*VLOOKUP(AD312,Moon!$R:$S,2,FALSE)</f>
        <v>0.02</v>
      </c>
      <c r="AL312" s="105">
        <f t="shared" si="33"/>
        <v>40990</v>
      </c>
      <c r="AM312" s="159">
        <v>0.33263888888888887</v>
      </c>
      <c r="AN312" s="85">
        <v>4.2699999999999996</v>
      </c>
      <c r="AO312" s="148">
        <v>539</v>
      </c>
      <c r="AP312" s="200">
        <v>2.8</v>
      </c>
      <c r="AQ312" s="149">
        <v>9.6999999999999993</v>
      </c>
      <c r="AR312" s="90" t="s">
        <v>10</v>
      </c>
      <c r="AS312" s="281">
        <f>VLOOKUP($C312, MDT!A:D, 4, FALSE)</f>
        <v>48.6</v>
      </c>
      <c r="AT312" s="292">
        <f>(VLOOKUP($C312, MDT!A:D,4, TRUE)+VLOOKUP($C312+1, MDT!A:D,4, TRUE))/2</f>
        <v>49.5</v>
      </c>
      <c r="AU312" s="263">
        <f>((VLOOKUP($C312+1,Flow!A:B,2)+VLOOKUP($C312+2,Flow!A:B,2)+VLOOKUP($C312+3,Flow!A:B,2)+VLOOKUP($C312+4,Flow!A:B,2)+VLOOKUP($C312+5,Flow!A:B,2))/5)</f>
        <v>555.6</v>
      </c>
      <c r="AV312" s="263">
        <f>VLOOKUP($AL312,Flow!A:B, 2)</f>
        <v>503</v>
      </c>
      <c r="AW312" s="270">
        <f>((VLOOKUP(C312+1, Flow!A:B,2))+(VLOOKUP($C312+2, Flow!A:B,2)))/2</f>
        <v>526.5</v>
      </c>
      <c r="AX312" s="147">
        <v>9</v>
      </c>
      <c r="AY312" s="85">
        <v>0</v>
      </c>
      <c r="AZ312" s="85">
        <v>0</v>
      </c>
      <c r="BA312" s="85">
        <v>0</v>
      </c>
      <c r="BB312" s="146">
        <v>0</v>
      </c>
      <c r="BC312" s="119">
        <f t="shared" si="29"/>
        <v>81</v>
      </c>
      <c r="BD312" s="85">
        <f t="shared" si="30"/>
        <v>2012</v>
      </c>
      <c r="BE312" s="153">
        <f t="shared" si="31"/>
        <v>4.6296296296296298</v>
      </c>
    </row>
    <row r="313" spans="1:57">
      <c r="A313" s="84" t="s">
        <v>18</v>
      </c>
      <c r="B313" s="89" t="s">
        <v>18</v>
      </c>
      <c r="C313" s="301">
        <v>41297</v>
      </c>
      <c r="D313" s="92" t="s">
        <v>384</v>
      </c>
      <c r="E313" s="84" t="s">
        <v>11</v>
      </c>
      <c r="F313" s="156">
        <v>0.77430555555555547</v>
      </c>
      <c r="G313" s="88">
        <v>213</v>
      </c>
      <c r="H313" s="84">
        <v>212</v>
      </c>
      <c r="I313" s="84">
        <v>17</v>
      </c>
      <c r="J313" s="84"/>
      <c r="K313" s="106">
        <f t="shared" si="32"/>
        <v>8.4507042253521121</v>
      </c>
      <c r="L313" s="112">
        <f t="shared" si="28"/>
        <v>8.0188679245283012</v>
      </c>
      <c r="M313" s="95">
        <v>36</v>
      </c>
      <c r="N313" s="84">
        <v>36</v>
      </c>
      <c r="O313" s="84" t="s">
        <v>11</v>
      </c>
      <c r="P313" s="84"/>
      <c r="Q313" s="84" t="s">
        <v>252</v>
      </c>
      <c r="R313" s="84">
        <v>1</v>
      </c>
      <c r="S313" s="89">
        <v>3</v>
      </c>
      <c r="T313" s="280">
        <f>VLOOKUP($C313+$F313,Meso!A:C,2)</f>
        <v>46</v>
      </c>
      <c r="U313" s="284">
        <f>VLOOKUP($C313+$F313, Temp30!A:C, 3, TRUE)</f>
        <v>48.1</v>
      </c>
      <c r="V313" s="84">
        <v>513</v>
      </c>
      <c r="W313" s="106">
        <f>VLOOKUP($C313,Wunder!A:L,5,FALSE)</f>
        <v>30.08</v>
      </c>
      <c r="X313" s="106">
        <f>VLOOKUP($C313,Wunder!A:L,11, FALSE)</f>
        <v>8.0000000000001847E-2</v>
      </c>
      <c r="Y313" s="106">
        <f>VLOOKUP($C313,Wunder!A:L,12, FALSE)</f>
        <v>-2.0000000000003126E-2</v>
      </c>
      <c r="Z313" s="99">
        <v>3.05</v>
      </c>
      <c r="AA313" s="80">
        <f>VLOOKUP($C313+F313, KRDD!A:D,4)</f>
        <v>5</v>
      </c>
      <c r="AB313" s="80">
        <f>VLOOKUP($C313+F313, KRDD!$A:$D,3)</f>
        <v>3</v>
      </c>
      <c r="AC313" s="84">
        <v>10</v>
      </c>
      <c r="AD313" s="106" t="str">
        <f>VLOOKUP($C313+$F313,Meso!A:D,4)</f>
        <v>lt rain; fog</v>
      </c>
      <c r="AE313" s="120" t="str">
        <f>VLOOKUP($C313, Wunder!A:L, 10, FALSE)</f>
        <v>Rain</v>
      </c>
      <c r="AF313" s="262" t="str">
        <f>VLOOKUP($C313+1,Wunder!A:L,10,FALSE)</f>
        <v>Rain</v>
      </c>
      <c r="AG313" s="82" t="str">
        <f t="shared" si="27"/>
        <v>Y</v>
      </c>
      <c r="AH313" s="106">
        <f>VLOOKUP($C313+$F313+(4/24),KRDD!A:D,2)-VLOOKUP($C313+$F313,KRDD!A:D,2)</f>
        <v>9.0000000000003411E-2</v>
      </c>
      <c r="AI313" s="84" t="s">
        <v>11</v>
      </c>
      <c r="AJ313" s="112">
        <f>VLOOKUP(C313+1,Moon!A:B,2,FALSE)</f>
        <v>0.92</v>
      </c>
      <c r="AK313" s="112">
        <f>AJ313*VLOOKUP(AD313,Moon!$R:$S,2,FALSE)</f>
        <v>0.18400000000000002</v>
      </c>
      <c r="AL313" s="104">
        <f t="shared" si="33"/>
        <v>41298</v>
      </c>
      <c r="AM313" s="138">
        <v>0.83333333333333337</v>
      </c>
      <c r="AN313" s="99">
        <v>3.04</v>
      </c>
      <c r="AO313" s="84">
        <v>530</v>
      </c>
      <c r="AP313" s="99">
        <v>2.5</v>
      </c>
      <c r="AQ313" s="99">
        <v>11</v>
      </c>
      <c r="AR313" s="89" t="s">
        <v>10</v>
      </c>
      <c r="AS313" s="280">
        <f>VLOOKUP($C313, MDT!A:D, 4, FALSE)</f>
        <v>47.7</v>
      </c>
      <c r="AT313" s="291">
        <f>(VLOOKUP($C313, MDT!A:D,4, TRUE)+VLOOKUP($C313+1, MDT!A:D,4, TRUE))/2</f>
        <v>48.55</v>
      </c>
      <c r="AU313" s="262">
        <f>((VLOOKUP($C313+1,Flow!A:B,2)+VLOOKUP($C313+2,Flow!A:B,2)+VLOOKUP($C313+3,Flow!A:B,2)+VLOOKUP($C313+4,Flow!A:B,2)+VLOOKUP($C313+5,Flow!A:B,2))/5)</f>
        <v>568.20000000000005</v>
      </c>
      <c r="AV313" s="262">
        <f>VLOOKUP($AL313,Flow!A:B, 2)</f>
        <v>471</v>
      </c>
      <c r="AW313" s="269">
        <f>((VLOOKUP(C313+1, Flow!A:B,2))+(VLOOKUP($C313+2, Flow!A:B,2)))/2</f>
        <v>531</v>
      </c>
      <c r="AX313" s="95">
        <v>17</v>
      </c>
      <c r="AY313" s="84">
        <v>0</v>
      </c>
      <c r="AZ313" s="84">
        <v>0</v>
      </c>
      <c r="BA313" s="84">
        <v>0</v>
      </c>
      <c r="BB313" s="103">
        <v>0</v>
      </c>
      <c r="BC313" s="118">
        <f t="shared" si="29"/>
        <v>23</v>
      </c>
      <c r="BD313" s="84">
        <f t="shared" si="30"/>
        <v>2013</v>
      </c>
      <c r="BE313" s="140">
        <f t="shared" si="31"/>
        <v>8.4507042253521121</v>
      </c>
    </row>
    <row r="314" spans="1:57">
      <c r="A314" s="84" t="s">
        <v>18</v>
      </c>
      <c r="B314" s="89" t="s">
        <v>18</v>
      </c>
      <c r="C314" s="301">
        <v>41297</v>
      </c>
      <c r="D314" s="92" t="s">
        <v>384</v>
      </c>
      <c r="E314" s="84" t="s">
        <v>11</v>
      </c>
      <c r="F314" s="156">
        <v>0.77083333333333337</v>
      </c>
      <c r="G314" s="88">
        <v>200</v>
      </c>
      <c r="H314" s="84">
        <v>194</v>
      </c>
      <c r="I314" s="84">
        <v>14</v>
      </c>
      <c r="J314" s="84"/>
      <c r="K314" s="106">
        <f t="shared" si="32"/>
        <v>7.6923076923076925</v>
      </c>
      <c r="L314" s="112">
        <f t="shared" si="28"/>
        <v>7.216494845360824</v>
      </c>
      <c r="M314" s="95">
        <v>35</v>
      </c>
      <c r="N314" s="84">
        <v>35</v>
      </c>
      <c r="O314" s="84" t="s">
        <v>11</v>
      </c>
      <c r="P314" s="84"/>
      <c r="Q314" s="84" t="s">
        <v>251</v>
      </c>
      <c r="R314" s="84">
        <v>1</v>
      </c>
      <c r="S314" s="89">
        <v>3</v>
      </c>
      <c r="T314" s="280">
        <f>VLOOKUP($C314+$F314,Meso!A:C,2)</f>
        <v>46</v>
      </c>
      <c r="U314" s="284">
        <f>VLOOKUP($C314+$F314, Temp30!A:C, 3, TRUE)</f>
        <v>48.1</v>
      </c>
      <c r="V314" s="84">
        <v>513</v>
      </c>
      <c r="W314" s="106">
        <f>VLOOKUP($C314,Wunder!A:L,5,FALSE)</f>
        <v>30.08</v>
      </c>
      <c r="X314" s="106">
        <f>VLOOKUP($C314,Wunder!A:L,11, FALSE)</f>
        <v>8.0000000000001847E-2</v>
      </c>
      <c r="Y314" s="106">
        <f>VLOOKUP($C314,Wunder!A:L,12, FALSE)</f>
        <v>-2.0000000000003126E-2</v>
      </c>
      <c r="Z314" s="99">
        <v>3.05</v>
      </c>
      <c r="AA314" s="80">
        <f>VLOOKUP($C314+F314, KRDD!A:D,4)</f>
        <v>5</v>
      </c>
      <c r="AB314" s="80">
        <f>VLOOKUP($C314+F314, KRDD!$A:$D,3)</f>
        <v>3</v>
      </c>
      <c r="AC314" s="84">
        <v>10</v>
      </c>
      <c r="AD314" s="106" t="str">
        <f>VLOOKUP($C314+$F314,Meso!A:D,4)</f>
        <v>lt rain; fog</v>
      </c>
      <c r="AE314" s="120" t="str">
        <f>VLOOKUP($C314, Wunder!A:L, 10, FALSE)</f>
        <v>Rain</v>
      </c>
      <c r="AF314" s="262" t="str">
        <f>VLOOKUP($C314+1,Wunder!A:L,10,FALSE)</f>
        <v>Rain</v>
      </c>
      <c r="AG314" s="82" t="str">
        <f t="shared" si="27"/>
        <v>Y</v>
      </c>
      <c r="AH314" s="106">
        <f>VLOOKUP($C314+$F314+(4/24),KRDD!A:D,2)-VLOOKUP($C314+$F314,KRDD!A:D,2)</f>
        <v>9.0000000000003411E-2</v>
      </c>
      <c r="AI314" s="84" t="s">
        <v>11</v>
      </c>
      <c r="AJ314" s="112">
        <f>VLOOKUP(C314+1,Moon!A:B,2,FALSE)</f>
        <v>0.92</v>
      </c>
      <c r="AK314" s="112">
        <f>AJ314*VLOOKUP(AD314,Moon!$R:$S,2,FALSE)</f>
        <v>0.18400000000000002</v>
      </c>
      <c r="AL314" s="104">
        <f t="shared" si="33"/>
        <v>41298</v>
      </c>
      <c r="AM314" s="198">
        <v>0.83333333333333337</v>
      </c>
      <c r="AN314" s="99">
        <v>3.04</v>
      </c>
      <c r="AO314" s="84">
        <v>530</v>
      </c>
      <c r="AP314" s="99">
        <v>2.5</v>
      </c>
      <c r="AQ314" s="99">
        <v>11</v>
      </c>
      <c r="AR314" s="89" t="s">
        <v>10</v>
      </c>
      <c r="AS314" s="280">
        <f>VLOOKUP($C314, MDT!A:D, 4, FALSE)</f>
        <v>47.7</v>
      </c>
      <c r="AT314" s="291">
        <f>(VLOOKUP($C314, MDT!A:D,4, TRUE)+VLOOKUP($C314+1, MDT!A:D,4, TRUE))/2</f>
        <v>48.55</v>
      </c>
      <c r="AU314" s="262">
        <f>((VLOOKUP($C314+1,Flow!A:B,2)+VLOOKUP($C314+2,Flow!A:B,2)+VLOOKUP($C314+3,Flow!A:B,2)+VLOOKUP($C314+4,Flow!A:B,2)+VLOOKUP($C314+5,Flow!A:B,2))/5)</f>
        <v>568.20000000000005</v>
      </c>
      <c r="AV314" s="272">
        <f>VLOOKUP($AL314,Flow!A:B, 2)</f>
        <v>471</v>
      </c>
      <c r="AW314" s="269">
        <f>((VLOOKUP(C314+1, Flow!A:B,2))+(VLOOKUP($C314+2, Flow!A:B,2)))/2</f>
        <v>531</v>
      </c>
      <c r="AX314" s="95">
        <v>14</v>
      </c>
      <c r="AY314" s="84">
        <v>0</v>
      </c>
      <c r="AZ314" s="84">
        <v>0</v>
      </c>
      <c r="BA314" s="84">
        <v>0</v>
      </c>
      <c r="BB314" s="103">
        <v>0</v>
      </c>
      <c r="BC314" s="118">
        <f t="shared" si="29"/>
        <v>23</v>
      </c>
      <c r="BD314" s="84">
        <f t="shared" si="30"/>
        <v>2013</v>
      </c>
      <c r="BE314" s="140">
        <f t="shared" si="31"/>
        <v>7.6923076923076925</v>
      </c>
    </row>
    <row r="315" spans="1:57">
      <c r="A315" s="84" t="s">
        <v>18</v>
      </c>
      <c r="B315" s="89" t="s">
        <v>18</v>
      </c>
      <c r="C315" s="301">
        <v>41304</v>
      </c>
      <c r="D315" s="92" t="s">
        <v>384</v>
      </c>
      <c r="E315" s="84" t="s">
        <v>11</v>
      </c>
      <c r="F315" s="156">
        <v>0.80208333333333337</v>
      </c>
      <c r="G315" s="88">
        <v>164</v>
      </c>
      <c r="H315" s="84">
        <v>160</v>
      </c>
      <c r="I315" s="84">
        <v>13</v>
      </c>
      <c r="J315" s="84"/>
      <c r="K315" s="106">
        <f t="shared" si="32"/>
        <v>8.695652173913043</v>
      </c>
      <c r="L315" s="112">
        <f t="shared" si="28"/>
        <v>8.125</v>
      </c>
      <c r="M315" s="95">
        <v>36</v>
      </c>
      <c r="N315" s="84">
        <v>36</v>
      </c>
      <c r="O315" s="84" t="s">
        <v>11</v>
      </c>
      <c r="P315" s="84"/>
      <c r="Q315" s="84" t="s">
        <v>252</v>
      </c>
      <c r="R315" s="84">
        <v>1</v>
      </c>
      <c r="S315" s="89">
        <v>2</v>
      </c>
      <c r="T315" s="280">
        <f>VLOOKUP($C315+$F315,Meso!A:C,2)</f>
        <v>59</v>
      </c>
      <c r="U315" s="284">
        <f>VLOOKUP($C315+$F315, Temp30!A:C, 3, TRUE)</f>
        <v>48.8</v>
      </c>
      <c r="V315" s="84">
        <v>530</v>
      </c>
      <c r="W315" s="106">
        <f>VLOOKUP($C315,Wunder!A:L,5,FALSE)</f>
        <v>30.31</v>
      </c>
      <c r="X315" s="106">
        <f>VLOOKUP($C315,Wunder!A:L,11, FALSE)</f>
        <v>-5.9999999999998721E-2</v>
      </c>
      <c r="Y315" s="106">
        <f>VLOOKUP($C315,Wunder!A:L,12, FALSE)</f>
        <v>0</v>
      </c>
      <c r="Z315" s="99">
        <v>2.82</v>
      </c>
      <c r="AA315" s="80">
        <f>VLOOKUP($C315+F315, KRDD!A:D,4)</f>
        <v>14</v>
      </c>
      <c r="AB315" s="80">
        <f>VLOOKUP($C315+F315, KRDD!$A:$D,3)</f>
        <v>9</v>
      </c>
      <c r="AC315" s="84">
        <v>0</v>
      </c>
      <c r="AD315" s="106" t="str">
        <f>VLOOKUP($C315+$F315,Meso!A:D,4)</f>
        <v>clear</v>
      </c>
      <c r="AE315" s="120"/>
      <c r="AF315" s="262"/>
      <c r="AG315" s="82" t="str">
        <f t="shared" ref="AG315:AG328" si="34">IF(AH315&gt;0,"Y","N")</f>
        <v>N</v>
      </c>
      <c r="AH315" s="106">
        <f>VLOOKUP($C315+$F315+(4/24),KRDD!A:D,2)-VLOOKUP($C315+$F315,KRDD!A:D,2)</f>
        <v>0</v>
      </c>
      <c r="AI315" s="84" t="s">
        <v>11</v>
      </c>
      <c r="AJ315" s="112">
        <f>VLOOKUP(C315+1,Moon!A:B,2,FALSE)</f>
        <v>0.83</v>
      </c>
      <c r="AK315" s="112">
        <f>AJ315*VLOOKUP(AD315,Moon!$R:$S,2,FALSE)</f>
        <v>0.83</v>
      </c>
      <c r="AL315" s="104">
        <f t="shared" si="33"/>
        <v>41305</v>
      </c>
      <c r="AM315" s="198">
        <v>0.83333333333333337</v>
      </c>
      <c r="AN315" s="99">
        <v>3.07</v>
      </c>
      <c r="AO315" s="84">
        <v>524</v>
      </c>
      <c r="AP315" s="99">
        <v>2.1</v>
      </c>
      <c r="AQ315" s="99">
        <f>32/3</f>
        <v>10.666666666666666</v>
      </c>
      <c r="AR315" s="89" t="s">
        <v>10</v>
      </c>
      <c r="AS315" s="280">
        <f>VLOOKUP($C315, MDT!A:D, 4, FALSE)</f>
        <v>47.9</v>
      </c>
      <c r="AT315" s="291">
        <f>(VLOOKUP($C315, MDT!A:D,4, TRUE)+VLOOKUP($C315+1, MDT!A:D,4, TRUE))/2</f>
        <v>48.099999999999994</v>
      </c>
      <c r="AU315" s="262">
        <f>((VLOOKUP($C315+1,Flow!A:B,2)+VLOOKUP($C315+2,Flow!A:B,2)+VLOOKUP($C315+3,Flow!A:B,2)+VLOOKUP($C315+4,Flow!A:B,2)+VLOOKUP($C315+5,Flow!A:B,2))/5)</f>
        <v>519.79999999999995</v>
      </c>
      <c r="AV315" s="272">
        <f>VLOOKUP($AL315,Flow!A:B, 2)</f>
        <v>524</v>
      </c>
      <c r="AW315" s="269">
        <f>((VLOOKUP(C315+1, Flow!A:B,2))+(VLOOKUP($C315+2, Flow!A:B,2)))/2</f>
        <v>521</v>
      </c>
      <c r="AX315" s="95">
        <v>13</v>
      </c>
      <c r="AY315" s="84">
        <v>0</v>
      </c>
      <c r="AZ315" s="84">
        <v>0</v>
      </c>
      <c r="BA315" s="84">
        <v>0</v>
      </c>
      <c r="BB315" s="103">
        <v>0</v>
      </c>
      <c r="BC315" s="118">
        <f t="shared" si="29"/>
        <v>30</v>
      </c>
      <c r="BD315" s="84">
        <f t="shared" si="30"/>
        <v>2013</v>
      </c>
      <c r="BE315" s="140">
        <f t="shared" si="31"/>
        <v>8.695652173913043</v>
      </c>
    </row>
    <row r="316" spans="1:57">
      <c r="A316" s="84" t="s">
        <v>18</v>
      </c>
      <c r="B316" s="89" t="s">
        <v>18</v>
      </c>
      <c r="C316" s="301">
        <v>41304</v>
      </c>
      <c r="D316" s="92" t="s">
        <v>384</v>
      </c>
      <c r="E316" s="84" t="s">
        <v>11</v>
      </c>
      <c r="F316" s="156">
        <v>0.80555555555555547</v>
      </c>
      <c r="G316" s="88">
        <v>215</v>
      </c>
      <c r="H316" s="84">
        <v>213</v>
      </c>
      <c r="I316" s="84">
        <v>16</v>
      </c>
      <c r="J316" s="84"/>
      <c r="K316" s="106">
        <f t="shared" si="32"/>
        <v>7.9439252336448591</v>
      </c>
      <c r="L316" s="112">
        <f t="shared" si="28"/>
        <v>7.511737089201878</v>
      </c>
      <c r="M316" s="95">
        <v>36</v>
      </c>
      <c r="N316" s="84">
        <v>35</v>
      </c>
      <c r="O316" s="84" t="s">
        <v>11</v>
      </c>
      <c r="P316" s="84"/>
      <c r="Q316" s="84" t="s">
        <v>251</v>
      </c>
      <c r="R316" s="84">
        <v>1</v>
      </c>
      <c r="S316" s="89">
        <v>2</v>
      </c>
      <c r="T316" s="280">
        <f>VLOOKUP($C316+$F316,Meso!A:C,2)</f>
        <v>59</v>
      </c>
      <c r="U316" s="284">
        <f>VLOOKUP($C316+$F316, Temp30!A:C, 3, TRUE)</f>
        <v>48.8</v>
      </c>
      <c r="V316" s="84">
        <v>530</v>
      </c>
      <c r="W316" s="106">
        <f>VLOOKUP($C316,Wunder!A:L,5,FALSE)</f>
        <v>30.31</v>
      </c>
      <c r="X316" s="106">
        <f>VLOOKUP($C316,Wunder!A:L,11, FALSE)</f>
        <v>-5.9999999999998721E-2</v>
      </c>
      <c r="Y316" s="106">
        <f>VLOOKUP($C316,Wunder!A:L,12, FALSE)</f>
        <v>0</v>
      </c>
      <c r="Z316" s="99">
        <v>2.82</v>
      </c>
      <c r="AA316" s="80">
        <f>VLOOKUP($C316+F316, KRDD!A:D,4)</f>
        <v>14</v>
      </c>
      <c r="AB316" s="80">
        <f>VLOOKUP($C316+F316, KRDD!$A:$D,3)</f>
        <v>9</v>
      </c>
      <c r="AC316" s="84">
        <v>0</v>
      </c>
      <c r="AD316" s="106" t="str">
        <f>VLOOKUP($C316+$F316,Meso!A:D,4)</f>
        <v>clear</v>
      </c>
      <c r="AE316" s="120"/>
      <c r="AF316" s="262"/>
      <c r="AG316" s="82" t="str">
        <f t="shared" si="34"/>
        <v>N</v>
      </c>
      <c r="AH316" s="106">
        <f>VLOOKUP($C316+$F316+(4/24),KRDD!A:D,2)-VLOOKUP($C316+$F316,KRDD!A:D,2)</f>
        <v>0</v>
      </c>
      <c r="AI316" s="84" t="s">
        <v>11</v>
      </c>
      <c r="AJ316" s="112">
        <f>VLOOKUP(C316+1,Moon!A:B,2,FALSE)</f>
        <v>0.83</v>
      </c>
      <c r="AK316" s="112">
        <f>AJ316*VLOOKUP(AD316,Moon!$R:$S,2,FALSE)</f>
        <v>0.83</v>
      </c>
      <c r="AL316" s="104">
        <f t="shared" si="33"/>
        <v>41305</v>
      </c>
      <c r="AM316" s="198">
        <v>0.83333333333333337</v>
      </c>
      <c r="AN316" s="99">
        <v>3.07</v>
      </c>
      <c r="AO316" s="84">
        <v>524</v>
      </c>
      <c r="AP316" s="99">
        <v>2.1</v>
      </c>
      <c r="AQ316" s="99">
        <v>10.7</v>
      </c>
      <c r="AR316" s="89" t="s">
        <v>10</v>
      </c>
      <c r="AS316" s="280">
        <f>VLOOKUP($C316, MDT!A:D, 4, FALSE)</f>
        <v>47.9</v>
      </c>
      <c r="AT316" s="291">
        <f>(VLOOKUP($C316, MDT!A:D,4, TRUE)+VLOOKUP($C316+1, MDT!A:D,4, TRUE))/2</f>
        <v>48.099999999999994</v>
      </c>
      <c r="AU316" s="262">
        <f>((VLOOKUP($C316+1,Flow!A:B,2)+VLOOKUP($C316+2,Flow!A:B,2)+VLOOKUP($C316+3,Flow!A:B,2)+VLOOKUP($C316+4,Flow!A:B,2)+VLOOKUP($C316+5,Flow!A:B,2))/5)</f>
        <v>519.79999999999995</v>
      </c>
      <c r="AV316" s="262">
        <f>VLOOKUP($AL316,Flow!A:B, 2)</f>
        <v>524</v>
      </c>
      <c r="AW316" s="269">
        <f>((VLOOKUP(C316+1, Flow!A:B,2))+(VLOOKUP($C316+2, Flow!A:B,2)))/2</f>
        <v>521</v>
      </c>
      <c r="AX316" s="95">
        <v>16</v>
      </c>
      <c r="AY316" s="84">
        <v>0</v>
      </c>
      <c r="AZ316" s="84">
        <v>0</v>
      </c>
      <c r="BA316" s="84">
        <v>0</v>
      </c>
      <c r="BB316" s="103">
        <v>0</v>
      </c>
      <c r="BC316" s="118">
        <f t="shared" si="29"/>
        <v>30</v>
      </c>
      <c r="BD316" s="84">
        <f t="shared" si="30"/>
        <v>2013</v>
      </c>
      <c r="BE316" s="140">
        <f t="shared" si="31"/>
        <v>7.9439252336448591</v>
      </c>
    </row>
    <row r="317" spans="1:57">
      <c r="A317" s="84" t="s">
        <v>18</v>
      </c>
      <c r="B317" s="89" t="s">
        <v>18</v>
      </c>
      <c r="C317" s="301">
        <v>41311</v>
      </c>
      <c r="D317" s="92" t="s">
        <v>384</v>
      </c>
      <c r="E317" s="84" t="s">
        <v>11</v>
      </c>
      <c r="F317" s="156">
        <v>0.77430555555555547</v>
      </c>
      <c r="G317" s="88">
        <v>253</v>
      </c>
      <c r="H317" s="84">
        <v>251</v>
      </c>
      <c r="I317" s="84">
        <v>20</v>
      </c>
      <c r="J317" s="84"/>
      <c r="K317" s="106">
        <f t="shared" si="32"/>
        <v>8.3333333333333321</v>
      </c>
      <c r="L317" s="112">
        <f t="shared" si="28"/>
        <v>7.9681274900398407</v>
      </c>
      <c r="M317" s="95">
        <v>37</v>
      </c>
      <c r="N317" s="84">
        <v>36</v>
      </c>
      <c r="O317" s="84" t="s">
        <v>11</v>
      </c>
      <c r="P317" s="84"/>
      <c r="Q317" s="84" t="s">
        <v>252</v>
      </c>
      <c r="R317" s="84">
        <v>1</v>
      </c>
      <c r="S317" s="89">
        <v>2</v>
      </c>
      <c r="T317" s="280">
        <f>VLOOKUP($C317+$F317,Meso!A:C,2)</f>
        <v>51.1</v>
      </c>
      <c r="U317" s="284">
        <f>VLOOKUP($C317+$F317, Temp30!A:C, 3, TRUE)</f>
        <v>47.6</v>
      </c>
      <c r="V317" s="84">
        <v>495</v>
      </c>
      <c r="W317" s="106">
        <f>VLOOKUP($C317,Wunder!A:L,5,FALSE)</f>
        <v>30.12</v>
      </c>
      <c r="X317" s="106">
        <f>VLOOKUP($C317,Wunder!A:L,11, FALSE)</f>
        <v>-8.9999999999999858E-2</v>
      </c>
      <c r="Y317" s="106">
        <f>VLOOKUP($C317,Wunder!A:L,12, FALSE)</f>
        <v>6.0000000000002274E-2</v>
      </c>
      <c r="Z317" s="99">
        <v>2.82</v>
      </c>
      <c r="AA317" s="80">
        <f>VLOOKUP($C317+F317, KRDD!A:D,4)</f>
        <v>10</v>
      </c>
      <c r="AB317" s="80">
        <f>VLOOKUP($C317+F317, KRDD!$A:$D,3)</f>
        <v>7</v>
      </c>
      <c r="AC317" s="84">
        <v>7</v>
      </c>
      <c r="AD317" s="106" t="str">
        <f>VLOOKUP($C317+$F317,Meso!A:D,4)</f>
        <v>clear</v>
      </c>
      <c r="AE317" s="120"/>
      <c r="AF317" s="262" t="str">
        <f>VLOOKUP($C317+1,Wunder!A:L,10,FALSE)</f>
        <v>Rain-Thunderstorm</v>
      </c>
      <c r="AG317" s="82" t="str">
        <f t="shared" si="34"/>
        <v>N</v>
      </c>
      <c r="AH317" s="106">
        <f>VLOOKUP($C317+$F317+(4/24),KRDD!A:D,2)-VLOOKUP($C317+$F317,KRDD!A:D,2)</f>
        <v>0</v>
      </c>
      <c r="AI317" s="84" t="s">
        <v>11</v>
      </c>
      <c r="AJ317" s="112">
        <f>VLOOKUP(C317+1,Moon!A:B,2,FALSE)</f>
        <v>0.12</v>
      </c>
      <c r="AK317" s="112">
        <f>AJ317*VLOOKUP(AD317,Moon!$R:$S,2,FALSE)</f>
        <v>0.12</v>
      </c>
      <c r="AL317" s="104">
        <f t="shared" si="33"/>
        <v>41312</v>
      </c>
      <c r="AM317" s="198">
        <v>0.42222222222222222</v>
      </c>
      <c r="AN317" s="99">
        <v>2.99</v>
      </c>
      <c r="AO317" s="84">
        <v>513</v>
      </c>
      <c r="AP317" s="99">
        <v>2.6</v>
      </c>
      <c r="AQ317" s="99">
        <v>11.66</v>
      </c>
      <c r="AR317" s="89" t="s">
        <v>10</v>
      </c>
      <c r="AS317" s="280">
        <f>VLOOKUP($C317, MDT!A:D, 4, FALSE)</f>
        <v>47.2</v>
      </c>
      <c r="AT317" s="291">
        <f>(VLOOKUP($C317, MDT!A:D,4, TRUE)+VLOOKUP($C317+1, MDT!A:D,4, TRUE))/2</f>
        <v>47.400000000000006</v>
      </c>
      <c r="AU317" s="262">
        <f>((VLOOKUP($C317+1,Flow!A:B,2)+VLOOKUP($C317+2,Flow!A:B,2)+VLOOKUP($C317+3,Flow!A:B,2)+VLOOKUP($C317+4,Flow!A:B,2)+VLOOKUP($C317+5,Flow!A:B,2))/5)</f>
        <v>505</v>
      </c>
      <c r="AV317" s="262">
        <f>VLOOKUP($AL317,Flow!A:B, 2)</f>
        <v>507</v>
      </c>
      <c r="AW317" s="269">
        <f>((VLOOKUP(C317+1, Flow!A:B,2))+(VLOOKUP($C317+2, Flow!A:B,2)))/2</f>
        <v>507</v>
      </c>
      <c r="AX317" s="95">
        <v>18</v>
      </c>
      <c r="AY317" s="84">
        <v>2</v>
      </c>
      <c r="AZ317" s="84">
        <v>0</v>
      </c>
      <c r="BA317" s="84">
        <v>0</v>
      </c>
      <c r="BB317" s="103">
        <v>0</v>
      </c>
      <c r="BC317" s="118">
        <f t="shared" si="29"/>
        <v>37</v>
      </c>
      <c r="BD317" s="84">
        <f t="shared" si="30"/>
        <v>2013</v>
      </c>
      <c r="BE317" s="140">
        <f t="shared" si="31"/>
        <v>8.3333333333333321</v>
      </c>
    </row>
    <row r="318" spans="1:57">
      <c r="A318" s="84" t="s">
        <v>18</v>
      </c>
      <c r="B318" s="89" t="s">
        <v>18</v>
      </c>
      <c r="C318" s="301">
        <v>41311</v>
      </c>
      <c r="D318" s="92" t="s">
        <v>384</v>
      </c>
      <c r="E318" s="84" t="s">
        <v>11</v>
      </c>
      <c r="F318" s="156">
        <v>0.77777777777777779</v>
      </c>
      <c r="G318" s="88">
        <v>260</v>
      </c>
      <c r="H318" s="84">
        <v>258</v>
      </c>
      <c r="I318" s="84">
        <v>10</v>
      </c>
      <c r="J318" s="84"/>
      <c r="K318" s="106">
        <f t="shared" si="32"/>
        <v>4.2471042471042466</v>
      </c>
      <c r="L318" s="112">
        <f t="shared" si="28"/>
        <v>3.8759689922480618</v>
      </c>
      <c r="M318" s="95">
        <v>36</v>
      </c>
      <c r="N318" s="84">
        <v>37</v>
      </c>
      <c r="O318" s="84" t="s">
        <v>11</v>
      </c>
      <c r="P318" s="84"/>
      <c r="Q318" s="84" t="s">
        <v>251</v>
      </c>
      <c r="R318" s="84">
        <v>1</v>
      </c>
      <c r="S318" s="89">
        <v>2</v>
      </c>
      <c r="T318" s="280">
        <f>VLOOKUP($C318+$F318,Meso!A:C,2)</f>
        <v>51.1</v>
      </c>
      <c r="U318" s="284">
        <f>VLOOKUP($C318+$F318, Temp30!A:C, 3, TRUE)</f>
        <v>47.6</v>
      </c>
      <c r="V318" s="84">
        <v>495</v>
      </c>
      <c r="W318" s="106">
        <f>VLOOKUP($C318,Wunder!A:L,5,FALSE)</f>
        <v>30.12</v>
      </c>
      <c r="X318" s="106">
        <f>VLOOKUP($C318,Wunder!A:L,11, FALSE)</f>
        <v>-8.9999999999999858E-2</v>
      </c>
      <c r="Y318" s="106">
        <f>VLOOKUP($C318,Wunder!A:L,12, FALSE)</f>
        <v>6.0000000000002274E-2</v>
      </c>
      <c r="Z318" s="99">
        <v>2.82</v>
      </c>
      <c r="AA318" s="80">
        <f>VLOOKUP($C318+F318, KRDD!A:D,4)</f>
        <v>10</v>
      </c>
      <c r="AB318" s="80">
        <f>VLOOKUP($C318+F318, KRDD!$A:$D,3)</f>
        <v>7</v>
      </c>
      <c r="AC318" s="84">
        <v>7</v>
      </c>
      <c r="AD318" s="106" t="str">
        <f>VLOOKUP($C318+$F318,Meso!A:D,4)</f>
        <v>clear</v>
      </c>
      <c r="AE318" s="120"/>
      <c r="AF318" s="262" t="str">
        <f>VLOOKUP($C318+1,Wunder!A:L,10,FALSE)</f>
        <v>Rain-Thunderstorm</v>
      </c>
      <c r="AG318" s="82" t="str">
        <f t="shared" si="34"/>
        <v>N</v>
      </c>
      <c r="AH318" s="106">
        <f>VLOOKUP($C318+$F318+(4/24),KRDD!A:D,2)-VLOOKUP($C318+$F318,KRDD!A:D,2)</f>
        <v>0</v>
      </c>
      <c r="AI318" s="84" t="s">
        <v>11</v>
      </c>
      <c r="AJ318" s="112">
        <f>VLOOKUP(C318+1,Moon!A:B,2,FALSE)</f>
        <v>0.12</v>
      </c>
      <c r="AK318" s="112">
        <f>AJ318*VLOOKUP(AD318,Moon!$R:$S,2,FALSE)</f>
        <v>0.12</v>
      </c>
      <c r="AL318" s="104">
        <f t="shared" si="33"/>
        <v>41312</v>
      </c>
      <c r="AM318" s="198">
        <v>0.42222222222222222</v>
      </c>
      <c r="AN318" s="99">
        <v>2.99</v>
      </c>
      <c r="AO318" s="84">
        <v>513</v>
      </c>
      <c r="AP318" s="99">
        <v>2.6</v>
      </c>
      <c r="AQ318" s="99">
        <v>11.66</v>
      </c>
      <c r="AR318" s="89" t="s">
        <v>10</v>
      </c>
      <c r="AS318" s="280">
        <f>VLOOKUP($C318, MDT!A:D, 4, FALSE)</f>
        <v>47.2</v>
      </c>
      <c r="AT318" s="291">
        <f>(VLOOKUP($C318, MDT!A:D,4, TRUE)+VLOOKUP($C318+1, MDT!A:D,4, TRUE))/2</f>
        <v>47.400000000000006</v>
      </c>
      <c r="AU318" s="262">
        <f>((VLOOKUP($C318+1,Flow!A:B,2)+VLOOKUP($C318+2,Flow!A:B,2)+VLOOKUP($C318+3,Flow!A:B,2)+VLOOKUP($C318+4,Flow!A:B,2)+VLOOKUP($C318+5,Flow!A:B,2))/5)</f>
        <v>505</v>
      </c>
      <c r="AV318" s="262">
        <f>VLOOKUP($AL318,Flow!A:B, 2)</f>
        <v>507</v>
      </c>
      <c r="AW318" s="269">
        <f>((VLOOKUP(C318+1, Flow!A:B,2))+(VLOOKUP($C318+2, Flow!A:B,2)))/2</f>
        <v>507</v>
      </c>
      <c r="AX318" s="95">
        <v>8</v>
      </c>
      <c r="AY318" s="84">
        <v>1</v>
      </c>
      <c r="AZ318" s="84">
        <v>1</v>
      </c>
      <c r="BA318" s="84">
        <v>0</v>
      </c>
      <c r="BB318" s="103">
        <v>0</v>
      </c>
      <c r="BC318" s="118">
        <f t="shared" si="29"/>
        <v>37</v>
      </c>
      <c r="BD318" s="84">
        <f t="shared" si="30"/>
        <v>2013</v>
      </c>
      <c r="BE318" s="140">
        <f t="shared" si="31"/>
        <v>4.2471042471042466</v>
      </c>
    </row>
    <row r="319" spans="1:57">
      <c r="A319" s="84" t="s">
        <v>18</v>
      </c>
      <c r="B319" s="89" t="s">
        <v>18</v>
      </c>
      <c r="C319" s="301">
        <v>41319</v>
      </c>
      <c r="D319" s="92" t="s">
        <v>384</v>
      </c>
      <c r="E319" s="84" t="s">
        <v>11</v>
      </c>
      <c r="F319" s="156">
        <v>0.79861111111111116</v>
      </c>
      <c r="G319" s="88">
        <v>194</v>
      </c>
      <c r="H319" s="84">
        <v>186</v>
      </c>
      <c r="I319" s="84">
        <v>8</v>
      </c>
      <c r="J319" s="84"/>
      <c r="K319" s="106">
        <f t="shared" si="32"/>
        <v>4.8128342245989302</v>
      </c>
      <c r="L319" s="112">
        <f t="shared" si="28"/>
        <v>4.3010752688172049</v>
      </c>
      <c r="M319" s="95">
        <v>37</v>
      </c>
      <c r="N319" s="84">
        <v>37</v>
      </c>
      <c r="O319" s="84" t="s">
        <v>11</v>
      </c>
      <c r="P319" s="84"/>
      <c r="Q319" s="84" t="s">
        <v>252</v>
      </c>
      <c r="R319" s="84">
        <v>1</v>
      </c>
      <c r="S319" s="89">
        <v>1</v>
      </c>
      <c r="T319" s="280">
        <f>VLOOKUP($C319+$F319,Meso!A:C,2)</f>
        <v>64</v>
      </c>
      <c r="U319" s="284">
        <f>VLOOKUP($C319+$F319, Temp30!A:C, 3, TRUE)</f>
        <v>50.2</v>
      </c>
      <c r="V319" s="84">
        <v>379</v>
      </c>
      <c r="W319" s="106">
        <f>VLOOKUP($C319,Wunder!A:L,5,FALSE)</f>
        <v>30.27</v>
      </c>
      <c r="X319" s="106">
        <f>VLOOKUP($C319,Wunder!A:L,11, FALSE)</f>
        <v>-1.9999999999999574E-2</v>
      </c>
      <c r="Y319" s="106">
        <f>VLOOKUP($C319,Wunder!A:L,12, FALSE)</f>
        <v>0</v>
      </c>
      <c r="Z319" s="99">
        <v>3.02</v>
      </c>
      <c r="AA319" s="80">
        <f>VLOOKUP($C319+F319, KRDD!A:D,4)</f>
        <v>25</v>
      </c>
      <c r="AB319" s="80">
        <f>VLOOKUP($C319+F319, KRDD!$A:$D,3)</f>
        <v>18</v>
      </c>
      <c r="AC319" s="84">
        <v>0</v>
      </c>
      <c r="AD319" s="106" t="str">
        <f>VLOOKUP($C319+$F319,Meso!A:D,4)</f>
        <v>clear</v>
      </c>
      <c r="AE319" s="120"/>
      <c r="AF319" s="262"/>
      <c r="AG319" s="82" t="str">
        <f t="shared" si="34"/>
        <v>N</v>
      </c>
      <c r="AH319" s="106">
        <f>VLOOKUP($C319+$F319+(4/24),KRDD!A:D,2)-VLOOKUP($C319+$F319,KRDD!A:D,2)</f>
        <v>0</v>
      </c>
      <c r="AI319" s="84" t="s">
        <v>20</v>
      </c>
      <c r="AJ319" s="112">
        <f>VLOOKUP(C319+1,Moon!A:B,2,FALSE)</f>
        <v>0.27</v>
      </c>
      <c r="AK319" s="112">
        <f>AJ319*VLOOKUP(AD319,Moon!$R:$S,2,FALSE)</f>
        <v>0.27</v>
      </c>
      <c r="AL319" s="104">
        <f t="shared" si="33"/>
        <v>41320</v>
      </c>
      <c r="AM319" s="198">
        <v>0.47916666666666669</v>
      </c>
      <c r="AN319" s="99">
        <v>2.87</v>
      </c>
      <c r="AO319" s="84">
        <v>374</v>
      </c>
      <c r="AP319" s="99">
        <v>2</v>
      </c>
      <c r="AQ319" s="99">
        <v>15</v>
      </c>
      <c r="AR319" s="89" t="s">
        <v>10</v>
      </c>
      <c r="AS319" s="280">
        <f>VLOOKUP($C319, MDT!A:D, 4, FALSE)</f>
        <v>48.9</v>
      </c>
      <c r="AT319" s="291">
        <f>(VLOOKUP($C319, MDT!A:D,4, TRUE)+VLOOKUP($C319+1, MDT!A:D,4, TRUE))/2</f>
        <v>48.95</v>
      </c>
      <c r="AU319" s="262">
        <f>((VLOOKUP($C319+1,Flow!A:B,2)+VLOOKUP($C319+2,Flow!A:B,2)+VLOOKUP($C319+3,Flow!A:B,2)+VLOOKUP($C319+4,Flow!A:B,2)+VLOOKUP($C319+5,Flow!A:B,2))/5)</f>
        <v>370.2</v>
      </c>
      <c r="AV319" s="262">
        <f>VLOOKUP($AL319,Flow!A:B, 2)</f>
        <v>365</v>
      </c>
      <c r="AW319" s="269">
        <f>((VLOOKUP(C319+1, Flow!A:B,2))+(VLOOKUP($C319+2, Flow!A:B,2)))/2</f>
        <v>367</v>
      </c>
      <c r="AX319" s="95">
        <v>8</v>
      </c>
      <c r="AY319" s="84">
        <v>0</v>
      </c>
      <c r="AZ319" s="84">
        <v>0</v>
      </c>
      <c r="BA319" s="84">
        <v>0</v>
      </c>
      <c r="BB319" s="103">
        <v>0</v>
      </c>
      <c r="BC319" s="118">
        <f t="shared" si="29"/>
        <v>45</v>
      </c>
      <c r="BD319" s="84">
        <f t="shared" si="30"/>
        <v>2013</v>
      </c>
      <c r="BE319" s="140">
        <f t="shared" si="31"/>
        <v>4.8128342245989302</v>
      </c>
    </row>
    <row r="320" spans="1:57">
      <c r="A320" s="84" t="s">
        <v>18</v>
      </c>
      <c r="B320" s="89" t="s">
        <v>18</v>
      </c>
      <c r="C320" s="301">
        <v>41319</v>
      </c>
      <c r="D320" s="92" t="s">
        <v>384</v>
      </c>
      <c r="E320" s="84" t="s">
        <v>11</v>
      </c>
      <c r="F320" s="156">
        <v>0.79513888888888884</v>
      </c>
      <c r="G320" s="88">
        <v>209</v>
      </c>
      <c r="H320" s="84">
        <v>202</v>
      </c>
      <c r="I320" s="84">
        <v>10</v>
      </c>
      <c r="J320" s="84"/>
      <c r="K320" s="106">
        <f t="shared" si="32"/>
        <v>5.4187192118226601</v>
      </c>
      <c r="L320" s="112">
        <f t="shared" si="28"/>
        <v>4.9504950495049505</v>
      </c>
      <c r="M320" s="95">
        <v>37</v>
      </c>
      <c r="N320" s="84">
        <v>36</v>
      </c>
      <c r="O320" s="84" t="s">
        <v>11</v>
      </c>
      <c r="P320" s="84"/>
      <c r="Q320" s="84" t="s">
        <v>251</v>
      </c>
      <c r="R320" s="84">
        <v>1</v>
      </c>
      <c r="S320" s="89">
        <v>1</v>
      </c>
      <c r="T320" s="280">
        <f>VLOOKUP($C320+$F320,Meso!A:C,2)</f>
        <v>64</v>
      </c>
      <c r="U320" s="284">
        <f>VLOOKUP($C320+$F320, Temp30!A:C, 3, TRUE)</f>
        <v>50.2</v>
      </c>
      <c r="V320" s="84">
        <v>379</v>
      </c>
      <c r="W320" s="106">
        <f>VLOOKUP($C320,Wunder!A:L,5,FALSE)</f>
        <v>30.27</v>
      </c>
      <c r="X320" s="106">
        <f>VLOOKUP($C320,Wunder!A:L,11, FALSE)</f>
        <v>-1.9999999999999574E-2</v>
      </c>
      <c r="Y320" s="106">
        <f>VLOOKUP($C320,Wunder!A:L,12, FALSE)</f>
        <v>0</v>
      </c>
      <c r="Z320" s="99">
        <v>3.02</v>
      </c>
      <c r="AA320" s="80">
        <f>VLOOKUP($C320+F320, KRDD!A:D,4)</f>
        <v>25</v>
      </c>
      <c r="AB320" s="80">
        <f>VLOOKUP($C320+F320, KRDD!$A:$D,3)</f>
        <v>18</v>
      </c>
      <c r="AC320" s="84">
        <v>0</v>
      </c>
      <c r="AD320" s="106" t="str">
        <f>VLOOKUP($C320+$F320,Meso!A:D,4)</f>
        <v>clear</v>
      </c>
      <c r="AE320" s="120"/>
      <c r="AF320" s="262"/>
      <c r="AG320" s="82" t="str">
        <f t="shared" si="34"/>
        <v>N</v>
      </c>
      <c r="AH320" s="106">
        <f>VLOOKUP($C320+$F320+(4/24),KRDD!A:D,2)-VLOOKUP($C320+$F320,KRDD!A:D,2)</f>
        <v>0</v>
      </c>
      <c r="AI320" s="84" t="s">
        <v>20</v>
      </c>
      <c r="AJ320" s="112">
        <f>VLOOKUP(C320+1,Moon!A:B,2,FALSE)</f>
        <v>0.27</v>
      </c>
      <c r="AK320" s="112">
        <f>AJ320*VLOOKUP(AD320,Moon!$R:$S,2,FALSE)</f>
        <v>0.27</v>
      </c>
      <c r="AL320" s="104">
        <f t="shared" si="33"/>
        <v>41320</v>
      </c>
      <c r="AM320" s="198">
        <v>0.47916666666666669</v>
      </c>
      <c r="AN320" s="99">
        <v>2.87</v>
      </c>
      <c r="AO320" s="84">
        <v>374</v>
      </c>
      <c r="AP320" s="99">
        <v>2</v>
      </c>
      <c r="AQ320" s="99">
        <v>15</v>
      </c>
      <c r="AR320" s="89" t="s">
        <v>10</v>
      </c>
      <c r="AS320" s="280">
        <f>VLOOKUP($C320, MDT!A:D, 4, FALSE)</f>
        <v>48.9</v>
      </c>
      <c r="AT320" s="291">
        <f>(VLOOKUP($C320, MDT!A:D,4, TRUE)+VLOOKUP($C320+1, MDT!A:D,4, TRUE))/2</f>
        <v>48.95</v>
      </c>
      <c r="AU320" s="262">
        <f>((VLOOKUP($C320+1,Flow!A:B,2)+VLOOKUP($C320+2,Flow!A:B,2)+VLOOKUP($C320+3,Flow!A:B,2)+VLOOKUP($C320+4,Flow!A:B,2)+VLOOKUP($C320+5,Flow!A:B,2))/5)</f>
        <v>370.2</v>
      </c>
      <c r="AV320" s="262">
        <f>VLOOKUP($AL320,Flow!A:B, 2)</f>
        <v>365</v>
      </c>
      <c r="AW320" s="269">
        <f>((VLOOKUP(C320+1, Flow!A:B,2))+(VLOOKUP($C320+2, Flow!A:B,2)))/2</f>
        <v>367</v>
      </c>
      <c r="AX320" s="95">
        <v>9</v>
      </c>
      <c r="AY320" s="84">
        <v>1</v>
      </c>
      <c r="AZ320" s="84">
        <v>0</v>
      </c>
      <c r="BA320" s="84">
        <v>0</v>
      </c>
      <c r="BB320" s="103">
        <v>0</v>
      </c>
      <c r="BC320" s="118">
        <f t="shared" si="29"/>
        <v>45</v>
      </c>
      <c r="BD320" s="84">
        <f t="shared" si="30"/>
        <v>2013</v>
      </c>
      <c r="BE320" s="140">
        <f t="shared" si="31"/>
        <v>5.4187192118226601</v>
      </c>
    </row>
    <row r="321" spans="1:57">
      <c r="A321" s="84" t="s">
        <v>18</v>
      </c>
      <c r="B321" s="89" t="s">
        <v>18</v>
      </c>
      <c r="C321" s="301">
        <v>41326</v>
      </c>
      <c r="D321" s="92" t="s">
        <v>384</v>
      </c>
      <c r="E321" s="84" t="s">
        <v>11</v>
      </c>
      <c r="F321" s="156">
        <v>0.75416666666666676</v>
      </c>
      <c r="G321" s="88">
        <v>175</v>
      </c>
      <c r="H321" s="84">
        <v>175</v>
      </c>
      <c r="I321" s="84">
        <v>16</v>
      </c>
      <c r="J321" s="84"/>
      <c r="K321" s="106">
        <f t="shared" si="32"/>
        <v>9.6590909090909083</v>
      </c>
      <c r="L321" s="112">
        <f t="shared" si="28"/>
        <v>9.1428571428571423</v>
      </c>
      <c r="M321" s="95">
        <v>37</v>
      </c>
      <c r="N321" s="84">
        <v>36</v>
      </c>
      <c r="O321" s="84" t="s">
        <v>11</v>
      </c>
      <c r="P321" s="84"/>
      <c r="Q321" s="84" t="s">
        <v>251</v>
      </c>
      <c r="R321" s="84">
        <v>1</v>
      </c>
      <c r="S321" s="89">
        <v>1</v>
      </c>
      <c r="T321" s="280">
        <f>VLOOKUP($C321+$F321,Meso!A:C,2)</f>
        <v>51.1</v>
      </c>
      <c r="U321" s="284">
        <f>VLOOKUP($C321+$F321, Temp30!A:C, 3, TRUE)</f>
        <v>48</v>
      </c>
      <c r="V321" s="84">
        <v>369</v>
      </c>
      <c r="W321" s="106">
        <f>VLOOKUP($C321,Wunder!A:L,5,FALSE)</f>
        <v>30.13</v>
      </c>
      <c r="X321" s="106">
        <f>VLOOKUP($C321,Wunder!A:L,11, FALSE)</f>
        <v>1.9999999999999574E-2</v>
      </c>
      <c r="Y321" s="106">
        <f>VLOOKUP($C321,Wunder!A:L,12, FALSE)</f>
        <v>0.16000000000000014</v>
      </c>
      <c r="Z321" s="99">
        <v>3.1</v>
      </c>
      <c r="AA321" s="80">
        <f>VLOOKUP($C321+F321, KRDD!A:D,4)</f>
        <v>6</v>
      </c>
      <c r="AB321" s="80">
        <f>VLOOKUP($C321+F321, KRDD!$A:$D,3)</f>
        <v>4</v>
      </c>
      <c r="AC321" s="84">
        <v>0</v>
      </c>
      <c r="AD321" s="106" t="str">
        <f>VLOOKUP($C321+$F321,Meso!A:D,4)</f>
        <v>clear</v>
      </c>
      <c r="AE321" s="120"/>
      <c r="AF321" s="262"/>
      <c r="AG321" s="82" t="str">
        <f t="shared" si="34"/>
        <v>N</v>
      </c>
      <c r="AH321" s="106">
        <f>VLOOKUP($C321+$F321+(4/24),KRDD!A:D,2)-VLOOKUP($C321+$F321,KRDD!A:D,2)</f>
        <v>0</v>
      </c>
      <c r="AI321" s="84" t="s">
        <v>18</v>
      </c>
      <c r="AJ321" s="112">
        <f>VLOOKUP(C321+1,Moon!A:B,2,FALSE)</f>
        <v>0.88</v>
      </c>
      <c r="AK321" s="112">
        <f>AJ321*VLOOKUP(AD321,Moon!$R:$S,2,FALSE)</f>
        <v>0.88</v>
      </c>
      <c r="AL321" s="104">
        <f t="shared" si="33"/>
        <v>41327</v>
      </c>
      <c r="AM321" s="198">
        <v>0.4680555555555555</v>
      </c>
      <c r="AN321" s="99">
        <v>2.2200000000000002</v>
      </c>
      <c r="AO321" s="84">
        <v>358</v>
      </c>
      <c r="AP321" s="99">
        <v>2.6</v>
      </c>
      <c r="AQ321" s="99">
        <v>12.66</v>
      </c>
      <c r="AR321" s="89" t="s">
        <v>10</v>
      </c>
      <c r="AS321" s="280">
        <f>VLOOKUP($C321, MDT!A:D, 4, FALSE)</f>
        <v>46.1</v>
      </c>
      <c r="AT321" s="291">
        <f>(VLOOKUP($C321, MDT!A:D,4, TRUE)+VLOOKUP($C321+1, MDT!A:D,4, TRUE))/2</f>
        <v>46.6</v>
      </c>
      <c r="AU321" s="262">
        <f>((VLOOKUP($C321+1,Flow!A:B,2)+VLOOKUP($C321+2,Flow!A:B,2)+VLOOKUP($C321+3,Flow!A:B,2)+VLOOKUP($C321+4,Flow!A:B,2)+VLOOKUP($C321+5,Flow!A:B,2))/5)</f>
        <v>360.8</v>
      </c>
      <c r="AV321" s="262">
        <f>VLOOKUP($AL321,Flow!A:B, 2)</f>
        <v>370</v>
      </c>
      <c r="AW321" s="269">
        <f>((VLOOKUP(C321+1, Flow!A:B,2))+(VLOOKUP($C321+2, Flow!A:B,2)))/2</f>
        <v>368</v>
      </c>
      <c r="AX321" s="95">
        <v>11</v>
      </c>
      <c r="AY321" s="84">
        <v>4</v>
      </c>
      <c r="AZ321" s="84">
        <v>1</v>
      </c>
      <c r="BA321" s="84">
        <v>0</v>
      </c>
      <c r="BB321" s="103">
        <v>0</v>
      </c>
      <c r="BC321" s="118">
        <f t="shared" si="29"/>
        <v>52</v>
      </c>
      <c r="BD321" s="84">
        <f t="shared" si="30"/>
        <v>2013</v>
      </c>
      <c r="BE321" s="140">
        <f t="shared" si="31"/>
        <v>9.6590909090909083</v>
      </c>
    </row>
    <row r="322" spans="1:57">
      <c r="A322" s="84" t="s">
        <v>18</v>
      </c>
      <c r="B322" s="89" t="s">
        <v>18</v>
      </c>
      <c r="C322" s="301">
        <v>41326</v>
      </c>
      <c r="D322" s="92" t="s">
        <v>384</v>
      </c>
      <c r="E322" s="84" t="s">
        <v>11</v>
      </c>
      <c r="F322" s="156">
        <v>0.75763888888888886</v>
      </c>
      <c r="G322" s="88">
        <v>178</v>
      </c>
      <c r="H322" s="84">
        <v>176</v>
      </c>
      <c r="I322" s="84">
        <v>22</v>
      </c>
      <c r="J322" s="84"/>
      <c r="K322" s="106">
        <f t="shared" si="32"/>
        <v>12.994350282485875</v>
      </c>
      <c r="L322" s="112">
        <f t="shared" si="28"/>
        <v>12.5</v>
      </c>
      <c r="M322" s="95">
        <v>36</v>
      </c>
      <c r="N322" s="84">
        <v>36</v>
      </c>
      <c r="O322" s="84" t="s">
        <v>11</v>
      </c>
      <c r="P322" s="84"/>
      <c r="Q322" s="84" t="s">
        <v>252</v>
      </c>
      <c r="R322" s="84">
        <v>1</v>
      </c>
      <c r="S322" s="89">
        <v>1</v>
      </c>
      <c r="T322" s="280">
        <f>VLOOKUP($C322+$F322,Meso!A:C,2)</f>
        <v>51.1</v>
      </c>
      <c r="U322" s="284">
        <f>VLOOKUP($C322+$F322, Temp30!A:C, 3, TRUE)</f>
        <v>48</v>
      </c>
      <c r="V322" s="84">
        <v>363</v>
      </c>
      <c r="W322" s="106">
        <f>VLOOKUP($C322,Wunder!A:L,5,FALSE)</f>
        <v>30.13</v>
      </c>
      <c r="X322" s="106">
        <f>VLOOKUP($C322,Wunder!A:L,11, FALSE)</f>
        <v>1.9999999999999574E-2</v>
      </c>
      <c r="Y322" s="106">
        <f>VLOOKUP($C322,Wunder!A:L,12, FALSE)</f>
        <v>0.16000000000000014</v>
      </c>
      <c r="Z322" s="99">
        <v>3.1</v>
      </c>
      <c r="AA322" s="80">
        <f>VLOOKUP($C322+F322, KRDD!A:D,4)</f>
        <v>6</v>
      </c>
      <c r="AB322" s="80">
        <f>VLOOKUP($C322+F322, KRDD!$A:$D,3)</f>
        <v>4</v>
      </c>
      <c r="AC322" s="84">
        <v>0</v>
      </c>
      <c r="AD322" s="106" t="str">
        <f>VLOOKUP($C322+$F322,Meso!A:D,4)</f>
        <v>clear</v>
      </c>
      <c r="AE322" s="120"/>
      <c r="AF322" s="262"/>
      <c r="AG322" s="82" t="str">
        <f t="shared" si="34"/>
        <v>N</v>
      </c>
      <c r="AH322" s="106">
        <f>VLOOKUP($C322+$F322+(4/24),KRDD!A:D,2)-VLOOKUP($C322+$F322,KRDD!A:D,2)</f>
        <v>0</v>
      </c>
      <c r="AI322" s="84" t="s">
        <v>18</v>
      </c>
      <c r="AJ322" s="112">
        <f>VLOOKUP(C322+1,Moon!A:B,2,FALSE)</f>
        <v>0.88</v>
      </c>
      <c r="AK322" s="112">
        <f>AJ322*VLOOKUP(AD322,Moon!$R:$S,2,FALSE)</f>
        <v>0.88</v>
      </c>
      <c r="AL322" s="104">
        <f t="shared" si="33"/>
        <v>41327</v>
      </c>
      <c r="AM322" s="198">
        <v>0.4680555555555555</v>
      </c>
      <c r="AN322" s="99">
        <v>2.2200000000000002</v>
      </c>
      <c r="AO322" s="84">
        <v>358</v>
      </c>
      <c r="AP322" s="99">
        <v>2.6</v>
      </c>
      <c r="AQ322" s="99">
        <v>12.66</v>
      </c>
      <c r="AR322" s="89" t="s">
        <v>10</v>
      </c>
      <c r="AS322" s="280">
        <f>VLOOKUP($C322, MDT!A:D, 4, FALSE)</f>
        <v>46.1</v>
      </c>
      <c r="AT322" s="291">
        <f>(VLOOKUP($C322, MDT!A:D,4, TRUE)+VLOOKUP($C322+1, MDT!A:D,4, TRUE))/2</f>
        <v>46.6</v>
      </c>
      <c r="AU322" s="262">
        <f>((VLOOKUP($C322+1,Flow!A:B,2)+VLOOKUP($C322+2,Flow!A:B,2)+VLOOKUP($C322+3,Flow!A:B,2)+VLOOKUP($C322+4,Flow!A:B,2)+VLOOKUP($C322+5,Flow!A:B,2))/5)</f>
        <v>360.8</v>
      </c>
      <c r="AV322" s="262">
        <f>VLOOKUP($AL322,Flow!A:B, 2)</f>
        <v>370</v>
      </c>
      <c r="AW322" s="269">
        <f>((VLOOKUP(C322+1, Flow!A:B,2))+(VLOOKUP($C322+2, Flow!A:B,2)))/2</f>
        <v>368</v>
      </c>
      <c r="AX322" s="95">
        <v>17</v>
      </c>
      <c r="AY322" s="84">
        <v>4</v>
      </c>
      <c r="AZ322" s="84">
        <v>1</v>
      </c>
      <c r="BA322" s="84">
        <v>0</v>
      </c>
      <c r="BB322" s="103">
        <v>0</v>
      </c>
      <c r="BC322" s="118">
        <f t="shared" si="29"/>
        <v>52</v>
      </c>
      <c r="BD322" s="84">
        <f t="shared" si="30"/>
        <v>2013</v>
      </c>
      <c r="BE322" s="140">
        <f t="shared" si="31"/>
        <v>12.994350282485875</v>
      </c>
    </row>
    <row r="323" spans="1:57">
      <c r="A323" s="84" t="s">
        <v>18</v>
      </c>
      <c r="B323" s="89" t="s">
        <v>18</v>
      </c>
      <c r="C323" s="301">
        <v>41333</v>
      </c>
      <c r="D323" s="92" t="s">
        <v>384</v>
      </c>
      <c r="E323" s="84" t="s">
        <v>11</v>
      </c>
      <c r="F323" s="156">
        <v>0.74652777777777779</v>
      </c>
      <c r="G323" s="88">
        <v>177</v>
      </c>
      <c r="H323" s="84">
        <v>179</v>
      </c>
      <c r="I323" s="84">
        <v>14</v>
      </c>
      <c r="J323" s="84"/>
      <c r="K323" s="106">
        <f t="shared" si="32"/>
        <v>8.3333333333333321</v>
      </c>
      <c r="L323" s="112">
        <f t="shared" si="28"/>
        <v>7.8212290502793298</v>
      </c>
      <c r="M323" s="95">
        <v>37</v>
      </c>
      <c r="N323" s="84">
        <v>36</v>
      </c>
      <c r="O323" s="84" t="s">
        <v>11</v>
      </c>
      <c r="P323" s="84"/>
      <c r="Q323" s="84" t="s">
        <v>252</v>
      </c>
      <c r="R323" s="84">
        <v>1</v>
      </c>
      <c r="S323" s="89">
        <v>1</v>
      </c>
      <c r="T323" s="280">
        <f>VLOOKUP($C323+$F323,Meso!A:C,2)</f>
        <v>71.099999999999994</v>
      </c>
      <c r="U323" s="284">
        <f>VLOOKUP($C323+$F323, Temp30!A:C, 3, TRUE)</f>
        <v>52.2</v>
      </c>
      <c r="V323" s="84">
        <v>322</v>
      </c>
      <c r="W323" s="106">
        <f>VLOOKUP($C323,Wunder!A:L,5,FALSE)</f>
        <v>30.4</v>
      </c>
      <c r="X323" s="106">
        <f>VLOOKUP($C323,Wunder!A:L,11, FALSE)</f>
        <v>-7.0000000000000284E-2</v>
      </c>
      <c r="Y323" s="106">
        <f>VLOOKUP($C323,Wunder!A:L,12, FALSE)</f>
        <v>0.11999999999999744</v>
      </c>
      <c r="Z323" s="99">
        <v>3.21</v>
      </c>
      <c r="AA323" s="80">
        <f>VLOOKUP($C323+F323, KRDD!A:D,4)</f>
        <v>8</v>
      </c>
      <c r="AB323" s="80">
        <f>VLOOKUP($C323+F323, KRDD!$A:$D,3)</f>
        <v>4</v>
      </c>
      <c r="AC323" s="84">
        <v>7</v>
      </c>
      <c r="AD323" s="106" t="str">
        <f>VLOOKUP($C323+$F323,Meso!A:D,4)</f>
        <v>clear</v>
      </c>
      <c r="AE323" s="120"/>
      <c r="AF323" s="262"/>
      <c r="AG323" s="82" t="str">
        <f t="shared" si="34"/>
        <v>N</v>
      </c>
      <c r="AH323" s="106">
        <f>VLOOKUP($C323+$F323+(4/24),KRDD!A:D,2)-VLOOKUP($C323+$F323,KRDD!A:D,2)</f>
        <v>0</v>
      </c>
      <c r="AI323" s="84" t="s">
        <v>11</v>
      </c>
      <c r="AJ323" s="112">
        <v>0.93</v>
      </c>
      <c r="AK323" s="112">
        <f>AJ323*VLOOKUP(AD323,Moon!$R:$S,2,FALSE)</f>
        <v>0.93</v>
      </c>
      <c r="AL323" s="104">
        <f t="shared" si="33"/>
        <v>41334</v>
      </c>
      <c r="AM323" s="198">
        <v>0.45694444444444443</v>
      </c>
      <c r="AN323" s="99">
        <v>4.0199999999999996</v>
      </c>
      <c r="AO323" s="84">
        <v>374</v>
      </c>
      <c r="AP323" s="99">
        <v>2.5</v>
      </c>
      <c r="AQ323" s="99">
        <v>16.66</v>
      </c>
      <c r="AR323" s="89" t="s">
        <v>10</v>
      </c>
      <c r="AS323" s="280">
        <f>VLOOKUP($C323, MDT!A:D, 4, FALSE)</f>
        <v>50.4</v>
      </c>
      <c r="AT323" s="291">
        <f>(VLOOKUP($C323, MDT!A:D,4, TRUE)+VLOOKUP($C323+1, MDT!A:D,4, TRUE))/2</f>
        <v>50.849999999999994</v>
      </c>
      <c r="AU323" s="262">
        <f>((VLOOKUP($C323+1,Flow!A:B,2)+VLOOKUP($C323+2,Flow!A:B,2)+VLOOKUP($C323+3,Flow!A:B,2)+VLOOKUP($C323+4,Flow!A:B,2)+VLOOKUP($C323+5,Flow!A:B,2))/5)</f>
        <v>356</v>
      </c>
      <c r="AV323" s="262">
        <f>VLOOKUP($AL323,Flow!A:B, 2)</f>
        <v>356</v>
      </c>
      <c r="AW323" s="269">
        <f>((VLOOKUP(C323+1, Flow!A:B,2))+(VLOOKUP($C323+2, Flow!A:B,2)))/2</f>
        <v>356</v>
      </c>
      <c r="AX323" s="95">
        <v>8</v>
      </c>
      <c r="AY323" s="84">
        <v>6</v>
      </c>
      <c r="AZ323" s="84">
        <v>0</v>
      </c>
      <c r="BA323" s="84">
        <v>0</v>
      </c>
      <c r="BB323" s="103">
        <v>0</v>
      </c>
      <c r="BC323" s="118">
        <f t="shared" si="29"/>
        <v>59</v>
      </c>
      <c r="BD323" s="84">
        <f t="shared" si="30"/>
        <v>2013</v>
      </c>
      <c r="BE323" s="140">
        <f t="shared" si="31"/>
        <v>8.3333333333333321</v>
      </c>
    </row>
    <row r="324" spans="1:57">
      <c r="A324" s="85" t="s">
        <v>18</v>
      </c>
      <c r="B324" s="90" t="s">
        <v>18</v>
      </c>
      <c r="C324" s="304">
        <v>41333</v>
      </c>
      <c r="D324" s="91" t="s">
        <v>384</v>
      </c>
      <c r="E324" s="85" t="s">
        <v>11</v>
      </c>
      <c r="F324" s="158">
        <v>0.75</v>
      </c>
      <c r="G324" s="98">
        <v>170</v>
      </c>
      <c r="H324" s="85">
        <v>166</v>
      </c>
      <c r="I324" s="85">
        <v>11</v>
      </c>
      <c r="J324" s="85"/>
      <c r="K324" s="107">
        <f t="shared" si="32"/>
        <v>7.1856287425149699</v>
      </c>
      <c r="L324" s="114">
        <f t="shared" si="28"/>
        <v>6.6265060240963862</v>
      </c>
      <c r="M324" s="147">
        <v>37</v>
      </c>
      <c r="N324" s="85">
        <v>37</v>
      </c>
      <c r="O324" s="85" t="s">
        <v>11</v>
      </c>
      <c r="P324" s="85"/>
      <c r="Q324" s="85" t="s">
        <v>251</v>
      </c>
      <c r="R324" s="85">
        <v>1</v>
      </c>
      <c r="S324" s="90">
        <v>1</v>
      </c>
      <c r="T324" s="281">
        <f>VLOOKUP($C324+$F324,Meso!A:C,2)</f>
        <v>71.099999999999994</v>
      </c>
      <c r="U324" s="285">
        <f>VLOOKUP($C324+$F324, Temp30!A:C, 3, TRUE)</f>
        <v>52.2</v>
      </c>
      <c r="V324" s="85">
        <v>322</v>
      </c>
      <c r="W324" s="107">
        <f>VLOOKUP($C324,Wunder!A:L,5,FALSE)</f>
        <v>30.4</v>
      </c>
      <c r="X324" s="107">
        <f>VLOOKUP($C324,Wunder!A:L,11, FALSE)</f>
        <v>-7.0000000000000284E-2</v>
      </c>
      <c r="Y324" s="107">
        <f>VLOOKUP($C324,Wunder!A:L,12, FALSE)</f>
        <v>0.11999999999999744</v>
      </c>
      <c r="Z324" s="149">
        <v>3.21</v>
      </c>
      <c r="AA324" s="81">
        <f>VLOOKUP($C324+F324, KRDD!A:D,4)</f>
        <v>6</v>
      </c>
      <c r="AB324" s="81">
        <f>VLOOKUP($C324+F324, KRDD!$A:$D,3)</f>
        <v>4</v>
      </c>
      <c r="AC324" s="85">
        <v>7</v>
      </c>
      <c r="AD324" s="107" t="str">
        <f>VLOOKUP($C324+$F324,Meso!A:D,4)</f>
        <v>clear</v>
      </c>
      <c r="AE324" s="121"/>
      <c r="AF324" s="263"/>
      <c r="AG324" s="122" t="str">
        <f t="shared" si="34"/>
        <v>N</v>
      </c>
      <c r="AH324" s="107">
        <f>VLOOKUP($C324+$F324+(4/24),KRDD!A:D,2)-VLOOKUP($C324+$F324,KRDD!A:D,2)</f>
        <v>0</v>
      </c>
      <c r="AI324" s="85" t="s">
        <v>11</v>
      </c>
      <c r="AJ324" s="114">
        <v>0.93</v>
      </c>
      <c r="AK324" s="114">
        <f>AJ324*VLOOKUP(AD324,Moon!$R:$S,2,FALSE)</f>
        <v>0.93</v>
      </c>
      <c r="AL324" s="105">
        <f t="shared" si="33"/>
        <v>41334</v>
      </c>
      <c r="AM324" s="199">
        <v>0.45694444444444443</v>
      </c>
      <c r="AN324" s="149">
        <v>4.0199999999999996</v>
      </c>
      <c r="AO324" s="85">
        <v>374</v>
      </c>
      <c r="AP324" s="149">
        <v>2.5</v>
      </c>
      <c r="AQ324" s="149">
        <v>16.66</v>
      </c>
      <c r="AR324" s="90" t="s">
        <v>10</v>
      </c>
      <c r="AS324" s="281">
        <f>VLOOKUP($C324, MDT!A:D, 4, FALSE)</f>
        <v>50.4</v>
      </c>
      <c r="AT324" s="292">
        <f>(VLOOKUP($C324, MDT!A:D,4, TRUE)+VLOOKUP($C324+1, MDT!A:D,4, TRUE))/2</f>
        <v>50.849999999999994</v>
      </c>
      <c r="AU324" s="263">
        <f>((VLOOKUP($C324+1,Flow!A:B,2)+VLOOKUP($C324+2,Flow!A:B,2)+VLOOKUP($C324+3,Flow!A:B,2)+VLOOKUP($C324+4,Flow!A:B,2)+VLOOKUP($C324+5,Flow!A:B,2))/5)</f>
        <v>356</v>
      </c>
      <c r="AV324" s="263">
        <f>VLOOKUP($AL324,Flow!A:B, 2)</f>
        <v>356</v>
      </c>
      <c r="AW324" s="270">
        <f>((VLOOKUP(C324+1, Flow!A:B,2))+(VLOOKUP($C324+2, Flow!A:B,2)))/2</f>
        <v>356</v>
      </c>
      <c r="AX324" s="147">
        <v>11</v>
      </c>
      <c r="AY324" s="85">
        <v>0</v>
      </c>
      <c r="AZ324" s="85">
        <v>0</v>
      </c>
      <c r="BA324" s="85">
        <v>0</v>
      </c>
      <c r="BB324" s="146">
        <v>0</v>
      </c>
      <c r="BC324" s="119">
        <f t="shared" si="29"/>
        <v>59</v>
      </c>
      <c r="BD324" s="85">
        <f t="shared" si="30"/>
        <v>2013</v>
      </c>
      <c r="BE324" s="153">
        <f t="shared" si="31"/>
        <v>7.1856287425149699</v>
      </c>
    </row>
    <row r="325" spans="1:57">
      <c r="A325" s="84" t="s">
        <v>18</v>
      </c>
      <c r="B325" s="89" t="s">
        <v>18</v>
      </c>
      <c r="C325" s="301">
        <v>41674</v>
      </c>
      <c r="D325" s="92" t="s">
        <v>384</v>
      </c>
      <c r="E325" s="84" t="s">
        <v>11</v>
      </c>
      <c r="F325" s="156">
        <v>0.79513888888888884</v>
      </c>
      <c r="G325" s="88">
        <v>500</v>
      </c>
      <c r="H325" s="84">
        <v>492</v>
      </c>
      <c r="I325" s="84">
        <v>52</v>
      </c>
      <c r="J325" s="84"/>
      <c r="K325" s="106">
        <f t="shared" si="32"/>
        <v>10.750507099391481</v>
      </c>
      <c r="L325" s="112">
        <f t="shared" si="28"/>
        <v>10.569105691056912</v>
      </c>
      <c r="M325" s="95">
        <v>36</v>
      </c>
      <c r="N325" s="84">
        <v>37</v>
      </c>
      <c r="O325" s="84" t="s">
        <v>11</v>
      </c>
      <c r="P325" s="84"/>
      <c r="Q325" s="84" t="s">
        <v>251</v>
      </c>
      <c r="R325" s="84">
        <v>1</v>
      </c>
      <c r="S325" s="89">
        <v>0</v>
      </c>
      <c r="T325" s="280">
        <f>VLOOKUP($C325+$F325,Meso!A:C,2)</f>
        <v>46.94</v>
      </c>
      <c r="U325" s="284">
        <f>VLOOKUP($C325+$F325, Temp30!A:C, 3, TRUE)</f>
        <v>46.5</v>
      </c>
      <c r="V325" s="84">
        <v>202</v>
      </c>
      <c r="W325" s="106">
        <f>VLOOKUP($C325,Wunder!A:L,5,FALSE)</f>
        <v>30.1</v>
      </c>
      <c r="X325" s="106">
        <f>VLOOKUP($C325,Wunder!A:L,11, FALSE)</f>
        <v>1.9999999999999574E-2</v>
      </c>
      <c r="Y325" s="106">
        <f>VLOOKUP($C325,Wunder!A:L,12, FALSE)</f>
        <v>8.9999999999999858E-2</v>
      </c>
      <c r="Z325" s="99"/>
      <c r="AA325" s="80">
        <f>VLOOKUP($C325+F325, KRDD!A:D,4)</f>
        <v>2</v>
      </c>
      <c r="AB325" s="80">
        <f>VLOOKUP($C325+F325, KRDD!$A:$D,3)</f>
        <v>0</v>
      </c>
      <c r="AC325" s="84">
        <v>2</v>
      </c>
      <c r="AD325" s="106" t="str">
        <f>VLOOKUP($C325+$F325,Meso!A:D,4)</f>
        <v>Clear</v>
      </c>
      <c r="AE325" s="120"/>
      <c r="AF325" s="262" t="str">
        <f>VLOOKUP($C325+1,Wunder!A:L,10,FALSE)</f>
        <v>Rain</v>
      </c>
      <c r="AG325" s="82" t="str">
        <f t="shared" si="34"/>
        <v>N</v>
      </c>
      <c r="AH325" s="106">
        <f>VLOOKUP($C325+$F325+(4/24),KRDD!A:D,2)-VLOOKUP($C325+$F325,KRDD!A:D,2)</f>
        <v>0</v>
      </c>
      <c r="AI325" s="84" t="s">
        <v>20</v>
      </c>
      <c r="AJ325" s="112">
        <v>0.25</v>
      </c>
      <c r="AK325" s="112">
        <f>AJ325*VLOOKUP(AD325,Moon!$R:$S,2,FALSE)</f>
        <v>0.25</v>
      </c>
      <c r="AL325" s="104">
        <f t="shared" si="33"/>
        <v>41675</v>
      </c>
      <c r="AM325" s="198">
        <v>0.5756944444444444</v>
      </c>
      <c r="AN325" s="99">
        <v>1.93</v>
      </c>
      <c r="AO325" s="84">
        <v>191</v>
      </c>
      <c r="AP325" s="99">
        <v>1.6</v>
      </c>
      <c r="AQ325" s="99">
        <f>91/3</f>
        <v>30.333333333333332</v>
      </c>
      <c r="AR325" s="89" t="s">
        <v>10</v>
      </c>
      <c r="AS325" s="280">
        <f>VLOOKUP($C325, MDT!A:D, 4, FALSE)</f>
        <v>45.4</v>
      </c>
      <c r="AT325" s="291">
        <f>(VLOOKUP($C325, MDT!A:D,4, TRUE)+VLOOKUP($C325+1, MDT!A:D,4, TRUE))/2</f>
        <v>45.45</v>
      </c>
      <c r="AU325" s="262">
        <f>((VLOOKUP($C325+1,Flow!A:B,2)+VLOOKUP($C325+2,Flow!A:B,2)+VLOOKUP($C325+3,Flow!A:B,2)+VLOOKUP($C325+4,Flow!A:B,2)+VLOOKUP($C325+5,Flow!A:B,2))/5)</f>
        <v>222</v>
      </c>
      <c r="AV325" s="262">
        <f>VLOOKUP($AL325,Flow!A:B, 2)</f>
        <v>203</v>
      </c>
      <c r="AW325" s="269">
        <f>((VLOOKUP(C325+1, Flow!A:B,2))+(VLOOKUP($C325+2, Flow!A:B,2)))/2</f>
        <v>202.5</v>
      </c>
      <c r="AX325" s="95">
        <v>52</v>
      </c>
      <c r="AY325" s="84">
        <v>0</v>
      </c>
      <c r="AZ325" s="84">
        <v>0</v>
      </c>
      <c r="BA325" s="84">
        <v>0</v>
      </c>
      <c r="BB325" s="103">
        <v>0</v>
      </c>
      <c r="BC325" s="118">
        <f t="shared" si="29"/>
        <v>35</v>
      </c>
      <c r="BD325" s="84">
        <f t="shared" si="30"/>
        <v>2014</v>
      </c>
      <c r="BE325" s="140">
        <f t="shared" si="31"/>
        <v>10.750507099391481</v>
      </c>
    </row>
    <row r="326" spans="1:57">
      <c r="A326" s="84" t="s">
        <v>18</v>
      </c>
      <c r="B326" s="89" t="s">
        <v>18</v>
      </c>
      <c r="C326" s="301">
        <v>41674</v>
      </c>
      <c r="D326" s="92" t="s">
        <v>384</v>
      </c>
      <c r="E326" s="84" t="s">
        <v>11</v>
      </c>
      <c r="F326" s="156">
        <v>0.79513888888888884</v>
      </c>
      <c r="G326" s="88">
        <v>500</v>
      </c>
      <c r="H326" s="84">
        <v>488</v>
      </c>
      <c r="I326" s="84">
        <v>56</v>
      </c>
      <c r="J326" s="84"/>
      <c r="K326" s="106">
        <f t="shared" si="32"/>
        <v>11.656441717791409</v>
      </c>
      <c r="L326" s="112">
        <f t="shared" si="28"/>
        <v>11.475409836065573</v>
      </c>
      <c r="M326" s="95">
        <v>38</v>
      </c>
      <c r="N326" s="84">
        <v>37</v>
      </c>
      <c r="O326" s="84" t="s">
        <v>11</v>
      </c>
      <c r="P326" s="84"/>
      <c r="Q326" s="84" t="s">
        <v>252</v>
      </c>
      <c r="R326" s="84">
        <v>1</v>
      </c>
      <c r="S326" s="89">
        <v>0</v>
      </c>
      <c r="T326" s="280">
        <f>VLOOKUP($C326+$F326,Meso!A:C,2)</f>
        <v>46.94</v>
      </c>
      <c r="U326" s="284">
        <f>VLOOKUP($C326+$F326, Temp30!A:C, 3, TRUE)</f>
        <v>46.5</v>
      </c>
      <c r="V326" s="84">
        <v>202</v>
      </c>
      <c r="W326" s="106">
        <f>VLOOKUP($C326,Wunder!A:L,5,FALSE)</f>
        <v>30.1</v>
      </c>
      <c r="X326" s="106">
        <f>VLOOKUP($C326,Wunder!A:L,11, FALSE)</f>
        <v>1.9999999999999574E-2</v>
      </c>
      <c r="Y326" s="106">
        <f>VLOOKUP($C326,Wunder!A:L,12, FALSE)</f>
        <v>8.9999999999999858E-2</v>
      </c>
      <c r="Z326" s="99"/>
      <c r="AA326" s="80">
        <f>VLOOKUP($C326+F326, KRDD!A:D,4)</f>
        <v>2</v>
      </c>
      <c r="AB326" s="80">
        <f>VLOOKUP($C326+F326, KRDD!$A:$D,3)</f>
        <v>0</v>
      </c>
      <c r="AC326" s="84">
        <v>2</v>
      </c>
      <c r="AD326" s="106" t="str">
        <f>VLOOKUP($C326+$F326,Meso!A:D,4)</f>
        <v>Clear</v>
      </c>
      <c r="AE326" s="120"/>
      <c r="AF326" s="262" t="str">
        <f>VLOOKUP($C326+1,Wunder!A:L,10,FALSE)</f>
        <v>Rain</v>
      </c>
      <c r="AG326" s="82" t="str">
        <f t="shared" si="34"/>
        <v>N</v>
      </c>
      <c r="AH326" s="106">
        <f>VLOOKUP($C326+$F326+(4/24),KRDD!A:D,2)-VLOOKUP($C326+$F326,KRDD!A:D,2)</f>
        <v>0</v>
      </c>
      <c r="AI326" s="84" t="s">
        <v>20</v>
      </c>
      <c r="AJ326" s="112">
        <v>0.25</v>
      </c>
      <c r="AK326" s="112">
        <f>AJ326*VLOOKUP(AD326,Moon!$R:$S,2,FALSE)</f>
        <v>0.25</v>
      </c>
      <c r="AL326" s="104">
        <f t="shared" si="33"/>
        <v>41675</v>
      </c>
      <c r="AM326" s="198">
        <v>0.5756944444444444</v>
      </c>
      <c r="AN326" s="99">
        <v>1.93</v>
      </c>
      <c r="AO326" s="84">
        <v>191</v>
      </c>
      <c r="AP326" s="99">
        <v>1.6</v>
      </c>
      <c r="AQ326" s="99">
        <f>91/3</f>
        <v>30.333333333333332</v>
      </c>
      <c r="AR326" s="89" t="s">
        <v>10</v>
      </c>
      <c r="AS326" s="280">
        <f>VLOOKUP($C326, MDT!A:D, 4, FALSE)</f>
        <v>45.4</v>
      </c>
      <c r="AT326" s="291">
        <f>(VLOOKUP($C326, MDT!A:D,4, TRUE)+VLOOKUP($C326+1, MDT!A:D,4, TRUE))/2</f>
        <v>45.45</v>
      </c>
      <c r="AU326" s="262">
        <f>((VLOOKUP($C326+1,Flow!A:B,2)+VLOOKUP($C326+2,Flow!A:B,2)+VLOOKUP($C326+3,Flow!A:B,2)+VLOOKUP($C326+4,Flow!A:B,2)+VLOOKUP($C326+5,Flow!A:B,2))/5)</f>
        <v>222</v>
      </c>
      <c r="AV326" s="262">
        <f>VLOOKUP($AL326,Flow!A:B, 2)</f>
        <v>203</v>
      </c>
      <c r="AW326" s="269">
        <f>((VLOOKUP(C326+1, Flow!A:B,2))+(VLOOKUP($C326+2, Flow!A:B,2)))/2</f>
        <v>202.5</v>
      </c>
      <c r="AX326" s="95">
        <v>56</v>
      </c>
      <c r="AY326" s="84">
        <v>0</v>
      </c>
      <c r="AZ326" s="84">
        <v>0</v>
      </c>
      <c r="BA326" s="84">
        <v>0</v>
      </c>
      <c r="BB326" s="103">
        <v>0</v>
      </c>
      <c r="BC326" s="118">
        <f t="shared" si="29"/>
        <v>35</v>
      </c>
      <c r="BD326" s="84">
        <f t="shared" si="30"/>
        <v>2014</v>
      </c>
      <c r="BE326" s="140">
        <f t="shared" si="31"/>
        <v>11.656441717791409</v>
      </c>
    </row>
    <row r="327" spans="1:57">
      <c r="A327" s="84" t="s">
        <v>18</v>
      </c>
      <c r="B327" s="89" t="s">
        <v>18</v>
      </c>
      <c r="C327" s="301">
        <v>41690</v>
      </c>
      <c r="D327" s="92" t="s">
        <v>384</v>
      </c>
      <c r="E327" s="84" t="s">
        <v>11</v>
      </c>
      <c r="F327" s="156">
        <v>0.75</v>
      </c>
      <c r="G327" s="88">
        <v>286</v>
      </c>
      <c r="H327" s="84">
        <v>283</v>
      </c>
      <c r="I327" s="84">
        <v>16</v>
      </c>
      <c r="J327" s="84"/>
      <c r="K327" s="106">
        <f t="shared" si="32"/>
        <v>5.9859154929577461</v>
      </c>
      <c r="L327" s="112">
        <f t="shared" si="28"/>
        <v>5.6537102473498235</v>
      </c>
      <c r="M327" s="95">
        <v>37</v>
      </c>
      <c r="N327" s="84">
        <v>36</v>
      </c>
      <c r="O327" s="84" t="s">
        <v>11</v>
      </c>
      <c r="P327" s="84"/>
      <c r="Q327" s="84" t="s">
        <v>252</v>
      </c>
      <c r="R327" s="84">
        <v>1</v>
      </c>
      <c r="S327" s="89">
        <v>1</v>
      </c>
      <c r="T327" s="280">
        <f>VLOOKUP($C327+$F327,Meso!A:C,2)</f>
        <v>60.98</v>
      </c>
      <c r="U327" s="284">
        <f>VLOOKUP($C327+$F327, Temp30!A:C, 3, TRUE)</f>
        <v>51.7</v>
      </c>
      <c r="V327" s="84">
        <v>234</v>
      </c>
      <c r="W327" s="106">
        <f>VLOOKUP($C327,Wunder!A:L,5,FALSE)</f>
        <v>30.19</v>
      </c>
      <c r="X327" s="106">
        <f>VLOOKUP($C327,Wunder!A:L,11, FALSE)</f>
        <v>-0.14000000000000057</v>
      </c>
      <c r="Y327" s="106">
        <f>VLOOKUP($C327,Wunder!A:L,12, FALSE)</f>
        <v>5.0000000000000711E-2</v>
      </c>
      <c r="Z327" s="99">
        <v>3.98</v>
      </c>
      <c r="AA327" s="80">
        <f>VLOOKUP($C327+F327, KRDD!A:D,4)</f>
        <v>5</v>
      </c>
      <c r="AB327" s="80">
        <f>VLOOKUP($C327+F327, KRDD!$A:$D,3)</f>
        <v>4</v>
      </c>
      <c r="AC327" s="84">
        <v>2</v>
      </c>
      <c r="AD327" s="106" t="s">
        <v>340</v>
      </c>
      <c r="AE327" s="120"/>
      <c r="AF327" s="262"/>
      <c r="AG327" s="82" t="str">
        <f t="shared" si="34"/>
        <v>N</v>
      </c>
      <c r="AH327" s="106">
        <f>VLOOKUP($C327+$F327+(4/24),KRDD!A:D,2)-VLOOKUP($C327+$F327,KRDD!A:D,2)</f>
        <v>0</v>
      </c>
      <c r="AI327" s="84" t="s">
        <v>11</v>
      </c>
      <c r="AJ327" s="112">
        <v>0.99</v>
      </c>
      <c r="AK327" s="112">
        <f>AJ327*VLOOKUP(AD327,Moon!$R:$S,2,FALSE)</f>
        <v>0.99</v>
      </c>
      <c r="AL327" s="104">
        <f t="shared" si="33"/>
        <v>41691</v>
      </c>
      <c r="AM327" s="198">
        <v>0.53125</v>
      </c>
      <c r="AN327" s="99">
        <v>4.33</v>
      </c>
      <c r="AO327" s="84">
        <v>255</v>
      </c>
      <c r="AP327" s="99">
        <v>2.4</v>
      </c>
      <c r="AQ327" s="99">
        <f>40/3</f>
        <v>13.333333333333334</v>
      </c>
      <c r="AR327" s="89" t="s">
        <v>10</v>
      </c>
      <c r="AS327" s="280">
        <f>VLOOKUP($C327, MDT!A:D, 4, FALSE)</f>
        <v>49.7</v>
      </c>
      <c r="AT327" s="291">
        <f>(VLOOKUP($C327, MDT!A:D,4, TRUE)+VLOOKUP($C327+1, MDT!A:D,4, TRUE))/2</f>
        <v>49.95</v>
      </c>
      <c r="AU327" s="262">
        <f>((VLOOKUP($C327+1,Flow!A:B,2)+VLOOKUP($C327+2,Flow!A:B,2)+VLOOKUP($C327+3,Flow!A:B,2)+VLOOKUP($C327+4,Flow!A:B,2)+VLOOKUP($C327+5,Flow!A:B,2))/5)</f>
        <v>254.8</v>
      </c>
      <c r="AV327" s="262">
        <f>VLOOKUP($AL327,Flow!A:B, 2)</f>
        <v>269</v>
      </c>
      <c r="AW327" s="269">
        <f>((VLOOKUP(C327+1, Flow!A:B,2))+(VLOOKUP($C327+2, Flow!A:B,2)))/2</f>
        <v>264</v>
      </c>
      <c r="AX327" s="95">
        <v>16</v>
      </c>
      <c r="AY327" s="84">
        <v>0</v>
      </c>
      <c r="AZ327" s="84">
        <v>0</v>
      </c>
      <c r="BA327" s="84">
        <v>0</v>
      </c>
      <c r="BB327" s="103">
        <v>0</v>
      </c>
      <c r="BC327" s="118">
        <f t="shared" si="29"/>
        <v>51</v>
      </c>
      <c r="BD327" s="84">
        <f t="shared" si="30"/>
        <v>2014</v>
      </c>
      <c r="BE327" s="140">
        <f t="shared" si="31"/>
        <v>5.9859154929577461</v>
      </c>
    </row>
    <row r="328" spans="1:57">
      <c r="A328" s="85" t="s">
        <v>18</v>
      </c>
      <c r="B328" s="90" t="s">
        <v>18</v>
      </c>
      <c r="C328" s="304">
        <v>41690</v>
      </c>
      <c r="D328" s="91" t="s">
        <v>384</v>
      </c>
      <c r="E328" s="85" t="s">
        <v>11</v>
      </c>
      <c r="F328" s="158">
        <v>0.75347222222222221</v>
      </c>
      <c r="G328" s="98">
        <v>241</v>
      </c>
      <c r="H328" s="85">
        <v>253</v>
      </c>
      <c r="I328" s="85">
        <v>25</v>
      </c>
      <c r="J328" s="85"/>
      <c r="K328" s="107">
        <f t="shared" si="32"/>
        <v>10.236220472440944</v>
      </c>
      <c r="L328" s="114">
        <f t="shared" si="28"/>
        <v>9.8814229249011856</v>
      </c>
      <c r="M328" s="147">
        <v>37</v>
      </c>
      <c r="N328" s="85">
        <v>36</v>
      </c>
      <c r="O328" s="85" t="s">
        <v>11</v>
      </c>
      <c r="P328" s="85"/>
      <c r="Q328" s="85" t="s">
        <v>251</v>
      </c>
      <c r="R328" s="85">
        <v>1</v>
      </c>
      <c r="S328" s="90">
        <v>1</v>
      </c>
      <c r="T328" s="281">
        <f>VLOOKUP($C328+$F328,Meso!A:C,2)</f>
        <v>60.98</v>
      </c>
      <c r="U328" s="285">
        <f>VLOOKUP($C328+$F328, Temp30!A:C, 3, TRUE)</f>
        <v>51.7</v>
      </c>
      <c r="V328" s="85">
        <v>234</v>
      </c>
      <c r="W328" s="107">
        <f>VLOOKUP($C328,Wunder!A:L,5,FALSE)</f>
        <v>30.19</v>
      </c>
      <c r="X328" s="107">
        <f>VLOOKUP($C328,Wunder!A:L,11, FALSE)</f>
        <v>-0.14000000000000057</v>
      </c>
      <c r="Y328" s="107">
        <f>VLOOKUP($C328,Wunder!A:L,12, FALSE)</f>
        <v>5.0000000000000711E-2</v>
      </c>
      <c r="Z328" s="149">
        <v>3.98</v>
      </c>
      <c r="AA328" s="81">
        <f>VLOOKUP($C328+F328, KRDD!A:D,4)</f>
        <v>5</v>
      </c>
      <c r="AB328" s="81">
        <f>VLOOKUP($C328+F328, KRDD!$A:$D,3)</f>
        <v>4</v>
      </c>
      <c r="AC328" s="85">
        <v>2</v>
      </c>
      <c r="AD328" s="106" t="s">
        <v>340</v>
      </c>
      <c r="AE328" s="121"/>
      <c r="AF328" s="263"/>
      <c r="AG328" s="122" t="str">
        <f t="shared" si="34"/>
        <v>N</v>
      </c>
      <c r="AH328" s="107">
        <f>VLOOKUP($C328+$F328+(4/24),KRDD!A:D,2)-VLOOKUP($C328+$F328,KRDD!A:D,2)</f>
        <v>0</v>
      </c>
      <c r="AI328" s="85" t="s">
        <v>11</v>
      </c>
      <c r="AJ328" s="114">
        <v>0.99</v>
      </c>
      <c r="AK328" s="114">
        <f>AJ328*VLOOKUP(AD328,Moon!$R:$S,2,FALSE)</f>
        <v>0.99</v>
      </c>
      <c r="AL328" s="105">
        <f t="shared" si="33"/>
        <v>41691</v>
      </c>
      <c r="AM328" s="199">
        <v>0.53125</v>
      </c>
      <c r="AN328" s="149">
        <v>4.33</v>
      </c>
      <c r="AO328" s="85">
        <v>255</v>
      </c>
      <c r="AP328" s="149">
        <v>2.4</v>
      </c>
      <c r="AQ328" s="149">
        <f>40/3</f>
        <v>13.333333333333334</v>
      </c>
      <c r="AR328" s="90" t="s">
        <v>10</v>
      </c>
      <c r="AS328" s="281">
        <f>VLOOKUP($C328, MDT!A:D, 4, FALSE)</f>
        <v>49.7</v>
      </c>
      <c r="AT328" s="292">
        <f>(VLOOKUP($C328, MDT!A:D,4, TRUE)+VLOOKUP($C328+1, MDT!A:D,4, TRUE))/2</f>
        <v>49.95</v>
      </c>
      <c r="AU328" s="263">
        <f>((VLOOKUP($C328+1,Flow!A:B,2)+VLOOKUP($C328+2,Flow!A:B,2)+VLOOKUP($C328+3,Flow!A:B,2)+VLOOKUP($C328+4,Flow!A:B,2)+VLOOKUP($C328+5,Flow!A:B,2))/5)</f>
        <v>254.8</v>
      </c>
      <c r="AV328" s="263">
        <f>VLOOKUP($AL328,Flow!A:B, 2)</f>
        <v>269</v>
      </c>
      <c r="AW328" s="270">
        <f>((VLOOKUP(C328+1, Flow!A:B,2))+(VLOOKUP($C328+2, Flow!A:B,2)))/2</f>
        <v>264</v>
      </c>
      <c r="AX328" s="147">
        <v>24</v>
      </c>
      <c r="AY328" s="85">
        <v>1</v>
      </c>
      <c r="AZ328" s="85">
        <v>0</v>
      </c>
      <c r="BA328" s="85">
        <v>0</v>
      </c>
      <c r="BB328" s="146">
        <v>0</v>
      </c>
      <c r="BC328" s="119">
        <f t="shared" si="29"/>
        <v>51</v>
      </c>
      <c r="BD328" s="85">
        <f t="shared" si="30"/>
        <v>2014</v>
      </c>
      <c r="BE328" s="153">
        <f t="shared" si="31"/>
        <v>10.236220472440944</v>
      </c>
    </row>
    <row r="329" spans="1:57">
      <c r="A329" s="256"/>
      <c r="B329" s="299"/>
      <c r="C329" s="308" t="s">
        <v>279</v>
      </c>
      <c r="D329" s="257"/>
      <c r="E329" s="256"/>
      <c r="F329" s="258"/>
      <c r="G329" s="259"/>
      <c r="H329" s="201"/>
      <c r="I329" s="201"/>
      <c r="J329" s="201"/>
      <c r="K329" s="109"/>
      <c r="L329" s="204"/>
      <c r="M329" s="205"/>
      <c r="N329" s="201"/>
      <c r="O329" s="201"/>
      <c r="P329" s="201"/>
      <c r="Q329" s="201"/>
      <c r="R329" s="201"/>
      <c r="S329" s="202"/>
      <c r="T329" s="283"/>
      <c r="U329" s="287"/>
      <c r="V329" s="201"/>
      <c r="W329" s="109"/>
      <c r="X329" s="109"/>
      <c r="Y329" s="109"/>
      <c r="Z329" s="206"/>
      <c r="AA329" s="116"/>
      <c r="AB329" s="116"/>
      <c r="AC329" s="201"/>
      <c r="AD329" s="109"/>
      <c r="AE329" s="125"/>
      <c r="AF329" s="265"/>
      <c r="AG329" s="207"/>
      <c r="AH329" s="109"/>
      <c r="AI329" s="201"/>
      <c r="AJ329" s="204"/>
      <c r="AK329" s="204"/>
      <c r="AL329" s="208"/>
      <c r="AM329" s="201"/>
      <c r="AN329" s="206"/>
      <c r="AO329" s="201"/>
      <c r="AP329" s="206"/>
      <c r="AQ329" s="206"/>
      <c r="AR329" s="202"/>
      <c r="AS329" s="283"/>
      <c r="AT329" s="295"/>
      <c r="AU329" s="265"/>
      <c r="AV329" s="265"/>
      <c r="AW329" s="273"/>
      <c r="AX329" s="205"/>
      <c r="AY329" s="201"/>
      <c r="AZ329" s="201"/>
      <c r="BA329" s="201"/>
      <c r="BB329" s="203"/>
      <c r="BC329" s="209"/>
      <c r="BD329" s="201"/>
      <c r="BE329" s="210"/>
    </row>
    <row r="330" spans="1:57">
      <c r="A330" s="84" t="s">
        <v>11</v>
      </c>
      <c r="B330" s="89" t="s">
        <v>11</v>
      </c>
      <c r="C330" s="302">
        <v>42353</v>
      </c>
      <c r="D330" s="92"/>
      <c r="E330" s="84" t="s">
        <v>11</v>
      </c>
      <c r="F330" s="156">
        <v>0.75347222222222221</v>
      </c>
      <c r="G330" s="88">
        <v>135</v>
      </c>
      <c r="H330" s="84">
        <v>134</v>
      </c>
      <c r="I330" s="84">
        <v>4</v>
      </c>
      <c r="J330" s="84"/>
      <c r="K330" s="106">
        <f t="shared" si="32"/>
        <v>3.7037037037037033</v>
      </c>
      <c r="L330" s="112">
        <f t="shared" si="28"/>
        <v>2.9850746268656714</v>
      </c>
      <c r="M330" s="95">
        <v>33</v>
      </c>
      <c r="N330" s="84">
        <v>33</v>
      </c>
      <c r="O330" s="84" t="s">
        <v>11</v>
      </c>
      <c r="P330" s="84"/>
      <c r="Q330" s="84" t="s">
        <v>11</v>
      </c>
      <c r="R330" s="84">
        <v>1</v>
      </c>
      <c r="S330" s="89">
        <v>1</v>
      </c>
      <c r="T330" s="280">
        <f>VLOOKUP($C330+$F330,Meso!A:C,2)</f>
        <v>48.2</v>
      </c>
      <c r="U330" s="284">
        <f>VLOOKUP($C330+$F330, Temp30!A:C, 3, TRUE)</f>
        <v>45.3</v>
      </c>
      <c r="V330" s="84">
        <v>313</v>
      </c>
      <c r="W330" s="106">
        <f>VLOOKUP($C330,Wunder!A:L,5,FALSE)</f>
        <v>30.23</v>
      </c>
      <c r="X330" s="106">
        <f>VLOOKUP($C330,Wunder!A:L,11, FALSE)</f>
        <v>9.9999999999980105E-3</v>
      </c>
      <c r="Y330" s="106">
        <f>VLOOKUP($C330,Wunder!A:L,12, FALSE)</f>
        <v>0.10999999999999943</v>
      </c>
      <c r="Z330" s="99">
        <v>4.1900000000000004</v>
      </c>
      <c r="AA330" s="80">
        <f>VLOOKUP($C330+F330, KRDD!A:D,4)</f>
        <v>0</v>
      </c>
      <c r="AB330" s="80">
        <f>VLOOKUP($C330+F330, KRDD!$A:$D,3)</f>
        <v>9</v>
      </c>
      <c r="AC330" s="84">
        <v>1</v>
      </c>
      <c r="AD330" s="106" t="str">
        <f>VLOOKUP($C330+$F330,Meso!A:D,4)</f>
        <v>Clear</v>
      </c>
      <c r="AE330" s="120"/>
      <c r="AF330" s="262"/>
      <c r="AG330" s="82" t="str">
        <f t="shared" ref="AG330:AG369" si="35">IF(AH330&gt;0,"Y","N")</f>
        <v>N</v>
      </c>
      <c r="AH330" s="106">
        <f>VLOOKUP($C330+$F330+(4/24),KRDD!A:D,2)-VLOOKUP($C330+$F330,KRDD!A:D,2)</f>
        <v>0</v>
      </c>
      <c r="AI330" s="84" t="s">
        <v>20</v>
      </c>
      <c r="AJ330" s="112">
        <v>0.17</v>
      </c>
      <c r="AK330" s="112">
        <f>AJ330*VLOOKUP(AD330,Moon!$R:$S,2,FALSE)</f>
        <v>0.17</v>
      </c>
      <c r="AL330" s="104">
        <f t="shared" si="33"/>
        <v>42354</v>
      </c>
      <c r="AM330" s="198">
        <v>0.36805555555555558</v>
      </c>
      <c r="AN330" s="99">
        <v>4.2300000000000004</v>
      </c>
      <c r="AO330" s="84">
        <v>291</v>
      </c>
      <c r="AP330" s="99">
        <v>1.7</v>
      </c>
      <c r="AQ330" s="99">
        <f>82/3</f>
        <v>27.333333333333332</v>
      </c>
      <c r="AR330" s="89" t="s">
        <v>10</v>
      </c>
      <c r="AS330" s="280">
        <f>VLOOKUP($C330, MDT!A:D, 4, FALSE)</f>
        <v>44.5</v>
      </c>
      <c r="AT330" s="291">
        <f>(VLOOKUP($C330, MDT!A:D,4, TRUE)+VLOOKUP($C330+1, MDT!A:D,4, TRUE))/2</f>
        <v>44.55</v>
      </c>
      <c r="AU330" s="262">
        <f>((VLOOKUP($C330+1,Flow!A:B,2)+VLOOKUP($C330+2,Flow!A:B,2)+VLOOKUP($C330+3,Flow!A:B,2)+VLOOKUP($C330+4,Flow!A:B,2)+VLOOKUP($C330+5,Flow!A:B,2))/5)</f>
        <v>568.6</v>
      </c>
      <c r="AV330" s="262">
        <f>VLOOKUP($AL330,Flow!A:B, 2)</f>
        <v>315</v>
      </c>
      <c r="AW330" s="269">
        <f>((VLOOKUP(C330+1, Flow!A:B,2))+(VLOOKUP($C330+2, Flow!A:B,2)))/2</f>
        <v>295.5</v>
      </c>
      <c r="AX330" s="95">
        <v>4</v>
      </c>
      <c r="AY330" s="84">
        <v>0</v>
      </c>
      <c r="AZ330" s="84">
        <v>0</v>
      </c>
      <c r="BA330" s="84">
        <v>0</v>
      </c>
      <c r="BB330" s="103">
        <v>0</v>
      </c>
      <c r="BC330" s="118">
        <f t="shared" ref="BC330:BC369" si="36">IF(MONTH(C330)&lt;10,C330-(DATE(YEAR(C330)-1,12,31)),C330-(DATE(YEAR(C330),12,31)))</f>
        <v>-16</v>
      </c>
      <c r="BD330" s="84">
        <v>2015</v>
      </c>
      <c r="BE330" s="140">
        <f t="shared" ref="BE330:BE369" si="37">IF(AR330="F", K330,2*K330)</f>
        <v>3.7037037037037033</v>
      </c>
    </row>
    <row r="331" spans="1:57">
      <c r="A331" s="84" t="s">
        <v>18</v>
      </c>
      <c r="B331" s="89" t="s">
        <v>18</v>
      </c>
      <c r="C331" s="301">
        <v>42384</v>
      </c>
      <c r="D331" s="92"/>
      <c r="E331" s="84" t="s">
        <v>11</v>
      </c>
      <c r="F331" s="156">
        <v>0.68055555555555547</v>
      </c>
      <c r="G331" s="88">
        <v>272</v>
      </c>
      <c r="H331" s="84">
        <v>271</v>
      </c>
      <c r="I331" s="84">
        <v>7</v>
      </c>
      <c r="J331" s="84"/>
      <c r="K331" s="106">
        <f t="shared" si="32"/>
        <v>2.9411764705882351</v>
      </c>
      <c r="L331" s="112">
        <f t="shared" si="28"/>
        <v>2.5830258302583027</v>
      </c>
      <c r="M331" s="95">
        <v>34</v>
      </c>
      <c r="N331" s="84">
        <v>36</v>
      </c>
      <c r="O331" s="84" t="s">
        <v>11</v>
      </c>
      <c r="P331" s="84"/>
      <c r="Q331" s="84" t="s">
        <v>11</v>
      </c>
      <c r="R331" s="84">
        <v>0</v>
      </c>
      <c r="S331" s="89">
        <v>2</v>
      </c>
      <c r="T331" s="280">
        <f>VLOOKUP($C331+$F331,Meso!A:C,2)</f>
        <v>51.8</v>
      </c>
      <c r="U331" s="284">
        <f>VLOOKUP($C331+$F331, Temp30!A:C, 3, TRUE)</f>
        <v>47.6</v>
      </c>
      <c r="V331" s="84">
        <v>635</v>
      </c>
      <c r="W331" s="106">
        <f>VLOOKUP($C331,Wunder!A:L,5,FALSE)</f>
        <v>30.09</v>
      </c>
      <c r="X331" s="106">
        <f>VLOOKUP($C331,Wunder!A:L,11, FALSE)</f>
        <v>7.0000000000000284E-2</v>
      </c>
      <c r="Y331" s="106">
        <f>VLOOKUP($C331,Wunder!A:L,12, FALSE)</f>
        <v>5.0000000000000711E-2</v>
      </c>
      <c r="Z331" s="99">
        <v>9.93</v>
      </c>
      <c r="AA331" s="80">
        <f>VLOOKUP($C331+F331, KRDD!A:D,4)</f>
        <v>0</v>
      </c>
      <c r="AB331" s="80">
        <f>VLOOKUP($C331+F331, KRDD!$A:$D,3)</f>
        <v>3</v>
      </c>
      <c r="AC331" s="84">
        <v>9</v>
      </c>
      <c r="AD331" s="106" t="str">
        <f>VLOOKUP($C331+$F331,Meso!A:D,4)</f>
        <v>Clear</v>
      </c>
      <c r="AE331" s="120" t="str">
        <f>VLOOKUP($C331, Wunder!A:L, 10, FALSE)</f>
        <v>Rain</v>
      </c>
      <c r="AF331" s="262" t="str">
        <f>VLOOKUP($C331+1,Wunder!A:L,10,FALSE)</f>
        <v>Rain</v>
      </c>
      <c r="AG331" s="82" t="str">
        <f t="shared" si="35"/>
        <v>N</v>
      </c>
      <c r="AH331" s="106">
        <f>VLOOKUP($C331+$F331+(4/24),KRDD!A:D,2)-VLOOKUP($C331+$F331,KRDD!A:D,2)</f>
        <v>0</v>
      </c>
      <c r="AI331" s="84" t="s">
        <v>11</v>
      </c>
      <c r="AJ331" s="112">
        <v>0.32</v>
      </c>
      <c r="AK331" s="112">
        <f>AJ331*VLOOKUP(AD331,Moon!$R:$S,2,FALSE)</f>
        <v>0.32</v>
      </c>
      <c r="AL331" s="104">
        <f t="shared" si="33"/>
        <v>42385</v>
      </c>
      <c r="AM331" s="198">
        <v>0.27430555555555552</v>
      </c>
      <c r="AN331" s="99">
        <v>5.21</v>
      </c>
      <c r="AO331" s="84">
        <v>780</v>
      </c>
      <c r="AP331" s="99">
        <v>2.9</v>
      </c>
      <c r="AQ331" s="99">
        <f>22/3</f>
        <v>7.333333333333333</v>
      </c>
      <c r="AR331" s="89" t="s">
        <v>10</v>
      </c>
      <c r="AS331" s="280">
        <f>VLOOKUP($C331, MDT!A:D, 4, FALSE)</f>
        <v>46.8</v>
      </c>
      <c r="AT331" s="291">
        <f>(VLOOKUP($C331, MDT!A:D,4, TRUE)+VLOOKUP($C331+1, MDT!A:D,4, TRUE))/2</f>
        <v>47.65</v>
      </c>
      <c r="AU331" s="262">
        <f>((VLOOKUP($C331+1,Flow!A:B,2)+VLOOKUP($C331+2,Flow!A:B,2)+VLOOKUP($C331+3,Flow!A:B,2)+VLOOKUP($C331+4,Flow!A:B,2)+VLOOKUP($C331+5,Flow!A:B,2))/5)</f>
        <v>1310.8</v>
      </c>
      <c r="AV331" s="262">
        <f>VLOOKUP($AL331,Flow!A:B, 2)</f>
        <v>685</v>
      </c>
      <c r="AW331" s="269">
        <f>((VLOOKUP(C331+1, Flow!A:B,2))+(VLOOKUP($C331+2, Flow!A:B,2)))/2</f>
        <v>768.5</v>
      </c>
      <c r="AX331" s="95">
        <v>6</v>
      </c>
      <c r="AY331" s="84">
        <v>1</v>
      </c>
      <c r="AZ331" s="84">
        <v>0</v>
      </c>
      <c r="BA331" s="84">
        <v>0</v>
      </c>
      <c r="BB331" s="103">
        <v>0</v>
      </c>
      <c r="BC331" s="118">
        <f t="shared" si="36"/>
        <v>15</v>
      </c>
      <c r="BD331" s="84">
        <v>2016</v>
      </c>
      <c r="BE331" s="140">
        <f t="shared" si="37"/>
        <v>2.9411764705882351</v>
      </c>
    </row>
    <row r="332" spans="1:57">
      <c r="A332" s="85" t="s">
        <v>18</v>
      </c>
      <c r="B332" s="90" t="s">
        <v>18</v>
      </c>
      <c r="C332" s="304">
        <v>42444</v>
      </c>
      <c r="D332" s="91"/>
      <c r="E332" s="85" t="s">
        <v>11</v>
      </c>
      <c r="F332" s="158">
        <v>0.78472222222222221</v>
      </c>
      <c r="G332" s="98">
        <v>1015</v>
      </c>
      <c r="H332" s="85">
        <v>996</v>
      </c>
      <c r="I332" s="85">
        <v>24</v>
      </c>
      <c r="J332" s="85">
        <v>3</v>
      </c>
      <c r="K332" s="106">
        <f t="shared" si="32"/>
        <v>2.5075225677031092</v>
      </c>
      <c r="L332" s="112">
        <f t="shared" si="28"/>
        <v>2.4096385542168677</v>
      </c>
      <c r="M332" s="147">
        <v>45</v>
      </c>
      <c r="N332" s="85">
        <v>45</v>
      </c>
      <c r="O332" s="85" t="s">
        <v>380</v>
      </c>
      <c r="P332" s="85" t="s">
        <v>378</v>
      </c>
      <c r="Q332" s="85" t="s">
        <v>252</v>
      </c>
      <c r="R332" s="85">
        <v>1</v>
      </c>
      <c r="S332" s="90">
        <v>0</v>
      </c>
      <c r="T332" s="281">
        <f>VLOOKUP($C332+$F332,Meso!A:C,2)</f>
        <v>66.02</v>
      </c>
      <c r="U332" s="285">
        <f>VLOOKUP($C332+$F332, Temp30!A:C, 3, TRUE)</f>
        <v>51.5</v>
      </c>
      <c r="V332" s="85">
        <v>1160</v>
      </c>
      <c r="W332" s="106">
        <f>VLOOKUP($C332,Wunder!A:L,5,FALSE)</f>
        <v>30.22</v>
      </c>
      <c r="X332" s="106">
        <f>VLOOKUP($C332,Wunder!A:L,11, FALSE)</f>
        <v>-0.14000000000000057</v>
      </c>
      <c r="Y332" s="106">
        <f>VLOOKUP($C332,Wunder!A:L,12, FALSE)</f>
        <v>9.9999999999997868E-2</v>
      </c>
      <c r="Z332" s="99">
        <v>11.9</v>
      </c>
      <c r="AA332" s="80">
        <f>VLOOKUP($C332+F332, KRDD!A:D,4)</f>
        <v>0</v>
      </c>
      <c r="AB332" s="80">
        <f>VLOOKUP($C332+F332, KRDD!$A:$D,3)</f>
        <v>3</v>
      </c>
      <c r="AC332" s="85">
        <v>4</v>
      </c>
      <c r="AD332" s="107" t="str">
        <f>VLOOKUP($C332+$F332,Meso!A:D,4)</f>
        <v>Clear</v>
      </c>
      <c r="AE332" s="121"/>
      <c r="AF332" s="263"/>
      <c r="AG332" s="122" t="str">
        <f t="shared" si="35"/>
        <v>N</v>
      </c>
      <c r="AH332" s="107">
        <f>VLOOKUP($C332+$F332+(4/24),KRDD!A:D,2)-VLOOKUP($C332+$F332,KRDD!A:D,2)</f>
        <v>0</v>
      </c>
      <c r="AI332" s="85" t="s">
        <v>20</v>
      </c>
      <c r="AJ332" s="114">
        <v>0.46</v>
      </c>
      <c r="AK332" s="112">
        <f>AJ332*VLOOKUP(AD332,Moon!$R:$S,2,FALSE)</f>
        <v>0.46</v>
      </c>
      <c r="AL332" s="105">
        <f t="shared" si="33"/>
        <v>42445</v>
      </c>
      <c r="AM332" s="199">
        <v>0.47291666666666665</v>
      </c>
      <c r="AN332" s="149">
        <v>8.8800000000000008</v>
      </c>
      <c r="AO332" s="85">
        <v>1040</v>
      </c>
      <c r="AP332" s="149">
        <v>3</v>
      </c>
      <c r="AQ332" s="149">
        <f>20/3</f>
        <v>6.666666666666667</v>
      </c>
      <c r="AR332" s="90" t="s">
        <v>10</v>
      </c>
      <c r="AS332" s="281">
        <f>VLOOKUP($C332, MDT!A:D, 4, FALSE)</f>
        <v>50.4</v>
      </c>
      <c r="AT332" s="292">
        <f>(VLOOKUP($C332, MDT!A:D,4, TRUE)+VLOOKUP($C332+1, MDT!A:D,4, TRUE))/2</f>
        <v>51.15</v>
      </c>
      <c r="AU332" s="263">
        <f>((VLOOKUP($C332+1,Flow!A:B,2)+VLOOKUP($C332+2,Flow!A:B,2)+VLOOKUP($C332+3,Flow!A:B,2)+VLOOKUP($C332+4,Flow!A:B,2)+VLOOKUP($C332+5,Flow!A:B,2))/5)</f>
        <v>950.6</v>
      </c>
      <c r="AV332" s="263">
        <f>VLOOKUP($AL332,Flow!A:B, 2)</f>
        <v>1197</v>
      </c>
      <c r="AW332" s="270">
        <f>((VLOOKUP(C332+1, Flow!A:B,2))+(VLOOKUP($C332+2, Flow!A:B,2)))/2</f>
        <v>1102.5</v>
      </c>
      <c r="AX332" s="147">
        <v>24</v>
      </c>
      <c r="AY332" s="85">
        <v>0</v>
      </c>
      <c r="AZ332" s="85">
        <v>0</v>
      </c>
      <c r="BA332" s="85">
        <v>0</v>
      </c>
      <c r="BB332" s="146">
        <v>0</v>
      </c>
      <c r="BC332" s="119">
        <f t="shared" si="36"/>
        <v>75</v>
      </c>
      <c r="BD332" s="85">
        <v>2016</v>
      </c>
      <c r="BE332" s="153">
        <f t="shared" si="37"/>
        <v>2.5075225677031092</v>
      </c>
    </row>
    <row r="333" spans="1:57">
      <c r="A333" s="84" t="s">
        <v>18</v>
      </c>
      <c r="B333" s="89" t="s">
        <v>18</v>
      </c>
      <c r="C333" s="301">
        <v>42731</v>
      </c>
      <c r="D333" s="92"/>
      <c r="E333" s="84" t="s">
        <v>11</v>
      </c>
      <c r="F333" s="156">
        <v>0.75</v>
      </c>
      <c r="G333" s="88">
        <v>480</v>
      </c>
      <c r="H333" s="84">
        <v>475</v>
      </c>
      <c r="I333" s="89">
        <v>14</v>
      </c>
      <c r="J333" s="89">
        <v>2</v>
      </c>
      <c r="K333" s="108">
        <f t="shared" si="32"/>
        <v>3.1512605042016806</v>
      </c>
      <c r="L333" s="110">
        <f t="shared" si="28"/>
        <v>2.9473684210526314</v>
      </c>
      <c r="M333" s="95">
        <f>MEDIAN(33,35,36,37,38,39,40)</f>
        <v>37</v>
      </c>
      <c r="N333" s="84">
        <v>37</v>
      </c>
      <c r="O333" s="87" t="s">
        <v>380</v>
      </c>
      <c r="P333" s="84" t="s">
        <v>378</v>
      </c>
      <c r="Q333" s="84" t="s">
        <v>11</v>
      </c>
      <c r="R333" s="84">
        <v>1</v>
      </c>
      <c r="S333" s="89">
        <v>0</v>
      </c>
      <c r="T333" s="280">
        <f>VLOOKUP($C333+$F333,Meso!A:C,2)</f>
        <v>42.8</v>
      </c>
      <c r="U333" s="288">
        <f>VLOOKUP($C333+$F333, Temp30!A:C, 3, TRUE)</f>
        <v>44.4</v>
      </c>
      <c r="V333" s="89">
        <v>643</v>
      </c>
      <c r="W333" s="110">
        <f>VLOOKUP($C333,Wunder!A:L,5,FALSE)</f>
        <v>30.34</v>
      </c>
      <c r="X333" s="108">
        <f>VLOOKUP($C333,Wunder!A:L,11, FALSE)</f>
        <v>-5.0000000000000711E-2</v>
      </c>
      <c r="Y333" s="111">
        <f>VLOOKUP($C333,Wunder!A:L,12, FALSE)</f>
        <v>3.0000000000001137E-2</v>
      </c>
      <c r="Z333" s="211">
        <v>4.0599999999999996</v>
      </c>
      <c r="AA333" s="83">
        <f>VLOOKUP($C333+F333, KRDD!A:D,4)</f>
        <v>4</v>
      </c>
      <c r="AB333" s="117">
        <f>VLOOKUP($C333+F333, KRDD!$A:$D,3)</f>
        <v>2</v>
      </c>
      <c r="AC333" s="88">
        <v>0</v>
      </c>
      <c r="AD333" s="106" t="str">
        <f>VLOOKUP($C333+$F333,Meso!A:D,4)</f>
        <v>Clear</v>
      </c>
      <c r="AE333" s="120"/>
      <c r="AF333" s="262"/>
      <c r="AG333" s="80" t="str">
        <f t="shared" si="35"/>
        <v>N</v>
      </c>
      <c r="AH333" s="106">
        <f>VLOOKUP($C333+$F333+(4/24),KRDD!A:D,2)-VLOOKUP($C333+$F333,KRDD!A:D,2)</f>
        <v>0</v>
      </c>
      <c r="AI333" s="84"/>
      <c r="AJ333" s="223">
        <f>VLOOKUP(C333+1,Moon!A:B,2,FALSE)</f>
        <v>0.01</v>
      </c>
      <c r="AK333" s="110">
        <f>AJ333*VLOOKUP(AD333,Moon!$R:$S,2,FALSE)</f>
        <v>0.01</v>
      </c>
      <c r="AL333" s="104">
        <f t="shared" si="33"/>
        <v>42732</v>
      </c>
      <c r="AM333" s="198">
        <v>0.60833333333333328</v>
      </c>
      <c r="AN333" s="99">
        <v>3.85</v>
      </c>
      <c r="AO333" s="84">
        <v>612</v>
      </c>
      <c r="AP333" s="99"/>
      <c r="AQ333" s="99">
        <f>28/3</f>
        <v>9.3333333333333339</v>
      </c>
      <c r="AR333" s="89" t="s">
        <v>10</v>
      </c>
      <c r="AS333" s="280">
        <f>VLOOKUP($C333, MDT!A:D, 4, FALSE)</f>
        <v>43.4</v>
      </c>
      <c r="AT333" s="291">
        <f>(VLOOKUP($C333, MDT!A:D,4, TRUE)+VLOOKUP($C333+1, MDT!A:D,4, TRUE))/2</f>
        <v>43.8</v>
      </c>
      <c r="AU333" s="262">
        <f>((VLOOKUP($C333+1,Flow!A:B,2)+VLOOKUP($C333+2,Flow!A:B,2)+VLOOKUP($C333+3,Flow!A:B,2)+VLOOKUP($C333+4,Flow!A:B,2)+VLOOKUP($C333+5,Flow!A:B,2))/5)</f>
        <v>592.79999999999995</v>
      </c>
      <c r="AV333" s="262">
        <f>VLOOKUP($AL333,Flow!A:B, 2)</f>
        <v>643</v>
      </c>
      <c r="AW333" s="271">
        <f>((VLOOKUP(C333+1, Flow!A:B,2))+(VLOOKUP($C333+2, Flow!A:B,2)))/2</f>
        <v>627.5</v>
      </c>
      <c r="AX333" s="167">
        <v>14</v>
      </c>
      <c r="AY333" s="84">
        <v>0</v>
      </c>
      <c r="AZ333" s="84">
        <v>0</v>
      </c>
      <c r="BA333" s="84">
        <v>0</v>
      </c>
      <c r="BB333" s="103">
        <v>0</v>
      </c>
      <c r="BC333" s="118">
        <f t="shared" si="36"/>
        <v>-4</v>
      </c>
      <c r="BD333" s="84">
        <v>2017</v>
      </c>
      <c r="BE333" s="177">
        <f t="shared" si="37"/>
        <v>3.1512605042016806</v>
      </c>
    </row>
    <row r="334" spans="1:57">
      <c r="A334" s="84" t="s">
        <v>18</v>
      </c>
      <c r="B334" s="89" t="s">
        <v>18</v>
      </c>
      <c r="C334" s="301">
        <v>42735</v>
      </c>
      <c r="D334" s="92"/>
      <c r="E334" s="84" t="s">
        <v>11</v>
      </c>
      <c r="F334" s="156">
        <v>0.73333333333333339</v>
      </c>
      <c r="G334" s="212">
        <v>504</v>
      </c>
      <c r="H334" s="88">
        <v>506</v>
      </c>
      <c r="I334" s="89">
        <v>17</v>
      </c>
      <c r="J334" s="89">
        <v>0</v>
      </c>
      <c r="K334" s="106">
        <f t="shared" si="32"/>
        <v>3.5502958579881656</v>
      </c>
      <c r="L334" s="112">
        <f t="shared" ref="L334:L353" si="38">I334/H334*100</f>
        <v>3.3596837944664033</v>
      </c>
      <c r="M334" s="95">
        <f>MEDIAN(34,36,37,38,39,40,41)</f>
        <v>38</v>
      </c>
      <c r="N334" s="84">
        <f>MEDIAN(34,36,38,39)</f>
        <v>37</v>
      </c>
      <c r="O334" s="84" t="s">
        <v>380</v>
      </c>
      <c r="P334" s="84" t="s">
        <v>378</v>
      </c>
      <c r="Q334" s="84" t="s">
        <v>11</v>
      </c>
      <c r="R334" s="84">
        <v>1</v>
      </c>
      <c r="S334" s="89">
        <v>0</v>
      </c>
      <c r="T334" s="280">
        <f>VLOOKUP($C334+$F334,Meso!A:C,2)</f>
        <v>41</v>
      </c>
      <c r="U334" s="288">
        <f>VLOOKUP($C334+$F334, Temp30!A:C, 3, TRUE)</f>
        <v>46.2</v>
      </c>
      <c r="V334" s="89">
        <v>555</v>
      </c>
      <c r="W334" s="112">
        <f>VLOOKUP($C334,Wunder!A:L,5,FALSE)</f>
        <v>29.91</v>
      </c>
      <c r="X334" s="106">
        <f>VLOOKUP($C334,Wunder!A:L,11, FALSE)</f>
        <v>-5.9999999999998721E-2</v>
      </c>
      <c r="Y334" s="113">
        <f>VLOOKUP($C334,Wunder!A:L,12, FALSE)</f>
        <v>-7.0000000000000284E-2</v>
      </c>
      <c r="Z334" s="101">
        <v>3.74</v>
      </c>
      <c r="AA334" s="80">
        <f>VLOOKUP($C334+F334, KRDD!A:D,4)</f>
        <v>11</v>
      </c>
      <c r="AB334" s="118">
        <f>VLOOKUP($C334+F334, KRDD!$A:$D,3)</f>
        <v>9</v>
      </c>
      <c r="AC334" s="88">
        <v>0</v>
      </c>
      <c r="AD334" s="106" t="str">
        <f>VLOOKUP($C334+$F334,Meso!A:D,4)</f>
        <v>Clear</v>
      </c>
      <c r="AE334" s="120"/>
      <c r="AF334" s="262"/>
      <c r="AG334" s="80" t="str">
        <f t="shared" si="35"/>
        <v>N</v>
      </c>
      <c r="AH334" s="106">
        <f>VLOOKUP($C334+$F334+(4/24),KRDD!A:D,2)-VLOOKUP($C334+$F334,KRDD!A:D,2)</f>
        <v>0</v>
      </c>
      <c r="AI334" s="84" t="s">
        <v>11</v>
      </c>
      <c r="AJ334" s="223">
        <v>0.04</v>
      </c>
      <c r="AK334" s="112">
        <f>AJ334*VLOOKUP(AD334,Moon!$R:$S,2,FALSE)</f>
        <v>0.04</v>
      </c>
      <c r="AL334" s="104">
        <f t="shared" si="33"/>
        <v>42736</v>
      </c>
      <c r="AM334" s="198">
        <v>0.39930555555555558</v>
      </c>
      <c r="AN334" s="99">
        <v>3.41</v>
      </c>
      <c r="AO334" s="84">
        <v>538</v>
      </c>
      <c r="AP334" s="99">
        <v>2.625</v>
      </c>
      <c r="AQ334" s="99">
        <v>10</v>
      </c>
      <c r="AR334" s="89" t="s">
        <v>10</v>
      </c>
      <c r="AS334" s="280">
        <f>VLOOKUP($C334, MDT!A:D, 4, FALSE)</f>
        <v>45.9</v>
      </c>
      <c r="AT334" s="291">
        <f>(VLOOKUP($C334, MDT!A:D,4, TRUE)+VLOOKUP($C334+1, MDT!A:D,4, TRUE))/2</f>
        <v>45.65</v>
      </c>
      <c r="AU334" s="262">
        <f>((VLOOKUP($C334+1,Flow!A:B,2)+VLOOKUP($C334+2,Flow!A:B,2)+VLOOKUP($C334+3,Flow!A:B,2)+VLOOKUP($C334+4,Flow!A:B,2)+VLOOKUP($C334+5,Flow!A:B,2))/5)</f>
        <v>661.4</v>
      </c>
      <c r="AV334" s="262">
        <f>VLOOKUP($AL334,Flow!A:B, 2)</f>
        <v>555</v>
      </c>
      <c r="AW334" s="269">
        <f>((VLOOKUP(C334+1, Flow!A:B,2))+(VLOOKUP($C334+2, Flow!A:B,2)))/2</f>
        <v>546.5</v>
      </c>
      <c r="AX334" s="95">
        <v>17</v>
      </c>
      <c r="AY334" s="84">
        <v>0</v>
      </c>
      <c r="AZ334" s="84">
        <v>0</v>
      </c>
      <c r="BA334" s="84">
        <v>0</v>
      </c>
      <c r="BB334" s="103">
        <v>0</v>
      </c>
      <c r="BC334" s="118">
        <f t="shared" si="36"/>
        <v>0</v>
      </c>
      <c r="BD334" s="84">
        <v>2017</v>
      </c>
      <c r="BE334" s="140">
        <f t="shared" si="37"/>
        <v>3.5502958579881656</v>
      </c>
    </row>
    <row r="335" spans="1:57">
      <c r="A335" s="84" t="s">
        <v>18</v>
      </c>
      <c r="B335" s="89" t="s">
        <v>18</v>
      </c>
      <c r="C335" s="301">
        <v>42762</v>
      </c>
      <c r="D335" s="92"/>
      <c r="E335" s="84" t="s">
        <v>11</v>
      </c>
      <c r="F335" s="156">
        <v>0.72361111111111109</v>
      </c>
      <c r="G335" s="212">
        <v>526</v>
      </c>
      <c r="H335" s="88">
        <v>523</v>
      </c>
      <c r="I335" s="89">
        <v>33</v>
      </c>
      <c r="J335" s="89">
        <v>4</v>
      </c>
      <c r="K335" s="106">
        <f t="shared" si="32"/>
        <v>6.4885496183206106</v>
      </c>
      <c r="L335" s="112">
        <f t="shared" si="38"/>
        <v>6.3097514340344159</v>
      </c>
      <c r="M335" s="95">
        <f>MEDIAN(36,37,38,39,40,41,42)</f>
        <v>39</v>
      </c>
      <c r="N335" s="84">
        <v>39</v>
      </c>
      <c r="O335" s="84" t="s">
        <v>380</v>
      </c>
      <c r="P335" s="84" t="s">
        <v>378</v>
      </c>
      <c r="Q335" s="84" t="s">
        <v>11</v>
      </c>
      <c r="R335" s="84">
        <v>1</v>
      </c>
      <c r="S335" s="89">
        <v>0</v>
      </c>
      <c r="T335" s="280">
        <f>VLOOKUP($C335+$F335,Meso!A:C,2)</f>
        <v>59</v>
      </c>
      <c r="U335" s="288">
        <f>VLOOKUP($C335+$F335, Temp30!A:C, 3, TRUE)</f>
        <v>45.9</v>
      </c>
      <c r="V335" s="89">
        <v>813</v>
      </c>
      <c r="W335" s="112">
        <f>VLOOKUP($C335,Wunder!A:L,5,FALSE)</f>
        <v>30.56</v>
      </c>
      <c r="X335" s="106">
        <f>VLOOKUP($C335,Wunder!A:L,11, FALSE)</f>
        <v>-9.9999999999980105E-3</v>
      </c>
      <c r="Y335" s="113">
        <f>VLOOKUP($C335,Wunder!A:L,12, FALSE)</f>
        <v>0.10999999999999943</v>
      </c>
      <c r="Z335" s="101">
        <v>6.21</v>
      </c>
      <c r="AA335" s="80">
        <f>VLOOKUP($C335+F335, KRDD!A:D,4)</f>
        <v>10</v>
      </c>
      <c r="AB335" s="118">
        <f>VLOOKUP($C335+F335, KRDD!$A:$D,3)</f>
        <v>5</v>
      </c>
      <c r="AC335" s="88">
        <v>0</v>
      </c>
      <c r="AD335" s="106" t="str">
        <f>VLOOKUP($C335+$F335,Meso!A:D,4)</f>
        <v>Clear</v>
      </c>
      <c r="AE335" s="120"/>
      <c r="AF335" s="262"/>
      <c r="AG335" s="80" t="str">
        <f t="shared" si="35"/>
        <v>N</v>
      </c>
      <c r="AH335" s="106">
        <f>VLOOKUP($C335+$F335+(4/24),KRDD!A:D,2)-VLOOKUP($C335+$F335,KRDD!A:D,2)</f>
        <v>0</v>
      </c>
      <c r="AI335" s="84" t="s">
        <v>11</v>
      </c>
      <c r="AJ335" s="222">
        <f>VLOOKUP(C335+1,Moon!A:B,2,FALSE)</f>
        <v>0</v>
      </c>
      <c r="AK335" s="112">
        <f>AJ335*VLOOKUP(AD335,Moon!$R:$S,2,FALSE)</f>
        <v>0</v>
      </c>
      <c r="AL335" s="104">
        <f t="shared" si="33"/>
        <v>42763</v>
      </c>
      <c r="AM335" s="198">
        <v>0.40763888888888888</v>
      </c>
      <c r="AN335" s="99">
        <v>7.05</v>
      </c>
      <c r="AO335" s="84">
        <v>773</v>
      </c>
      <c r="AP335" s="99">
        <v>3.2374999999999998</v>
      </c>
      <c r="AQ335" s="99">
        <v>8</v>
      </c>
      <c r="AR335" s="89" t="s">
        <v>10</v>
      </c>
      <c r="AS335" s="280">
        <f>VLOOKUP($C335, MDT!A:D, 4, FALSE)</f>
        <v>45</v>
      </c>
      <c r="AT335" s="291">
        <f>(VLOOKUP($C335, MDT!A:D,4, TRUE)+VLOOKUP($C335+1, MDT!A:D,4, TRUE))/2</f>
        <v>45.15</v>
      </c>
      <c r="AU335" s="262">
        <f>((VLOOKUP($C335+1,Flow!A:B,2)+VLOOKUP($C335+2,Flow!A:B,2)+VLOOKUP($C335+3,Flow!A:B,2)+VLOOKUP($C335+4,Flow!A:B,2)+VLOOKUP($C335+5,Flow!A:B,2))/5)</f>
        <v>1216</v>
      </c>
      <c r="AV335" s="262">
        <f>VLOOKUP($AL335,Flow!A:B, 2)</f>
        <v>1216</v>
      </c>
      <c r="AW335" s="269">
        <f>((VLOOKUP(C335+1, Flow!A:B,2))+(VLOOKUP($C335+2, Flow!A:B,2)))/2</f>
        <v>1216</v>
      </c>
      <c r="AX335" s="95">
        <v>32</v>
      </c>
      <c r="AY335" s="84">
        <v>1</v>
      </c>
      <c r="AZ335" s="84">
        <v>0</v>
      </c>
      <c r="BA335" s="84">
        <v>0</v>
      </c>
      <c r="BB335" s="103">
        <v>0</v>
      </c>
      <c r="BC335" s="118">
        <f t="shared" si="36"/>
        <v>27</v>
      </c>
      <c r="BD335" s="84">
        <v>2017</v>
      </c>
      <c r="BE335" s="140">
        <f t="shared" si="37"/>
        <v>6.4885496183206106</v>
      </c>
    </row>
    <row r="336" spans="1:57">
      <c r="A336" s="85" t="s">
        <v>18</v>
      </c>
      <c r="B336" s="90" t="s">
        <v>18</v>
      </c>
      <c r="C336" s="304">
        <v>42766</v>
      </c>
      <c r="D336" s="91"/>
      <c r="E336" s="85" t="s">
        <v>11</v>
      </c>
      <c r="F336" s="158">
        <v>0.73958333333333337</v>
      </c>
      <c r="G336" s="213">
        <v>554</v>
      </c>
      <c r="H336" s="98">
        <v>554</v>
      </c>
      <c r="I336" s="90">
        <v>21</v>
      </c>
      <c r="J336" s="90">
        <v>0</v>
      </c>
      <c r="K336" s="107">
        <f t="shared" si="32"/>
        <v>3.9639639639639639</v>
      </c>
      <c r="L336" s="114">
        <f t="shared" si="38"/>
        <v>3.790613718411552</v>
      </c>
      <c r="M336" s="147">
        <v>40</v>
      </c>
      <c r="N336" s="85">
        <v>40</v>
      </c>
      <c r="O336" s="85" t="s">
        <v>380</v>
      </c>
      <c r="P336" s="85" t="s">
        <v>378</v>
      </c>
      <c r="Q336" s="85" t="s">
        <v>11</v>
      </c>
      <c r="R336" s="85">
        <v>1</v>
      </c>
      <c r="S336" s="90">
        <v>0</v>
      </c>
      <c r="T336" s="281">
        <f>VLOOKUP($C336+$F336,Meso!A:C,2)</f>
        <v>51.8</v>
      </c>
      <c r="U336" s="289">
        <f>VLOOKUP($C336+$F336, Temp30!A:C, 3, TRUE)</f>
        <v>47.5</v>
      </c>
      <c r="V336" s="90">
        <v>639</v>
      </c>
      <c r="W336" s="114">
        <f>VLOOKUP($C336,Wunder!A:L,5,FALSE)</f>
        <v>30.12</v>
      </c>
      <c r="X336" s="107">
        <f>VLOOKUP($C336,Wunder!A:L,11, FALSE)</f>
        <v>-0.13000000000000256</v>
      </c>
      <c r="Y336" s="115">
        <f>VLOOKUP($C336,Wunder!A:L,12, FALSE)</f>
        <v>-0.10999999999999943</v>
      </c>
      <c r="Z336" s="200">
        <v>7</v>
      </c>
      <c r="AA336" s="81">
        <f>VLOOKUP($C336+F336, KRDD!A:D,4)</f>
        <v>5</v>
      </c>
      <c r="AB336" s="119">
        <f>VLOOKUP($C336+F336, KRDD!$A:$D,3)</f>
        <v>0</v>
      </c>
      <c r="AC336" s="98">
        <v>10</v>
      </c>
      <c r="AD336" s="107" t="s">
        <v>72</v>
      </c>
      <c r="AE336" s="121"/>
      <c r="AF336" s="263"/>
      <c r="AG336" s="81" t="str">
        <f t="shared" si="35"/>
        <v>N</v>
      </c>
      <c r="AH336" s="107">
        <f>VLOOKUP($C336+$F336+(4/24),KRDD!A:D,2)-VLOOKUP($C336+$F336,KRDD!A:D,2)</f>
        <v>0</v>
      </c>
      <c r="AI336" s="85" t="s">
        <v>11</v>
      </c>
      <c r="AJ336" s="114">
        <v>0.12</v>
      </c>
      <c r="AK336" s="114">
        <f>AJ336*VLOOKUP(AD336,Moon!$R:$S,2,FALSE)</f>
        <v>2.4E-2</v>
      </c>
      <c r="AL336" s="105">
        <f t="shared" si="33"/>
        <v>42767</v>
      </c>
      <c r="AM336" s="199">
        <v>0.44097222222222227</v>
      </c>
      <c r="AN336" s="149">
        <v>5.43</v>
      </c>
      <c r="AO336" s="85">
        <v>623</v>
      </c>
      <c r="AP336" s="149">
        <v>2.9750000000000001</v>
      </c>
      <c r="AQ336" s="149">
        <f>23/3</f>
        <v>7.666666666666667</v>
      </c>
      <c r="AR336" s="90" t="s">
        <v>10</v>
      </c>
      <c r="AS336" s="281">
        <f>VLOOKUP($C336, MDT!A:D, 4, FALSE)</f>
        <v>46.8</v>
      </c>
      <c r="AT336" s="292">
        <f>(VLOOKUP($C336, MDT!A:D,4, TRUE)+VLOOKUP($C336+1, MDT!A:D,4, TRUE))/2</f>
        <v>47.15</v>
      </c>
      <c r="AU336" s="263">
        <f>((VLOOKUP($C336+1,Flow!A:B,2)+VLOOKUP($C336+2,Flow!A:B,2)+VLOOKUP($C336+3,Flow!A:B,2)+VLOOKUP($C336+4,Flow!A:B,2)+VLOOKUP($C336+5,Flow!A:B,2))/5)</f>
        <v>1216</v>
      </c>
      <c r="AV336" s="263">
        <f>VLOOKUP($AL336,Flow!A:B, 2)</f>
        <v>1216</v>
      </c>
      <c r="AW336" s="270">
        <f>((VLOOKUP(C336+1, Flow!A:B,2))+(VLOOKUP($C336+2, Flow!A:B,2)))/2</f>
        <v>1216</v>
      </c>
      <c r="AX336" s="147">
        <v>17</v>
      </c>
      <c r="AY336" s="85">
        <v>4</v>
      </c>
      <c r="AZ336" s="85">
        <v>0</v>
      </c>
      <c r="BA336" s="85">
        <v>0</v>
      </c>
      <c r="BB336" s="146">
        <v>0</v>
      </c>
      <c r="BC336" s="119">
        <f t="shared" si="36"/>
        <v>31</v>
      </c>
      <c r="BD336" s="85">
        <v>2017</v>
      </c>
      <c r="BE336" s="153">
        <f t="shared" si="37"/>
        <v>3.9639639639639639</v>
      </c>
    </row>
    <row r="337" spans="1:57">
      <c r="A337" s="84" t="s">
        <v>18</v>
      </c>
      <c r="B337" s="89" t="s">
        <v>18</v>
      </c>
      <c r="C337" s="309">
        <v>43116</v>
      </c>
      <c r="D337" s="214"/>
      <c r="E337" s="84" t="s">
        <v>11</v>
      </c>
      <c r="F337" s="156">
        <v>0.75347222222222221</v>
      </c>
      <c r="G337" s="88">
        <v>333</v>
      </c>
      <c r="H337" s="84">
        <v>333</v>
      </c>
      <c r="I337" s="89">
        <v>11</v>
      </c>
      <c r="J337" s="89">
        <v>0</v>
      </c>
      <c r="K337" s="106">
        <f t="shared" si="32"/>
        <v>3.5928143712574849</v>
      </c>
      <c r="L337" s="215">
        <f t="shared" si="38"/>
        <v>3.303303303303303</v>
      </c>
      <c r="M337" s="95">
        <v>37</v>
      </c>
      <c r="N337" s="84">
        <v>37</v>
      </c>
      <c r="O337" s="84" t="s">
        <v>380</v>
      </c>
      <c r="P337" s="84" t="s">
        <v>378</v>
      </c>
      <c r="Q337" s="84" t="s">
        <v>11</v>
      </c>
      <c r="R337" s="84">
        <v>0</v>
      </c>
      <c r="S337" s="89">
        <v>0</v>
      </c>
      <c r="T337" s="280">
        <f>VLOOKUP($C337+$F337,Meso!A:C,2)</f>
        <v>57.2</v>
      </c>
      <c r="U337" s="284">
        <f>VLOOKUP($C337+$F337, Temp30!A:C, 3, TRUE)</f>
        <v>52.9</v>
      </c>
      <c r="V337" s="84">
        <v>393</v>
      </c>
      <c r="W337" s="106">
        <v>29.7</v>
      </c>
      <c r="X337" s="106">
        <v>-0.1</v>
      </c>
      <c r="Y337" s="106">
        <v>0.1</v>
      </c>
      <c r="Z337" s="99">
        <v>3.79</v>
      </c>
      <c r="AA337" s="80">
        <f>VLOOKUP($C337+F337, KRDD!A:D,4)</f>
        <v>7</v>
      </c>
      <c r="AB337" s="80">
        <f>VLOOKUP($C337+F337, KRDD!$A:$D,3)</f>
        <v>5</v>
      </c>
      <c r="AC337" s="84">
        <v>8</v>
      </c>
      <c r="AD337" s="106" t="str">
        <f>VLOOKUP($C337+$F337,Meso!A:D,4)</f>
        <v>overcast</v>
      </c>
      <c r="AE337" s="120"/>
      <c r="AF337" s="262"/>
      <c r="AG337" s="80" t="str">
        <f t="shared" si="35"/>
        <v>N</v>
      </c>
      <c r="AH337" s="106">
        <f>VLOOKUP($C337+$F337+(4/24),KRDD!A:D,2)-VLOOKUP($C337+$F337,KRDD!A:D,2)</f>
        <v>0</v>
      </c>
      <c r="AI337" s="84" t="s">
        <v>11</v>
      </c>
      <c r="AJ337" s="106">
        <f>VLOOKUP(C337+1,Moon!A:B,2,FALSE)</f>
        <v>0</v>
      </c>
      <c r="AK337" s="112">
        <f>AJ337*VLOOKUP(AD337,Moon!$R:$S,2,FALSE)</f>
        <v>0</v>
      </c>
      <c r="AL337" s="104">
        <f t="shared" si="33"/>
        <v>43117</v>
      </c>
      <c r="AM337" s="198">
        <v>0.48194444444444445</v>
      </c>
      <c r="AN337" s="99">
        <v>1.94</v>
      </c>
      <c r="AO337" s="84">
        <v>383</v>
      </c>
      <c r="AP337" s="99">
        <v>2.37</v>
      </c>
      <c r="AQ337" s="99">
        <v>35</v>
      </c>
      <c r="AR337" s="89" t="s">
        <v>10</v>
      </c>
      <c r="AS337" s="280">
        <f>VLOOKUP($C337, MDT!A:D, 4, FALSE)</f>
        <v>51.8</v>
      </c>
      <c r="AT337" s="296">
        <f>(VLOOKUP($C337, MDT!A:D,4, TRUE)+VLOOKUP($C337+1, MDT!A:D,4, TRUE))/2</f>
        <v>52</v>
      </c>
      <c r="AU337" s="262">
        <f>((VLOOKUP($C337+1,Flow!A:B,2)+VLOOKUP($C337+2,Flow!A:B,2)+VLOOKUP($C337+3,Flow!A:B,2)+VLOOKUP($C337+4,Flow!A:B,2)+VLOOKUP($C337+5,Flow!A:B,2))/5)</f>
        <v>601.20000000000005</v>
      </c>
      <c r="AV337" s="262">
        <f>VLOOKUP($AL337,Flow!A:B, 2)</f>
        <v>392</v>
      </c>
      <c r="AW337" s="269">
        <f>((VLOOKUP(C337+1, Flow!A:B,2))+(VLOOKUP($C337+2, Flow!A:B,2)))/2</f>
        <v>387</v>
      </c>
      <c r="AX337" s="95">
        <v>11</v>
      </c>
      <c r="AY337" s="84">
        <v>0</v>
      </c>
      <c r="AZ337" s="84">
        <v>0</v>
      </c>
      <c r="BA337" s="84">
        <v>0</v>
      </c>
      <c r="BB337" s="103">
        <v>0</v>
      </c>
      <c r="BC337" s="118">
        <f t="shared" si="36"/>
        <v>16</v>
      </c>
      <c r="BD337" s="84">
        <v>2018</v>
      </c>
      <c r="BE337" s="140">
        <f t="shared" si="37"/>
        <v>3.5928143712574849</v>
      </c>
    </row>
    <row r="338" spans="1:57">
      <c r="A338" s="84" t="s">
        <v>18</v>
      </c>
      <c r="B338" s="89" t="s">
        <v>18</v>
      </c>
      <c r="C338" s="309">
        <v>43132</v>
      </c>
      <c r="D338" s="214"/>
      <c r="E338" s="84" t="s">
        <v>11</v>
      </c>
      <c r="F338" s="156">
        <v>0.76527777777777783</v>
      </c>
      <c r="G338" s="88">
        <v>411</v>
      </c>
      <c r="H338" s="84">
        <v>411</v>
      </c>
      <c r="I338" s="84">
        <v>25</v>
      </c>
      <c r="J338" s="84">
        <v>0</v>
      </c>
      <c r="K338" s="106">
        <f t="shared" si="32"/>
        <v>6.3106796116504853</v>
      </c>
      <c r="L338" s="112">
        <f t="shared" si="38"/>
        <v>6.0827250608272507</v>
      </c>
      <c r="M338" s="95">
        <v>37</v>
      </c>
      <c r="N338" s="84">
        <v>37</v>
      </c>
      <c r="O338" s="84" t="s">
        <v>380</v>
      </c>
      <c r="P338" s="84" t="s">
        <v>378</v>
      </c>
      <c r="Q338" s="84" t="s">
        <v>11</v>
      </c>
      <c r="R338" s="84">
        <v>2</v>
      </c>
      <c r="S338" s="89">
        <v>1</v>
      </c>
      <c r="T338" s="280">
        <f>VLOOKUP($C338+$F338,Meso!A:C,2)</f>
        <v>68</v>
      </c>
      <c r="U338" s="284">
        <f>VLOOKUP($C338+$F338, Temp30!A:C, 3, TRUE)</f>
        <v>51.7</v>
      </c>
      <c r="V338" s="84">
        <v>433</v>
      </c>
      <c r="W338" s="106">
        <v>29.6</v>
      </c>
      <c r="X338" s="106">
        <v>-0.1</v>
      </c>
      <c r="Y338" s="106">
        <v>0</v>
      </c>
      <c r="Z338" s="99">
        <v>3.07</v>
      </c>
      <c r="AA338" s="80">
        <f>VLOOKUP($C338+F338, KRDD!A:D,4)</f>
        <v>3</v>
      </c>
      <c r="AB338" s="80">
        <f>VLOOKUP($C338+F338, KRDD!$A:$D,3)</f>
        <v>0</v>
      </c>
      <c r="AC338" s="84">
        <v>1</v>
      </c>
      <c r="AD338" s="106" t="str">
        <f>VLOOKUP($C338+$F338,Meso!A:D,4)</f>
        <v>clear</v>
      </c>
      <c r="AE338" s="120"/>
      <c r="AF338" s="262"/>
      <c r="AG338" s="80" t="str">
        <f t="shared" si="35"/>
        <v>N</v>
      </c>
      <c r="AH338" s="106">
        <f>VLOOKUP($C338+$F338+(4/24),KRDD!A:D,2)-VLOOKUP($C338+$F338,KRDD!A:D,2)</f>
        <v>0</v>
      </c>
      <c r="AI338" s="84" t="s">
        <v>11</v>
      </c>
      <c r="AJ338" s="106">
        <f>VLOOKUP(C338+1,Moon!A:B,2,FALSE)</f>
        <v>0.96</v>
      </c>
      <c r="AK338" s="112">
        <f>AJ338*VLOOKUP(AD338,Moon!$R:$S,2,FALSE)</f>
        <v>0.96</v>
      </c>
      <c r="AL338" s="104">
        <f t="shared" si="33"/>
        <v>43133</v>
      </c>
      <c r="AM338" s="198">
        <v>0.42083333333333334</v>
      </c>
      <c r="AN338" s="99">
        <v>2.88</v>
      </c>
      <c r="AO338" s="84">
        <v>421</v>
      </c>
      <c r="AP338" s="99">
        <v>2.64</v>
      </c>
      <c r="AQ338" s="99">
        <v>32</v>
      </c>
      <c r="AR338" s="89" t="s">
        <v>10</v>
      </c>
      <c r="AS338" s="280">
        <f>VLOOKUP($C338, MDT!A:D, 4, FALSE)</f>
        <v>50.3</v>
      </c>
      <c r="AT338" s="284">
        <f>(VLOOKUP($C338, MDT!A:D,4, TRUE)+VLOOKUP($C338+1, MDT!A:D,4, TRUE))/2</f>
        <v>50.599999999999994</v>
      </c>
      <c r="AU338" s="272">
        <f>((VLOOKUP($C338+1,Flow!A:B,2)+VLOOKUP($C338+2,Flow!A:B,2)+VLOOKUP($C338+3,Flow!A:B,2)+VLOOKUP($C338+4,Flow!A:B,2)+VLOOKUP($C338+5,Flow!A:B,2))/5)</f>
        <v>425.8</v>
      </c>
      <c r="AV338" s="262">
        <f>VLOOKUP($AL338,Flow!A:B, 2)</f>
        <v>432</v>
      </c>
      <c r="AW338" s="274">
        <f>((VLOOKUP(C338+1, Flow!A:B,2))+(VLOOKUP($C338+2, Flow!A:B,2)))/2</f>
        <v>426</v>
      </c>
      <c r="AX338" s="95">
        <v>23</v>
      </c>
      <c r="AY338" s="84">
        <v>2</v>
      </c>
      <c r="AZ338" s="84">
        <v>0</v>
      </c>
      <c r="BA338" s="84">
        <v>0</v>
      </c>
      <c r="BB338" s="103">
        <v>0</v>
      </c>
      <c r="BC338" s="118">
        <f t="shared" si="36"/>
        <v>32</v>
      </c>
      <c r="BD338" s="84">
        <v>2018</v>
      </c>
      <c r="BE338" s="140">
        <f t="shared" si="37"/>
        <v>6.3106796116504853</v>
      </c>
    </row>
    <row r="339" spans="1:57">
      <c r="A339" s="84" t="s">
        <v>18</v>
      </c>
      <c r="B339" s="89" t="s">
        <v>18</v>
      </c>
      <c r="C339" s="309">
        <v>43145</v>
      </c>
      <c r="D339" s="214"/>
      <c r="E339" s="84" t="s">
        <v>11</v>
      </c>
      <c r="F339" s="156">
        <v>0.77777777777777779</v>
      </c>
      <c r="G339" s="88">
        <v>300</v>
      </c>
      <c r="H339" s="84">
        <v>299</v>
      </c>
      <c r="I339" s="84">
        <v>11</v>
      </c>
      <c r="J339" s="84">
        <v>1</v>
      </c>
      <c r="K339" s="106">
        <f t="shared" si="32"/>
        <v>4</v>
      </c>
      <c r="L339" s="112">
        <f t="shared" si="38"/>
        <v>3.6789297658862878</v>
      </c>
      <c r="M339" s="95">
        <v>35</v>
      </c>
      <c r="N339" s="84">
        <v>33</v>
      </c>
      <c r="O339" s="84" t="s">
        <v>380</v>
      </c>
      <c r="P339" s="84" t="s">
        <v>378</v>
      </c>
      <c r="Q339" s="84" t="s">
        <v>11</v>
      </c>
      <c r="R339" s="84">
        <v>1</v>
      </c>
      <c r="S339" s="89">
        <v>1</v>
      </c>
      <c r="T339" s="280">
        <f>VLOOKUP($C339+$F339,Meso!A:C,2)</f>
        <v>50</v>
      </c>
      <c r="U339" s="284">
        <f>VLOOKUP($C339+$F339, Temp30!A:C, 3, TRUE)</f>
        <v>48.6</v>
      </c>
      <c r="V339" s="84">
        <v>388</v>
      </c>
      <c r="W339" s="106">
        <v>29.6</v>
      </c>
      <c r="X339" s="106">
        <v>-0.2</v>
      </c>
      <c r="Y339" s="106">
        <v>0</v>
      </c>
      <c r="Z339" s="99">
        <v>2</v>
      </c>
      <c r="AA339" s="80">
        <f>VLOOKUP($C339+F339, KRDD!A:D,4)</f>
        <v>3</v>
      </c>
      <c r="AB339" s="80">
        <f>VLOOKUP($C339+F339, KRDD!$A:$D,3)</f>
        <v>1</v>
      </c>
      <c r="AC339" s="84">
        <v>2</v>
      </c>
      <c r="AD339" s="106" t="str">
        <f>VLOOKUP($C339+$F339,Meso!A:D,4)</f>
        <v>clear</v>
      </c>
      <c r="AE339" s="120"/>
      <c r="AF339" s="262"/>
      <c r="AG339" s="80" t="str">
        <f t="shared" si="35"/>
        <v>N</v>
      </c>
      <c r="AH339" s="106">
        <f>VLOOKUP($C339+$F339+(4/24),KRDD!A:D,2)-VLOOKUP($C339+$F339,KRDD!A:D,2)</f>
        <v>0</v>
      </c>
      <c r="AI339" s="84" t="s">
        <v>11</v>
      </c>
      <c r="AJ339" s="106">
        <f>VLOOKUP(C339+1,Moon!A:B,2,FALSE)</f>
        <v>0</v>
      </c>
      <c r="AK339" s="112">
        <f>AJ339*VLOOKUP(AD339,Moon!$R:$S,2,FALSE)</f>
        <v>0</v>
      </c>
      <c r="AL339" s="104">
        <f t="shared" si="33"/>
        <v>43146</v>
      </c>
      <c r="AM339" s="198">
        <v>0.49722222222222223</v>
      </c>
      <c r="AN339" s="99">
        <v>2.08</v>
      </c>
      <c r="AO339" s="84">
        <v>381</v>
      </c>
      <c r="AP339" s="99">
        <v>2.2200000000000002</v>
      </c>
      <c r="AQ339" s="99">
        <v>37</v>
      </c>
      <c r="AR339" s="89" t="s">
        <v>10</v>
      </c>
      <c r="AS339" s="280">
        <f>VLOOKUP($C339, MDT!A:D, 4, FALSE)</f>
        <v>46.9</v>
      </c>
      <c r="AT339" s="291">
        <f>(VLOOKUP($C339, MDT!A:D,4, TRUE)+VLOOKUP($C339+1, MDT!A:D,4, TRUE))/2</f>
        <v>46.95</v>
      </c>
      <c r="AU339" s="262">
        <f>((VLOOKUP($C339+1,Flow!A:B,2)+VLOOKUP($C339+2,Flow!A:B,2)+VLOOKUP($C339+3,Flow!A:B,2)+VLOOKUP($C339+4,Flow!A:B,2)+VLOOKUP($C339+5,Flow!A:B,2))/5)</f>
        <v>377</v>
      </c>
      <c r="AV339" s="262">
        <f>VLOOKUP($AL339,Flow!A:B, 2)</f>
        <v>390</v>
      </c>
      <c r="AW339" s="269">
        <f>((VLOOKUP(C339+1, Flow!A:B,2))+(VLOOKUP($C339+2, Flow!A:B,2)))/2</f>
        <v>384</v>
      </c>
      <c r="AX339" s="95">
        <v>1180</v>
      </c>
      <c r="AY339" s="84">
        <v>0</v>
      </c>
      <c r="AZ339" s="84">
        <v>0</v>
      </c>
      <c r="BA339" s="84">
        <v>0</v>
      </c>
      <c r="BB339" s="103">
        <v>0</v>
      </c>
      <c r="BC339" s="118">
        <f t="shared" si="36"/>
        <v>45</v>
      </c>
      <c r="BD339" s="84">
        <v>2018</v>
      </c>
      <c r="BE339" s="140">
        <f t="shared" si="37"/>
        <v>4</v>
      </c>
    </row>
    <row r="340" spans="1:57">
      <c r="A340" s="84" t="s">
        <v>18</v>
      </c>
      <c r="B340" s="89" t="s">
        <v>18</v>
      </c>
      <c r="C340" s="301">
        <v>43173</v>
      </c>
      <c r="D340" s="92"/>
      <c r="E340" s="84" t="s">
        <v>11</v>
      </c>
      <c r="F340" s="156">
        <v>0.52430555555555558</v>
      </c>
      <c r="G340" s="88">
        <v>497</v>
      </c>
      <c r="H340" s="84">
        <v>402</v>
      </c>
      <c r="I340" s="84">
        <v>18</v>
      </c>
      <c r="J340" s="84">
        <v>95</v>
      </c>
      <c r="K340" s="106">
        <f t="shared" si="32"/>
        <v>4.7146401985111659</v>
      </c>
      <c r="L340" s="112">
        <f t="shared" si="38"/>
        <v>4.4776119402985071</v>
      </c>
      <c r="M340" s="95">
        <v>70</v>
      </c>
      <c r="N340" s="84">
        <v>78</v>
      </c>
      <c r="O340" s="84" t="s">
        <v>380</v>
      </c>
      <c r="P340" s="84" t="s">
        <v>379</v>
      </c>
      <c r="Q340" s="84" t="s">
        <v>11</v>
      </c>
      <c r="R340" s="84">
        <v>2</v>
      </c>
      <c r="S340" s="89">
        <v>2</v>
      </c>
      <c r="T340" s="280">
        <f>VLOOKUP($C340+$F340,Meso!A:C,2)</f>
        <v>48.2</v>
      </c>
      <c r="U340" s="284">
        <f>VLOOKUP($C340+$F340, Temp30!A:C, 3, TRUE)</f>
        <v>46.9</v>
      </c>
      <c r="V340" s="84">
        <v>1173</v>
      </c>
      <c r="W340" s="106">
        <v>29.4</v>
      </c>
      <c r="X340" s="106">
        <v>-0.1</v>
      </c>
      <c r="Y340" s="106">
        <v>0.1</v>
      </c>
      <c r="Z340" s="99">
        <v>11.6</v>
      </c>
      <c r="AA340" s="80">
        <f>VLOOKUP($C340+F340, KRDD!A:D,4)</f>
        <v>13</v>
      </c>
      <c r="AB340" s="80">
        <f>VLOOKUP($C340+F340, KRDD!$A:$D,3)</f>
        <v>7</v>
      </c>
      <c r="AC340" s="84">
        <v>5</v>
      </c>
      <c r="AD340" s="106" t="str">
        <f>VLOOKUP($C340+$F340,Meso!A:D,4)</f>
        <v>scattered</v>
      </c>
      <c r="AE340" s="120" t="str">
        <f>VLOOKUP($C340, Wunder!A:L, 10, FALSE)</f>
        <v>Rain</v>
      </c>
      <c r="AF340" s="262" t="str">
        <f>VLOOKUP($C340+1,Wunder!A:L,10,FALSE)</f>
        <v>Thunderstorm</v>
      </c>
      <c r="AG340" s="80" t="str">
        <f t="shared" si="35"/>
        <v>Y</v>
      </c>
      <c r="AH340" s="106">
        <f>VLOOKUP($C340+$F340+(4/24),KRDD!A:D,2)-VLOOKUP($C340+$F340,KRDD!A:D,2)</f>
        <v>7.0000000000000284E-2</v>
      </c>
      <c r="AI340" s="84" t="s">
        <v>11</v>
      </c>
      <c r="AJ340" s="106">
        <f>VLOOKUP(C340+1,Moon!A:B,2,FALSE)</f>
        <v>0.05</v>
      </c>
      <c r="AK340" s="112">
        <f>AJ340*VLOOKUP(AD340,Moon!$R:$S,2,FALSE)</f>
        <v>4.0000000000000008E-2</v>
      </c>
      <c r="AL340" s="104">
        <f t="shared" si="33"/>
        <v>43174</v>
      </c>
      <c r="AM340" s="198">
        <v>0.8125</v>
      </c>
      <c r="AN340" s="99">
        <v>17</v>
      </c>
      <c r="AO340" s="84">
        <v>1180</v>
      </c>
      <c r="AP340" s="99">
        <v>3.52</v>
      </c>
      <c r="AQ340" s="99">
        <v>19</v>
      </c>
      <c r="AR340" s="89" t="s">
        <v>10</v>
      </c>
      <c r="AS340" s="280">
        <f>VLOOKUP($C340, MDT!A:D, 4, FALSE)</f>
        <v>47.9</v>
      </c>
      <c r="AT340" s="291">
        <f>(VLOOKUP($C340, MDT!A:D,4, TRUE)+VLOOKUP($C340+1, MDT!A:D,4, TRUE))/2</f>
        <v>47.3</v>
      </c>
      <c r="AU340" s="262">
        <f>((VLOOKUP($C340+1,Flow!A:B,2)+VLOOKUP($C340+2,Flow!A:B,2)+VLOOKUP($C340+3,Flow!A:B,2)+VLOOKUP($C340+4,Flow!A:B,2)+VLOOKUP($C340+5,Flow!A:B,2))/5)</f>
        <v>792</v>
      </c>
      <c r="AV340" s="262">
        <f>VLOOKUP($AL340,Flow!A:B, 2)</f>
        <v>1164</v>
      </c>
      <c r="AW340" s="269">
        <f>((VLOOKUP(C340+1, Flow!A:B,2))+(VLOOKUP($C340+2, Flow!A:B,2)))/2</f>
        <v>1000.5</v>
      </c>
      <c r="AX340" s="95">
        <v>15</v>
      </c>
      <c r="AY340" s="84">
        <v>3</v>
      </c>
      <c r="AZ340" s="84">
        <v>0</v>
      </c>
      <c r="BA340" s="84">
        <v>0</v>
      </c>
      <c r="BB340" s="103">
        <v>0</v>
      </c>
      <c r="BC340" s="118">
        <f t="shared" si="36"/>
        <v>73</v>
      </c>
      <c r="BD340" s="84">
        <v>2018</v>
      </c>
      <c r="BE340" s="140">
        <f t="shared" si="37"/>
        <v>4.7146401985111659</v>
      </c>
    </row>
    <row r="341" spans="1:57">
      <c r="A341" s="85" t="s">
        <v>18</v>
      </c>
      <c r="B341" s="90" t="s">
        <v>18</v>
      </c>
      <c r="C341" s="304">
        <v>43195</v>
      </c>
      <c r="D341" s="91"/>
      <c r="E341" s="85" t="s">
        <v>15</v>
      </c>
      <c r="F341" s="158">
        <v>0.38750000000000001</v>
      </c>
      <c r="G341" s="98">
        <v>500</v>
      </c>
      <c r="H341" s="85">
        <v>499</v>
      </c>
      <c r="I341" s="85">
        <v>21</v>
      </c>
      <c r="J341" s="85">
        <v>1</v>
      </c>
      <c r="K341" s="107">
        <f t="shared" si="32"/>
        <v>4.3999999999999995</v>
      </c>
      <c r="L341" s="114">
        <f t="shared" si="38"/>
        <v>4.2084168336673349</v>
      </c>
      <c r="M341" s="147">
        <v>78</v>
      </c>
      <c r="N341" s="85">
        <v>79</v>
      </c>
      <c r="O341" s="85" t="s">
        <v>380</v>
      </c>
      <c r="P341" s="85" t="s">
        <v>379</v>
      </c>
      <c r="Q341" s="85" t="s">
        <v>11</v>
      </c>
      <c r="R341" s="85">
        <v>1</v>
      </c>
      <c r="S341" s="90">
        <v>1</v>
      </c>
      <c r="T341" s="281">
        <f>VLOOKUP($C341+$F341,Meso!A:C,2)</f>
        <v>59</v>
      </c>
      <c r="U341" s="285">
        <f>VLOOKUP($C341+$F341, Temp30!A:C, 3, TRUE)</f>
        <v>54</v>
      </c>
      <c r="V341" s="85">
        <v>577</v>
      </c>
      <c r="W341" s="107">
        <v>29.5</v>
      </c>
      <c r="X341" s="107">
        <v>-0.1</v>
      </c>
      <c r="Y341" s="107">
        <v>0</v>
      </c>
      <c r="Z341" s="149">
        <v>2.68</v>
      </c>
      <c r="AA341" s="81">
        <f>VLOOKUP($C341+F341, KRDD!A:D,4)</f>
        <v>5</v>
      </c>
      <c r="AB341" s="81">
        <f>VLOOKUP($C341+F341, KRDD!$A:$D,3)</f>
        <v>2</v>
      </c>
      <c r="AC341" s="85">
        <v>10</v>
      </c>
      <c r="AD341" s="107" t="str">
        <f>VLOOKUP($C341+$F341,Meso!A:D,4)</f>
        <v>overcast</v>
      </c>
      <c r="AE341" s="121" t="str">
        <f>VLOOKUP($C341, Wunder!A:L, 10, FALSE)</f>
        <v>Rain</v>
      </c>
      <c r="AF341" s="263" t="str">
        <f>VLOOKUP($C341+1,Wunder!A:L,10,FALSE)</f>
        <v>Rain</v>
      </c>
      <c r="AG341" s="81" t="str">
        <f t="shared" si="35"/>
        <v>N</v>
      </c>
      <c r="AH341" s="107">
        <f>VLOOKUP($C341+$F341+(4/24),KRDD!A:D,2)-VLOOKUP($C341+$F341,KRDD!A:D,2)</f>
        <v>0</v>
      </c>
      <c r="AI341" s="85" t="s">
        <v>11</v>
      </c>
      <c r="AJ341" s="107">
        <f>VLOOKUP(C341+1,Moon!A:B,2,FALSE)</f>
        <v>0.68</v>
      </c>
      <c r="AK341" s="114">
        <f>AJ341*VLOOKUP(AD341,Moon!$R:$S,2,FALSE)</f>
        <v>0.13600000000000001</v>
      </c>
      <c r="AL341" s="105">
        <f t="shared" si="33"/>
        <v>43196</v>
      </c>
      <c r="AM341" s="199">
        <v>0.60416666666666663</v>
      </c>
      <c r="AN341" s="149">
        <v>2.68</v>
      </c>
      <c r="AO341" s="85">
        <v>570</v>
      </c>
      <c r="AP341" s="149">
        <v>2.93</v>
      </c>
      <c r="AQ341" s="149">
        <v>22</v>
      </c>
      <c r="AR341" s="90" t="s">
        <v>10</v>
      </c>
      <c r="AS341" s="281">
        <f>VLOOKUP($C341, MDT!A:D, 4, FALSE)</f>
        <v>54.5</v>
      </c>
      <c r="AT341" s="292">
        <f>(VLOOKUP($C341, MDT!A:D,4, TRUE)+VLOOKUP($C341+1, MDT!A:D,4, TRUE))/2</f>
        <v>54.15</v>
      </c>
      <c r="AU341" s="263">
        <f>((VLOOKUP($C341+1,Flow!A:B,2)+VLOOKUP($C341+2,Flow!A:B,2)+VLOOKUP($C341+3,Flow!A:B,2)+VLOOKUP($C341+4,Flow!A:B,2)+VLOOKUP($C341+5,Flow!A:B,2))/5)</f>
        <v>1674</v>
      </c>
      <c r="AV341" s="263">
        <f>VLOOKUP($AL341,Flow!A:B, 2)</f>
        <v>570</v>
      </c>
      <c r="AW341" s="270">
        <f>((VLOOKUP(C341+1, Flow!A:B,2))+(VLOOKUP($C341+2, Flow!A:B,2)))/2</f>
        <v>965.5</v>
      </c>
      <c r="AX341" s="147">
        <v>17</v>
      </c>
      <c r="AY341" s="85">
        <v>4</v>
      </c>
      <c r="AZ341" s="85">
        <v>0</v>
      </c>
      <c r="BA341" s="85">
        <v>0</v>
      </c>
      <c r="BB341" s="146">
        <v>0</v>
      </c>
      <c r="BC341" s="119">
        <f t="shared" si="36"/>
        <v>95</v>
      </c>
      <c r="BD341" s="85">
        <v>2018</v>
      </c>
      <c r="BE341" s="153">
        <f t="shared" si="37"/>
        <v>4.3999999999999995</v>
      </c>
    </row>
    <row r="342" spans="1:57">
      <c r="A342" s="84" t="s">
        <v>18</v>
      </c>
      <c r="B342" s="89" t="s">
        <v>18</v>
      </c>
      <c r="C342" s="301">
        <v>43467</v>
      </c>
      <c r="D342" s="92"/>
      <c r="E342" s="84" t="s">
        <v>11</v>
      </c>
      <c r="F342" s="156">
        <v>0.51458333333333328</v>
      </c>
      <c r="G342" s="88">
        <v>224</v>
      </c>
      <c r="H342" s="84">
        <v>224</v>
      </c>
      <c r="I342" s="84">
        <v>25</v>
      </c>
      <c r="J342" s="84">
        <v>1</v>
      </c>
      <c r="K342" s="106">
        <f t="shared" si="32"/>
        <v>11.555555555555555</v>
      </c>
      <c r="L342" s="112">
        <f t="shared" si="38"/>
        <v>11.160714285714286</v>
      </c>
      <c r="M342" s="95">
        <v>35</v>
      </c>
      <c r="N342" s="84">
        <v>35</v>
      </c>
      <c r="O342" s="84" t="s">
        <v>11</v>
      </c>
      <c r="P342" s="84"/>
      <c r="Q342" s="84" t="s">
        <v>11</v>
      </c>
      <c r="R342" s="84">
        <v>0</v>
      </c>
      <c r="S342" s="89">
        <v>1</v>
      </c>
      <c r="T342" s="280">
        <f>VLOOKUP($C342+$F342,Meso!A:C,2)</f>
        <v>53.6</v>
      </c>
      <c r="U342" s="284">
        <f>VLOOKUP($C342+$F342, Temp30!A:C, 3, TRUE)</f>
        <v>43.5</v>
      </c>
      <c r="V342" s="84">
        <v>295</v>
      </c>
      <c r="W342" s="106">
        <f>VLOOKUP($C342,Wunder!A:L,5,FALSE)</f>
        <v>29.7</v>
      </c>
      <c r="X342" s="106">
        <f>VLOOKUP($C342,Wunder!A:L,11, FALSE)</f>
        <v>0</v>
      </c>
      <c r="Y342" s="106">
        <f>VLOOKUP($C342,Wunder!A:L,12, FALSE)</f>
        <v>0</v>
      </c>
      <c r="Z342" s="99">
        <v>2.54</v>
      </c>
      <c r="AA342" s="80">
        <f>VLOOKUP($C342+F342, KRDD!A:D,4)</f>
        <v>6</v>
      </c>
      <c r="AB342" s="80">
        <f>VLOOKUP($C342+F342, KRDD!$A:$D,3)</f>
        <v>2</v>
      </c>
      <c r="AC342" s="84">
        <v>0</v>
      </c>
      <c r="AD342" s="108" t="str">
        <f>VLOOKUP($C342+$F342,Meso!A:D,4)</f>
        <v>clear</v>
      </c>
      <c r="AE342" s="123"/>
      <c r="AF342" s="264"/>
      <c r="AG342" s="83" t="str">
        <f t="shared" si="35"/>
        <v>N</v>
      </c>
      <c r="AH342" s="108">
        <f>VLOOKUP($C342+$F342+(4/24),KRDD!A:D,2)-VLOOKUP($C342+$F342,KRDD!A:D,2)</f>
        <v>0</v>
      </c>
      <c r="AI342" s="87" t="s">
        <v>11</v>
      </c>
      <c r="AJ342" s="106">
        <f>VLOOKUP(C342+1,Moon!A:B,2,FALSE)</f>
        <v>7.0000000000000007E-2</v>
      </c>
      <c r="AK342" s="112">
        <f>AJ342*VLOOKUP(AD342,Moon!$R:$S,2,FALSE)</f>
        <v>7.0000000000000007E-2</v>
      </c>
      <c r="AL342" s="104">
        <f t="shared" si="33"/>
        <v>43468</v>
      </c>
      <c r="AM342" s="198">
        <v>0.54722222222222217</v>
      </c>
      <c r="AN342" s="99">
        <v>2.27</v>
      </c>
      <c r="AO342" s="84">
        <v>285</v>
      </c>
      <c r="AP342" s="99">
        <v>2.15</v>
      </c>
      <c r="AQ342" s="99">
        <v>38</v>
      </c>
      <c r="AR342" s="89" t="s">
        <v>10</v>
      </c>
      <c r="AS342" s="280">
        <f>VLOOKUP($C342, MDT!A:D, 4, FALSE)</f>
        <v>43.8</v>
      </c>
      <c r="AT342" s="291">
        <f>(VLOOKUP($C342, MDT!A:D,4, TRUE)+VLOOKUP($C342+1, MDT!A:D,4, TRUE))/2</f>
        <v>43.8</v>
      </c>
      <c r="AU342" s="262">
        <f>((VLOOKUP($C342+1,Flow!A:B,2)+VLOOKUP($C342+2,Flow!A:B,2)+VLOOKUP($C342+3,Flow!A:B,2)+VLOOKUP($C342+4,Flow!A:B,2)+VLOOKUP($C342+5,Flow!A:B,2))/5)</f>
        <v>346.8</v>
      </c>
      <c r="AV342" s="262">
        <f>VLOOKUP($AL342,Flow!A:B, 2)</f>
        <v>288</v>
      </c>
      <c r="AW342" s="269">
        <f>((VLOOKUP(C342+1, Flow!A:B,2))+(VLOOKUP($C342+2, Flow!A:B,2)))/2</f>
        <v>285.5</v>
      </c>
      <c r="AX342" s="95">
        <v>25</v>
      </c>
      <c r="AY342" s="84">
        <v>0</v>
      </c>
      <c r="AZ342" s="84">
        <v>0</v>
      </c>
      <c r="BA342" s="84">
        <v>0</v>
      </c>
      <c r="BB342" s="103">
        <v>0</v>
      </c>
      <c r="BC342" s="118">
        <f t="shared" si="36"/>
        <v>2</v>
      </c>
      <c r="BD342" s="84">
        <v>2019</v>
      </c>
      <c r="BE342" s="140">
        <f t="shared" si="37"/>
        <v>11.555555555555555</v>
      </c>
    </row>
    <row r="343" spans="1:57">
      <c r="A343" s="84" t="s">
        <v>18</v>
      </c>
      <c r="B343" s="89" t="s">
        <v>18</v>
      </c>
      <c r="C343" s="301">
        <v>43501</v>
      </c>
      <c r="D343" s="92"/>
      <c r="E343" s="84" t="s">
        <v>11</v>
      </c>
      <c r="F343" s="156">
        <v>0.74861111111111101</v>
      </c>
      <c r="G343" s="88">
        <v>300</v>
      </c>
      <c r="H343" s="84">
        <v>300</v>
      </c>
      <c r="I343" s="84">
        <v>22</v>
      </c>
      <c r="J343" s="84">
        <v>0</v>
      </c>
      <c r="K343" s="106">
        <f t="shared" si="32"/>
        <v>7.6411960132890364</v>
      </c>
      <c r="L343" s="112">
        <f t="shared" si="38"/>
        <v>7.333333333333333</v>
      </c>
      <c r="M343" s="95">
        <v>38</v>
      </c>
      <c r="N343" s="84">
        <v>41</v>
      </c>
      <c r="O343" s="84" t="s">
        <v>11</v>
      </c>
      <c r="P343" s="84"/>
      <c r="Q343" s="84" t="s">
        <v>11</v>
      </c>
      <c r="R343" s="84"/>
      <c r="S343" s="89"/>
      <c r="T343" s="280">
        <f>VLOOKUP($C343+$F343,Meso!A:C,2)</f>
        <v>46.4</v>
      </c>
      <c r="U343" s="284">
        <f>VLOOKUP($C343+$F343, Temp30!A:C, 3, TRUE)</f>
        <v>45</v>
      </c>
      <c r="V343" s="84">
        <v>714</v>
      </c>
      <c r="W343" s="106">
        <f>VLOOKUP($C343,Wunder!A:L,5,FALSE)</f>
        <v>29.3</v>
      </c>
      <c r="X343" s="106">
        <f>VLOOKUP($C343,Wunder!A:L,11, FALSE)</f>
        <v>0.30000000000000071</v>
      </c>
      <c r="Y343" s="106">
        <f>VLOOKUP($C343,Wunder!A:L,12, FALSE)</f>
        <v>0.40000000000000213</v>
      </c>
      <c r="Z343" s="99">
        <v>8.14</v>
      </c>
      <c r="AA343" s="80">
        <f>VLOOKUP($C343+F343, KRDD!A:D,4)</f>
        <v>4</v>
      </c>
      <c r="AB343" s="80">
        <f>VLOOKUP($C343+F343, KRDD!$A:$D,3)</f>
        <v>2</v>
      </c>
      <c r="AC343" s="84">
        <v>8</v>
      </c>
      <c r="AD343" s="106" t="str">
        <f>VLOOKUP($C343+$F343,Meso!A:D,4)</f>
        <v>overcast</v>
      </c>
      <c r="AE343" s="120"/>
      <c r="AF343" s="262"/>
      <c r="AG343" s="80" t="str">
        <f t="shared" si="35"/>
        <v>N</v>
      </c>
      <c r="AH343" s="106">
        <f>VLOOKUP($C343+$F343+(4/24),KRDD!A:D,2)-VLOOKUP($C343+$F343,KRDD!A:D,2)</f>
        <v>0</v>
      </c>
      <c r="AI343" s="84" t="s">
        <v>11</v>
      </c>
      <c r="AJ343" s="106">
        <f>VLOOKUP(C343+1,Moon!A:B,2,FALSE)</f>
        <v>0.02</v>
      </c>
      <c r="AK343" s="112">
        <f>AJ343*VLOOKUP(AD343,Moon!$R:$S,2,FALSE)</f>
        <v>4.0000000000000001E-3</v>
      </c>
      <c r="AL343" s="104">
        <f t="shared" si="33"/>
        <v>43502</v>
      </c>
      <c r="AM343" s="198">
        <v>0.35069444444444442</v>
      </c>
      <c r="AN343" s="99">
        <v>3.97</v>
      </c>
      <c r="AO343" s="84">
        <v>786</v>
      </c>
      <c r="AP343" s="99">
        <v>3.41</v>
      </c>
      <c r="AQ343" s="99">
        <v>24</v>
      </c>
      <c r="AR343" s="89" t="s">
        <v>10</v>
      </c>
      <c r="AS343" s="280">
        <f>VLOOKUP($C343, MDT!A:D, 4, FALSE)</f>
        <v>44.2</v>
      </c>
      <c r="AT343" s="291">
        <f>(VLOOKUP($C343, MDT!A:D,4, TRUE)+VLOOKUP($C343+1, MDT!A:D,4, TRUE))/2</f>
        <v>44.6</v>
      </c>
      <c r="AU343" s="272">
        <f>((VLOOKUP($C343+1,Flow!A:B,2)+VLOOKUP($C343+2,Flow!A:B,2)+VLOOKUP($C343+3,Flow!A:B,2)+VLOOKUP($C343+4,Flow!A:B,2)+VLOOKUP($C343+5,Flow!A:B,2))/5)</f>
        <v>745.6</v>
      </c>
      <c r="AV343" s="272">
        <f>VLOOKUP($AL343,Flow!A:B, 2)</f>
        <v>1041</v>
      </c>
      <c r="AW343" s="274">
        <f>((VLOOKUP(C343+1, Flow!A:B,2))+(VLOOKUP($C343+2, Flow!A:B,2)))/2</f>
        <v>899</v>
      </c>
      <c r="AX343" s="95">
        <v>20</v>
      </c>
      <c r="AY343" s="84">
        <v>2</v>
      </c>
      <c r="AZ343" s="84">
        <v>0</v>
      </c>
      <c r="BA343" s="84">
        <v>0</v>
      </c>
      <c r="BB343" s="103">
        <v>0</v>
      </c>
      <c r="BC343" s="118">
        <f t="shared" si="36"/>
        <v>36</v>
      </c>
      <c r="BD343" s="84">
        <v>2019</v>
      </c>
      <c r="BE343" s="140">
        <f t="shared" si="37"/>
        <v>7.6411960132890364</v>
      </c>
    </row>
    <row r="344" spans="1:57">
      <c r="A344" s="85" t="s">
        <v>11</v>
      </c>
      <c r="B344" s="90" t="s">
        <v>11</v>
      </c>
      <c r="C344" s="303">
        <v>43550</v>
      </c>
      <c r="D344" s="91"/>
      <c r="E344" s="85" t="s">
        <v>11</v>
      </c>
      <c r="F344" s="158">
        <v>0.48958333333333331</v>
      </c>
      <c r="G344" s="98"/>
      <c r="H344" s="85">
        <v>299</v>
      </c>
      <c r="I344" s="85">
        <v>1</v>
      </c>
      <c r="J344" s="85"/>
      <c r="K344" s="107">
        <f t="shared" si="32"/>
        <v>0.66666666666666674</v>
      </c>
      <c r="L344" s="114">
        <f t="shared" si="38"/>
        <v>0.33444816053511706</v>
      </c>
      <c r="M344" s="147"/>
      <c r="N344" s="85"/>
      <c r="O344" s="85"/>
      <c r="P344" s="85"/>
      <c r="Q344" s="85"/>
      <c r="R344" s="85"/>
      <c r="S344" s="90"/>
      <c r="T344" s="281">
        <f>VLOOKUP($C344+$F344,Meso!A:C,2)</f>
        <v>53.6</v>
      </c>
      <c r="U344" s="285">
        <f>VLOOKUP($C344+$F344, Temp30!A:C, 3, TRUE)</f>
        <v>50.6</v>
      </c>
      <c r="V344" s="85">
        <v>1176</v>
      </c>
      <c r="W344" s="107">
        <f>VLOOKUP($C344,Wunder!A:L,5,FALSE)</f>
        <v>29.5</v>
      </c>
      <c r="X344" s="107">
        <f>VLOOKUP($C344,Wunder!A:L,11, FALSE)</f>
        <v>-0.19999999999999929</v>
      </c>
      <c r="Y344" s="107">
        <f>VLOOKUP($C344,Wunder!A:L,12, FALSE)</f>
        <v>0</v>
      </c>
      <c r="Z344" s="149"/>
      <c r="AA344" s="81">
        <f>VLOOKUP($C344+F344, KRDD!A:D,4)</f>
        <v>9</v>
      </c>
      <c r="AB344" s="81">
        <f>VLOOKUP($C344+F344, KRDD!$A:$D,3)</f>
        <v>5</v>
      </c>
      <c r="AC344" s="85"/>
      <c r="AD344" s="107" t="str">
        <f>VLOOKUP($C344+$F344,Meso!A:D,4)</f>
        <v>light rain,mist</v>
      </c>
      <c r="AE344" s="121"/>
      <c r="AF344" s="263"/>
      <c r="AG344" s="81" t="str">
        <f t="shared" si="35"/>
        <v>N</v>
      </c>
      <c r="AH344" s="107">
        <f>VLOOKUP($C344+$F344+(4/24),KRDD!A:D,2)-VLOOKUP($C344+$F344,KRDD!A:D,2)</f>
        <v>0</v>
      </c>
      <c r="AI344" s="85" t="s">
        <v>11</v>
      </c>
      <c r="AJ344" s="107">
        <f>VLOOKUP(C344+1,Moon!A:B,2,FALSE)</f>
        <v>0.57999999999999996</v>
      </c>
      <c r="AK344" s="114">
        <f>AJ344*VLOOKUP(AD344,Moon!$R:$S,2,FALSE)</f>
        <v>0.11599999999999999</v>
      </c>
      <c r="AL344" s="105">
        <f t="shared" si="33"/>
        <v>43551</v>
      </c>
      <c r="AM344" s="199">
        <v>0.62430555555555556</v>
      </c>
      <c r="AN344" s="149"/>
      <c r="AO344" s="85">
        <v>1076</v>
      </c>
      <c r="AP344" s="149"/>
      <c r="AQ344" s="149"/>
      <c r="AR344" s="90" t="s">
        <v>10</v>
      </c>
      <c r="AS344" s="281">
        <f>VLOOKUP($C344, MDT!A:D, 4, FALSE)</f>
        <v>51.4</v>
      </c>
      <c r="AT344" s="292">
        <f>(VLOOKUP($C344, MDT!A:D,4, TRUE)+VLOOKUP($C344+1, MDT!A:D,4, TRUE))/2</f>
        <v>51.95</v>
      </c>
      <c r="AU344" s="263">
        <f>((VLOOKUP($C344+1,Flow!A:B,2)+VLOOKUP($C344+2,Flow!A:B,2)+VLOOKUP($C344+3,Flow!A:B,2)+VLOOKUP($C344+4,Flow!A:B,2)+VLOOKUP($C344+5,Flow!A:B,2))/5)</f>
        <v>1372</v>
      </c>
      <c r="AV344" s="263">
        <f>VLOOKUP($AL344,Flow!A:B, 2)</f>
        <v>1219</v>
      </c>
      <c r="AW344" s="270">
        <f>((VLOOKUP(C344+1, Flow!A:B,2))+(VLOOKUP($C344+2, Flow!A:B,2)))/2</f>
        <v>1717.5</v>
      </c>
      <c r="AX344" s="147">
        <v>1</v>
      </c>
      <c r="AY344" s="85">
        <v>0</v>
      </c>
      <c r="AZ344" s="85">
        <v>0</v>
      </c>
      <c r="BA344" s="85">
        <v>0</v>
      </c>
      <c r="BB344" s="146">
        <v>0</v>
      </c>
      <c r="BC344" s="119">
        <f t="shared" si="36"/>
        <v>85</v>
      </c>
      <c r="BD344" s="85">
        <v>2019</v>
      </c>
      <c r="BE344" s="153">
        <f t="shared" si="37"/>
        <v>0.66666666666666674</v>
      </c>
    </row>
    <row r="345" spans="1:57">
      <c r="A345" s="86" t="s">
        <v>11</v>
      </c>
      <c r="B345" s="165" t="s">
        <v>11</v>
      </c>
      <c r="C345" s="305">
        <v>43858</v>
      </c>
      <c r="D345" s="164"/>
      <c r="E345" s="87" t="s">
        <v>11</v>
      </c>
      <c r="F345" s="166">
        <v>0.73125000000000007</v>
      </c>
      <c r="G345" s="97">
        <v>324</v>
      </c>
      <c r="H345" s="87">
        <v>208</v>
      </c>
      <c r="I345" s="87">
        <v>1</v>
      </c>
      <c r="J345" s="87">
        <v>3</v>
      </c>
      <c r="K345" s="108">
        <f t="shared" ref="K345:K353" si="39">((I345+1)/(H345+1))*100</f>
        <v>0.9569377990430622</v>
      </c>
      <c r="L345" s="110">
        <f t="shared" si="38"/>
        <v>0.48076923076923078</v>
      </c>
      <c r="M345" s="167">
        <v>40</v>
      </c>
      <c r="N345" s="87">
        <v>38</v>
      </c>
      <c r="O345" s="87" t="s">
        <v>380</v>
      </c>
      <c r="P345" s="87" t="s">
        <v>378</v>
      </c>
      <c r="Q345" s="87" t="s">
        <v>252</v>
      </c>
      <c r="R345" s="87">
        <v>1</v>
      </c>
      <c r="S345" s="163">
        <v>0</v>
      </c>
      <c r="T345" s="282">
        <f>VLOOKUP($C345+$F345,Meso!A:C,2)</f>
        <v>53.6</v>
      </c>
      <c r="U345" s="286">
        <f>VLOOKUP($C345+$F345, Temp30!A:C, 3, TRUE)</f>
        <v>51.5</v>
      </c>
      <c r="V345" s="87">
        <v>806</v>
      </c>
      <c r="W345" s="108">
        <f>VLOOKUP($C345,Wunder!A:L,5,FALSE)</f>
        <v>29.8</v>
      </c>
      <c r="X345" s="108">
        <f>VLOOKUP($C345,Wunder!A:L,11, FALSE)</f>
        <v>0</v>
      </c>
      <c r="Y345" s="108">
        <f>VLOOKUP($C345,Wunder!A:L,12, FALSE)</f>
        <v>0</v>
      </c>
      <c r="Z345" s="170">
        <v>6.2</v>
      </c>
      <c r="AA345" s="83">
        <f>VLOOKUP($C345+F345, KRDD!A:D,4)</f>
        <v>24</v>
      </c>
      <c r="AB345" s="83">
        <f>VLOOKUP($C345+F345, KRDD!$A:$D,3)</f>
        <v>13</v>
      </c>
      <c r="AC345" s="87">
        <v>4</v>
      </c>
      <c r="AD345" s="108" t="str">
        <f>VLOOKUP($C345+$F345,Meso!A:D,4)</f>
        <v>clear</v>
      </c>
      <c r="AE345" s="123"/>
      <c r="AF345" s="264"/>
      <c r="AG345" s="83" t="str">
        <f t="shared" si="35"/>
        <v>N</v>
      </c>
      <c r="AH345" s="108">
        <f>VLOOKUP($C345+$F345+(4/24),KRDD!A:D,2)-VLOOKUP($C345+$F345,KRDD!A:D,2)</f>
        <v>0</v>
      </c>
      <c r="AI345" s="87" t="s">
        <v>11</v>
      </c>
      <c r="AJ345" s="108">
        <f>VLOOKUP(C345+1,Moon!A:B,2,FALSE)</f>
        <v>0.18</v>
      </c>
      <c r="AK345" s="110">
        <f>AJ345*VLOOKUP(AD345,Moon!$R:$S,2,FALSE)</f>
        <v>0.18</v>
      </c>
      <c r="AL345" s="171">
        <f t="shared" si="33"/>
        <v>43859</v>
      </c>
      <c r="AM345" s="216">
        <v>0.63263888888888886</v>
      </c>
      <c r="AN345" s="170">
        <v>4.34</v>
      </c>
      <c r="AO345" s="87">
        <v>490</v>
      </c>
      <c r="AP345" s="170">
        <v>2.7</v>
      </c>
      <c r="AQ345" s="170">
        <v>27</v>
      </c>
      <c r="AR345" s="163" t="s">
        <v>10</v>
      </c>
      <c r="AS345" s="282">
        <f>VLOOKUP($C345, MDT!A:D, 4, FALSE)</f>
        <v>50.8</v>
      </c>
      <c r="AT345" s="293">
        <f>(VLOOKUP($C345, MDT!A:D,4, TRUE)+VLOOKUP($C345+1, MDT!A:D,4, TRUE))/2</f>
        <v>50.45</v>
      </c>
      <c r="AU345" s="264">
        <f>((VLOOKUP($C345+1,Flow!A:B,2)+VLOOKUP($C345+2,Flow!A:B,2)+VLOOKUP($C345+3,Flow!A:B,2)+VLOOKUP($C345+4,Flow!A:B,2)+VLOOKUP($C345+5,Flow!A:B,2))/5)</f>
        <v>482.6</v>
      </c>
      <c r="AV345" s="264">
        <f>VLOOKUP($AL345,Flow!A:B, 2)</f>
        <v>609</v>
      </c>
      <c r="AW345" s="269">
        <f>((VLOOKUP(C345+1, Flow!A:B,2))+(VLOOKUP($C345+2, Flow!A:B,2)))/2</f>
        <v>556</v>
      </c>
      <c r="AX345" s="167">
        <v>1</v>
      </c>
      <c r="AY345" s="87">
        <v>0</v>
      </c>
      <c r="AZ345" s="87">
        <v>0</v>
      </c>
      <c r="BA345" s="87">
        <v>0</v>
      </c>
      <c r="BB345" s="103">
        <v>0</v>
      </c>
      <c r="BC345" s="124">
        <f t="shared" si="36"/>
        <v>28</v>
      </c>
      <c r="BD345" s="87">
        <v>2020</v>
      </c>
      <c r="BE345" s="177">
        <f t="shared" si="37"/>
        <v>0.9569377990430622</v>
      </c>
    </row>
    <row r="346" spans="1:57">
      <c r="A346" s="84" t="s">
        <v>18</v>
      </c>
      <c r="B346" s="89" t="s">
        <v>18</v>
      </c>
      <c r="C346" s="307">
        <v>43868</v>
      </c>
      <c r="D346" s="92"/>
      <c r="E346" s="84" t="s">
        <v>11</v>
      </c>
      <c r="F346" s="156">
        <v>0.80763888888888891</v>
      </c>
      <c r="G346" s="88">
        <v>933</v>
      </c>
      <c r="H346" s="84">
        <v>906</v>
      </c>
      <c r="I346" s="84">
        <v>43</v>
      </c>
      <c r="J346" s="84">
        <v>29</v>
      </c>
      <c r="K346" s="106">
        <f t="shared" si="39"/>
        <v>4.8511576626240354</v>
      </c>
      <c r="L346" s="112">
        <f t="shared" si="38"/>
        <v>4.7461368653421632</v>
      </c>
      <c r="M346" s="95">
        <v>38</v>
      </c>
      <c r="N346" s="84">
        <v>36</v>
      </c>
      <c r="O346" s="84" t="s">
        <v>359</v>
      </c>
      <c r="P346" s="84"/>
      <c r="Q346" s="84" t="s">
        <v>360</v>
      </c>
      <c r="R346" s="84">
        <v>1</v>
      </c>
      <c r="S346" s="89">
        <v>0</v>
      </c>
      <c r="T346" s="280">
        <f>VLOOKUP($C346+$F346,Meso!A:C,2)</f>
        <v>53.6</v>
      </c>
      <c r="U346" s="284">
        <f>VLOOKUP($C346+$F346, Temp30!A:C, 3, TRUE)</f>
        <v>49.7</v>
      </c>
      <c r="V346" s="84">
        <v>325</v>
      </c>
      <c r="W346" s="106">
        <f>VLOOKUP($C346,Wunder!A:L,5,FALSE)</f>
        <v>29.6</v>
      </c>
      <c r="X346" s="106">
        <f>VLOOKUP($C346,Wunder!A:L,11, FALSE)</f>
        <v>0</v>
      </c>
      <c r="Y346" s="106">
        <f>VLOOKUP($C346,Wunder!A:L,12, FALSE)</f>
        <v>-9.9999999999997868E-2</v>
      </c>
      <c r="Z346" s="99">
        <v>2.16</v>
      </c>
      <c r="AA346" s="80">
        <f>VLOOKUP($C346+F346, KRDD!A:D,4)</f>
        <v>4</v>
      </c>
      <c r="AB346" s="80">
        <f>VLOOKUP($C346+F346, KRDD!$A:$D,3)</f>
        <v>2</v>
      </c>
      <c r="AC346" s="84">
        <v>0</v>
      </c>
      <c r="AD346" s="106" t="str">
        <f>VLOOKUP($C346+$F346,Meso!A:D,4)</f>
        <v>clear</v>
      </c>
      <c r="AE346" s="120"/>
      <c r="AF346" s="262"/>
      <c r="AG346" s="80" t="str">
        <f t="shared" si="35"/>
        <v>N</v>
      </c>
      <c r="AH346" s="106">
        <f>VLOOKUP($C346+$F346+(4/24),KRDD!A:D,2)-VLOOKUP($C346+$F346,KRDD!A:D,2)</f>
        <v>0</v>
      </c>
      <c r="AI346" s="84" t="s">
        <v>18</v>
      </c>
      <c r="AJ346" s="106">
        <f>VLOOKUP(C346+1,Moon!A:B,2,FALSE)</f>
        <v>0.99</v>
      </c>
      <c r="AK346" s="112">
        <f>AJ346*VLOOKUP(AD346,Moon!$R:$S,2,FALSE)</f>
        <v>0.99</v>
      </c>
      <c r="AL346" s="104">
        <f t="shared" si="33"/>
        <v>43869</v>
      </c>
      <c r="AM346" s="198">
        <v>0.46875</v>
      </c>
      <c r="AN346" s="99">
        <v>3.05</v>
      </c>
      <c r="AO346" s="84">
        <v>329</v>
      </c>
      <c r="AP346" s="99">
        <v>2.11</v>
      </c>
      <c r="AQ346" s="99">
        <v>36</v>
      </c>
      <c r="AR346" s="89" t="s">
        <v>10</v>
      </c>
      <c r="AS346" s="280">
        <f>VLOOKUP($C346, MDT!A:D, 4, FALSE)</f>
        <v>48.9</v>
      </c>
      <c r="AT346" s="291">
        <f>(VLOOKUP($C346, MDT!A:D,4, TRUE)+VLOOKUP($C346+1, MDT!A:D,4, TRUE))/2</f>
        <v>48.75</v>
      </c>
      <c r="AU346" s="262">
        <f>((VLOOKUP($C346+1,Flow!A:B,2)+VLOOKUP($C346+2,Flow!A:B,2)+VLOOKUP($C346+3,Flow!A:B,2)+VLOOKUP($C346+4,Flow!A:B,2)+VLOOKUP($C346+5,Flow!A:B,2))/5)</f>
        <v>322.8</v>
      </c>
      <c r="AV346" s="262">
        <f>VLOOKUP($AL346,Flow!A:B, 2)</f>
        <v>331</v>
      </c>
      <c r="AW346" s="269">
        <f>((VLOOKUP(C346+1, Flow!A:B,2))+(VLOOKUP($C346+2, Flow!A:B,2)))/2</f>
        <v>327.5</v>
      </c>
      <c r="AX346" s="95">
        <v>41</v>
      </c>
      <c r="AY346" s="84">
        <v>0</v>
      </c>
      <c r="AZ346" s="84">
        <v>1</v>
      </c>
      <c r="BA346" s="84">
        <v>1</v>
      </c>
      <c r="BB346" s="103">
        <v>0</v>
      </c>
      <c r="BC346" s="118">
        <f t="shared" si="36"/>
        <v>38</v>
      </c>
      <c r="BD346" s="84">
        <v>2020</v>
      </c>
      <c r="BE346" s="140">
        <f t="shared" si="37"/>
        <v>4.8511576626240354</v>
      </c>
    </row>
    <row r="347" spans="1:57">
      <c r="A347" s="85" t="s">
        <v>18</v>
      </c>
      <c r="B347" s="90" t="s">
        <v>18</v>
      </c>
      <c r="C347" s="306">
        <v>43880</v>
      </c>
      <c r="D347" s="91"/>
      <c r="E347" s="85" t="s">
        <v>11</v>
      </c>
      <c r="F347" s="158">
        <v>0.8027777777777777</v>
      </c>
      <c r="G347" s="217">
        <v>1149</v>
      </c>
      <c r="H347" s="85">
        <v>1143</v>
      </c>
      <c r="I347" s="85">
        <v>16</v>
      </c>
      <c r="J347" s="85">
        <v>15</v>
      </c>
      <c r="K347" s="107">
        <f t="shared" si="39"/>
        <v>1.486013986013986</v>
      </c>
      <c r="L347" s="114">
        <f t="shared" si="38"/>
        <v>1.3998250218722661</v>
      </c>
      <c r="M347" s="147">
        <v>39</v>
      </c>
      <c r="N347" s="85">
        <v>40</v>
      </c>
      <c r="O347" s="85" t="s">
        <v>359</v>
      </c>
      <c r="P347" s="85"/>
      <c r="Q347" s="85" t="s">
        <v>252</v>
      </c>
      <c r="R347" s="85">
        <v>1</v>
      </c>
      <c r="S347" s="90">
        <v>0</v>
      </c>
      <c r="T347" s="281">
        <f>VLOOKUP($C347+$F347,Meso!A:C,2)</f>
        <v>51.8</v>
      </c>
      <c r="U347" s="285">
        <f>VLOOKUP($C347+$F347, Temp30!A:C, 3, TRUE)</f>
        <v>49.9</v>
      </c>
      <c r="V347" s="85">
        <v>306</v>
      </c>
      <c r="W347" s="107">
        <f>VLOOKUP($C347,Wunder!A:L,5,FALSE)</f>
        <v>29.6</v>
      </c>
      <c r="X347" s="107">
        <f>VLOOKUP($C347,Wunder!A:L,11, FALSE)</f>
        <v>9.9999999999997868E-2</v>
      </c>
      <c r="Y347" s="107">
        <f>VLOOKUP($C347,Wunder!A:L,12, FALSE)</f>
        <v>0</v>
      </c>
      <c r="Z347" s="149">
        <v>2.27</v>
      </c>
      <c r="AA347" s="81">
        <f>VLOOKUP($C347+F347, KRDD!A:D,4)</f>
        <v>16</v>
      </c>
      <c r="AB347" s="81">
        <f>VLOOKUP($C347+F347, KRDD!$A:$D,3)</f>
        <v>10</v>
      </c>
      <c r="AC347" s="85">
        <v>0</v>
      </c>
      <c r="AD347" s="107" t="str">
        <f>VLOOKUP($C347+$F347,Meso!A:D,4)</f>
        <v>clear</v>
      </c>
      <c r="AE347" s="121"/>
      <c r="AF347" s="263"/>
      <c r="AG347" s="81" t="str">
        <f t="shared" si="35"/>
        <v>N</v>
      </c>
      <c r="AH347" s="107">
        <f>VLOOKUP($C347+$F347+(4/24),KRDD!A:D,2)-VLOOKUP($C347+$F347,KRDD!A:D,2)</f>
        <v>0</v>
      </c>
      <c r="AI347" s="85" t="s">
        <v>18</v>
      </c>
      <c r="AJ347" s="107">
        <f>VLOOKUP(C347+1,Moon!A:B,2,FALSE)</f>
        <v>0.1</v>
      </c>
      <c r="AK347" s="114">
        <f>AJ347*VLOOKUP(AD347,Moon!$R:$S,2,FALSE)</f>
        <v>0.1</v>
      </c>
      <c r="AL347" s="105">
        <f t="shared" si="33"/>
        <v>43881</v>
      </c>
      <c r="AM347" s="199">
        <v>0.59444444444444444</v>
      </c>
      <c r="AN347" s="149">
        <v>1.66</v>
      </c>
      <c r="AO347" s="85">
        <v>299</v>
      </c>
      <c r="AP347" s="149">
        <v>2.0699999999999998</v>
      </c>
      <c r="AQ347" s="149">
        <v>39</v>
      </c>
      <c r="AR347" s="90" t="s">
        <v>10</v>
      </c>
      <c r="AS347" s="281">
        <f>VLOOKUP($C347, MDT!A:D, 4, FALSE)</f>
        <v>48.4</v>
      </c>
      <c r="AT347" s="292">
        <f>(VLOOKUP($C347, MDT!A:D,4, TRUE)+VLOOKUP($C347+1, MDT!A:D,4, TRUE))/2</f>
        <v>48.8</v>
      </c>
      <c r="AU347" s="263">
        <f>((VLOOKUP($C347+1,Flow!A:B,2)+VLOOKUP($C347+2,Flow!A:B,2)+VLOOKUP($C347+3,Flow!A:B,2)+VLOOKUP($C347+4,Flow!A:B,2)+VLOOKUP($C347+5,Flow!A:B,2))/5)</f>
        <v>305</v>
      </c>
      <c r="AV347" s="263">
        <f>VLOOKUP($AL347,Flow!A:B, 2)</f>
        <v>305</v>
      </c>
      <c r="AW347" s="270">
        <f>((VLOOKUP(C347+1, Flow!A:B,2))+(VLOOKUP($C347+2, Flow!A:B,2)))/2</f>
        <v>305</v>
      </c>
      <c r="AX347" s="147">
        <v>15</v>
      </c>
      <c r="AY347" s="85">
        <v>1</v>
      </c>
      <c r="AZ347" s="85">
        <v>0</v>
      </c>
      <c r="BA347" s="85">
        <v>0</v>
      </c>
      <c r="BB347" s="146">
        <v>0</v>
      </c>
      <c r="BC347" s="119">
        <f t="shared" si="36"/>
        <v>50</v>
      </c>
      <c r="BD347" s="85">
        <v>2020</v>
      </c>
      <c r="BE347" s="153">
        <f t="shared" si="37"/>
        <v>1.486013986013986</v>
      </c>
    </row>
    <row r="348" spans="1:57">
      <c r="A348" s="84" t="s">
        <v>18</v>
      </c>
      <c r="B348" s="89" t="s">
        <v>18</v>
      </c>
      <c r="C348" s="307">
        <v>44141</v>
      </c>
      <c r="D348" s="92"/>
      <c r="E348" s="84" t="s">
        <v>11</v>
      </c>
      <c r="F348" s="156">
        <v>0.7104166666666667</v>
      </c>
      <c r="G348" s="88">
        <v>332</v>
      </c>
      <c r="H348" s="84">
        <v>332</v>
      </c>
      <c r="I348" s="84">
        <v>47</v>
      </c>
      <c r="J348" s="84">
        <v>0</v>
      </c>
      <c r="K348" s="106">
        <f t="shared" si="39"/>
        <v>14.414414414414415</v>
      </c>
      <c r="L348" s="112">
        <f t="shared" si="38"/>
        <v>14.156626506024098</v>
      </c>
      <c r="M348" s="95">
        <v>40</v>
      </c>
      <c r="N348" s="84">
        <v>41</v>
      </c>
      <c r="O348" s="84" t="s">
        <v>380</v>
      </c>
      <c r="P348" s="84" t="s">
        <v>378</v>
      </c>
      <c r="Q348" s="84" t="s">
        <v>252</v>
      </c>
      <c r="R348" s="84">
        <v>1</v>
      </c>
      <c r="S348" s="89">
        <v>0</v>
      </c>
      <c r="T348" s="280">
        <f>VLOOKUP($C348+$F348,Meso!A:C,2)</f>
        <v>53.96</v>
      </c>
      <c r="U348" s="284">
        <f>VLOOKUP($C348+$F348, Temp30!A:C, 3, TRUE)</f>
        <v>54.3</v>
      </c>
      <c r="V348" s="84">
        <v>257</v>
      </c>
      <c r="W348" s="106">
        <f>VLOOKUP($C348,Wunder!A:L,5,FALSE)</f>
        <v>29.2</v>
      </c>
      <c r="X348" s="106">
        <f>VLOOKUP($C348,Wunder!A:L,11, FALSE)</f>
        <v>0</v>
      </c>
      <c r="Y348" s="106">
        <f>VLOOKUP($C348,Wunder!A:L,12, FALSE)</f>
        <v>-0.5</v>
      </c>
      <c r="Z348" s="99">
        <v>1.98</v>
      </c>
      <c r="AA348" s="80">
        <f>VLOOKUP($C348+F348, KRDD!A:D,4)</f>
        <v>24</v>
      </c>
      <c r="AB348" s="80">
        <f>VLOOKUP($C348+F348, KRDD!$A:$D,3)</f>
        <v>13</v>
      </c>
      <c r="AC348" s="84">
        <v>1</v>
      </c>
      <c r="AD348" s="106" t="str">
        <f>VLOOKUP($C348+$F348,Meso!A:D,4)</f>
        <v>overcast</v>
      </c>
      <c r="AE348" s="120"/>
      <c r="AF348" s="262"/>
      <c r="AG348" s="80" t="str">
        <f t="shared" si="35"/>
        <v>N</v>
      </c>
      <c r="AH348" s="106">
        <f>VLOOKUP($C348+$F348+(4/24),KRDD!A:D,2)-VLOOKUP($C348+$F348,KRDD!A:D,2)</f>
        <v>0</v>
      </c>
      <c r="AI348" s="84" t="s">
        <v>11</v>
      </c>
      <c r="AJ348" s="106">
        <f>VLOOKUP(C348+1,Moon!A:B,2,FALSE)</f>
        <v>0.63</v>
      </c>
      <c r="AK348" s="112">
        <f>AJ348*VLOOKUP(AD348,Moon!$R:$S,2,FALSE)</f>
        <v>0.126</v>
      </c>
      <c r="AL348" s="104">
        <f t="shared" si="33"/>
        <v>44142</v>
      </c>
      <c r="AM348" s="198">
        <v>0.33124999999999999</v>
      </c>
      <c r="AN348" s="99">
        <v>2.4</v>
      </c>
      <c r="AO348" s="84">
        <v>260</v>
      </c>
      <c r="AP348" s="99">
        <v>2.13</v>
      </c>
      <c r="AQ348" s="99">
        <v>34</v>
      </c>
      <c r="AR348" s="89" t="s">
        <v>10</v>
      </c>
      <c r="AS348" s="280">
        <f>VLOOKUP($C348, MDT!A:D, 4, FALSE)</f>
        <v>53.8</v>
      </c>
      <c r="AT348" s="291">
        <f>(VLOOKUP($C348, MDT!A:D,4, TRUE)+VLOOKUP($C348+1, MDT!A:D,4, TRUE))/2</f>
        <v>52.349999999999994</v>
      </c>
      <c r="AU348" s="262">
        <f>((VLOOKUP($C348+1,Flow!A:B,2)+VLOOKUP($C348+2,Flow!A:B,2)+VLOOKUP($C348+3,Flow!A:B,2)+VLOOKUP($C348+4,Flow!A:B,2)+VLOOKUP($C348+5,Flow!A:B,2))/5)</f>
        <v>255</v>
      </c>
      <c r="AV348" s="262">
        <f>VLOOKUP($AL348,Flow!A:B, 2)</f>
        <v>252</v>
      </c>
      <c r="AW348" s="269">
        <f>((VLOOKUP(C348+1, Flow!A:B,2))+(VLOOKUP($C348+2, Flow!A:B,2)))/2</f>
        <v>254</v>
      </c>
      <c r="AX348" s="95">
        <v>41</v>
      </c>
      <c r="AY348" s="84">
        <v>6</v>
      </c>
      <c r="AZ348" s="84">
        <v>0</v>
      </c>
      <c r="BA348" s="84">
        <v>0</v>
      </c>
      <c r="BB348" s="103">
        <v>0</v>
      </c>
      <c r="BC348" s="118">
        <f t="shared" si="36"/>
        <v>-55</v>
      </c>
      <c r="BD348" s="84">
        <v>2021</v>
      </c>
      <c r="BE348" s="140">
        <f t="shared" si="37"/>
        <v>14.414414414414415</v>
      </c>
    </row>
    <row r="349" spans="1:57">
      <c r="A349" s="84" t="s">
        <v>18</v>
      </c>
      <c r="B349" s="89" t="s">
        <v>18</v>
      </c>
      <c r="C349" s="307">
        <v>44148</v>
      </c>
      <c r="D349" s="92"/>
      <c r="E349" s="84" t="s">
        <v>11</v>
      </c>
      <c r="F349" s="156">
        <v>0.71180555555555547</v>
      </c>
      <c r="G349" s="88">
        <v>345</v>
      </c>
      <c r="H349" s="84">
        <v>336</v>
      </c>
      <c r="I349" s="84">
        <v>41</v>
      </c>
      <c r="J349" s="84">
        <v>3</v>
      </c>
      <c r="K349" s="106">
        <f t="shared" si="39"/>
        <v>12.462908011869436</v>
      </c>
      <c r="L349" s="112">
        <f t="shared" si="38"/>
        <v>12.202380952380953</v>
      </c>
      <c r="M349" s="95">
        <v>41</v>
      </c>
      <c r="N349" s="84">
        <v>42</v>
      </c>
      <c r="O349" s="84" t="s">
        <v>380</v>
      </c>
      <c r="P349" s="84" t="s">
        <v>378</v>
      </c>
      <c r="Q349" s="84" t="s">
        <v>252</v>
      </c>
      <c r="R349" s="84">
        <v>1</v>
      </c>
      <c r="S349" s="89">
        <v>0</v>
      </c>
      <c r="T349" s="280">
        <f>VLOOKUP($C349+$F349,Meso!A:C,2)</f>
        <v>48.2</v>
      </c>
      <c r="U349" s="284">
        <f>VLOOKUP($C349+$F349, Temp30!A:C, 3, TRUE)</f>
        <v>48.9</v>
      </c>
      <c r="V349" s="84">
        <v>260</v>
      </c>
      <c r="W349" s="106">
        <f>VLOOKUP($C349,Wunder!A:L,5,FALSE)</f>
        <v>29.7</v>
      </c>
      <c r="X349" s="106">
        <f>VLOOKUP($C349,Wunder!A:L,11, FALSE)</f>
        <v>0.10000000000000142</v>
      </c>
      <c r="Y349" s="106">
        <f>VLOOKUP($C349,Wunder!A:L,12, FALSE)</f>
        <v>9.9999999999997868E-2</v>
      </c>
      <c r="Z349" s="99">
        <v>1.61</v>
      </c>
      <c r="AA349" s="80">
        <f>VLOOKUP($C349+F349, KRDD!A:D,4)</f>
        <v>12</v>
      </c>
      <c r="AB349" s="80">
        <f>VLOOKUP($C349+F349, KRDD!$A:$D,3)</f>
        <v>8</v>
      </c>
      <c r="AC349" s="84">
        <v>10</v>
      </c>
      <c r="AD349" s="106" t="str">
        <f>VLOOKUP($C349+$F349,Meso!A:D,4)</f>
        <v>broken</v>
      </c>
      <c r="AE349" s="120"/>
      <c r="AF349" s="262"/>
      <c r="AG349" s="80" t="str">
        <f t="shared" si="35"/>
        <v>Y</v>
      </c>
      <c r="AH349" s="106">
        <f>VLOOKUP($C349+$F349+(4/24),KRDD!A:D,2)-VLOOKUP($C349+$F349,KRDD!A:D,2)</f>
        <v>0.06</v>
      </c>
      <c r="AI349" s="84" t="s">
        <v>11</v>
      </c>
      <c r="AJ349" s="106">
        <f>VLOOKUP(C349+1,Moon!A:B,2,FALSE)</f>
        <v>0.01</v>
      </c>
      <c r="AK349" s="112">
        <f>AJ349*VLOOKUP(AD349,Moon!$R:$S,2,FALSE)</f>
        <v>8.0000000000000002E-3</v>
      </c>
      <c r="AL349" s="104">
        <f t="shared" si="33"/>
        <v>44149</v>
      </c>
      <c r="AM349" s="198">
        <v>6.25E-2</v>
      </c>
      <c r="AN349" s="99">
        <v>2.4700000000000002</v>
      </c>
      <c r="AO349" s="84">
        <v>278</v>
      </c>
      <c r="AP349" s="99">
        <v>2.15</v>
      </c>
      <c r="AQ349" s="99">
        <v>37</v>
      </c>
      <c r="AR349" s="89" t="s">
        <v>10</v>
      </c>
      <c r="AS349" s="280">
        <f>VLOOKUP($C349, MDT!A:D, 4, FALSE)</f>
        <v>48.1</v>
      </c>
      <c r="AT349" s="291">
        <f>(VLOOKUP($C349, MDT!A:D,4, TRUE)+VLOOKUP($C349+1, MDT!A:D,4, TRUE))/2</f>
        <v>48.6</v>
      </c>
      <c r="AU349" s="262">
        <f>((VLOOKUP($C349+1,Flow!A:B,2)+VLOOKUP($C349+2,Flow!A:B,2)+VLOOKUP($C349+3,Flow!A:B,2)+VLOOKUP($C349+4,Flow!A:B,2)+VLOOKUP($C349+5,Flow!A:B,2))/5)</f>
        <v>265.8</v>
      </c>
      <c r="AV349" s="262">
        <f>VLOOKUP($AL349,Flow!A:B, 2)</f>
        <v>261</v>
      </c>
      <c r="AW349" s="269">
        <f>((VLOOKUP(C349+1, Flow!A:B,2))+(VLOOKUP($C349+2, Flow!A:B,2)))/2</f>
        <v>266.5</v>
      </c>
      <c r="AX349" s="95">
        <v>41</v>
      </c>
      <c r="AY349" s="84">
        <v>1</v>
      </c>
      <c r="AZ349" s="84">
        <v>0</v>
      </c>
      <c r="BA349" s="84">
        <v>0</v>
      </c>
      <c r="BB349" s="103">
        <v>0</v>
      </c>
      <c r="BC349" s="118">
        <f t="shared" si="36"/>
        <v>-48</v>
      </c>
      <c r="BD349" s="84">
        <v>2021</v>
      </c>
      <c r="BE349" s="140">
        <f t="shared" si="37"/>
        <v>12.462908011869436</v>
      </c>
    </row>
    <row r="350" spans="1:57">
      <c r="A350" s="84" t="s">
        <v>18</v>
      </c>
      <c r="B350" s="89" t="s">
        <v>18</v>
      </c>
      <c r="C350" s="307">
        <v>44184</v>
      </c>
      <c r="D350" s="92"/>
      <c r="E350" s="84" t="s">
        <v>11</v>
      </c>
      <c r="F350" s="156">
        <v>0.71527777777777779</v>
      </c>
      <c r="G350" s="88">
        <v>300</v>
      </c>
      <c r="H350" s="84">
        <v>295</v>
      </c>
      <c r="I350" s="84">
        <v>10</v>
      </c>
      <c r="J350" s="84">
        <v>5</v>
      </c>
      <c r="K350" s="106">
        <f t="shared" si="39"/>
        <v>3.7162162162162162</v>
      </c>
      <c r="L350" s="112">
        <f t="shared" si="38"/>
        <v>3.3898305084745761</v>
      </c>
      <c r="M350" s="95">
        <v>44</v>
      </c>
      <c r="N350" s="84">
        <v>49</v>
      </c>
      <c r="O350" s="84" t="s">
        <v>380</v>
      </c>
      <c r="P350" s="84" t="s">
        <v>378</v>
      </c>
      <c r="Q350" s="84" t="s">
        <v>11</v>
      </c>
      <c r="R350" s="84">
        <v>1</v>
      </c>
      <c r="S350" s="89">
        <v>1</v>
      </c>
      <c r="T350" s="280">
        <f>VLOOKUP($C350+$F350,Meso!A:C,2)</f>
        <v>51.98</v>
      </c>
      <c r="U350" s="284">
        <f>VLOOKUP($C350+$F350, Temp30!A:C, 3, TRUE)</f>
        <v>47.1</v>
      </c>
      <c r="V350" s="84">
        <v>238</v>
      </c>
      <c r="W350" s="106">
        <f>VLOOKUP($C350,Wunder!A:L,5,FALSE)</f>
        <v>29.9</v>
      </c>
      <c r="X350" s="106">
        <f>VLOOKUP($C350,Wunder!A:L,11, FALSE)</f>
        <v>-0.39999999999999858</v>
      </c>
      <c r="Y350" s="106">
        <f>VLOOKUP($C350,Wunder!A:L,12, FALSE)</f>
        <v>9.9999999999997868E-2</v>
      </c>
      <c r="Z350" s="99">
        <v>1.57</v>
      </c>
      <c r="AA350" s="80">
        <f>VLOOKUP($C350+F350, KRDD!A:D,4)</f>
        <v>3</v>
      </c>
      <c r="AB350" s="80">
        <f>VLOOKUP($C350+F350, KRDD!$A:$D,3)</f>
        <v>1</v>
      </c>
      <c r="AC350" s="84">
        <v>7</v>
      </c>
      <c r="AD350" s="106" t="str">
        <f>VLOOKUP($C350+$F350,Meso!A:D,4)</f>
        <v>clear</v>
      </c>
      <c r="AE350" s="120"/>
      <c r="AF350" s="262"/>
      <c r="AG350" s="80" t="str">
        <f t="shared" si="35"/>
        <v>N</v>
      </c>
      <c r="AH350" s="106">
        <f>VLOOKUP($C350+$F350+(4/24),KRDD!A:D,2)-VLOOKUP($C350+$F350,KRDD!A:D,2)</f>
        <v>0</v>
      </c>
      <c r="AI350" s="84" t="s">
        <v>20</v>
      </c>
      <c r="AJ350" s="106">
        <f>VLOOKUP(C350+1,Moon!A:B,2,FALSE)</f>
        <v>0.34</v>
      </c>
      <c r="AK350" s="112">
        <f>AJ350*VLOOKUP(AD350,Moon!$R:$S,2,FALSE)</f>
        <v>0.34</v>
      </c>
      <c r="AL350" s="104">
        <f t="shared" ref="AL350:AL391" si="40">C350+1</f>
        <v>44185</v>
      </c>
      <c r="AM350" s="198">
        <v>0.53541666666666665</v>
      </c>
      <c r="AN350" s="99">
        <v>2.4500000000000002</v>
      </c>
      <c r="AO350" s="84">
        <v>238</v>
      </c>
      <c r="AP350" s="99">
        <v>2.38</v>
      </c>
      <c r="AQ350" s="99">
        <v>32</v>
      </c>
      <c r="AR350" s="89" t="s">
        <v>10</v>
      </c>
      <c r="AS350" s="280">
        <f>VLOOKUP($C350, MDT!A:D, 4, FALSE)</f>
        <v>46.3</v>
      </c>
      <c r="AT350" s="291">
        <f>(VLOOKUP($C350, MDT!A:D,4, TRUE)+VLOOKUP($C350+1, MDT!A:D,4, TRUE))/2</f>
        <v>46.5</v>
      </c>
      <c r="AU350" s="262">
        <f>((VLOOKUP($C350+1,Flow!A:B,2)+VLOOKUP($C350+2,Flow!A:B,2)+VLOOKUP($C350+3,Flow!A:B,2)+VLOOKUP($C350+4,Flow!A:B,2)+VLOOKUP($C350+5,Flow!A:B,2))/5)</f>
        <v>242</v>
      </c>
      <c r="AV350" s="262">
        <f>VLOOKUP($AL350,Flow!A:B, 2)</f>
        <v>243</v>
      </c>
      <c r="AW350" s="269">
        <f>((VLOOKUP(C350+1, Flow!A:B,2))+(VLOOKUP($C350+2, Flow!A:B,2)))/2</f>
        <v>240.5</v>
      </c>
      <c r="AX350" s="95">
        <v>10</v>
      </c>
      <c r="AY350" s="84">
        <v>0</v>
      </c>
      <c r="AZ350" s="84">
        <v>0</v>
      </c>
      <c r="BA350" s="84">
        <v>0</v>
      </c>
      <c r="BB350" s="103">
        <v>0</v>
      </c>
      <c r="BC350" s="118">
        <f t="shared" si="36"/>
        <v>-12</v>
      </c>
      <c r="BD350" s="84">
        <v>2021</v>
      </c>
      <c r="BE350" s="140">
        <f t="shared" si="37"/>
        <v>3.7162162162162162</v>
      </c>
    </row>
    <row r="351" spans="1:57">
      <c r="A351" s="87" t="s">
        <v>11</v>
      </c>
      <c r="B351" s="300" t="s">
        <v>11</v>
      </c>
      <c r="C351" s="305">
        <v>44229</v>
      </c>
      <c r="D351" s="164"/>
      <c r="E351" s="87" t="s">
        <v>11</v>
      </c>
      <c r="F351" s="166">
        <v>0.82361111111111107</v>
      </c>
      <c r="G351" s="97">
        <v>416</v>
      </c>
      <c r="H351" s="87">
        <v>404</v>
      </c>
      <c r="I351" s="87">
        <v>3</v>
      </c>
      <c r="J351" s="87">
        <v>5</v>
      </c>
      <c r="K351" s="108">
        <f t="shared" si="39"/>
        <v>0.98765432098765427</v>
      </c>
      <c r="L351" s="110">
        <f t="shared" si="38"/>
        <v>0.74257425742574257</v>
      </c>
      <c r="M351" s="167">
        <v>40</v>
      </c>
      <c r="N351" s="87">
        <v>39</v>
      </c>
      <c r="O351" s="87" t="s">
        <v>380</v>
      </c>
      <c r="P351" s="87" t="s">
        <v>378</v>
      </c>
      <c r="Q351" s="87" t="s">
        <v>252</v>
      </c>
      <c r="R351" s="87">
        <v>1</v>
      </c>
      <c r="S351" s="165">
        <v>0</v>
      </c>
      <c r="T351" s="282">
        <f>VLOOKUP($C351+$F351,Meso!A:C,2)</f>
        <v>53.6</v>
      </c>
      <c r="U351" s="286">
        <f>VLOOKUP($C351+$F351, Temp30!A:C, 3, TRUE)</f>
        <v>50.7</v>
      </c>
      <c r="V351" s="87">
        <v>609</v>
      </c>
      <c r="W351" s="108">
        <f>VLOOKUP($C351,Wunder!A:L,5,FALSE)</f>
        <v>29.6</v>
      </c>
      <c r="X351" s="108">
        <f>VLOOKUP($C351,Wunder!A:L,11, FALSE)</f>
        <v>-0.10000000000000142</v>
      </c>
      <c r="Y351" s="108">
        <f>VLOOKUP($C351,Wunder!A:L,12, FALSE)</f>
        <v>0.10000000000000142</v>
      </c>
      <c r="Z351" s="170">
        <v>20.399999999999999</v>
      </c>
      <c r="AA351" s="83">
        <f>VLOOKUP($C351+F351, KRDD!A:D,4)</f>
        <v>12</v>
      </c>
      <c r="AB351" s="83">
        <f>VLOOKUP($C351+F351, KRDD!$A:$D,3)</f>
        <v>7</v>
      </c>
      <c r="AC351" s="87">
        <v>5</v>
      </c>
      <c r="AD351" s="108" t="str">
        <f>VLOOKUP($C351+$F351,Meso!A:D,4)</f>
        <v>scattered</v>
      </c>
      <c r="AE351" s="123"/>
      <c r="AF351" s="264"/>
      <c r="AG351" s="83" t="str">
        <f t="shared" si="35"/>
        <v>N</v>
      </c>
      <c r="AH351" s="108">
        <f>VLOOKUP($C351+$F351+(4/24),KRDD!A:D,2)-VLOOKUP($C351+$F351,KRDD!A:D,2)</f>
        <v>0</v>
      </c>
      <c r="AI351" s="87" t="s">
        <v>11</v>
      </c>
      <c r="AJ351" s="108">
        <f>VLOOKUP(C351+1,Moon!A:B,2,FALSE)</f>
        <v>0.66</v>
      </c>
      <c r="AK351" s="110">
        <f>AJ351*VLOOKUP(AD351,Moon!$R:$S,2,FALSE)</f>
        <v>0.52800000000000002</v>
      </c>
      <c r="AL351" s="171">
        <f t="shared" si="40"/>
        <v>44230</v>
      </c>
      <c r="AM351" s="216">
        <v>0.42777777777777781</v>
      </c>
      <c r="AN351" s="170">
        <v>11.5</v>
      </c>
      <c r="AO351" s="87">
        <v>579</v>
      </c>
      <c r="AP351" s="170">
        <v>2.93</v>
      </c>
      <c r="AQ351" s="170">
        <v>32</v>
      </c>
      <c r="AR351" s="165" t="s">
        <v>10</v>
      </c>
      <c r="AS351" s="282" t="e">
        <f>VLOOKUP($C351, MDT!A:D, 4, FALSE)</f>
        <v>#N/A</v>
      </c>
      <c r="AT351" s="293"/>
      <c r="AU351" s="264">
        <f>((VLOOKUP($C351+1,Flow!A:B,2)+VLOOKUP($C351+2,Flow!A:B,2)+VLOOKUP($C351+3,Flow!A:B,2)+VLOOKUP($C351+4,Flow!A:B,2)+VLOOKUP($C351+5,Flow!A:B,2))/5)</f>
        <v>419.8</v>
      </c>
      <c r="AV351" s="264">
        <f>VLOOKUP($AL351,Flow!A:B, 2)</f>
        <v>564</v>
      </c>
      <c r="AW351" s="271">
        <f>((VLOOKUP(C351+1, Flow!A:B,2))+(VLOOKUP($C351+2, Flow!A:B,2)))/2</f>
        <v>580</v>
      </c>
      <c r="AX351" s="167">
        <v>3</v>
      </c>
      <c r="AY351" s="87">
        <v>0</v>
      </c>
      <c r="AZ351" s="87">
        <v>0</v>
      </c>
      <c r="BA351" s="87">
        <v>0</v>
      </c>
      <c r="BB351" s="176">
        <v>0</v>
      </c>
      <c r="BC351" s="117">
        <f t="shared" si="36"/>
        <v>33</v>
      </c>
      <c r="BD351" s="87">
        <v>2021</v>
      </c>
      <c r="BE351" s="177">
        <f t="shared" si="37"/>
        <v>0.98765432098765427</v>
      </c>
    </row>
    <row r="352" spans="1:57">
      <c r="A352" s="84" t="s">
        <v>18</v>
      </c>
      <c r="B352" s="89" t="s">
        <v>18</v>
      </c>
      <c r="C352" s="307">
        <v>44236</v>
      </c>
      <c r="D352" s="92"/>
      <c r="E352" s="84" t="s">
        <v>11</v>
      </c>
      <c r="F352" s="156">
        <v>0.73888888888888893</v>
      </c>
      <c r="G352" s="88">
        <v>301</v>
      </c>
      <c r="H352" s="84">
        <v>298</v>
      </c>
      <c r="I352" s="84">
        <v>11</v>
      </c>
      <c r="J352" s="84">
        <v>3</v>
      </c>
      <c r="K352" s="106">
        <f t="shared" si="39"/>
        <v>4.0133779264214047</v>
      </c>
      <c r="L352" s="112">
        <f t="shared" si="38"/>
        <v>3.6912751677852351</v>
      </c>
      <c r="M352" s="95">
        <v>40</v>
      </c>
      <c r="N352" s="84">
        <v>41</v>
      </c>
      <c r="O352" s="84" t="s">
        <v>380</v>
      </c>
      <c r="P352" s="84" t="s">
        <v>379</v>
      </c>
      <c r="Q352" s="84" t="s">
        <v>252</v>
      </c>
      <c r="R352" s="84">
        <v>1</v>
      </c>
      <c r="S352" s="89">
        <v>0</v>
      </c>
      <c r="T352" s="280">
        <f>VLOOKUP($C352+$F352,Meso!A:C,2)</f>
        <v>51.8</v>
      </c>
      <c r="U352" s="284">
        <f>VLOOKUP($C352+$F352, Temp30!A:C, 3, TRUE)</f>
        <v>51.9</v>
      </c>
      <c r="V352" s="84">
        <v>258</v>
      </c>
      <c r="W352" s="106">
        <f>VLOOKUP($C352,Wunder!A:L,5,FALSE)</f>
        <v>29.5</v>
      </c>
      <c r="X352" s="106">
        <f>VLOOKUP($C352,Wunder!A:L,11, FALSE)</f>
        <v>0.10000000000000142</v>
      </c>
      <c r="Y352" s="106">
        <f>VLOOKUP($C352,Wunder!A:L,12, FALSE)</f>
        <v>0</v>
      </c>
      <c r="Z352" s="99">
        <v>1.8</v>
      </c>
      <c r="AA352" s="80">
        <f>VLOOKUP($C352+F352, KRDD!A:D,4)</f>
        <v>7</v>
      </c>
      <c r="AB352" s="80">
        <f>VLOOKUP($C352+F352, KRDD!$A:$D,3)</f>
        <v>6</v>
      </c>
      <c r="AC352" s="84">
        <v>8</v>
      </c>
      <c r="AD352" s="106" t="str">
        <f>VLOOKUP($C352+$F352,Meso!A:D,4)</f>
        <v>clear</v>
      </c>
      <c r="AE352" s="120"/>
      <c r="AF352" s="262"/>
      <c r="AG352" s="80" t="str">
        <f t="shared" si="35"/>
        <v>N</v>
      </c>
      <c r="AH352" s="106">
        <f>VLOOKUP($C352+$F352+(4/24),KRDD!A:D,2)-VLOOKUP($C352+$F352,KRDD!A:D,2)</f>
        <v>0</v>
      </c>
      <c r="AI352" s="84" t="s">
        <v>11</v>
      </c>
      <c r="AJ352" s="106">
        <f>VLOOKUP(C352+1,Moon!A:B,2,FALSE)</f>
        <v>0.03</v>
      </c>
      <c r="AK352" s="112">
        <f>AJ352*VLOOKUP(AD352,Moon!$R:$S,2,FALSE)</f>
        <v>0.03</v>
      </c>
      <c r="AL352" s="104">
        <f t="shared" si="40"/>
        <v>44237</v>
      </c>
      <c r="AM352" s="198">
        <v>0.52083333333333337</v>
      </c>
      <c r="AN352" s="99">
        <v>1.92</v>
      </c>
      <c r="AO352" s="84">
        <v>242</v>
      </c>
      <c r="AP352" s="99">
        <v>1.73</v>
      </c>
      <c r="AQ352" s="99">
        <v>28</v>
      </c>
      <c r="AR352" s="89" t="s">
        <v>10</v>
      </c>
      <c r="AS352" s="280">
        <f>VLOOKUP($C352, MDT!A:D, 4, FALSE)</f>
        <v>50.2</v>
      </c>
      <c r="AT352" s="291">
        <f>(VLOOKUP($C352, MDT!A:D,4, TRUE)+VLOOKUP($C352+1, MDT!A:D,4, TRUE))/2</f>
        <v>50.45</v>
      </c>
      <c r="AU352" s="262">
        <f>((VLOOKUP($C352+1,Flow!A:B,2)+VLOOKUP($C352+2,Flow!A:B,2)+VLOOKUP($C352+3,Flow!A:B,2)+VLOOKUP($C352+4,Flow!A:B,2)+VLOOKUP($C352+5,Flow!A:B,2))/5)</f>
        <v>422.6</v>
      </c>
      <c r="AV352" s="262">
        <f>VLOOKUP($AL352,Flow!A:B, 2)</f>
        <v>256</v>
      </c>
      <c r="AW352" s="269">
        <f>((VLOOKUP(C352+1, Flow!A:B,2))+(VLOOKUP($C352+2, Flow!A:B,2)))/2</f>
        <v>252</v>
      </c>
      <c r="AX352" s="95">
        <v>10</v>
      </c>
      <c r="AY352" s="84">
        <v>1</v>
      </c>
      <c r="AZ352" s="84">
        <v>0</v>
      </c>
      <c r="BA352" s="84">
        <v>0</v>
      </c>
      <c r="BB352" s="103">
        <v>0</v>
      </c>
      <c r="BC352" s="118">
        <f t="shared" si="36"/>
        <v>40</v>
      </c>
      <c r="BD352" s="84">
        <v>2021</v>
      </c>
      <c r="BE352" s="140">
        <f t="shared" si="37"/>
        <v>4.0133779264214047</v>
      </c>
    </row>
    <row r="353" spans="1:57">
      <c r="A353" s="84" t="s">
        <v>18</v>
      </c>
      <c r="B353" s="89" t="s">
        <v>18</v>
      </c>
      <c r="C353" s="307">
        <v>44257</v>
      </c>
      <c r="D353" s="92"/>
      <c r="E353" s="84" t="s">
        <v>11</v>
      </c>
      <c r="F353" s="156">
        <v>0.85625000000000007</v>
      </c>
      <c r="G353" s="88">
        <v>326</v>
      </c>
      <c r="H353" s="84">
        <v>320</v>
      </c>
      <c r="I353" s="84">
        <v>14</v>
      </c>
      <c r="J353" s="84">
        <v>3</v>
      </c>
      <c r="K353" s="106">
        <f t="shared" si="39"/>
        <v>4.6728971962616823</v>
      </c>
      <c r="L353" s="112">
        <f t="shared" si="38"/>
        <v>4.375</v>
      </c>
      <c r="M353" s="95">
        <v>54</v>
      </c>
      <c r="N353" s="84">
        <v>55</v>
      </c>
      <c r="O353" s="84" t="s">
        <v>380</v>
      </c>
      <c r="P353" s="84" t="s">
        <v>378</v>
      </c>
      <c r="Q353" s="84" t="s">
        <v>252</v>
      </c>
      <c r="R353" s="84">
        <v>1</v>
      </c>
      <c r="S353" s="89">
        <v>0</v>
      </c>
      <c r="T353" s="280">
        <f>VLOOKUP($C353+$F353,Meso!A:C,2)</f>
        <v>69.8</v>
      </c>
      <c r="U353" s="284">
        <f>VLOOKUP($C353+$F353, Temp30!A:C, 3, TRUE)</f>
        <v>51.3</v>
      </c>
      <c r="V353" s="84">
        <v>232</v>
      </c>
      <c r="W353" s="106">
        <f>VLOOKUP($C353,Wunder!A:L,5,FALSE)</f>
        <v>29.5</v>
      </c>
      <c r="X353" s="106">
        <f>VLOOKUP($C353,Wunder!A:L,11, FALSE)</f>
        <v>-0.10000000000000142</v>
      </c>
      <c r="Y353" s="106">
        <f>VLOOKUP($C353,Wunder!A:L,12, FALSE)</f>
        <v>-0.10000000000000142</v>
      </c>
      <c r="Z353" s="99">
        <v>2.2000000000000002</v>
      </c>
      <c r="AA353" s="80">
        <f>VLOOKUP($C353+F353, KRDD!A:D,4)</f>
        <v>12</v>
      </c>
      <c r="AB353" s="80">
        <f>VLOOKUP($C353+F353, KRDD!$A:$D,3)</f>
        <v>6</v>
      </c>
      <c r="AC353" s="84">
        <v>1</v>
      </c>
      <c r="AD353" s="106" t="str">
        <f>VLOOKUP($C353+$F353,Meso!A:D,4)</f>
        <v>clear</v>
      </c>
      <c r="AE353" s="120"/>
      <c r="AF353" s="262"/>
      <c r="AG353" s="80" t="str">
        <f t="shared" si="35"/>
        <v>N</v>
      </c>
      <c r="AH353" s="106">
        <f>VLOOKUP($C353+$F353+(4/24),KRDD!A:D,2)-VLOOKUP($C353+$F353,KRDD!A:D,2)</f>
        <v>0</v>
      </c>
      <c r="AI353" s="84" t="s">
        <v>11</v>
      </c>
      <c r="AJ353" s="106">
        <f>VLOOKUP(C353+1,Moon!A:B,2,FALSE)</f>
        <v>0.79</v>
      </c>
      <c r="AK353" s="112">
        <f>AJ353*VLOOKUP(AD353,Moon!$R:$S,2,FALSE)</f>
        <v>0.79</v>
      </c>
      <c r="AL353" s="104">
        <f t="shared" si="40"/>
        <v>44258</v>
      </c>
      <c r="AM353" s="198">
        <v>0.70208333333333339</v>
      </c>
      <c r="AN353" s="99">
        <v>2.14</v>
      </c>
      <c r="AO353" s="84">
        <v>232</v>
      </c>
      <c r="AP353" s="99">
        <v>1.85</v>
      </c>
      <c r="AQ353" s="99">
        <v>47</v>
      </c>
      <c r="AR353" s="89" t="s">
        <v>10</v>
      </c>
      <c r="AS353" s="280">
        <f>VLOOKUP($C353, MDT!A:D, 4, FALSE)</f>
        <v>50.1</v>
      </c>
      <c r="AT353" s="291">
        <f>(VLOOKUP($C353, MDT!A:D,4, TRUE)+VLOOKUP($C353+1, MDT!A:D,4, TRUE))/2</f>
        <v>50.35</v>
      </c>
      <c r="AU353" s="262">
        <f>((VLOOKUP($C353+1,Flow!A:B,2)+VLOOKUP($C353+2,Flow!A:B,2)+VLOOKUP($C353+3,Flow!A:B,2)+VLOOKUP($C353+4,Flow!A:B,2)+VLOOKUP($C353+5,Flow!A:B,2))/5)</f>
        <v>234.4</v>
      </c>
      <c r="AV353" s="262">
        <f>VLOOKUP($AL353,Flow!A:B, 2)</f>
        <v>232</v>
      </c>
      <c r="AW353" s="269">
        <f>((VLOOKUP(C353+1, Flow!A:B,2))+(VLOOKUP($C353+2, Flow!A:B,2)))/2</f>
        <v>231</v>
      </c>
      <c r="AX353" s="95">
        <v>11</v>
      </c>
      <c r="AY353" s="84">
        <v>0</v>
      </c>
      <c r="AZ353" s="84">
        <v>3</v>
      </c>
      <c r="BA353" s="84">
        <v>0</v>
      </c>
      <c r="BB353" s="103">
        <v>0</v>
      </c>
      <c r="BC353" s="118">
        <f t="shared" si="36"/>
        <v>61</v>
      </c>
      <c r="BD353" s="84">
        <v>2021</v>
      </c>
      <c r="BE353" s="140">
        <f t="shared" si="37"/>
        <v>4.6728971962616823</v>
      </c>
    </row>
    <row r="354" spans="1:57">
      <c r="A354" s="84" t="s">
        <v>11</v>
      </c>
      <c r="B354" s="89" t="s">
        <v>11</v>
      </c>
      <c r="C354" s="302">
        <v>44263</v>
      </c>
      <c r="D354" s="92"/>
      <c r="E354" s="84" t="s">
        <v>12</v>
      </c>
      <c r="F354" s="156">
        <v>0.60347222222222219</v>
      </c>
      <c r="G354" s="88">
        <v>450</v>
      </c>
      <c r="H354" s="84">
        <v>449</v>
      </c>
      <c r="I354" s="84">
        <v>0</v>
      </c>
      <c r="J354" s="84">
        <v>0</v>
      </c>
      <c r="K354" s="106">
        <f t="shared" ref="K354:K355" si="41">((I354+1)/(H354+1))*100</f>
        <v>0.22222222222222221</v>
      </c>
      <c r="L354" s="112">
        <f>I354/H354*100</f>
        <v>0</v>
      </c>
      <c r="M354" s="95"/>
      <c r="N354" s="84"/>
      <c r="O354" s="84" t="s">
        <v>380</v>
      </c>
      <c r="P354" s="84" t="s">
        <v>379</v>
      </c>
      <c r="Q354" s="84" t="s">
        <v>11</v>
      </c>
      <c r="R354" s="84">
        <v>1</v>
      </c>
      <c r="S354" s="89">
        <v>0</v>
      </c>
      <c r="T354" s="280">
        <f>VLOOKUP($C354+$F354,Meso!A:C,2)</f>
        <v>48.2</v>
      </c>
      <c r="U354" s="284">
        <f>VLOOKUP($C354+$F354, Temp30!A:C, 3, TRUE)</f>
        <v>51.5</v>
      </c>
      <c r="V354" s="84">
        <v>325</v>
      </c>
      <c r="W354" s="106">
        <f>VLOOKUP($C354,Wunder!A:L,5,FALSE)</f>
        <v>29.6</v>
      </c>
      <c r="X354" s="106">
        <f>VLOOKUP($C354,Wunder!A:L,11, FALSE)</f>
        <v>0</v>
      </c>
      <c r="Y354" s="106">
        <f>VLOOKUP($C354,Wunder!A:L,12, FALSE)</f>
        <v>0</v>
      </c>
      <c r="Z354" s="99">
        <v>2.2999999999999998</v>
      </c>
      <c r="AA354" s="80">
        <f>VLOOKUP($C354+F354, KRDD!A:D,4)</f>
        <v>12</v>
      </c>
      <c r="AB354" s="80">
        <f>VLOOKUP($C354+F354, KRDD!$A:$D,3)</f>
        <v>8</v>
      </c>
      <c r="AC354" s="84">
        <v>7</v>
      </c>
      <c r="AD354" s="106" t="str">
        <f>VLOOKUP($C354+$F354,Meso!A:D,4)</f>
        <v>overcast</v>
      </c>
      <c r="AE354" s="120"/>
      <c r="AF354" s="262"/>
      <c r="AG354" s="80" t="str">
        <f t="shared" si="35"/>
        <v>N</v>
      </c>
      <c r="AH354" s="106">
        <f>VLOOKUP($C354+$F354+(4/24),KRDD!A:D,2)-VLOOKUP($C354+$F354,KRDD!A:D,2)</f>
        <v>0</v>
      </c>
      <c r="AI354" s="84" t="s">
        <v>11</v>
      </c>
      <c r="AJ354" s="106">
        <f>VLOOKUP(C354+1,Moon!A:B,2,FALSE)</f>
        <v>0.17</v>
      </c>
      <c r="AK354" s="112">
        <f>AJ354*VLOOKUP(AD354,Moon!$R:$S,2,FALSE)</f>
        <v>3.4000000000000002E-2</v>
      </c>
      <c r="AL354" s="104">
        <f t="shared" si="40"/>
        <v>44264</v>
      </c>
      <c r="AM354" s="84"/>
      <c r="AN354" s="99">
        <v>7.94</v>
      </c>
      <c r="AO354" s="84"/>
      <c r="AP354" s="99">
        <v>1.92</v>
      </c>
      <c r="AQ354" s="99">
        <v>44</v>
      </c>
      <c r="AR354" s="89" t="s">
        <v>10</v>
      </c>
      <c r="AS354" s="280">
        <f>VLOOKUP($C354, MDT!A:D, 4, FALSE)</f>
        <v>50.9</v>
      </c>
      <c r="AT354" s="291">
        <f>(VLOOKUP($C354, MDT!A:D,4, TRUE)+VLOOKUP($C354+1, MDT!A:D,4, TRUE))/2</f>
        <v>50.4</v>
      </c>
      <c r="AU354" s="262">
        <f>((VLOOKUP($C354+1,Flow!A:B,2)+VLOOKUP($C354+2,Flow!A:B,2)+VLOOKUP($C354+3,Flow!A:B,2)+VLOOKUP($C354+4,Flow!A:B,2)+VLOOKUP($C354+5,Flow!A:B,2))/5)</f>
        <v>228.4</v>
      </c>
      <c r="AV354" s="262">
        <f>VLOOKUP($AL354,Flow!A:B, 2)</f>
        <v>232</v>
      </c>
      <c r="AW354" s="269">
        <f>((VLOOKUP(C354+1, Flow!A:B,2))+(VLOOKUP($C354+2, Flow!A:B,2)))/2</f>
        <v>227</v>
      </c>
      <c r="AX354" s="95">
        <v>0</v>
      </c>
      <c r="AY354" s="84">
        <v>0</v>
      </c>
      <c r="AZ354" s="84">
        <v>0</v>
      </c>
      <c r="BA354" s="84">
        <v>0</v>
      </c>
      <c r="BB354" s="103">
        <v>0</v>
      </c>
      <c r="BC354" s="118">
        <f t="shared" si="36"/>
        <v>67</v>
      </c>
      <c r="BD354" s="84">
        <v>2021</v>
      </c>
      <c r="BE354" s="140">
        <f t="shared" si="37"/>
        <v>0.22222222222222221</v>
      </c>
    </row>
    <row r="355" spans="1:57">
      <c r="A355" s="85" t="s">
        <v>18</v>
      </c>
      <c r="B355" s="90" t="s">
        <v>18</v>
      </c>
      <c r="C355" s="306">
        <v>44298</v>
      </c>
      <c r="D355" s="91"/>
      <c r="E355" s="85" t="s">
        <v>11</v>
      </c>
      <c r="F355" s="158">
        <v>0.83333333333333337</v>
      </c>
      <c r="G355" s="98">
        <v>288</v>
      </c>
      <c r="H355" s="85">
        <v>287</v>
      </c>
      <c r="I355" s="85">
        <v>13</v>
      </c>
      <c r="J355" s="85">
        <v>5</v>
      </c>
      <c r="K355" s="107">
        <f t="shared" si="41"/>
        <v>4.8611111111111116</v>
      </c>
      <c r="L355" s="112">
        <f>I355/H355*100</f>
        <v>4.529616724738676</v>
      </c>
      <c r="M355" s="147">
        <v>66</v>
      </c>
      <c r="N355" s="85">
        <v>55</v>
      </c>
      <c r="O355" s="85" t="s">
        <v>380</v>
      </c>
      <c r="P355" s="85" t="s">
        <v>378</v>
      </c>
      <c r="Q355" s="85" t="s">
        <v>11</v>
      </c>
      <c r="R355" s="85">
        <v>1</v>
      </c>
      <c r="S355" s="90">
        <v>0</v>
      </c>
      <c r="T355" s="281">
        <f>VLOOKUP($C355+$F355,Meso!A:C,2)</f>
        <v>77</v>
      </c>
      <c r="U355" s="285">
        <f>VLOOKUP($C355+$F355, Temp30!A:C, 3, TRUE)</f>
        <v>60.3</v>
      </c>
      <c r="V355" s="85">
        <v>288</v>
      </c>
      <c r="W355" s="107">
        <f>VLOOKUP($C355,Wunder!A:L,5,FALSE)</f>
        <v>29.4</v>
      </c>
      <c r="X355" s="107">
        <f>VLOOKUP($C355,Wunder!A:L,11, FALSE)</f>
        <v>-9.9999999999997868E-2</v>
      </c>
      <c r="Y355" s="107">
        <f>VLOOKUP($C355,Wunder!A:L,12, FALSE)</f>
        <v>0</v>
      </c>
      <c r="Z355" s="149">
        <v>3.79</v>
      </c>
      <c r="AA355" s="81">
        <f>VLOOKUP($C355+F355, KRDD!A:D,4)</f>
        <v>18</v>
      </c>
      <c r="AB355" s="81">
        <f>VLOOKUP($C355+F355, KRDD!$A:$D,3)</f>
        <v>9</v>
      </c>
      <c r="AC355" s="85">
        <v>0</v>
      </c>
      <c r="AD355" s="107" t="s">
        <v>79</v>
      </c>
      <c r="AE355" s="121"/>
      <c r="AF355" s="263"/>
      <c r="AG355" s="81" t="str">
        <f t="shared" si="35"/>
        <v>N</v>
      </c>
      <c r="AH355" s="107">
        <f>VLOOKUP($C355+$F355+(4/24),KRDD!A:D,2)-VLOOKUP($C355+$F355,KRDD!A:D,2)</f>
        <v>0</v>
      </c>
      <c r="AI355" s="85" t="s">
        <v>11</v>
      </c>
      <c r="AJ355" s="107">
        <v>0</v>
      </c>
      <c r="AK355" s="114">
        <f>AJ355*VLOOKUP(AD355,Moon!$R:$S,2,FALSE)</f>
        <v>0</v>
      </c>
      <c r="AL355" s="105">
        <f t="shared" si="40"/>
        <v>44299</v>
      </c>
      <c r="AM355" s="199">
        <v>0.36319444444444443</v>
      </c>
      <c r="AN355" s="149">
        <v>3.67</v>
      </c>
      <c r="AO355" s="85">
        <v>292</v>
      </c>
      <c r="AP355" s="149">
        <v>2</v>
      </c>
      <c r="AQ355" s="149">
        <v>39</v>
      </c>
      <c r="AR355" s="89" t="s">
        <v>10</v>
      </c>
      <c r="AS355" s="281">
        <f>VLOOKUP($C355, MDT!A:D, 4, FALSE)</f>
        <v>57.7</v>
      </c>
      <c r="AT355" s="292">
        <f>(VLOOKUP($C355, MDT!A:D,4, TRUE)+VLOOKUP($C355+1, MDT!A:D,4, TRUE))/2</f>
        <v>57.45</v>
      </c>
      <c r="AU355" s="263">
        <f>((VLOOKUP($C355+1,Flow!A:B,2)+VLOOKUP($C355+2,Flow!A:B,2)+VLOOKUP($C355+3,Flow!A:B,2)+VLOOKUP($C355+4,Flow!A:B,2)+VLOOKUP($C355+5,Flow!A:B,2))/5)</f>
        <v>345</v>
      </c>
      <c r="AV355" s="263">
        <f>VLOOKUP($AL355,Flow!A:B, 2)</f>
        <v>288</v>
      </c>
      <c r="AW355" s="270">
        <f>((VLOOKUP(C355+1, Flow!A:B,2))+(VLOOKUP($C355+2, Flow!A:B,2)))/2</f>
        <v>313.5</v>
      </c>
      <c r="AX355" s="147">
        <v>11</v>
      </c>
      <c r="AY355" s="85">
        <v>2</v>
      </c>
      <c r="AZ355" s="85">
        <v>0</v>
      </c>
      <c r="BA355" s="85">
        <v>0</v>
      </c>
      <c r="BB355" s="146">
        <v>0</v>
      </c>
      <c r="BC355" s="119">
        <f t="shared" si="36"/>
        <v>102</v>
      </c>
      <c r="BD355" s="85">
        <v>2021</v>
      </c>
      <c r="BE355" s="153">
        <f t="shared" si="37"/>
        <v>4.8611111111111116</v>
      </c>
    </row>
    <row r="356" spans="1:57">
      <c r="A356" s="88" t="s">
        <v>11</v>
      </c>
      <c r="B356" s="89" t="s">
        <v>11</v>
      </c>
      <c r="C356" s="301">
        <v>44558</v>
      </c>
      <c r="D356" s="92"/>
      <c r="E356" s="84" t="s">
        <v>11</v>
      </c>
      <c r="F356" s="156">
        <v>0.81111111111111101</v>
      </c>
      <c r="G356" s="97">
        <v>304</v>
      </c>
      <c r="H356" s="87">
        <v>299</v>
      </c>
      <c r="I356" s="87">
        <v>12</v>
      </c>
      <c r="J356" s="87">
        <v>0</v>
      </c>
      <c r="K356" s="110">
        <f t="shared" ref="K356:K369" si="42">((I356+1)/(H356+1))*100</f>
        <v>4.3333333333333339</v>
      </c>
      <c r="L356" s="110">
        <f t="shared" ref="L356:L369" si="43">I356/H356*100</f>
        <v>4.0133779264214047</v>
      </c>
      <c r="M356" s="167">
        <v>38</v>
      </c>
      <c r="N356" s="87">
        <v>37</v>
      </c>
      <c r="O356" s="97" t="s">
        <v>380</v>
      </c>
      <c r="P356" s="97" t="s">
        <v>378</v>
      </c>
      <c r="Q356" s="87" t="s">
        <v>251</v>
      </c>
      <c r="R356" s="97">
        <v>1</v>
      </c>
      <c r="S356" s="165">
        <v>0</v>
      </c>
      <c r="T356" s="282">
        <f>VLOOKUP($C356+$F356,Meso!A:C,2)</f>
        <v>39.200000000000003</v>
      </c>
      <c r="U356" s="286">
        <f>VLOOKUP($C356+$F356, Temp30!A:C, 3, TRUE)</f>
        <v>44.7</v>
      </c>
      <c r="V356" s="87">
        <v>557</v>
      </c>
      <c r="W356" s="108">
        <f>VLOOKUP($C356,Wunder!A:L,5,FALSE)</f>
        <v>29.4</v>
      </c>
      <c r="X356" s="108">
        <f>VLOOKUP($C356,Wunder!A:L,11, FALSE)</f>
        <v>0</v>
      </c>
      <c r="Y356" s="83">
        <f>VLOOKUP($C356,Wunder!A:L,12, FALSE)</f>
        <v>9.9999999999997868E-2</v>
      </c>
      <c r="Z356" s="87">
        <v>5.0999999999999996</v>
      </c>
      <c r="AA356" s="83">
        <f>VLOOKUP($C356+F356, KRDD!A:D,4)</f>
        <v>4</v>
      </c>
      <c r="AB356" s="83">
        <f>VLOOKUP($C356+F356, KRDD!$A:$D,3)</f>
        <v>2</v>
      </c>
      <c r="AC356" s="84">
        <v>10</v>
      </c>
      <c r="AD356" s="83" t="str">
        <f>VLOOKUP($C356+$F356,Meso!A:D,4)</f>
        <v>light rain</v>
      </c>
      <c r="AE356" s="123"/>
      <c r="AF356" s="264"/>
      <c r="AG356" s="83" t="str">
        <f t="shared" si="35"/>
        <v>Y</v>
      </c>
      <c r="AH356" s="108">
        <f>VLOOKUP($C356+$F356+(4/24),KRDD!A:D,2)-VLOOKUP($C356+$F356,KRDD!A:D,2)</f>
        <v>1.9999999999999574E-2</v>
      </c>
      <c r="AI356" s="87" t="s">
        <v>11</v>
      </c>
      <c r="AJ356" s="83">
        <f>VLOOKUP(C356+1,Moon!A:B,2,FALSE)</f>
        <v>0.26</v>
      </c>
      <c r="AK356" s="110">
        <f>AJ356*VLOOKUP(AD356,Moon!$R:$S,2,FALSE)</f>
        <v>5.2000000000000005E-2</v>
      </c>
      <c r="AL356" s="171">
        <f t="shared" si="40"/>
        <v>44559</v>
      </c>
      <c r="AM356" s="216">
        <v>0.35902777777777778</v>
      </c>
      <c r="AN356" s="101">
        <v>2.41</v>
      </c>
      <c r="AO356" s="87">
        <v>526</v>
      </c>
      <c r="AP356" s="101">
        <v>3.21</v>
      </c>
      <c r="AQ356" s="170">
        <v>27</v>
      </c>
      <c r="AR356" s="86" t="s">
        <v>10</v>
      </c>
      <c r="AS356" s="282">
        <f>VLOOKUP($C356, MDT!A:D, 4, FALSE)</f>
        <v>44.5</v>
      </c>
      <c r="AT356" s="296">
        <f>(VLOOKUP($C356, MDT!A:D,4, TRUE)+VLOOKUP($C356+1, MDT!A:D,4, TRUE))/2</f>
        <v>44.15</v>
      </c>
      <c r="AU356" s="264">
        <f>((VLOOKUP($C356+1,Flow!A:B,2)+VLOOKUP($C356+2,Flow!A:B,2)+VLOOKUP($C356+3,Flow!A:B,2)+VLOOKUP($C356+4,Flow!A:B,2)+VLOOKUP($C356+5,Flow!A:B,2))/5)</f>
        <v>505.8</v>
      </c>
      <c r="AV356" s="272">
        <f>VLOOKUP($AL356,Flow!A:B, 2)</f>
        <v>541</v>
      </c>
      <c r="AW356" s="271">
        <f>((VLOOKUP(C356+1, Flow!A:B,2))+(VLOOKUP($C356+2, Flow!A:B,2)))/2</f>
        <v>596.5</v>
      </c>
      <c r="AX356" s="139">
        <v>7</v>
      </c>
      <c r="AY356" s="87">
        <v>2</v>
      </c>
      <c r="AZ356" s="86">
        <v>1</v>
      </c>
      <c r="BA356" s="87">
        <v>2</v>
      </c>
      <c r="BB356" s="136">
        <v>0</v>
      </c>
      <c r="BC356" s="117">
        <f t="shared" si="36"/>
        <v>-3</v>
      </c>
      <c r="BD356" s="86">
        <v>2021</v>
      </c>
      <c r="BE356" s="177">
        <f t="shared" si="37"/>
        <v>4.3333333333333339</v>
      </c>
    </row>
    <row r="357" spans="1:57">
      <c r="A357" s="88" t="s">
        <v>11</v>
      </c>
      <c r="B357" s="89" t="s">
        <v>11</v>
      </c>
      <c r="C357" s="301">
        <v>44576</v>
      </c>
      <c r="D357" s="92"/>
      <c r="E357" s="84" t="s">
        <v>11</v>
      </c>
      <c r="F357" s="156">
        <v>0.71527777777777779</v>
      </c>
      <c r="G357" s="88">
        <v>314</v>
      </c>
      <c r="H357" s="84">
        <v>309</v>
      </c>
      <c r="I357" s="84">
        <v>16</v>
      </c>
      <c r="J357" s="84">
        <v>2</v>
      </c>
      <c r="K357" s="112">
        <f t="shared" si="42"/>
        <v>5.4838709677419359</v>
      </c>
      <c r="L357" s="112">
        <f t="shared" si="43"/>
        <v>5.1779935275080913</v>
      </c>
      <c r="M357" s="95">
        <v>40</v>
      </c>
      <c r="N357" s="84">
        <v>40</v>
      </c>
      <c r="O357" s="88" t="s">
        <v>380</v>
      </c>
      <c r="P357" s="88" t="s">
        <v>378</v>
      </c>
      <c r="Q357" s="84" t="s">
        <v>252</v>
      </c>
      <c r="R357" s="88">
        <v>1</v>
      </c>
      <c r="S357" s="89">
        <v>0</v>
      </c>
      <c r="T357" s="280">
        <f>VLOOKUP($C357+$F357,Meso!A:C,2)</f>
        <v>42.8</v>
      </c>
      <c r="U357" s="284">
        <f>VLOOKUP($C357+$F357, Temp30!A:C, 3, TRUE)</f>
        <v>48.3</v>
      </c>
      <c r="V357" s="84">
        <v>356</v>
      </c>
      <c r="W357" s="106">
        <f>VLOOKUP($C357,Wunder!A:L,5,FALSE)</f>
        <v>29.71</v>
      </c>
      <c r="X357" s="106">
        <f>VLOOKUP($C357,Wunder!A:L,11, FALSE)</f>
        <v>-7.0000000000000284E-2</v>
      </c>
      <c r="Y357" s="80">
        <f>VLOOKUP($C357,Wunder!A:L,12, FALSE)</f>
        <v>-5.0000000000000711E-2</v>
      </c>
      <c r="Z357" s="84">
        <v>2.2999999999999998</v>
      </c>
      <c r="AA357" s="80">
        <f>VLOOKUP($C357+F357, KRDD!A:D,4)</f>
        <v>2</v>
      </c>
      <c r="AB357" s="80">
        <f>VLOOKUP($C357+F357, KRDD!$A:$D,3)</f>
        <v>0</v>
      </c>
      <c r="AC357" s="84">
        <v>7</v>
      </c>
      <c r="AD357" s="80" t="str">
        <f>VLOOKUP($C357+$F357,Meso!A:D,4)</f>
        <v>clear</v>
      </c>
      <c r="AE357" s="120"/>
      <c r="AF357" s="262"/>
      <c r="AG357" s="80" t="str">
        <f t="shared" si="35"/>
        <v>N</v>
      </c>
      <c r="AH357" s="106">
        <f>VLOOKUP($C357+$F357+(4/24),KRDD!A:D,2)-VLOOKUP($C357+$F357,KRDD!A:D,2)</f>
        <v>0</v>
      </c>
      <c r="AI357" s="84" t="s">
        <v>20</v>
      </c>
      <c r="AJ357" s="80">
        <f>VLOOKUP(C357+1,Moon!A:B,2,FALSE)</f>
        <v>0.97</v>
      </c>
      <c r="AK357" s="112">
        <f>AJ357*VLOOKUP(AD357,Moon!$R:$S,2,FALSE)</f>
        <v>0.97</v>
      </c>
      <c r="AL357" s="104">
        <f t="shared" si="40"/>
        <v>44577</v>
      </c>
      <c r="AM357" s="198">
        <v>0.34652777777777777</v>
      </c>
      <c r="AN357" s="101">
        <v>2.23</v>
      </c>
      <c r="AO357" s="84">
        <v>352</v>
      </c>
      <c r="AP357" s="101">
        <v>2.2400000000000002</v>
      </c>
      <c r="AQ357" s="99">
        <v>39</v>
      </c>
      <c r="AR357" s="86" t="s">
        <v>10</v>
      </c>
      <c r="AS357" s="280">
        <f>VLOOKUP($C357, MDT!A:D, 4, FALSE)</f>
        <v>47.3</v>
      </c>
      <c r="AT357" s="296">
        <f>(VLOOKUP($C357, MDT!A:D,4, TRUE)+VLOOKUP($C357+1, MDT!A:D,4, TRUE))/2</f>
        <v>47.05</v>
      </c>
      <c r="AU357" s="262">
        <f>((VLOOKUP($C357+1,Flow!A:B,2)+VLOOKUP($C357+2,Flow!A:B,2)+VLOOKUP($C357+3,Flow!A:B,2)+VLOOKUP($C357+4,Flow!A:B,2)+VLOOKUP($C357+5,Flow!A:B,2))/5)</f>
        <v>327</v>
      </c>
      <c r="AV357" s="272">
        <f>VLOOKUP($AL357,Flow!A:B, 2)</f>
        <v>337</v>
      </c>
      <c r="AW357" s="269">
        <f>((VLOOKUP(C357+1, Flow!A:B,2))+(VLOOKUP($C357+2, Flow!A:B,2)))/2</f>
        <v>334.5</v>
      </c>
      <c r="AX357" s="139">
        <v>11</v>
      </c>
      <c r="AY357" s="84">
        <v>4</v>
      </c>
      <c r="AZ357" s="86">
        <v>0</v>
      </c>
      <c r="BA357" s="84">
        <v>0</v>
      </c>
      <c r="BB357" s="136">
        <v>1</v>
      </c>
      <c r="BC357" s="118">
        <f t="shared" si="36"/>
        <v>15</v>
      </c>
      <c r="BD357" s="86">
        <v>2022</v>
      </c>
      <c r="BE357" s="140">
        <f t="shared" si="37"/>
        <v>5.4838709677419359</v>
      </c>
    </row>
    <row r="358" spans="1:57">
      <c r="A358" s="88" t="s">
        <v>11</v>
      </c>
      <c r="B358" s="89" t="s">
        <v>11</v>
      </c>
      <c r="C358" s="301">
        <v>44584</v>
      </c>
      <c r="D358" s="92"/>
      <c r="E358" s="84" t="s">
        <v>11</v>
      </c>
      <c r="F358" s="156">
        <v>0.72013888888888899</v>
      </c>
      <c r="G358" s="88">
        <v>313</v>
      </c>
      <c r="H358" s="84">
        <v>311</v>
      </c>
      <c r="I358" s="84">
        <v>10</v>
      </c>
      <c r="J358" s="84">
        <v>1</v>
      </c>
      <c r="K358" s="112">
        <f t="shared" si="42"/>
        <v>3.5256410256410255</v>
      </c>
      <c r="L358" s="112">
        <f t="shared" si="43"/>
        <v>3.215434083601286</v>
      </c>
      <c r="M358" s="95">
        <v>42</v>
      </c>
      <c r="N358" s="84">
        <v>42</v>
      </c>
      <c r="O358" s="88" t="s">
        <v>380</v>
      </c>
      <c r="P358" s="88" t="s">
        <v>378</v>
      </c>
      <c r="Q358" s="84" t="s">
        <v>252</v>
      </c>
      <c r="R358" s="88">
        <v>1</v>
      </c>
      <c r="S358" s="89">
        <v>0</v>
      </c>
      <c r="T358" s="280">
        <f>VLOOKUP($C358+$F358,Meso!A:C,2)</f>
        <v>51.8</v>
      </c>
      <c r="U358" s="284">
        <f>VLOOKUP($C358+$F358, Temp30!A:C, 3, TRUE)</f>
        <v>49</v>
      </c>
      <c r="V358" s="84">
        <v>333</v>
      </c>
      <c r="W358" s="106">
        <f>VLOOKUP($C358,Wunder!A:L,5,FALSE)</f>
        <v>29.77</v>
      </c>
      <c r="X358" s="106">
        <f>VLOOKUP($C358,Wunder!A:L,11, FALSE)</f>
        <v>-9.9999999999997868E-2</v>
      </c>
      <c r="Y358" s="80">
        <f>VLOOKUP($C358,Wunder!A:L,12, FALSE)</f>
        <v>0</v>
      </c>
      <c r="Z358" s="84">
        <v>2.2999999999999998</v>
      </c>
      <c r="AA358" s="80">
        <f>VLOOKUP($C358+F358, KRDD!A:D,4)</f>
        <v>4</v>
      </c>
      <c r="AB358" s="80">
        <f>VLOOKUP($C358+F358, KRDD!$A:$D,3)</f>
        <v>2</v>
      </c>
      <c r="AC358" s="84">
        <v>0</v>
      </c>
      <c r="AD358" s="80" t="str">
        <f>VLOOKUP($C358+$F358,Meso!A:D,4)</f>
        <v>clear</v>
      </c>
      <c r="AE358" s="120"/>
      <c r="AF358" s="262"/>
      <c r="AG358" s="80" t="str">
        <f t="shared" si="35"/>
        <v>N</v>
      </c>
      <c r="AH358" s="106">
        <f>VLOOKUP($C358+$F358+(4/24),KRDD!A:D,2)-VLOOKUP($C358+$F358,KRDD!A:D,2)</f>
        <v>0</v>
      </c>
      <c r="AI358" s="84" t="s">
        <v>11</v>
      </c>
      <c r="AJ358" s="80">
        <f>VLOOKUP(C358+1,Moon!A:B,2,FALSE)</f>
        <v>0.63</v>
      </c>
      <c r="AK358" s="112">
        <f>AJ358*VLOOKUP(AD358,Moon!$R:$S,2,FALSE)</f>
        <v>0.63</v>
      </c>
      <c r="AL358" s="104">
        <f t="shared" si="40"/>
        <v>44585</v>
      </c>
      <c r="AM358" s="198">
        <v>0.46875</v>
      </c>
      <c r="AN358" s="101">
        <v>1.67</v>
      </c>
      <c r="AO358" s="84">
        <v>329</v>
      </c>
      <c r="AP358" s="101">
        <v>2.2599999999999998</v>
      </c>
      <c r="AQ358" s="99">
        <v>36</v>
      </c>
      <c r="AR358" s="86" t="s">
        <v>10</v>
      </c>
      <c r="AS358" s="280">
        <f>VLOOKUP($C358, MDT!A:D, 4, FALSE)</f>
        <v>47.7</v>
      </c>
      <c r="AT358" s="296">
        <f>(VLOOKUP($C358, MDT!A:D,4, TRUE)+VLOOKUP($C358+1, MDT!A:D,4, TRUE))/2</f>
        <v>47.650000000000006</v>
      </c>
      <c r="AU358" s="262">
        <f>((VLOOKUP($C358+1,Flow!A:B,2)+VLOOKUP($C358+2,Flow!A:B,2)+VLOOKUP($C358+3,Flow!A:B,2)+VLOOKUP($C358+4,Flow!A:B,2)+VLOOKUP($C358+5,Flow!A:B,2))/5)</f>
        <v>302.60000000000002</v>
      </c>
      <c r="AV358" s="272">
        <f>VLOOKUP($AL358,Flow!A:B, 2)</f>
        <v>307</v>
      </c>
      <c r="AW358" s="269">
        <f>((VLOOKUP(C358+1, Flow!A:B,2))+(VLOOKUP($C358+2, Flow!A:B,2)))/2</f>
        <v>306.5</v>
      </c>
      <c r="AX358" s="139">
        <v>8</v>
      </c>
      <c r="AY358" s="84">
        <v>0</v>
      </c>
      <c r="AZ358" s="86">
        <v>0</v>
      </c>
      <c r="BA358" s="84">
        <v>2</v>
      </c>
      <c r="BB358" s="136">
        <v>0</v>
      </c>
      <c r="BC358" s="118">
        <f t="shared" si="36"/>
        <v>23</v>
      </c>
      <c r="BD358" s="86">
        <v>2022</v>
      </c>
      <c r="BE358" s="140">
        <f t="shared" si="37"/>
        <v>3.5256410256410255</v>
      </c>
    </row>
    <row r="359" spans="1:57">
      <c r="A359" s="88" t="s">
        <v>11</v>
      </c>
      <c r="B359" s="89" t="s">
        <v>11</v>
      </c>
      <c r="C359" s="301">
        <v>44596</v>
      </c>
      <c r="D359" s="92"/>
      <c r="E359" s="84" t="s">
        <v>11</v>
      </c>
      <c r="F359" s="156">
        <v>0.77500000000000002</v>
      </c>
      <c r="G359" s="88">
        <v>310</v>
      </c>
      <c r="H359" s="84">
        <v>306</v>
      </c>
      <c r="I359" s="84">
        <v>11</v>
      </c>
      <c r="J359" s="84">
        <v>1</v>
      </c>
      <c r="K359" s="112">
        <f t="shared" si="42"/>
        <v>3.9087947882736152</v>
      </c>
      <c r="L359" s="112">
        <f t="shared" si="43"/>
        <v>3.594771241830065</v>
      </c>
      <c r="M359" s="95">
        <v>44</v>
      </c>
      <c r="N359" s="84">
        <v>44</v>
      </c>
      <c r="O359" s="88" t="s">
        <v>380</v>
      </c>
      <c r="P359" s="88" t="s">
        <v>378</v>
      </c>
      <c r="Q359" s="84" t="s">
        <v>252</v>
      </c>
      <c r="R359" s="88">
        <v>1</v>
      </c>
      <c r="S359" s="89">
        <v>0</v>
      </c>
      <c r="T359" s="280">
        <f>VLOOKUP($C359+$F359,Meso!A:C,2)</f>
        <v>53.6</v>
      </c>
      <c r="U359" s="284">
        <f>VLOOKUP($C359+$F359, Temp30!A:C, 3, TRUE)</f>
        <v>48.5</v>
      </c>
      <c r="V359" s="84">
        <v>318</v>
      </c>
      <c r="W359" s="106">
        <f>VLOOKUP($C359,Wunder!A:L,5,FALSE)</f>
        <v>29.91</v>
      </c>
      <c r="X359" s="106">
        <f>VLOOKUP($C359,Wunder!A:L,11, FALSE)</f>
        <v>-7.0000000000000284E-2</v>
      </c>
      <c r="Y359" s="80">
        <f>VLOOKUP($C359,Wunder!A:L,12, FALSE)</f>
        <v>8.9999999999999858E-2</v>
      </c>
      <c r="Z359" s="84">
        <v>2.46</v>
      </c>
      <c r="AA359" s="80">
        <f>VLOOKUP($C359+F359, KRDD!A:D,4)</f>
        <v>3</v>
      </c>
      <c r="AB359" s="80">
        <f>VLOOKUP($C359+F359, KRDD!$A:$D,3)</f>
        <v>2</v>
      </c>
      <c r="AC359" s="84">
        <v>7</v>
      </c>
      <c r="AD359" s="80" t="str">
        <f>VLOOKUP($C359+$F359,Meso!A:D,4)</f>
        <v>clear</v>
      </c>
      <c r="AE359" s="120"/>
      <c r="AF359" s="262"/>
      <c r="AG359" s="80" t="str">
        <f t="shared" si="35"/>
        <v>N</v>
      </c>
      <c r="AH359" s="106">
        <f>VLOOKUP($C359+$F359+(4/24),KRDD!A:D,2)-VLOOKUP($C359+$F359,KRDD!A:D,2)</f>
        <v>0</v>
      </c>
      <c r="AI359" s="84" t="s">
        <v>20</v>
      </c>
      <c r="AJ359" s="80">
        <f>VLOOKUP(C359+1,Moon!A:B,2,FALSE)</f>
        <v>0.2</v>
      </c>
      <c r="AK359" s="112">
        <f>AJ359*VLOOKUP(AD359,Moon!$R:$S,2,FALSE)</f>
        <v>0.2</v>
      </c>
      <c r="AL359" s="104">
        <f t="shared" si="40"/>
        <v>44597</v>
      </c>
      <c r="AM359" s="198">
        <v>0.375</v>
      </c>
      <c r="AN359" s="101">
        <v>2.68</v>
      </c>
      <c r="AO359" s="84">
        <v>300</v>
      </c>
      <c r="AP359" s="101">
        <v>1.96</v>
      </c>
      <c r="AQ359" s="99">
        <v>49</v>
      </c>
      <c r="AR359" s="86" t="s">
        <v>10</v>
      </c>
      <c r="AS359" s="280">
        <f>VLOOKUP($C359, MDT!A:D, 4, FALSE)</f>
        <v>47.2</v>
      </c>
      <c r="AT359" s="296">
        <f>(VLOOKUP($C359, MDT!A:D,4, TRUE)+VLOOKUP($C359+1, MDT!A:D,4, TRUE))/2</f>
        <v>47.55</v>
      </c>
      <c r="AU359" s="262">
        <f>((VLOOKUP($C359+1,Flow!A:B,2)+VLOOKUP($C359+2,Flow!A:B,2)+VLOOKUP($C359+3,Flow!A:B,2)+VLOOKUP($C359+4,Flow!A:B,2)+VLOOKUP($C359+5,Flow!A:B,2))/5)</f>
        <v>302.2</v>
      </c>
      <c r="AV359" s="272">
        <f>VLOOKUP($AL359,Flow!A:B, 2)</f>
        <v>305</v>
      </c>
      <c r="AW359" s="269">
        <f>((VLOOKUP(C359+1, Flow!A:B,2))+(VLOOKUP($C359+2, Flow!A:B,2)))/2</f>
        <v>303.5</v>
      </c>
      <c r="AX359" s="139">
        <v>4</v>
      </c>
      <c r="AY359" s="84">
        <v>5</v>
      </c>
      <c r="AZ359" s="86">
        <v>1</v>
      </c>
      <c r="BA359" s="84">
        <v>1</v>
      </c>
      <c r="BB359" s="136">
        <v>0</v>
      </c>
      <c r="BC359" s="118">
        <f t="shared" si="36"/>
        <v>35</v>
      </c>
      <c r="BD359" s="86">
        <v>2022</v>
      </c>
      <c r="BE359" s="140">
        <f t="shared" si="37"/>
        <v>3.9087947882736152</v>
      </c>
    </row>
    <row r="360" spans="1:57">
      <c r="A360" s="88" t="s">
        <v>11</v>
      </c>
      <c r="B360" s="89" t="s">
        <v>11</v>
      </c>
      <c r="C360" s="301">
        <v>44602</v>
      </c>
      <c r="D360" s="92"/>
      <c r="E360" s="84" t="s">
        <v>11</v>
      </c>
      <c r="F360" s="156">
        <v>0.73263888888888884</v>
      </c>
      <c r="G360" s="88">
        <v>419</v>
      </c>
      <c r="H360" s="84">
        <v>422</v>
      </c>
      <c r="I360" s="84">
        <v>14</v>
      </c>
      <c r="J360" s="84">
        <v>1</v>
      </c>
      <c r="K360" s="112">
        <f t="shared" si="42"/>
        <v>3.5460992907801421</v>
      </c>
      <c r="L360" s="112">
        <f t="shared" si="43"/>
        <v>3.3175355450236967</v>
      </c>
      <c r="M360" s="95">
        <v>45</v>
      </c>
      <c r="N360" s="84">
        <v>40</v>
      </c>
      <c r="O360" s="88" t="s">
        <v>380</v>
      </c>
      <c r="P360" s="88" t="s">
        <v>378</v>
      </c>
      <c r="Q360" s="84" t="s">
        <v>11</v>
      </c>
      <c r="R360" s="88">
        <v>1</v>
      </c>
      <c r="S360" s="89">
        <v>0</v>
      </c>
      <c r="T360" s="280"/>
      <c r="U360" s="284">
        <f>VLOOKUP($C360+$F360, Temp30!A:C, 3, TRUE)</f>
        <v>53.3</v>
      </c>
      <c r="V360" s="84">
        <v>318</v>
      </c>
      <c r="W360" s="106">
        <f>VLOOKUP($C360,Wunder!A:L,5,FALSE)</f>
        <v>29.72</v>
      </c>
      <c r="X360" s="106">
        <f>VLOOKUP($C360,Wunder!A:L,11, FALSE)</f>
        <v>-0.12999999999999901</v>
      </c>
      <c r="Y360" s="80">
        <f>VLOOKUP($C360,Wunder!A:L,12, FALSE)</f>
        <v>-6.0000000000002274E-2</v>
      </c>
      <c r="Z360" s="84">
        <v>2.0499999999999998</v>
      </c>
      <c r="AA360" s="80">
        <f>VLOOKUP($C360+F360, KRDD!A:D,4)</f>
        <v>20</v>
      </c>
      <c r="AB360" s="80">
        <f>VLOOKUP($C360+F360, KRDD!$A:$D,3)</f>
        <v>13</v>
      </c>
      <c r="AC360" s="84">
        <v>0</v>
      </c>
      <c r="AD360" s="80" t="str">
        <f>VLOOKUP($C360+$F360,Meso!A:D,4)</f>
        <v>clear</v>
      </c>
      <c r="AE360" s="120"/>
      <c r="AF360" s="262"/>
      <c r="AG360" s="80" t="str">
        <f t="shared" si="35"/>
        <v>N</v>
      </c>
      <c r="AH360" s="106">
        <f>VLOOKUP($C360+$F360+(4/24),KRDD!A:D,2)-VLOOKUP($C360+$F360,KRDD!A:D,2)</f>
        <v>0</v>
      </c>
      <c r="AI360" s="84" t="s">
        <v>11</v>
      </c>
      <c r="AJ360" s="80">
        <f>VLOOKUP(C360+1,Moon!A:B,2,FALSE)</f>
        <v>0.75</v>
      </c>
      <c r="AK360" s="112">
        <f>AJ360*VLOOKUP(AD360,Moon!$R:$S,2,FALSE)</f>
        <v>0.75</v>
      </c>
      <c r="AL360" s="104">
        <f t="shared" si="40"/>
        <v>44603</v>
      </c>
      <c r="AM360" s="198">
        <v>0.3430555555555555</v>
      </c>
      <c r="AN360" s="101">
        <v>2.2400000000000002</v>
      </c>
      <c r="AO360" s="84">
        <v>311</v>
      </c>
      <c r="AP360" s="101">
        <v>2.0499999999999998</v>
      </c>
      <c r="AQ360" s="99">
        <v>43</v>
      </c>
      <c r="AR360" s="86" t="s">
        <v>10</v>
      </c>
      <c r="AS360" s="280">
        <f>VLOOKUP($C360, MDT!A:D, 4, FALSE)</f>
        <v>51.5</v>
      </c>
      <c r="AT360" s="296">
        <f>(VLOOKUP($C360, MDT!A:D,4, TRUE)+VLOOKUP($C360+1, MDT!A:D,4, TRUE))/2</f>
        <v>51.65</v>
      </c>
      <c r="AU360" s="262">
        <f>((VLOOKUP($C360+1,Flow!A:B,2)+VLOOKUP($C360+2,Flow!A:B,2)+VLOOKUP($C360+3,Flow!A:B,2)+VLOOKUP($C360+4,Flow!A:B,2)+VLOOKUP($C360+5,Flow!A:B,2))/5)</f>
        <v>325.2</v>
      </c>
      <c r="AV360" s="272">
        <f>VLOOKUP($AL360,Flow!A:B, 2)</f>
        <v>311</v>
      </c>
      <c r="AW360" s="269">
        <f>((VLOOKUP(C360+1, Flow!A:B,2))+(VLOOKUP($C360+2, Flow!A:B,2)))/2</f>
        <v>317.5</v>
      </c>
      <c r="AX360" s="139">
        <v>8</v>
      </c>
      <c r="AY360" s="84">
        <v>2</v>
      </c>
      <c r="AZ360" s="86">
        <v>3</v>
      </c>
      <c r="BA360" s="84">
        <v>1</v>
      </c>
      <c r="BB360" s="136">
        <v>0</v>
      </c>
      <c r="BC360" s="118">
        <f t="shared" si="36"/>
        <v>41</v>
      </c>
      <c r="BD360" s="86">
        <v>2022</v>
      </c>
      <c r="BE360" s="140">
        <f t="shared" si="37"/>
        <v>3.5460992907801421</v>
      </c>
    </row>
    <row r="361" spans="1:57">
      <c r="A361" s="88" t="s">
        <v>11</v>
      </c>
      <c r="B361" s="89" t="s">
        <v>11</v>
      </c>
      <c r="C361" s="301">
        <v>44662</v>
      </c>
      <c r="D361" s="92"/>
      <c r="E361" s="84" t="s">
        <v>11</v>
      </c>
      <c r="F361" s="156">
        <v>0.82638888888888884</v>
      </c>
      <c r="G361" s="88">
        <v>298</v>
      </c>
      <c r="H361" s="84">
        <v>311</v>
      </c>
      <c r="I361" s="84">
        <v>45</v>
      </c>
      <c r="J361" s="84">
        <v>0</v>
      </c>
      <c r="K361" s="112">
        <f t="shared" si="42"/>
        <v>14.743589743589745</v>
      </c>
      <c r="L361" s="112">
        <f t="shared" si="43"/>
        <v>14.469453376205788</v>
      </c>
      <c r="M361" s="95">
        <v>64</v>
      </c>
      <c r="N361" s="84">
        <v>65</v>
      </c>
      <c r="O361" s="88" t="s">
        <v>380</v>
      </c>
      <c r="P361" s="88" t="s">
        <v>378</v>
      </c>
      <c r="Q361" s="84" t="s">
        <v>252</v>
      </c>
      <c r="R361" s="88">
        <v>1</v>
      </c>
      <c r="S361" s="89">
        <v>0</v>
      </c>
      <c r="T361" s="280">
        <f>VLOOKUP($C361+$F361,Meso!A:C,2)</f>
        <v>55.4</v>
      </c>
      <c r="U361" s="284">
        <f>VLOOKUP($C361+$F361, Temp30!A:C, 3, TRUE)</f>
        <v>55.8</v>
      </c>
      <c r="V361" s="84">
        <v>288</v>
      </c>
      <c r="W361" s="106">
        <f>VLOOKUP($C361,Wunder!A:L,5,FALSE)</f>
        <v>29.49</v>
      </c>
      <c r="X361" s="106">
        <f>VLOOKUP($C361,Wunder!A:L,11, FALSE)</f>
        <v>0.13000000000000256</v>
      </c>
      <c r="Y361" s="80">
        <f>VLOOKUP($C361,Wunder!A:L,12, FALSE)</f>
        <v>-0.15000000000000213</v>
      </c>
      <c r="Z361" s="84">
        <v>1.73</v>
      </c>
      <c r="AA361" s="80">
        <f>VLOOKUP($C361+F361, KRDD!A:D,4)</f>
        <v>34</v>
      </c>
      <c r="AB361" s="80">
        <f>VLOOKUP($C361+F361, KRDD!$A:$D,3)</f>
        <v>17</v>
      </c>
      <c r="AC361" s="84">
        <v>0</v>
      </c>
      <c r="AD361" s="80" t="str">
        <f>VLOOKUP($C361+$F361,Meso!A:D,4)</f>
        <v>clear</v>
      </c>
      <c r="AE361" s="120"/>
      <c r="AF361" s="262"/>
      <c r="AG361" s="80" t="str">
        <f t="shared" si="35"/>
        <v>N</v>
      </c>
      <c r="AH361" s="106">
        <f>VLOOKUP($C361+$F361+(4/24),KRDD!A:D,2)-VLOOKUP($C361+$F361,KRDD!A:D,2)</f>
        <v>0</v>
      </c>
      <c r="AI361" s="84" t="s">
        <v>20</v>
      </c>
      <c r="AJ361" s="80">
        <f>VLOOKUP(C361+1,Moon!A:B,2,FALSE)</f>
        <v>0.78</v>
      </c>
      <c r="AK361" s="112">
        <f>AJ361*VLOOKUP(AD361,Moon!$R:$S,2,FALSE)</f>
        <v>0.78</v>
      </c>
      <c r="AL361" s="104">
        <f t="shared" si="40"/>
        <v>44663</v>
      </c>
      <c r="AM361" s="198">
        <v>0.36874999999999997</v>
      </c>
      <c r="AN361" s="101">
        <v>1.66</v>
      </c>
      <c r="AO361" s="84">
        <v>306</v>
      </c>
      <c r="AP361" s="101">
        <v>2.95</v>
      </c>
      <c r="AQ361" s="99">
        <v>28</v>
      </c>
      <c r="AR361" s="86" t="s">
        <v>10</v>
      </c>
      <c r="AS361" s="280">
        <f>VLOOKUP($C361, MDT!A:D, 4, FALSE)</f>
        <v>54.8</v>
      </c>
      <c r="AT361" s="296">
        <f>(VLOOKUP($C361, MDT!A:D,4, TRUE)+VLOOKUP($C361+1, MDT!A:D,4, TRUE))/2</f>
        <v>53.05</v>
      </c>
      <c r="AU361" s="262">
        <f>((VLOOKUP($C361+1,Flow!A:B,2)+VLOOKUP($C361+2,Flow!A:B,2)+VLOOKUP($C361+3,Flow!A:B,2)+VLOOKUP($C361+4,Flow!A:B,2)+VLOOKUP($C361+5,Flow!A:B,2))/5)</f>
        <v>310.39999999999998</v>
      </c>
      <c r="AV361" s="272">
        <f>VLOOKUP($AL361,Flow!A:B, 2)</f>
        <v>292</v>
      </c>
      <c r="AW361" s="269">
        <f>((VLOOKUP(C361+1, Flow!A:B,2))+(VLOOKUP($C361+2, Flow!A:B,2)))/2</f>
        <v>296.5</v>
      </c>
      <c r="AX361" s="139">
        <v>35</v>
      </c>
      <c r="AY361" s="84">
        <v>10</v>
      </c>
      <c r="AZ361" s="86">
        <v>0</v>
      </c>
      <c r="BA361" s="84">
        <v>0</v>
      </c>
      <c r="BB361" s="136">
        <v>0</v>
      </c>
      <c r="BC361" s="118">
        <f t="shared" si="36"/>
        <v>101</v>
      </c>
      <c r="BD361" s="86">
        <v>2022</v>
      </c>
      <c r="BE361" s="140">
        <f t="shared" si="37"/>
        <v>14.743589743589745</v>
      </c>
    </row>
    <row r="362" spans="1:57">
      <c r="A362" s="98" t="s">
        <v>11</v>
      </c>
      <c r="B362" s="90" t="s">
        <v>11</v>
      </c>
      <c r="C362" s="306">
        <v>44674</v>
      </c>
      <c r="D362" s="91"/>
      <c r="E362" s="85" t="s">
        <v>11</v>
      </c>
      <c r="F362" s="158">
        <v>0.8027777777777777</v>
      </c>
      <c r="G362" s="98">
        <v>258</v>
      </c>
      <c r="H362" s="85">
        <v>252</v>
      </c>
      <c r="I362" s="85">
        <v>36</v>
      </c>
      <c r="J362" s="85">
        <v>35</v>
      </c>
      <c r="K362" s="114">
        <f t="shared" si="42"/>
        <v>14.624505928853754</v>
      </c>
      <c r="L362" s="114">
        <f t="shared" si="43"/>
        <v>14.285714285714285</v>
      </c>
      <c r="M362" s="147">
        <v>71</v>
      </c>
      <c r="N362" s="145">
        <v>77</v>
      </c>
      <c r="O362" s="85" t="s">
        <v>380</v>
      </c>
      <c r="P362" s="85" t="s">
        <v>378</v>
      </c>
      <c r="Q362" s="85" t="s">
        <v>252</v>
      </c>
      <c r="R362" s="98">
        <v>2</v>
      </c>
      <c r="S362" s="90">
        <v>0</v>
      </c>
      <c r="T362" s="281">
        <f>VLOOKUP($C362+$F362,Meso!A:C,2)</f>
        <v>55.4</v>
      </c>
      <c r="U362" s="285">
        <f>VLOOKUP($C362+$F362, Temp30!A:C, 3, TRUE)</f>
        <v>57.7</v>
      </c>
      <c r="V362" s="85">
        <v>376</v>
      </c>
      <c r="W362" s="107"/>
      <c r="X362" s="107"/>
      <c r="Y362" s="81"/>
      <c r="Z362" s="85">
        <v>2.88</v>
      </c>
      <c r="AA362" s="81">
        <f>VLOOKUP($C362+F362, KRDD!A:D,4)</f>
        <v>17</v>
      </c>
      <c r="AB362" s="81">
        <f>VLOOKUP($C362+F362, KRDD!$A:$D,3)</f>
        <v>9</v>
      </c>
      <c r="AC362" s="85">
        <v>8</v>
      </c>
      <c r="AD362" s="81" t="str">
        <f>VLOOKUP($C362+$F362,Meso!A:D,4)</f>
        <v>clear</v>
      </c>
      <c r="AE362" s="121"/>
      <c r="AF362" s="263"/>
      <c r="AG362" s="81" t="str">
        <f t="shared" si="35"/>
        <v>N</v>
      </c>
      <c r="AH362" s="107">
        <f>VLOOKUP($C362+$F362+(4/24),KRDD!A:D,2)-VLOOKUP($C362+$F362,KRDD!A:D,2)</f>
        <v>0</v>
      </c>
      <c r="AI362" s="85" t="s">
        <v>11</v>
      </c>
      <c r="AJ362" s="81">
        <f>VLOOKUP(C362+1,Moon!A:B,2,FALSE)</f>
        <v>0.41</v>
      </c>
      <c r="AK362" s="114">
        <f>AJ362*VLOOKUP(AD362,Moon!$R:$S,2,FALSE)</f>
        <v>0.41</v>
      </c>
      <c r="AL362" s="105">
        <f t="shared" si="40"/>
        <v>44675</v>
      </c>
      <c r="AM362" s="199">
        <v>0.42638888888888887</v>
      </c>
      <c r="AN362" s="200">
        <v>2.0699999999999998</v>
      </c>
      <c r="AO362" s="85">
        <v>363</v>
      </c>
      <c r="AP362" s="200">
        <v>3.22</v>
      </c>
      <c r="AQ362" s="149">
        <v>26</v>
      </c>
      <c r="AR362" s="145" t="s">
        <v>10</v>
      </c>
      <c r="AS362" s="281">
        <f>VLOOKUP($C362, MDT!A:D, 4, FALSE)</f>
        <v>54.5</v>
      </c>
      <c r="AT362" s="289">
        <f>(VLOOKUP($C362, MDT!A:D,4, TRUE)+VLOOKUP($C362+1, MDT!A:D,4, TRUE))/2</f>
        <v>55.15</v>
      </c>
      <c r="AU362" s="263">
        <f>((VLOOKUP($C362+1,Flow!A:B,2)+VLOOKUP($C362+2,Flow!A:B,2)+VLOOKUP($C362+3,Flow!A:B,2)+VLOOKUP($C362+4,Flow!A:B,2)+VLOOKUP($C362+5,Flow!A:B,2))/5)</f>
        <v>385.8</v>
      </c>
      <c r="AV362" s="275">
        <f>VLOOKUP($AL362,Flow!A:B, 2)</f>
        <v>417</v>
      </c>
      <c r="AW362" s="270">
        <f>((VLOOKUP(C362+1, Flow!A:B,2))+(VLOOKUP($C362+2, Flow!A:B,2)))/2</f>
        <v>404.5</v>
      </c>
      <c r="AX362" s="152">
        <v>26</v>
      </c>
      <c r="AY362" s="85">
        <v>10</v>
      </c>
      <c r="AZ362" s="145">
        <v>0</v>
      </c>
      <c r="BA362" s="85">
        <v>0</v>
      </c>
      <c r="BB362" s="218">
        <v>0</v>
      </c>
      <c r="BC362" s="119">
        <f t="shared" si="36"/>
        <v>113</v>
      </c>
      <c r="BD362" s="145">
        <v>2022</v>
      </c>
      <c r="BE362" s="153">
        <f t="shared" si="37"/>
        <v>14.624505928853754</v>
      </c>
    </row>
    <row r="363" spans="1:57">
      <c r="A363" s="87" t="s">
        <v>11</v>
      </c>
      <c r="B363" s="165" t="s">
        <v>11</v>
      </c>
      <c r="C363" s="307">
        <v>44858</v>
      </c>
      <c r="D363" s="92"/>
      <c r="E363" s="84" t="s">
        <v>11</v>
      </c>
      <c r="F363" s="156">
        <v>0.79513888888888884</v>
      </c>
      <c r="G363" s="88">
        <v>443</v>
      </c>
      <c r="H363" s="84">
        <v>438</v>
      </c>
      <c r="I363" s="84">
        <v>5</v>
      </c>
      <c r="J363" s="84">
        <v>6</v>
      </c>
      <c r="K363" s="112">
        <f t="shared" si="42"/>
        <v>1.3667425968109339</v>
      </c>
      <c r="L363" s="112">
        <f t="shared" si="43"/>
        <v>1.1415525114155249</v>
      </c>
      <c r="M363" s="95">
        <v>31</v>
      </c>
      <c r="N363" s="84">
        <v>32</v>
      </c>
      <c r="O363" s="87" t="s">
        <v>381</v>
      </c>
      <c r="P363" s="87" t="s">
        <v>379</v>
      </c>
      <c r="Q363" s="84" t="s">
        <v>11</v>
      </c>
      <c r="R363" s="88">
        <v>1</v>
      </c>
      <c r="S363" s="89">
        <v>0</v>
      </c>
      <c r="T363" s="280">
        <f>VLOOKUP($C363+$F363,Meso!A:C,2)</f>
        <v>55.4</v>
      </c>
      <c r="U363" s="284">
        <f>VLOOKUP($C363+$F363, Temp30!A:C, 3, TRUE)</f>
        <v>54.6</v>
      </c>
      <c r="V363" s="84">
        <v>175</v>
      </c>
      <c r="W363" s="106"/>
      <c r="X363" s="106">
        <f>VLOOKUP($C363,Wunder!A:L,11, FALSE)</f>
        <v>29.65</v>
      </c>
      <c r="Y363" s="80"/>
      <c r="Z363" s="84">
        <v>3.41</v>
      </c>
      <c r="AA363" s="80">
        <f>VLOOKUP($C363+F363, KRDD!A:D,4)</f>
        <v>13</v>
      </c>
      <c r="AB363" s="80">
        <f>VLOOKUP($C363+F363, KRDD!$A:$D,3)</f>
        <v>3</v>
      </c>
      <c r="AC363" s="84">
        <v>1</v>
      </c>
      <c r="AD363" s="80" t="str">
        <f>VLOOKUP($C363+$F363,Meso!A:D,4)</f>
        <v>clear</v>
      </c>
      <c r="AE363" s="120"/>
      <c r="AF363" s="262"/>
      <c r="AG363" s="80" t="str">
        <f t="shared" si="35"/>
        <v>N</v>
      </c>
      <c r="AH363" s="106">
        <f>VLOOKUP($C363+$F363+(4/24),KRDD!A:D,2)-VLOOKUP($C363+$F363,KRDD!A:D,2)</f>
        <v>0</v>
      </c>
      <c r="AI363" s="84" t="s">
        <v>11</v>
      </c>
      <c r="AJ363" s="80">
        <f>VLOOKUP(C363+1,Moon!A:B,2,FALSE)</f>
        <v>0</v>
      </c>
      <c r="AK363" s="110">
        <f>AJ363*VLOOKUP(AD363,Moon!$R:$S,2,FALSE)</f>
        <v>0</v>
      </c>
      <c r="AL363" s="104">
        <f t="shared" si="40"/>
        <v>44859</v>
      </c>
      <c r="AM363" s="198">
        <v>0.33958333333333335</v>
      </c>
      <c r="AN363" s="101">
        <v>1.96</v>
      </c>
      <c r="AO363" s="84">
        <v>172</v>
      </c>
      <c r="AP363" s="101">
        <v>1.47</v>
      </c>
      <c r="AQ363" s="99">
        <v>57</v>
      </c>
      <c r="AR363" s="86" t="s">
        <v>10</v>
      </c>
      <c r="AS363" s="280">
        <f>VLOOKUP($C363, MDT!A:D, 4, FALSE)</f>
        <v>52.4</v>
      </c>
      <c r="AT363" s="296">
        <f>(VLOOKUP($C363, MDT!A:D,4, TRUE)+VLOOKUP($C363+1, MDT!A:D,4, TRUE))/2</f>
        <v>53.15</v>
      </c>
      <c r="AU363" s="262">
        <f>((VLOOKUP($C363+1,Flow!A:B,2)+VLOOKUP($C363+2,Flow!A:B,2)+VLOOKUP($C363+3,Flow!A:B,2)+VLOOKUP($C363+4,Flow!A:B,2)+VLOOKUP($C363+5,Flow!A:B,2))/5)</f>
        <v>174</v>
      </c>
      <c r="AV363" s="272">
        <f>VLOOKUP($AL363,Flow!A:B, 2)</f>
        <v>176</v>
      </c>
      <c r="AW363" s="269">
        <f>((VLOOKUP(C363+1, Flow!A:B,2))+(VLOOKUP($C363+2, Flow!A:B,2)))/2</f>
        <v>174.5</v>
      </c>
      <c r="AX363" s="139">
        <v>4</v>
      </c>
      <c r="AY363" s="84">
        <v>1</v>
      </c>
      <c r="AZ363" s="86">
        <v>0</v>
      </c>
      <c r="BA363" s="84">
        <v>0</v>
      </c>
      <c r="BB363" s="136">
        <v>0</v>
      </c>
      <c r="BC363" s="118">
        <f t="shared" si="36"/>
        <v>-68</v>
      </c>
      <c r="BD363" s="86">
        <v>2022</v>
      </c>
      <c r="BE363" s="140">
        <f t="shared" si="37"/>
        <v>1.3667425968109339</v>
      </c>
    </row>
    <row r="364" spans="1:57">
      <c r="A364" s="84" t="s">
        <v>11</v>
      </c>
      <c r="B364" s="89" t="s">
        <v>11</v>
      </c>
      <c r="C364" s="307">
        <v>44873</v>
      </c>
      <c r="D364" s="92"/>
      <c r="E364" s="84" t="s">
        <v>11</v>
      </c>
      <c r="F364" s="156">
        <v>0.76736111111111116</v>
      </c>
      <c r="G364" s="88">
        <v>352</v>
      </c>
      <c r="H364" s="84">
        <v>350</v>
      </c>
      <c r="I364" s="84">
        <v>7</v>
      </c>
      <c r="J364" s="84">
        <v>2</v>
      </c>
      <c r="K364" s="112">
        <f t="shared" si="42"/>
        <v>2.2792022792022792</v>
      </c>
      <c r="L364" s="112">
        <f t="shared" si="43"/>
        <v>2</v>
      </c>
      <c r="M364" s="95">
        <v>37</v>
      </c>
      <c r="N364" s="84">
        <v>31</v>
      </c>
      <c r="O364" s="88" t="s">
        <v>381</v>
      </c>
      <c r="P364" s="88" t="s">
        <v>379</v>
      </c>
      <c r="Q364" s="84" t="s">
        <v>11</v>
      </c>
      <c r="R364" s="88">
        <v>1</v>
      </c>
      <c r="S364" s="89">
        <v>0</v>
      </c>
      <c r="T364" s="280">
        <f>VLOOKUP($C364+$F364,Meso!A:C,2)</f>
        <v>55.4</v>
      </c>
      <c r="U364" s="284">
        <f>VLOOKUP($C364+$F364, Temp30!A:C, 3, TRUE)</f>
        <v>49.1</v>
      </c>
      <c r="V364" s="84">
        <v>229</v>
      </c>
      <c r="W364" s="106">
        <f>VLOOKUP($C364,Wunder!A:L,5,FALSE)</f>
        <v>29.21</v>
      </c>
      <c r="X364" s="106">
        <f>VLOOKUP($C364,Wunder!A:L,11, FALSE)</f>
        <v>0.55000000000000071</v>
      </c>
      <c r="Y364" s="80">
        <f>VLOOKUP($C364,Wunder!A:L,12, FALSE)</f>
        <v>-0.11999999999999744</v>
      </c>
      <c r="Z364" s="84">
        <v>4.04</v>
      </c>
      <c r="AA364" s="80">
        <f>VLOOKUP($C364+F364, KRDD!A:D,4)</f>
        <v>13</v>
      </c>
      <c r="AB364" s="80">
        <f>VLOOKUP($C364+F364, KRDD!$A:$D,3)</f>
        <v>8</v>
      </c>
      <c r="AC364" s="84">
        <v>2</v>
      </c>
      <c r="AD364" s="80" t="str">
        <f>VLOOKUP($C364+$F364,Meso!A:D,4)</f>
        <v>clear</v>
      </c>
      <c r="AE364" s="120"/>
      <c r="AF364" s="262"/>
      <c r="AG364" s="80" t="str">
        <f t="shared" si="35"/>
        <v>Y</v>
      </c>
      <c r="AH364" s="106">
        <f>VLOOKUP($C364+$F364+(4/24),KRDD!A:D,2)-VLOOKUP($C364+$F364,KRDD!A:D,2)</f>
        <v>5.9999999999999831E-2</v>
      </c>
      <c r="AI364" s="84" t="s">
        <v>18</v>
      </c>
      <c r="AJ364" s="80">
        <f>VLOOKUP(C364+1,Moon!A:B,2,FALSE)</f>
        <v>0.99</v>
      </c>
      <c r="AK364" s="112">
        <f>AJ364*VLOOKUP(AD364,Moon!$R:$S,2,FALSE)</f>
        <v>0.99</v>
      </c>
      <c r="AL364" s="104">
        <f t="shared" si="40"/>
        <v>44874</v>
      </c>
      <c r="AM364" s="198">
        <v>0.76736111111111116</v>
      </c>
      <c r="AN364" s="101"/>
      <c r="AO364" s="84">
        <v>196</v>
      </c>
      <c r="AP364" s="101">
        <v>1.93</v>
      </c>
      <c r="AQ364" s="99">
        <v>47</v>
      </c>
      <c r="AR364" s="86" t="s">
        <v>10</v>
      </c>
      <c r="AS364" s="280">
        <f>VLOOKUP($C364, MDT!A:D, 4, FALSE)</f>
        <v>49.1</v>
      </c>
      <c r="AT364" s="296">
        <f>(VLOOKUP($C364, MDT!A:D,4, TRUE)+VLOOKUP($C364+1, MDT!A:D,4, TRUE))/2</f>
        <v>48.900000000000006</v>
      </c>
      <c r="AU364" s="262">
        <f>((VLOOKUP($C364+1,Flow!A:B,2)+VLOOKUP($C364+2,Flow!A:B,2)+VLOOKUP($C364+3,Flow!A:B,2)+VLOOKUP($C364+4,Flow!A:B,2)+VLOOKUP($C364+5,Flow!A:B,2))/5)</f>
        <v>217.6</v>
      </c>
      <c r="AV364" s="262">
        <f>VLOOKUP($AL364,Flow!A:B, 2)</f>
        <v>237</v>
      </c>
      <c r="AW364" s="269">
        <f>((VLOOKUP(C364+1, Flow!A:B,2))+(VLOOKUP($C364+2, Flow!A:B,2)))/2</f>
        <v>252</v>
      </c>
      <c r="AX364" s="139">
        <v>7</v>
      </c>
      <c r="AY364" s="84">
        <v>0</v>
      </c>
      <c r="AZ364" s="86">
        <v>0</v>
      </c>
      <c r="BA364" s="84">
        <v>0</v>
      </c>
      <c r="BB364" s="136">
        <v>0</v>
      </c>
      <c r="BC364" s="118">
        <f t="shared" si="36"/>
        <v>-53</v>
      </c>
      <c r="BD364" s="86">
        <v>2022</v>
      </c>
      <c r="BE364" s="140">
        <f t="shared" si="37"/>
        <v>2.2792022792022792</v>
      </c>
    </row>
    <row r="365" spans="1:57">
      <c r="A365" s="85" t="s">
        <v>18</v>
      </c>
      <c r="B365" s="90" t="s">
        <v>18</v>
      </c>
      <c r="C365" s="306">
        <v>44880</v>
      </c>
      <c r="D365" s="91"/>
      <c r="E365" s="85" t="s">
        <v>11</v>
      </c>
      <c r="F365" s="158">
        <v>0.76388888888888884</v>
      </c>
      <c r="G365" s="98">
        <v>528</v>
      </c>
      <c r="H365" s="85">
        <v>553</v>
      </c>
      <c r="I365" s="85">
        <v>13</v>
      </c>
      <c r="J365" s="85">
        <v>18</v>
      </c>
      <c r="K365" s="114">
        <f t="shared" si="42"/>
        <v>2.5270758122743682</v>
      </c>
      <c r="L365" s="114">
        <f t="shared" si="43"/>
        <v>2.3508137432188065</v>
      </c>
      <c r="M365" s="147">
        <v>35</v>
      </c>
      <c r="N365" s="85">
        <v>35</v>
      </c>
      <c r="O365" s="98" t="s">
        <v>381</v>
      </c>
      <c r="P365" s="98" t="s">
        <v>379</v>
      </c>
      <c r="Q365" s="85" t="s">
        <v>11</v>
      </c>
      <c r="R365" s="98">
        <v>1</v>
      </c>
      <c r="S365" s="90">
        <v>0</v>
      </c>
      <c r="T365" s="281">
        <f>VLOOKUP($C365+$F365,Meso!A:C,2)</f>
        <v>62.6</v>
      </c>
      <c r="U365" s="285">
        <f>VLOOKUP($C365+$F365, Temp30!A:C, 3, TRUE)</f>
        <v>48.6</v>
      </c>
      <c r="V365" s="85">
        <v>194</v>
      </c>
      <c r="W365" s="107">
        <f>VLOOKUP($C365,Wunder!A:L,5,FALSE)</f>
        <v>29.85</v>
      </c>
      <c r="X365" s="107">
        <f>VLOOKUP($C365,Wunder!A:L,11, FALSE)</f>
        <v>1.9999999999999574E-2</v>
      </c>
      <c r="Y365" s="81">
        <f>VLOOKUP($C365,Wunder!A:L,12, FALSE)</f>
        <v>0.17999999999999972</v>
      </c>
      <c r="Z365" s="85">
        <v>3.69</v>
      </c>
      <c r="AA365" s="81">
        <f>VLOOKUP($C365+F365, KRDD!A:D,4)</f>
        <v>30</v>
      </c>
      <c r="AB365" s="81">
        <f>VLOOKUP($C365+F365, KRDD!$A:$D,3)</f>
        <v>14</v>
      </c>
      <c r="AC365" s="85">
        <v>0</v>
      </c>
      <c r="AD365" s="81" t="str">
        <f>VLOOKUP($C365+$F365,Meso!A:D,4)</f>
        <v>clear</v>
      </c>
      <c r="AE365" s="121"/>
      <c r="AF365" s="263"/>
      <c r="AG365" s="81" t="str">
        <f t="shared" si="35"/>
        <v>N</v>
      </c>
      <c r="AH365" s="107">
        <f>VLOOKUP($C365+$F365+(4/24),KRDD!A:D,2)-VLOOKUP($C365+$F365,KRDD!A:D,2)</f>
        <v>0</v>
      </c>
      <c r="AI365" s="85"/>
      <c r="AJ365" s="81">
        <f>VLOOKUP(C365+1,Moon!A:B,2,FALSE)</f>
        <v>0.52</v>
      </c>
      <c r="AK365" s="114">
        <f>AJ365*VLOOKUP(AD365,Moon!$R:$S,2,FALSE)</f>
        <v>0.52</v>
      </c>
      <c r="AL365" s="105">
        <f t="shared" si="40"/>
        <v>44881</v>
      </c>
      <c r="AM365" s="199">
        <v>0.4694444444444445</v>
      </c>
      <c r="AN365" s="200">
        <v>2.64</v>
      </c>
      <c r="AO365" s="85">
        <v>183</v>
      </c>
      <c r="AP365" s="200">
        <v>1.67</v>
      </c>
      <c r="AQ365" s="149">
        <v>45</v>
      </c>
      <c r="AR365" s="145" t="s">
        <v>10</v>
      </c>
      <c r="AS365" s="281">
        <f>VLOOKUP($C365, MDT!A:D, 4, FALSE)</f>
        <v>47.1</v>
      </c>
      <c r="AT365" s="289">
        <f>(VLOOKUP($C365, MDT!A:D,4, TRUE)+VLOOKUP($C365+1, MDT!A:D,4, TRUE))/2</f>
        <v>47.1</v>
      </c>
      <c r="AU365" s="263">
        <f>((VLOOKUP($C365+1,Flow!A:B,2)+VLOOKUP($C365+2,Flow!A:B,2)+VLOOKUP($C365+3,Flow!A:B,2)+VLOOKUP($C365+4,Flow!A:B,2)+VLOOKUP($C365+5,Flow!A:B,2))/5)</f>
        <v>183.6</v>
      </c>
      <c r="AV365" s="263">
        <f>VLOOKUP($AL365,Flow!A:B, 2)</f>
        <v>182</v>
      </c>
      <c r="AW365" s="270">
        <f>((VLOOKUP(C365+1, Flow!A:B,2))+(VLOOKUP($C365+2, Flow!A:B,2)))/2</f>
        <v>183</v>
      </c>
      <c r="AX365" s="152">
        <v>13</v>
      </c>
      <c r="AY365" s="85">
        <v>0</v>
      </c>
      <c r="AZ365" s="145">
        <v>0</v>
      </c>
      <c r="BA365" s="85">
        <v>0</v>
      </c>
      <c r="BB365" s="218">
        <v>0</v>
      </c>
      <c r="BC365" s="119">
        <f t="shared" si="36"/>
        <v>-46</v>
      </c>
      <c r="BD365" s="145">
        <v>2022</v>
      </c>
      <c r="BE365" s="153">
        <f t="shared" si="37"/>
        <v>2.5270758122743682</v>
      </c>
    </row>
    <row r="366" spans="1:57">
      <c r="A366" s="84" t="s">
        <v>18</v>
      </c>
      <c r="B366" s="89" t="s">
        <v>18</v>
      </c>
      <c r="C366" s="301">
        <v>44964</v>
      </c>
      <c r="D366" s="92"/>
      <c r="E366" s="84" t="s">
        <v>11</v>
      </c>
      <c r="F366" s="156">
        <v>0.77638888888888891</v>
      </c>
      <c r="G366" s="97">
        <v>507</v>
      </c>
      <c r="H366" s="87">
        <v>509</v>
      </c>
      <c r="I366" s="87">
        <v>40</v>
      </c>
      <c r="J366" s="87">
        <v>1</v>
      </c>
      <c r="K366" s="108">
        <f t="shared" si="42"/>
        <v>8.0392156862745097</v>
      </c>
      <c r="L366" s="110">
        <f t="shared" si="43"/>
        <v>7.8585461689587426</v>
      </c>
      <c r="M366" s="167">
        <v>43</v>
      </c>
      <c r="N366" s="87">
        <v>43</v>
      </c>
      <c r="O366" s="87" t="s">
        <v>380</v>
      </c>
      <c r="P366" s="87" t="s">
        <v>378</v>
      </c>
      <c r="Q366" s="87" t="s">
        <v>252</v>
      </c>
      <c r="R366" s="87">
        <v>1</v>
      </c>
      <c r="S366" s="165">
        <v>0</v>
      </c>
      <c r="T366" s="282">
        <f>VLOOKUP($C366+$F366,Meso!A:C,2)</f>
        <v>46.4</v>
      </c>
      <c r="U366" s="286">
        <f>VLOOKUP($C366+$F366, Temp30!A:C, 3, TRUE)</f>
        <v>48.2</v>
      </c>
      <c r="V366" s="87">
        <v>384</v>
      </c>
      <c r="W366" s="108">
        <f>VLOOKUP($C366,Wunder!A:L,5,FALSE)</f>
        <v>29.86</v>
      </c>
      <c r="X366" s="108">
        <f>VLOOKUP($C366,Wunder!A:L,11, FALSE)</f>
        <v>-1.9999999999999574E-2</v>
      </c>
      <c r="Y366" s="83">
        <f>VLOOKUP($C366,Wunder!A:L,12, FALSE)</f>
        <v>-7.0000000000000284E-2</v>
      </c>
      <c r="Z366" s="87">
        <v>3.29</v>
      </c>
      <c r="AA366" s="83">
        <f>VLOOKUP($C366+F366, KRDD!A:D,4)</f>
        <v>4</v>
      </c>
      <c r="AB366" s="83">
        <f>VLOOKUP($C366+F366, KRDD!$A:$D,3)</f>
        <v>2</v>
      </c>
      <c r="AC366" s="87">
        <v>0</v>
      </c>
      <c r="AD366" s="83" t="str">
        <f>VLOOKUP($C366+$F366,Meso!A:D,4)</f>
        <v>clear</v>
      </c>
      <c r="AE366" s="123"/>
      <c r="AF366" s="264"/>
      <c r="AG366" s="83" t="str">
        <f t="shared" si="35"/>
        <v>N</v>
      </c>
      <c r="AH366" s="108">
        <f>VLOOKUP($C366+$F366+(4/24),KRDD!A:D,2)-VLOOKUP($C366+$F366,KRDD!A:D,2)</f>
        <v>0</v>
      </c>
      <c r="AI366" s="87"/>
      <c r="AJ366" s="83">
        <f>VLOOKUP(C366+1,Moon!A:B,2,FALSE)</f>
        <v>0.89</v>
      </c>
      <c r="AK366" s="110">
        <f>AJ366*VLOOKUP(AD366,Moon!$R:$S,2,FALSE)</f>
        <v>0.89</v>
      </c>
      <c r="AL366" s="171">
        <f t="shared" si="40"/>
        <v>44965</v>
      </c>
      <c r="AM366" s="216">
        <v>0.47430555555555554</v>
      </c>
      <c r="AN366" s="170">
        <v>2.64</v>
      </c>
      <c r="AO366" s="87">
        <v>373</v>
      </c>
      <c r="AP366" s="170">
        <v>2.62</v>
      </c>
      <c r="AQ366" s="170">
        <v>29</v>
      </c>
      <c r="AR366" s="165" t="s">
        <v>10</v>
      </c>
      <c r="AS366" s="282">
        <f>VLOOKUP($C366, MDT!A:D, 4, FALSE)</f>
        <v>47.1</v>
      </c>
      <c r="AT366" s="293">
        <f>(VLOOKUP($C366, MDT!A:D,4, TRUE)+VLOOKUP($C366+1, MDT!A:D,4, TRUE))/2</f>
        <v>47.35</v>
      </c>
      <c r="AU366" s="264">
        <f>((VLOOKUP($C366+1,Flow!A:B,2)+VLOOKUP($C366+2,Flow!A:B,2)+VLOOKUP($C366+3,Flow!A:B,2)+VLOOKUP($C366+4,Flow!A:B,2)+VLOOKUP($C366+5,Flow!A:B,2))/5)</f>
        <v>392.2</v>
      </c>
      <c r="AV366" s="264">
        <f>VLOOKUP($AL366,Flow!A:B, 2)</f>
        <v>419</v>
      </c>
      <c r="AW366" s="271">
        <f>((VLOOKUP(C366+1, Flow!A:B,2))+(VLOOKUP($C366+2, Flow!A:B,2)))/2</f>
        <v>406.5</v>
      </c>
      <c r="AX366" s="167">
        <v>38</v>
      </c>
      <c r="AY366" s="87">
        <v>2</v>
      </c>
      <c r="AZ366" s="87">
        <v>0</v>
      </c>
      <c r="BA366" s="87">
        <v>0</v>
      </c>
      <c r="BB366" s="176">
        <v>0</v>
      </c>
      <c r="BC366" s="219">
        <f t="shared" si="36"/>
        <v>38</v>
      </c>
      <c r="BD366" s="87">
        <v>2023</v>
      </c>
      <c r="BE366" s="177">
        <f t="shared" si="37"/>
        <v>8.0392156862745097</v>
      </c>
    </row>
    <row r="367" spans="1:57">
      <c r="A367" s="84" t="s">
        <v>18</v>
      </c>
      <c r="B367" s="89" t="s">
        <v>18</v>
      </c>
      <c r="C367" s="301">
        <v>44987</v>
      </c>
      <c r="D367" s="92"/>
      <c r="E367" s="84" t="s">
        <v>11</v>
      </c>
      <c r="F367" s="156">
        <v>0.81041666666666667</v>
      </c>
      <c r="G367" s="88">
        <v>306</v>
      </c>
      <c r="H367" s="84">
        <v>306</v>
      </c>
      <c r="I367" s="84">
        <v>18</v>
      </c>
      <c r="J367" s="84">
        <v>0</v>
      </c>
      <c r="K367" s="106">
        <f t="shared" si="42"/>
        <v>6.1889250814332248</v>
      </c>
      <c r="L367" s="112">
        <f t="shared" si="43"/>
        <v>5.8823529411764701</v>
      </c>
      <c r="M367" s="95">
        <v>45</v>
      </c>
      <c r="N367" s="84">
        <v>43</v>
      </c>
      <c r="O367" s="84" t="s">
        <v>380</v>
      </c>
      <c r="P367" s="84" t="s">
        <v>378</v>
      </c>
      <c r="Q367" s="84" t="s">
        <v>252</v>
      </c>
      <c r="R367" s="84">
        <v>1</v>
      </c>
      <c r="S367" s="89">
        <v>0</v>
      </c>
      <c r="T367" s="280">
        <f>VLOOKUP($C367+$F367,Meso!A:C,2)</f>
        <v>55.4</v>
      </c>
      <c r="U367" s="284">
        <f>VLOOKUP($C367+$F367, Temp30!A:C, 3, TRUE)</f>
        <v>47.2</v>
      </c>
      <c r="V367" s="84">
        <v>453</v>
      </c>
      <c r="W367" s="106">
        <f>VLOOKUP($C367,Wunder!A:L,5,FALSE)</f>
        <v>29.6</v>
      </c>
      <c r="X367" s="106">
        <f>VLOOKUP($C367,Wunder!A:L,11, FALSE)</f>
        <v>-3.0000000000001137E-2</v>
      </c>
      <c r="Y367" s="80">
        <f>VLOOKUP($C367,Wunder!A:L,12, FALSE)</f>
        <v>-0.34999999999999787</v>
      </c>
      <c r="Z367" s="84">
        <v>6.14</v>
      </c>
      <c r="AA367" s="80">
        <f>VLOOKUP($C367+F367, KRDD!A:D,4)</f>
        <v>9</v>
      </c>
      <c r="AB367" s="80">
        <f>VLOOKUP($C367+F367, KRDD!$A:$D,3)</f>
        <v>5</v>
      </c>
      <c r="AC367" s="84">
        <v>3</v>
      </c>
      <c r="AD367" s="80" t="str">
        <f>VLOOKUP($C367+$F367,Meso!A:D,4)</f>
        <v>clear</v>
      </c>
      <c r="AE367" s="120"/>
      <c r="AF367" s="262"/>
      <c r="AG367" s="80" t="str">
        <f t="shared" si="35"/>
        <v>N</v>
      </c>
      <c r="AH367" s="106">
        <f>VLOOKUP($C367+$F367+(4/24),KRDD!A:D,2)-VLOOKUP($C367+$F367,KRDD!A:D,2)</f>
        <v>0</v>
      </c>
      <c r="AI367" s="84"/>
      <c r="AJ367" s="80">
        <f>VLOOKUP(C367+1,Moon!A:B,2,FALSE)</f>
        <v>0.91</v>
      </c>
      <c r="AK367" s="112">
        <f>AJ367*VLOOKUP(AD367,Moon!$R:$S,2,FALSE)</f>
        <v>0.91</v>
      </c>
      <c r="AL367" s="104">
        <f t="shared" si="40"/>
        <v>44988</v>
      </c>
      <c r="AM367" s="198">
        <v>0.65625</v>
      </c>
      <c r="AN367" s="99">
        <v>4.1100000000000003</v>
      </c>
      <c r="AO367" s="84">
        <v>441</v>
      </c>
      <c r="AP367" s="99">
        <v>2.7</v>
      </c>
      <c r="AQ367" s="99">
        <v>33</v>
      </c>
      <c r="AR367" s="89" t="s">
        <v>10</v>
      </c>
      <c r="AS367" s="280">
        <f>VLOOKUP($C367, MDT!A:D, 4, FALSE)</f>
        <v>45.4</v>
      </c>
      <c r="AT367" s="291">
        <f>(VLOOKUP($C367, MDT!A:D,4, TRUE)+VLOOKUP($C367+1, MDT!A:D,4, TRUE))/2</f>
        <v>46.8</v>
      </c>
      <c r="AU367" s="262">
        <f>((VLOOKUP($C367+1,Flow!A:B,2)+VLOOKUP($C367+2,Flow!A:B,2)+VLOOKUP($C367+3,Flow!A:B,2)+VLOOKUP($C367+4,Flow!A:B,2)+VLOOKUP($C367+5,Flow!A:B,2))/5)</f>
        <v>477.2</v>
      </c>
      <c r="AV367" s="262">
        <f>VLOOKUP($AL367,Flow!A:B, 2)</f>
        <v>453</v>
      </c>
      <c r="AW367" s="269">
        <f>((VLOOKUP(C367+1, Flow!A:B,2))+(VLOOKUP($C367+2, Flow!A:B,2)))/2</f>
        <v>447</v>
      </c>
      <c r="AX367" s="95">
        <v>18</v>
      </c>
      <c r="AY367" s="84">
        <v>0</v>
      </c>
      <c r="AZ367" s="84">
        <v>0</v>
      </c>
      <c r="BA367" s="84">
        <v>0</v>
      </c>
      <c r="BB367" s="103">
        <v>0</v>
      </c>
      <c r="BC367" s="220">
        <f t="shared" si="36"/>
        <v>61</v>
      </c>
      <c r="BD367" s="84">
        <v>2023</v>
      </c>
      <c r="BE367" s="140">
        <f t="shared" si="37"/>
        <v>6.1889250814332248</v>
      </c>
    </row>
    <row r="368" spans="1:57">
      <c r="A368" s="84" t="s">
        <v>18</v>
      </c>
      <c r="B368" s="89" t="s">
        <v>18</v>
      </c>
      <c r="C368" s="301">
        <v>44991</v>
      </c>
      <c r="D368" s="92"/>
      <c r="E368" s="84" t="s">
        <v>11</v>
      </c>
      <c r="F368" s="156">
        <v>0.83194444444444438</v>
      </c>
      <c r="G368" s="88">
        <v>420</v>
      </c>
      <c r="H368" s="84">
        <v>414</v>
      </c>
      <c r="I368" s="84">
        <v>18</v>
      </c>
      <c r="J368" s="84">
        <v>1</v>
      </c>
      <c r="K368" s="106">
        <f t="shared" si="42"/>
        <v>4.5783132530120483</v>
      </c>
      <c r="L368" s="112">
        <f t="shared" si="43"/>
        <v>4.3478260869565215</v>
      </c>
      <c r="M368" s="95">
        <v>60</v>
      </c>
      <c r="N368" s="84">
        <v>58</v>
      </c>
      <c r="O368" s="84" t="s">
        <v>380</v>
      </c>
      <c r="P368" s="84" t="s">
        <v>378</v>
      </c>
      <c r="Q368" s="84" t="s">
        <v>252</v>
      </c>
      <c r="R368" s="84">
        <v>1</v>
      </c>
      <c r="S368" s="89">
        <v>0</v>
      </c>
      <c r="T368" s="280">
        <f>VLOOKUP($C368+$F368,Meso!A:C,2)</f>
        <v>35.6</v>
      </c>
      <c r="U368" s="284">
        <f>VLOOKUP($C368+$F368, Temp30!A:C, 3, TRUE)</f>
        <v>44.7</v>
      </c>
      <c r="V368" s="84">
        <v>552</v>
      </c>
      <c r="W368" s="106">
        <f>VLOOKUP($C368,Wunder!A:L,5,FALSE)</f>
        <v>29.64</v>
      </c>
      <c r="X368" s="106">
        <f>VLOOKUP($C368,Wunder!A:L,11, FALSE)</f>
        <v>-3.0000000000001137E-2</v>
      </c>
      <c r="Y368" s="80">
        <f>VLOOKUP($C368,Wunder!A:L,12, FALSE)</f>
        <v>0.15000000000000213</v>
      </c>
      <c r="Z368" s="84">
        <v>4.96</v>
      </c>
      <c r="AA368" s="80">
        <f>VLOOKUP($C368+F368, KRDD!A:D,4)</f>
        <v>6</v>
      </c>
      <c r="AB368" s="80">
        <f>VLOOKUP($C368+F368, KRDD!$A:$D,3)</f>
        <v>5</v>
      </c>
      <c r="AC368" s="84">
        <v>10</v>
      </c>
      <c r="AD368" s="80" t="s">
        <v>920</v>
      </c>
      <c r="AE368" s="120"/>
      <c r="AF368" s="262"/>
      <c r="AG368" s="80" t="str">
        <f t="shared" si="35"/>
        <v>Y</v>
      </c>
      <c r="AH368" s="106">
        <f>VLOOKUP($C368+$F368+(4/24),KRDD!A:D,2)-VLOOKUP($C368+$F368,KRDD!A:D,2)</f>
        <v>9.9999999999980105E-3</v>
      </c>
      <c r="AI368" s="84"/>
      <c r="AJ368" s="80">
        <f>VLOOKUP(C368+1,Moon!A:B,2,FALSE)</f>
        <v>0.99</v>
      </c>
      <c r="AK368" s="112">
        <f>AJ368*VLOOKUP(AD368,Moon!$R:$S,2,FALSE)</f>
        <v>9.9000000000000005E-2</v>
      </c>
      <c r="AL368" s="104">
        <f t="shared" si="40"/>
        <v>44992</v>
      </c>
      <c r="AM368" s="198">
        <v>0.42708333333333331</v>
      </c>
      <c r="AN368" s="99">
        <v>4.38</v>
      </c>
      <c r="AO368" s="84">
        <v>688</v>
      </c>
      <c r="AP368" s="99">
        <v>2.97</v>
      </c>
      <c r="AQ368" s="99">
        <v>29</v>
      </c>
      <c r="AR368" s="89" t="s">
        <v>10</v>
      </c>
      <c r="AS368" s="280">
        <f>VLOOKUP($C368, MDT!A:D, 4, FALSE)</f>
        <v>45</v>
      </c>
      <c r="AT368" s="291">
        <f>(VLOOKUP($C368, MDT!A:D,4, TRUE)+VLOOKUP($C368+1, MDT!A:D,4, TRUE))/2</f>
        <v>45.15</v>
      </c>
      <c r="AU368" s="262">
        <f>((VLOOKUP($C368+1,Flow!A:B,2)+VLOOKUP($C368+2,Flow!A:B,2)+VLOOKUP($C368+3,Flow!A:B,2)+VLOOKUP($C368+4,Flow!A:B,2)+VLOOKUP($C368+5,Flow!A:B,2))/5)</f>
        <v>993.6</v>
      </c>
      <c r="AV368" s="262">
        <f>VLOOKUP($AL368,Flow!A:B, 2)</f>
        <v>552</v>
      </c>
      <c r="AW368" s="269">
        <f>((VLOOKUP(C368+1, Flow!A:B,2))+(VLOOKUP($C368+2, Flow!A:B,2)))/2</f>
        <v>620</v>
      </c>
      <c r="AX368" s="95">
        <v>10</v>
      </c>
      <c r="AY368" s="84">
        <v>6</v>
      </c>
      <c r="AZ368" s="84">
        <v>2</v>
      </c>
      <c r="BA368" s="84">
        <v>0</v>
      </c>
      <c r="BB368" s="103">
        <v>0</v>
      </c>
      <c r="BC368" s="220">
        <f t="shared" si="36"/>
        <v>65</v>
      </c>
      <c r="BD368" s="84">
        <v>2023</v>
      </c>
      <c r="BE368" s="140">
        <f t="shared" si="37"/>
        <v>4.5783132530120483</v>
      </c>
    </row>
    <row r="369" spans="1:57">
      <c r="A369" s="85" t="s">
        <v>18</v>
      </c>
      <c r="B369" s="90" t="s">
        <v>18</v>
      </c>
      <c r="C369" s="304">
        <v>45030</v>
      </c>
      <c r="D369" s="91"/>
      <c r="E369" s="85" t="s">
        <v>11</v>
      </c>
      <c r="F369" s="158">
        <v>0.82986111111111116</v>
      </c>
      <c r="G369" s="98">
        <v>408</v>
      </c>
      <c r="H369" s="85">
        <v>408</v>
      </c>
      <c r="I369" s="85">
        <v>29</v>
      </c>
      <c r="J369" s="85">
        <v>0</v>
      </c>
      <c r="K369" s="107">
        <f t="shared" si="42"/>
        <v>7.3349633251833746</v>
      </c>
      <c r="L369" s="114">
        <f t="shared" si="43"/>
        <v>7.1078431372549016</v>
      </c>
      <c r="M369" s="147">
        <v>64</v>
      </c>
      <c r="N369" s="85">
        <v>64</v>
      </c>
      <c r="O369" s="85" t="s">
        <v>380</v>
      </c>
      <c r="P369" s="85" t="s">
        <v>378</v>
      </c>
      <c r="Q369" s="85" t="s">
        <v>252</v>
      </c>
      <c r="R369" s="85">
        <v>1</v>
      </c>
      <c r="S369" s="90">
        <v>0</v>
      </c>
      <c r="T369" s="281">
        <f>VLOOKUP($C369+$F369,Meso!A:C,2)</f>
        <v>64.400000000000006</v>
      </c>
      <c r="U369" s="285">
        <f>VLOOKUP($C369+$F369, Temp30!A:C, 3, TRUE)</f>
        <v>53.6</v>
      </c>
      <c r="V369" s="85">
        <v>715</v>
      </c>
      <c r="W369" s="107">
        <f>VLOOKUP($C369,Wunder!A:L,5,FALSE)</f>
        <v>29.34</v>
      </c>
      <c r="X369" s="107">
        <f>VLOOKUP($C369,Wunder!A:L,11, FALSE)</f>
        <v>0.17000000000000171</v>
      </c>
      <c r="Y369" s="81">
        <f>VLOOKUP($C369,Wunder!A:L,12, FALSE)</f>
        <v>-0.10000000000000142</v>
      </c>
      <c r="Z369" s="85">
        <v>3.6</v>
      </c>
      <c r="AA369" s="81">
        <f>VLOOKUP($C369+F369, KRDD!A:D,4)</f>
        <v>9</v>
      </c>
      <c r="AB369" s="81">
        <f>VLOOKUP($C369+F369, KRDD!$A:$D,3)</f>
        <v>5</v>
      </c>
      <c r="AC369" s="85">
        <v>0</v>
      </c>
      <c r="AD369" s="81" t="str">
        <f>VLOOKUP($C369+$F369,Meso!A:D,4)</f>
        <v>clear</v>
      </c>
      <c r="AE369" s="121"/>
      <c r="AF369" s="263"/>
      <c r="AG369" s="81" t="str">
        <f t="shared" si="35"/>
        <v>N</v>
      </c>
      <c r="AH369" s="107">
        <f>VLOOKUP($C369+$F369+(4/24),KRDD!A:D,2)-VLOOKUP($C369+$F369,KRDD!A:D,2)</f>
        <v>0</v>
      </c>
      <c r="AI369" s="85"/>
      <c r="AJ369" s="81">
        <f>VLOOKUP(C369+1,Moon!A:B,2,FALSE)</f>
        <v>0.18</v>
      </c>
      <c r="AK369" s="114">
        <f>AJ369*VLOOKUP(AD369,Moon!$R:$S,2,FALSE)</f>
        <v>0.18</v>
      </c>
      <c r="AL369" s="105">
        <f t="shared" si="40"/>
        <v>45031</v>
      </c>
      <c r="AM369" s="199">
        <v>0.60069444444444442</v>
      </c>
      <c r="AN369" s="149">
        <v>44.4</v>
      </c>
      <c r="AO369" s="85">
        <v>692</v>
      </c>
      <c r="AP369" s="149">
        <v>3.7</v>
      </c>
      <c r="AQ369" s="149">
        <v>21</v>
      </c>
      <c r="AR369" s="90" t="s">
        <v>10</v>
      </c>
      <c r="AS369" s="281">
        <f>VLOOKUP($C369, MDT!A:D, 4, FALSE)</f>
        <v>51.2</v>
      </c>
      <c r="AT369" s="292">
        <f>(VLOOKUP($C369, MDT!A:D,4, TRUE)+VLOOKUP($C369+1, MDT!A:D,4, TRUE))/2</f>
        <v>52</v>
      </c>
      <c r="AU369" s="263">
        <f>((VLOOKUP($C369+1,Flow!A:B,2)+VLOOKUP($C369+2,Flow!A:B,2)+VLOOKUP($C369+3,Flow!A:B,2)+VLOOKUP($C369+4,Flow!A:B,2)+VLOOKUP($C369+5,Flow!A:B,2))/5)</f>
        <v>715</v>
      </c>
      <c r="AV369" s="263">
        <f>VLOOKUP($AL369,Flow!A:B, 2)</f>
        <v>715</v>
      </c>
      <c r="AW369" s="270">
        <f>((VLOOKUP(C369+1, Flow!A:B,2))+(VLOOKUP($C369+2, Flow!A:B,2)))/2</f>
        <v>715</v>
      </c>
      <c r="AX369" s="147">
        <v>28</v>
      </c>
      <c r="AY369" s="85">
        <v>2</v>
      </c>
      <c r="AZ369" s="85">
        <v>0</v>
      </c>
      <c r="BA369" s="85">
        <v>0</v>
      </c>
      <c r="BB369" s="146">
        <v>0</v>
      </c>
      <c r="BC369" s="221">
        <f t="shared" si="36"/>
        <v>104</v>
      </c>
      <c r="BD369" s="85">
        <v>2023</v>
      </c>
      <c r="BE369" s="153">
        <f t="shared" si="37"/>
        <v>7.3349633251833746</v>
      </c>
    </row>
    <row r="370" spans="1:57">
      <c r="A370" s="84" t="s">
        <v>18</v>
      </c>
      <c r="B370" s="89" t="s">
        <v>18</v>
      </c>
      <c r="C370" s="301">
        <v>45203</v>
      </c>
      <c r="D370" s="92" t="s">
        <v>383</v>
      </c>
      <c r="E370" s="84" t="s">
        <v>11</v>
      </c>
      <c r="F370" s="156">
        <v>0.80902777777777779</v>
      </c>
      <c r="G370" s="88">
        <v>437</v>
      </c>
      <c r="H370" s="84">
        <v>429</v>
      </c>
      <c r="I370" s="84">
        <v>9</v>
      </c>
      <c r="J370" s="84">
        <v>10</v>
      </c>
      <c r="K370" s="106">
        <f t="shared" ref="K370:K376" si="44">((I370+1)/(H370+1))*100</f>
        <v>2.3255813953488373</v>
      </c>
      <c r="L370" s="112">
        <f t="shared" ref="L370:L376" si="45">I370/H370*100</f>
        <v>2.0979020979020979</v>
      </c>
      <c r="M370" s="95">
        <v>38</v>
      </c>
      <c r="N370" s="84">
        <v>35</v>
      </c>
      <c r="O370" s="84" t="s">
        <v>376</v>
      </c>
      <c r="P370" s="84" t="s">
        <v>379</v>
      </c>
      <c r="Q370" s="84" t="s">
        <v>252</v>
      </c>
      <c r="R370" s="84">
        <v>1</v>
      </c>
      <c r="S370" s="89">
        <v>0</v>
      </c>
      <c r="T370" s="280">
        <f>VLOOKUP($C370+$F370,Meso!A:C,2)</f>
        <v>87.8</v>
      </c>
      <c r="U370" s="284">
        <f>VLOOKUP($C370+$F370, Temp30!A:C, 3, TRUE)</f>
        <v>62.2</v>
      </c>
      <c r="V370" s="84">
        <v>245</v>
      </c>
      <c r="W370" s="106">
        <f>VLOOKUP($C370,Wunder!A:L,5,FALSE)</f>
        <v>29.54</v>
      </c>
      <c r="X370" s="106">
        <f>VLOOKUP($C370,Wunder!A:L,11, FALSE)</f>
        <v>-5.9999999999998721E-2</v>
      </c>
      <c r="Y370" s="80">
        <f>VLOOKUP($C370,Wunder!A:L,12, FALSE)</f>
        <v>1.9999999999999574E-2</v>
      </c>
      <c r="Z370" s="84">
        <v>2.37</v>
      </c>
      <c r="AA370" s="80">
        <f>VLOOKUP($C370+F370, KRDD!A:D,4)</f>
        <v>27</v>
      </c>
      <c r="AB370" s="80">
        <f>VLOOKUP($C370+F370, KRDD!$A:$D,3)</f>
        <v>17</v>
      </c>
      <c r="AC370" s="84">
        <v>0</v>
      </c>
      <c r="AD370" s="80" t="str">
        <f>VLOOKUP($C370+$F370,Meso!A:D,4)</f>
        <v>clear</v>
      </c>
      <c r="AE370" s="120"/>
      <c r="AF370" s="262"/>
      <c r="AG370" s="80" t="str">
        <f t="shared" ref="AG370:AG375" si="46">IF(AH370&gt;0,"Y","N")</f>
        <v>N</v>
      </c>
      <c r="AH370" s="106">
        <f>VLOOKUP($C370+$F370+(4/24),KRDD!A:D,2)-VLOOKUP($C370+$F370,KRDD!A:D,2)</f>
        <v>0</v>
      </c>
      <c r="AI370" s="84" t="s">
        <v>11</v>
      </c>
      <c r="AJ370" s="80">
        <f>VLOOKUP(C370+1,Moon!A:B,2,FALSE)</f>
        <v>0.53</v>
      </c>
      <c r="AK370" s="112">
        <f>AJ370*VLOOKUP(AD370,Moon!$R:$S,2,FALSE)</f>
        <v>0.53</v>
      </c>
      <c r="AL370" s="104">
        <f t="shared" si="40"/>
        <v>45204</v>
      </c>
      <c r="AM370" s="198">
        <v>0.36736111111111108</v>
      </c>
      <c r="AN370" s="99">
        <v>2.37</v>
      </c>
      <c r="AO370" s="84">
        <v>242</v>
      </c>
      <c r="AP370" s="99">
        <v>2.11</v>
      </c>
      <c r="AQ370" s="99">
        <v>39</v>
      </c>
      <c r="AR370" s="89" t="s">
        <v>10</v>
      </c>
      <c r="AS370" s="280">
        <f>VLOOKUP($C370, MDT!A:D, 4, FALSE)</f>
        <v>60.3</v>
      </c>
      <c r="AT370" s="291">
        <f>(VLOOKUP($C370, MDT!A:D,4, TRUE)+VLOOKUP($C370+1, MDT!A:D,4, TRUE))/2</f>
        <v>60.25</v>
      </c>
      <c r="AU370" s="262">
        <f>((VLOOKUP($C370+1,Flow!A:B,2)+VLOOKUP($C370+2,Flow!A:B,2)+VLOOKUP($C370+3,Flow!A:B,2)+VLOOKUP($C370+4,Flow!A:B,2)+VLOOKUP($C370+5,Flow!A:B,2))/5)</f>
        <v>239.4</v>
      </c>
      <c r="AV370" s="262">
        <f>VLOOKUP($AL370,Flow!A:B, 2)</f>
        <v>242</v>
      </c>
      <c r="AW370" s="269">
        <f>((VLOOKUP(C370+1, Flow!A:B,2))+(VLOOKUP($C370+2, Flow!A:B,2)))/2</f>
        <v>241</v>
      </c>
      <c r="AX370" s="95">
        <v>8</v>
      </c>
      <c r="AY370" s="84">
        <v>1</v>
      </c>
      <c r="AZ370" s="84">
        <v>0</v>
      </c>
      <c r="BA370" s="84">
        <v>0</v>
      </c>
      <c r="BB370" s="103">
        <v>0</v>
      </c>
      <c r="BC370" s="220">
        <f t="shared" ref="BC370:BC375" si="47">IF(MONTH(C370)&lt;10,C370-(DATE(YEAR(C370)-1,12,31)),C370-(DATE(YEAR(C370),12,31)))</f>
        <v>-88</v>
      </c>
      <c r="BD370" s="84">
        <v>2024</v>
      </c>
      <c r="BE370" s="140">
        <f t="shared" ref="BE370:BE375" si="48">IF(AR370="F", K370,2*K370)</f>
        <v>2.3255813953488373</v>
      </c>
    </row>
    <row r="371" spans="1:57">
      <c r="A371" s="84" t="s">
        <v>18</v>
      </c>
      <c r="B371" s="89" t="s">
        <v>18</v>
      </c>
      <c r="C371" s="301">
        <v>45212</v>
      </c>
      <c r="D371" s="92" t="s">
        <v>383</v>
      </c>
      <c r="E371" s="84" t="s">
        <v>11</v>
      </c>
      <c r="F371" s="156">
        <v>0.77708333333333324</v>
      </c>
      <c r="G371" s="88">
        <v>419</v>
      </c>
      <c r="H371" s="84">
        <v>410</v>
      </c>
      <c r="I371" s="84">
        <v>26</v>
      </c>
      <c r="J371" s="84">
        <v>7</v>
      </c>
      <c r="K371" s="106">
        <f t="shared" si="44"/>
        <v>6.5693430656934311</v>
      </c>
      <c r="L371" s="112">
        <f t="shared" si="45"/>
        <v>6.3414634146341466</v>
      </c>
      <c r="M371" s="95">
        <v>40</v>
      </c>
      <c r="N371" s="84">
        <v>41</v>
      </c>
      <c r="O371" s="84" t="s">
        <v>376</v>
      </c>
      <c r="P371" s="84" t="s">
        <v>379</v>
      </c>
      <c r="Q371" s="84" t="s">
        <v>252</v>
      </c>
      <c r="R371" s="84">
        <v>1</v>
      </c>
      <c r="S371" s="89">
        <v>0</v>
      </c>
      <c r="T371" s="280">
        <f>VLOOKUP($C371+$F371,Meso!A:C,2)</f>
        <v>69.8</v>
      </c>
      <c r="U371" s="284">
        <f>VLOOKUP($C371+$F371, Temp30!A:C, 3, TRUE)</f>
        <v>55.8</v>
      </c>
      <c r="V371" s="84">
        <v>248</v>
      </c>
      <c r="W371" s="106">
        <f>VLOOKUP($C371,Wunder!A:L,5,FALSE)</f>
        <v>29.38</v>
      </c>
      <c r="X371" s="106">
        <f>VLOOKUP($C371,Wunder!A:L,11, FALSE)</f>
        <v>0.19999999999999929</v>
      </c>
      <c r="Y371" s="80">
        <f>VLOOKUP($C371,Wunder!A:L,12, FALSE)</f>
        <v>0</v>
      </c>
      <c r="Z371" s="84">
        <v>6.4</v>
      </c>
      <c r="AA371" s="80">
        <f>VLOOKUP($C371+F371, KRDD!A:D,4)</f>
        <v>7</v>
      </c>
      <c r="AB371" s="80">
        <f>VLOOKUP($C371+F371, KRDD!$A:$D,3)</f>
        <v>3</v>
      </c>
      <c r="AC371" s="84">
        <v>10</v>
      </c>
      <c r="AD371" s="80" t="str">
        <f>VLOOKUP($C371+$F371,Meso!A:D,4)</f>
        <v>clear</v>
      </c>
      <c r="AE371" s="120"/>
      <c r="AF371" s="262"/>
      <c r="AG371" s="80" t="str">
        <f t="shared" si="46"/>
        <v>N</v>
      </c>
      <c r="AH371" s="106">
        <f>VLOOKUP($C371+$F371+(4/24),KRDD!A:D,2)-VLOOKUP($C371+$F371,KRDD!A:D,2)</f>
        <v>0</v>
      </c>
      <c r="AI371" s="84" t="s">
        <v>11</v>
      </c>
      <c r="AJ371" s="80">
        <f>VLOOKUP(C371+1,Moon!A:B,2,FALSE)</f>
        <v>0</v>
      </c>
      <c r="AK371" s="112">
        <f>AJ371*VLOOKUP(AD371,Moon!$R:$S,2,FALSE)</f>
        <v>0</v>
      </c>
      <c r="AL371" s="104">
        <f t="shared" si="40"/>
        <v>45213</v>
      </c>
      <c r="AM371" s="198">
        <v>0.33680555555555558</v>
      </c>
      <c r="AN371" s="99">
        <v>6.4</v>
      </c>
      <c r="AO371" s="84">
        <v>248</v>
      </c>
      <c r="AP371" s="99">
        <v>2.2000000000000002</v>
      </c>
      <c r="AQ371" s="99">
        <v>37</v>
      </c>
      <c r="AR371" s="89" t="s">
        <v>10</v>
      </c>
      <c r="AS371" s="280">
        <f>VLOOKUP($C371, MDT!A:D, 4, FALSE)</f>
        <v>55.2</v>
      </c>
      <c r="AT371" s="291">
        <f>(VLOOKUP($C371, MDT!A:D,4, TRUE)+VLOOKUP($C371+1, MDT!A:D,4, TRUE))/2</f>
        <v>56</v>
      </c>
      <c r="AU371" s="262">
        <f>((VLOOKUP($C371+1,Flow!A:B,2)+VLOOKUP($C371+2,Flow!A:B,2)+VLOOKUP($C371+3,Flow!A:B,2)+VLOOKUP($C371+4,Flow!A:B,2)+VLOOKUP($C371+5,Flow!A:B,2))/5)</f>
        <v>243.8</v>
      </c>
      <c r="AV371" s="262">
        <f>VLOOKUP($AL371,Flow!A:B, 2)</f>
        <v>247</v>
      </c>
      <c r="AW371" s="269">
        <f>((VLOOKUP(C371+1, Flow!A:B,2))+(VLOOKUP($C371+2, Flow!A:B,2)))/2</f>
        <v>246.5</v>
      </c>
      <c r="AX371" s="95">
        <v>26</v>
      </c>
      <c r="AY371" s="84">
        <v>0</v>
      </c>
      <c r="AZ371" s="84">
        <v>0</v>
      </c>
      <c r="BA371" s="84">
        <v>0</v>
      </c>
      <c r="BB371" s="103">
        <v>0</v>
      </c>
      <c r="BC371" s="220">
        <f t="shared" si="47"/>
        <v>-79</v>
      </c>
      <c r="BD371" s="84">
        <v>2024</v>
      </c>
      <c r="BE371" s="140">
        <f t="shared" si="48"/>
        <v>6.5693430656934311</v>
      </c>
    </row>
    <row r="372" spans="1:57">
      <c r="A372" s="84" t="s">
        <v>11</v>
      </c>
      <c r="B372" s="89" t="s">
        <v>11</v>
      </c>
      <c r="C372" s="302">
        <v>45225</v>
      </c>
      <c r="D372" s="92" t="s">
        <v>383</v>
      </c>
      <c r="E372" s="84" t="s">
        <v>11</v>
      </c>
      <c r="F372" s="156">
        <v>0.76041666666666663</v>
      </c>
      <c r="G372" s="88">
        <v>437</v>
      </c>
      <c r="H372" s="84">
        <v>444</v>
      </c>
      <c r="I372" s="84">
        <v>8</v>
      </c>
      <c r="J372" s="84">
        <v>0</v>
      </c>
      <c r="K372" s="106">
        <f t="shared" si="44"/>
        <v>2.0224719101123596</v>
      </c>
      <c r="L372" s="112">
        <f t="shared" si="45"/>
        <v>1.8018018018018018</v>
      </c>
      <c r="M372" s="95">
        <v>50</v>
      </c>
      <c r="N372" s="84">
        <v>50</v>
      </c>
      <c r="O372" s="84" t="s">
        <v>376</v>
      </c>
      <c r="P372" s="84" t="s">
        <v>379</v>
      </c>
      <c r="Q372" s="84" t="s">
        <v>252</v>
      </c>
      <c r="R372" s="84">
        <v>1</v>
      </c>
      <c r="S372" s="89">
        <v>0</v>
      </c>
      <c r="T372" s="280">
        <f>VLOOKUP($C372+$F372,Meso!A:C,2)</f>
        <v>60.8</v>
      </c>
      <c r="U372" s="284">
        <f>VLOOKUP($C372+$F372, Temp30!A:C, 3, TRUE)</f>
        <v>54</v>
      </c>
      <c r="V372" s="84">
        <v>254</v>
      </c>
      <c r="W372" s="106">
        <f>VLOOKUP($C372,Wunder!A:L,5,FALSE)</f>
        <v>29.62</v>
      </c>
      <c r="X372" s="106">
        <f>VLOOKUP($C372,Wunder!A:L,11, FALSE)</f>
        <v>-3.0000000000001137E-2</v>
      </c>
      <c r="Y372" s="80">
        <f>VLOOKUP($C372,Wunder!A:L,12, FALSE)</f>
        <v>0.10999999999999943</v>
      </c>
      <c r="Z372" s="84">
        <v>2.69</v>
      </c>
      <c r="AA372" s="80">
        <f>VLOOKUP($C372+F372, KRDD!A:D,4)</f>
        <v>17</v>
      </c>
      <c r="AB372" s="80">
        <f>VLOOKUP($C372+F372, KRDD!$A:$D,3)</f>
        <v>10</v>
      </c>
      <c r="AC372" s="84">
        <v>0</v>
      </c>
      <c r="AD372" s="80" t="str">
        <f>VLOOKUP($C372+$F372,Meso!A:D,4)</f>
        <v>clear</v>
      </c>
      <c r="AE372" s="120" t="str">
        <f>VLOOKUP($C372, Wunder!A:L, 10, FALSE)</f>
        <v>Smoke</v>
      </c>
      <c r="AF372" s="262" t="str">
        <f>VLOOKUP($C372+1,Wunder!A:L,10,FALSE)</f>
        <v>Smoke</v>
      </c>
      <c r="AG372" s="80" t="str">
        <f t="shared" si="46"/>
        <v>N</v>
      </c>
      <c r="AH372" s="106">
        <f>VLOOKUP($C372+$F372+(4/24),KRDD!A:D,2)-VLOOKUP($C372+$F372,KRDD!A:D,2)</f>
        <v>0</v>
      </c>
      <c r="AI372" s="84" t="s">
        <v>18</v>
      </c>
      <c r="AJ372" s="80">
        <f>VLOOKUP(C372+1,Moon!A:B,2,FALSE)</f>
        <v>1</v>
      </c>
      <c r="AK372" s="112">
        <f>AJ372*VLOOKUP(AD372,Moon!$R:$S,2,FALSE)</f>
        <v>1</v>
      </c>
      <c r="AL372" s="104">
        <f t="shared" si="40"/>
        <v>45226</v>
      </c>
      <c r="AM372" s="198">
        <v>0.3263888888888889</v>
      </c>
      <c r="AN372" s="99">
        <v>1.17</v>
      </c>
      <c r="AO372" s="84">
        <v>245</v>
      </c>
      <c r="AP372" s="99">
        <v>2.14</v>
      </c>
      <c r="AQ372" s="99">
        <v>37</v>
      </c>
      <c r="AR372" s="89" t="s">
        <v>10</v>
      </c>
      <c r="AS372" s="280">
        <f>VLOOKUP($C372, MDT!A:D, 4, FALSE)</f>
        <v>53.1</v>
      </c>
      <c r="AT372" s="291">
        <f>(VLOOKUP($C372, MDT!A:D,4, TRUE)+VLOOKUP($C372+1, MDT!A:D,4, TRUE))/2</f>
        <v>51.900000000000006</v>
      </c>
      <c r="AU372" s="262">
        <f>((VLOOKUP($C372+1,Flow!A:B,2)+VLOOKUP($C372+2,Flow!A:B,2)+VLOOKUP($C372+3,Flow!A:B,2)+VLOOKUP($C372+4,Flow!A:B,2)+VLOOKUP($C372+5,Flow!A:B,2))/5)</f>
        <v>253.8</v>
      </c>
      <c r="AV372" s="262">
        <f>VLOOKUP($AL372,Flow!A:B, 2)</f>
        <v>255</v>
      </c>
      <c r="AW372" s="269">
        <f>((VLOOKUP(C372+1, Flow!A:B,2))+(VLOOKUP($C372+2, Flow!A:B,2)))/2</f>
        <v>253.5</v>
      </c>
      <c r="AX372" s="95">
        <v>7</v>
      </c>
      <c r="AY372" s="84">
        <v>1</v>
      </c>
      <c r="AZ372" s="84">
        <v>0</v>
      </c>
      <c r="BA372" s="84">
        <v>0</v>
      </c>
      <c r="BB372" s="103">
        <v>0</v>
      </c>
      <c r="BC372" s="220">
        <f t="shared" si="47"/>
        <v>-66</v>
      </c>
      <c r="BD372" s="84">
        <v>2024</v>
      </c>
      <c r="BE372" s="140">
        <f t="shared" si="48"/>
        <v>2.0224719101123596</v>
      </c>
    </row>
    <row r="373" spans="1:57">
      <c r="A373" s="84" t="s">
        <v>18</v>
      </c>
      <c r="B373" s="89" t="s">
        <v>18</v>
      </c>
      <c r="C373" s="301">
        <v>45366</v>
      </c>
      <c r="D373" s="92" t="s">
        <v>384</v>
      </c>
      <c r="E373" s="84" t="s">
        <v>11</v>
      </c>
      <c r="F373" s="156">
        <v>0.8125</v>
      </c>
      <c r="G373" s="88">
        <v>523</v>
      </c>
      <c r="H373" s="84">
        <v>523</v>
      </c>
      <c r="I373" s="84">
        <v>23</v>
      </c>
      <c r="J373" s="84">
        <v>0</v>
      </c>
      <c r="K373" s="106">
        <f t="shared" si="44"/>
        <v>4.5801526717557248</v>
      </c>
      <c r="L373" s="112">
        <f t="shared" si="45"/>
        <v>4.3977055449330784</v>
      </c>
      <c r="M373" s="95">
        <v>55</v>
      </c>
      <c r="N373" s="84">
        <v>53</v>
      </c>
      <c r="O373" s="84" t="s">
        <v>380</v>
      </c>
      <c r="P373" s="84" t="s">
        <v>378</v>
      </c>
      <c r="Q373" s="84" t="s">
        <v>252</v>
      </c>
      <c r="R373" s="84">
        <v>1</v>
      </c>
      <c r="S373" s="89">
        <v>0</v>
      </c>
      <c r="T373" s="280">
        <f>VLOOKUP($C373+$F373,Meso!A:C,2)</f>
        <v>71.599999999999994</v>
      </c>
      <c r="U373" s="284">
        <f>VLOOKUP($C373+$F373, Temp30!A:C, 3, TRUE)</f>
        <v>52.8</v>
      </c>
      <c r="V373" s="84">
        <v>539</v>
      </c>
      <c r="W373" s="106">
        <f>VLOOKUP($C373,Wunder!A:L,5,FALSE)</f>
        <v>29.54</v>
      </c>
      <c r="X373" s="106">
        <f>VLOOKUP($C373,Wunder!A:L,11, FALSE)</f>
        <v>-5.9999999999998721E-2</v>
      </c>
      <c r="Y373" s="80">
        <f>VLOOKUP($C373,Wunder!A:L,12, FALSE)</f>
        <v>-0.16000000000000014</v>
      </c>
      <c r="Z373" s="84">
        <v>4.4800000000000004</v>
      </c>
      <c r="AA373" s="80">
        <f>VLOOKUP($C373+F373, KRDD!A:D,4)</f>
        <v>27</v>
      </c>
      <c r="AB373" s="80">
        <f>VLOOKUP($C373+F373, KRDD!$A:$D,3)</f>
        <v>16</v>
      </c>
      <c r="AC373" s="84">
        <v>0</v>
      </c>
      <c r="AD373" s="80" t="str">
        <f>VLOOKUP($C373+$F373,Meso!A:D,4)</f>
        <v>clear</v>
      </c>
      <c r="AE373" s="120" t="str">
        <f>VLOOKUP($C373, Wunder!A:L, 10, FALSE)</f>
        <v>Windy</v>
      </c>
      <c r="AF373" s="262"/>
      <c r="AG373" s="80" t="str">
        <f t="shared" si="46"/>
        <v>N</v>
      </c>
      <c r="AH373" s="106">
        <f>VLOOKUP($C373+$F373+(4/24),KRDD!A:D,2)-VLOOKUP($C373+$F373,KRDD!A:D,2)</f>
        <v>0</v>
      </c>
      <c r="AI373" s="84" t="s">
        <v>11</v>
      </c>
      <c r="AJ373" s="80">
        <f>VLOOKUP(C373+1,Moon!A:B,2,FALSE)</f>
        <v>0.41</v>
      </c>
      <c r="AK373" s="112">
        <f>AJ373*VLOOKUP(AD373,Moon!$R:$S,2,FALSE)</f>
        <v>0.41</v>
      </c>
      <c r="AL373" s="104">
        <f t="shared" si="40"/>
        <v>45367</v>
      </c>
      <c r="AM373" s="198">
        <v>0.3979166666666667</v>
      </c>
      <c r="AN373" s="99">
        <v>4.08</v>
      </c>
      <c r="AO373" s="84">
        <v>544</v>
      </c>
      <c r="AP373" s="99">
        <v>2.87</v>
      </c>
      <c r="AQ373" s="99">
        <v>30</v>
      </c>
      <c r="AR373" s="89" t="s">
        <v>10</v>
      </c>
      <c r="AS373" s="280">
        <f>VLOOKUP($C373, MDT!A:D, 4, FALSE)</f>
        <v>50.9</v>
      </c>
      <c r="AT373" s="291">
        <f>(VLOOKUP($C373, MDT!A:D,4, TRUE)+VLOOKUP($C373+1, MDT!A:D,4, TRUE))/2</f>
        <v>51.349999999999994</v>
      </c>
      <c r="AU373" s="262">
        <f>((VLOOKUP($C373+1,Flow!A:B,2)+VLOOKUP($C373+2,Flow!A:B,2)+VLOOKUP($C373+3,Flow!A:B,2)+VLOOKUP($C373+4,Flow!A:B,2)+VLOOKUP($C373+5,Flow!A:B,2))/5)</f>
        <v>533</v>
      </c>
      <c r="AV373" s="262">
        <f>VLOOKUP($AL373,Flow!A:B, 2)</f>
        <v>550</v>
      </c>
      <c r="AW373" s="269">
        <f>((VLOOKUP(C373+1, Flow!A:B,2))+(VLOOKUP($C373+2, Flow!A:B,2)))/2</f>
        <v>544</v>
      </c>
      <c r="AX373" s="95">
        <v>20</v>
      </c>
      <c r="AY373" s="84">
        <v>3</v>
      </c>
      <c r="AZ373" s="84">
        <v>0</v>
      </c>
      <c r="BA373" s="84">
        <v>0</v>
      </c>
      <c r="BB373" s="103">
        <v>0</v>
      </c>
      <c r="BC373" s="220">
        <f t="shared" si="47"/>
        <v>75</v>
      </c>
      <c r="BD373" s="84">
        <v>2024</v>
      </c>
      <c r="BE373" s="140">
        <f t="shared" si="48"/>
        <v>4.5801526717557248</v>
      </c>
    </row>
    <row r="374" spans="1:57">
      <c r="A374" s="84" t="s">
        <v>18</v>
      </c>
      <c r="B374" s="89" t="s">
        <v>18</v>
      </c>
      <c r="C374" s="301">
        <v>45377</v>
      </c>
      <c r="D374" s="92" t="s">
        <v>384</v>
      </c>
      <c r="E374" s="84" t="s">
        <v>11</v>
      </c>
      <c r="F374" s="156">
        <v>0.82500000000000007</v>
      </c>
      <c r="G374" s="88">
        <v>508</v>
      </c>
      <c r="H374" s="84">
        <v>496</v>
      </c>
      <c r="I374" s="84">
        <v>17</v>
      </c>
      <c r="J374" s="84">
        <v>8</v>
      </c>
      <c r="K374" s="106">
        <f t="shared" si="44"/>
        <v>3.6217303822937628</v>
      </c>
      <c r="L374" s="112">
        <f t="shared" si="45"/>
        <v>3.4274193548387095</v>
      </c>
      <c r="M374" s="95">
        <v>59</v>
      </c>
      <c r="N374" s="84">
        <v>55</v>
      </c>
      <c r="O374" s="84" t="s">
        <v>380</v>
      </c>
      <c r="P374" s="84" t="s">
        <v>378</v>
      </c>
      <c r="Q374" s="84" t="s">
        <v>252</v>
      </c>
      <c r="R374" s="84">
        <v>1</v>
      </c>
      <c r="S374" s="89">
        <v>0</v>
      </c>
      <c r="T374" s="280">
        <f>VLOOKUP($C374+$F374,Meso!A:C,2)</f>
        <v>62.6</v>
      </c>
      <c r="U374" s="284">
        <f>VLOOKUP($C374+$F374, Temp30!A:C, 3, TRUE)</f>
        <v>54.6</v>
      </c>
      <c r="V374" s="84">
        <v>549</v>
      </c>
      <c r="W374" s="106">
        <f>VLOOKUP($C374,Wunder!A:L,5,FALSE)</f>
        <v>29.56</v>
      </c>
      <c r="X374" s="106">
        <f>VLOOKUP($C374,Wunder!A:L,11, FALSE)</f>
        <v>-2.9999999999997584E-2</v>
      </c>
      <c r="Y374" s="80">
        <f>VLOOKUP($C374,Wunder!A:L,12, FALSE)</f>
        <v>0.13999999999999702</v>
      </c>
      <c r="Z374" s="84">
        <v>3.32</v>
      </c>
      <c r="AA374" s="80">
        <f>VLOOKUP($C374+F374, KRDD!A:D,4)</f>
        <v>11</v>
      </c>
      <c r="AB374" s="80">
        <f>VLOOKUP($C374+F374, KRDD!$A:$D,3)</f>
        <v>4</v>
      </c>
      <c r="AC374" s="84">
        <v>4</v>
      </c>
      <c r="AD374" s="80" t="str">
        <f>VLOOKUP($C374+$F374,Meso!A:D,4)</f>
        <v>clear</v>
      </c>
      <c r="AE374" s="120"/>
      <c r="AF374" s="262" t="str">
        <f>VLOOKUP($C374+1,Wunder!A:L,10,FALSE)</f>
        <v>Rain</v>
      </c>
      <c r="AG374" s="80" t="str">
        <f t="shared" si="46"/>
        <v>N</v>
      </c>
      <c r="AH374" s="106">
        <f>VLOOKUP($C374+$F374+(4/24),KRDD!A:D,2)-VLOOKUP($C374+$F374,KRDD!A:D,2)</f>
        <v>0</v>
      </c>
      <c r="AI374" s="84" t="s">
        <v>20</v>
      </c>
      <c r="AJ374" s="80">
        <f>VLOOKUP(C374+1,Moon!A:B,2,FALSE)</f>
        <v>0.96</v>
      </c>
      <c r="AK374" s="112">
        <f>AJ374*VLOOKUP(AD374,Moon!$R:$S,2,FALSE)</f>
        <v>0.96</v>
      </c>
      <c r="AL374" s="104">
        <f t="shared" si="40"/>
        <v>45378</v>
      </c>
      <c r="AM374" s="198">
        <v>0.33888888888888885</v>
      </c>
      <c r="AN374" s="99">
        <v>3.09</v>
      </c>
      <c r="AO374" s="84">
        <v>544</v>
      </c>
      <c r="AP374" s="99">
        <v>2.75</v>
      </c>
      <c r="AQ374" s="99">
        <v>28</v>
      </c>
      <c r="AR374" s="89" t="s">
        <v>10</v>
      </c>
      <c r="AS374" s="280">
        <f>VLOOKUP($C374, MDT!A:D, 4, FALSE)</f>
        <v>53.1</v>
      </c>
      <c r="AT374" s="291">
        <f>(VLOOKUP($C374, MDT!A:D,4, TRUE)+VLOOKUP($C374+1, MDT!A:D,4, TRUE))/2</f>
        <v>52.85</v>
      </c>
      <c r="AU374" s="262">
        <f>((VLOOKUP($C374+1,Flow!A:B,2)+VLOOKUP($C374+2,Flow!A:B,2)+VLOOKUP($C374+3,Flow!A:B,2)+VLOOKUP($C374+4,Flow!A:B,2)+VLOOKUP($C374+5,Flow!A:B,2))/5)</f>
        <v>786.6</v>
      </c>
      <c r="AV374" s="262">
        <f>VLOOKUP($AL374,Flow!A:B, 2)</f>
        <v>572</v>
      </c>
      <c r="AW374" s="269">
        <f>((VLOOKUP(C374+1, Flow!A:B,2))+(VLOOKUP($C374+2, Flow!A:B,2)))/2</f>
        <v>576</v>
      </c>
      <c r="AX374" s="95">
        <v>14</v>
      </c>
      <c r="AY374" s="84">
        <v>2</v>
      </c>
      <c r="AZ374" s="84">
        <v>1</v>
      </c>
      <c r="BA374" s="84">
        <v>0</v>
      </c>
      <c r="BB374" s="103">
        <v>0</v>
      </c>
      <c r="BC374" s="220">
        <f t="shared" si="47"/>
        <v>86</v>
      </c>
      <c r="BD374" s="84">
        <v>2024</v>
      </c>
      <c r="BE374" s="140">
        <f t="shared" si="48"/>
        <v>3.6217303822937628</v>
      </c>
    </row>
    <row r="375" spans="1:57">
      <c r="A375" s="85" t="s">
        <v>18</v>
      </c>
      <c r="B375" s="90" t="s">
        <v>18</v>
      </c>
      <c r="C375" s="304">
        <v>45384</v>
      </c>
      <c r="D375" s="91" t="s">
        <v>384</v>
      </c>
      <c r="E375" s="85" t="s">
        <v>11</v>
      </c>
      <c r="F375" s="158">
        <v>0.84722222222222221</v>
      </c>
      <c r="G375" s="98">
        <v>502</v>
      </c>
      <c r="H375" s="85">
        <v>504</v>
      </c>
      <c r="I375" s="85">
        <v>14</v>
      </c>
      <c r="J375" s="85">
        <v>2</v>
      </c>
      <c r="K375" s="107">
        <f t="shared" si="44"/>
        <v>2.9702970297029703</v>
      </c>
      <c r="L375" s="114">
        <f t="shared" si="45"/>
        <v>2.7777777777777777</v>
      </c>
      <c r="M375" s="147">
        <v>64</v>
      </c>
      <c r="N375" s="85">
        <v>65</v>
      </c>
      <c r="O375" s="85" t="s">
        <v>380</v>
      </c>
      <c r="P375" s="85" t="s">
        <v>378</v>
      </c>
      <c r="Q375" s="85" t="s">
        <v>252</v>
      </c>
      <c r="R375" s="85">
        <v>1</v>
      </c>
      <c r="S375" s="90">
        <v>0</v>
      </c>
      <c r="T375" s="281">
        <f>VLOOKUP($C375+$F375,Meso!A:C,2)</f>
        <v>75.2</v>
      </c>
      <c r="U375" s="285">
        <f>VLOOKUP($C375+$F375, Temp30!A:C, 3, TRUE)</f>
        <v>57</v>
      </c>
      <c r="V375" s="85">
        <v>601</v>
      </c>
      <c r="W375" s="107">
        <f>VLOOKUP($C375,Wunder!A:L,5,FALSE)</f>
        <v>29.7</v>
      </c>
      <c r="X375" s="107">
        <f>VLOOKUP($C375,Wunder!A:L,11, FALSE)</f>
        <v>-9.9999999999980105E-3</v>
      </c>
      <c r="Y375" s="81">
        <f>VLOOKUP($C375,Wunder!A:L,12, FALSE)</f>
        <v>0.12000000000000099</v>
      </c>
      <c r="Z375" s="85"/>
      <c r="AA375" s="81">
        <f>VLOOKUP($C375+F375, KRDD!A:D,4)</f>
        <v>20</v>
      </c>
      <c r="AB375" s="81">
        <f>VLOOKUP($C375+F375, KRDD!$A:$D,3)</f>
        <v>11</v>
      </c>
      <c r="AC375" s="85">
        <v>6</v>
      </c>
      <c r="AD375" s="81" t="str">
        <f>VLOOKUP($C375+$F375,Meso!A:D,4)</f>
        <v>clear</v>
      </c>
      <c r="AE375" s="121"/>
      <c r="AF375" s="263" t="str">
        <f>VLOOKUP($C375+1,Wunder!A:L,10,FALSE)</f>
        <v>Thunderstorm</v>
      </c>
      <c r="AG375" s="81" t="str">
        <f t="shared" si="46"/>
        <v>N</v>
      </c>
      <c r="AH375" s="107">
        <f>VLOOKUP($C375+$F375+(4/24),KRDD!A:D,2)-VLOOKUP($C375+$F375,KRDD!A:D,2)</f>
        <v>0</v>
      </c>
      <c r="AI375" s="85" t="s">
        <v>20</v>
      </c>
      <c r="AJ375" s="81">
        <f>VLOOKUP(C375+1,Moon!A:B,2,FALSE)</f>
        <v>0.37</v>
      </c>
      <c r="AK375" s="114">
        <f>AJ375*VLOOKUP(AD375,Moon!$R:$S,2,FALSE)</f>
        <v>0.37</v>
      </c>
      <c r="AL375" s="105">
        <f t="shared" si="40"/>
        <v>45385</v>
      </c>
      <c r="AM375" s="199">
        <v>0.34583333333333338</v>
      </c>
      <c r="AN375" s="149">
        <v>4.2300000000000004</v>
      </c>
      <c r="AO375" s="85">
        <v>626</v>
      </c>
      <c r="AP375" s="149">
        <v>3.1</v>
      </c>
      <c r="AQ375" s="149">
        <v>24</v>
      </c>
      <c r="AR375" s="90" t="s">
        <v>10</v>
      </c>
      <c r="AS375" s="281">
        <f>VLOOKUP($C375, MDT!A:D, 4, FALSE)</f>
        <v>55</v>
      </c>
      <c r="AT375" s="292">
        <f>(VLOOKUP($C375, MDT!A:D,4, TRUE)+VLOOKUP($C375+1, MDT!A:D,4, TRUE))/2</f>
        <v>55.2</v>
      </c>
      <c r="AU375" s="263">
        <f>((VLOOKUP($C375+1,Flow!A:B,2)+VLOOKUP($C375+2,Flow!A:B,2)+VLOOKUP($C375+3,Flow!A:B,2)+VLOOKUP($C375+4,Flow!A:B,2)+VLOOKUP($C375+5,Flow!A:B,2))/5)</f>
        <v>669</v>
      </c>
      <c r="AV375" s="263">
        <f>VLOOKUP($AL375,Flow!A:B, 2)</f>
        <v>622</v>
      </c>
      <c r="AW375" s="270">
        <f>((VLOOKUP(C375+1, Flow!A:B,2))+(VLOOKUP($C375+2, Flow!A:B,2)))/2</f>
        <v>622</v>
      </c>
      <c r="AX375" s="147">
        <v>13</v>
      </c>
      <c r="AY375" s="85">
        <v>0</v>
      </c>
      <c r="AZ375" s="85">
        <v>0</v>
      </c>
      <c r="BA375" s="85">
        <v>0</v>
      </c>
      <c r="BB375" s="146">
        <v>1</v>
      </c>
      <c r="BC375" s="221">
        <f t="shared" si="47"/>
        <v>93</v>
      </c>
      <c r="BD375" s="85">
        <v>2024</v>
      </c>
      <c r="BE375" s="153">
        <f t="shared" si="48"/>
        <v>2.9702970297029703</v>
      </c>
    </row>
    <row r="376" spans="1:57">
      <c r="A376" s="84" t="s">
        <v>18</v>
      </c>
      <c r="B376" s="89" t="s">
        <v>18</v>
      </c>
      <c r="C376" s="301">
        <v>45685</v>
      </c>
      <c r="D376" s="92" t="s">
        <v>384</v>
      </c>
      <c r="E376" s="89" t="s">
        <v>11</v>
      </c>
      <c r="F376" s="156"/>
      <c r="G376" s="88">
        <v>484</v>
      </c>
      <c r="H376" s="84">
        <v>461</v>
      </c>
      <c r="I376" s="84">
        <v>33</v>
      </c>
      <c r="J376" s="84">
        <v>32</v>
      </c>
      <c r="K376" s="106">
        <f t="shared" si="44"/>
        <v>7.3593073593073601</v>
      </c>
      <c r="L376" s="112">
        <f t="shared" si="45"/>
        <v>7.1583514099783088</v>
      </c>
      <c r="M376" s="95"/>
      <c r="N376" s="84"/>
      <c r="O376" s="84"/>
      <c r="P376" s="84"/>
      <c r="Q376" s="84"/>
      <c r="R376" s="84"/>
      <c r="S376" s="89"/>
      <c r="T376" s="280">
        <f>VLOOKUP($C376+$F376,Meso!A:C,2)</f>
        <v>75.2</v>
      </c>
      <c r="U376" s="284">
        <f>VLOOKUP($C376+$F376, Temp30!A:C, 3, TRUE)</f>
        <v>56.7</v>
      </c>
      <c r="V376" s="84"/>
      <c r="W376" s="106" t="e">
        <f>VLOOKUP($C376,Wunder!A:L,5,FALSE)</f>
        <v>#N/A</v>
      </c>
      <c r="X376" s="106" t="e">
        <f>VLOOKUP($C376,Wunder!A:L,11, FALSE)</f>
        <v>#N/A</v>
      </c>
      <c r="Y376" s="80" t="e">
        <f>VLOOKUP($C376,Wunder!A:L,12, FALSE)</f>
        <v>#N/A</v>
      </c>
      <c r="Z376" s="84"/>
      <c r="AA376" s="80">
        <f>VLOOKUP($C376+F376, KRDD!A:D,4)</f>
        <v>14</v>
      </c>
      <c r="AB376" s="80">
        <f>VLOOKUP($C376+F376, KRDD!$A:$D,3)</f>
        <v>10</v>
      </c>
      <c r="AC376" s="84"/>
      <c r="AD376" s="80" t="str">
        <f>VLOOKUP($C376+$F376,Meso!A:D,4)</f>
        <v>clear</v>
      </c>
      <c r="AE376" s="120" t="e">
        <f>VLOOKUP($C376, Wunder!A:L, 10, FALSE)</f>
        <v>#N/A</v>
      </c>
      <c r="AF376" s="262" t="e">
        <f>VLOOKUP($C376+1,Wunder!A:L,10,FALSE)</f>
        <v>#N/A</v>
      </c>
      <c r="AG376" s="80" t="str">
        <f t="shared" ref="AG376:AG391" si="49">IF(AH376&gt;0,"Y","N")</f>
        <v>N</v>
      </c>
      <c r="AH376" s="106">
        <f>VLOOKUP($C376+$F376+(4/24),KRDD!A:D,2)-VLOOKUP($C376+$F376,KRDD!A:D,2)</f>
        <v>0</v>
      </c>
      <c r="AI376" s="84"/>
      <c r="AJ376" s="80" t="e">
        <f>VLOOKUP(C376+1,Moon!A:B,2,FALSE)</f>
        <v>#N/A</v>
      </c>
      <c r="AK376" s="112" t="e">
        <f>AJ376*VLOOKUP(AD376,Moon!$R:$S,2,FALSE)</f>
        <v>#N/A</v>
      </c>
      <c r="AL376" s="104">
        <f t="shared" si="40"/>
        <v>45686</v>
      </c>
      <c r="AM376" s="198"/>
      <c r="AN376" s="99"/>
      <c r="AO376" s="84"/>
      <c r="AP376" s="99"/>
      <c r="AQ376" s="99"/>
      <c r="AR376" s="89"/>
      <c r="AS376" s="280" t="e">
        <f>VLOOKUP($C376, MDT!A:D, 4, FALSE)</f>
        <v>#N/A</v>
      </c>
      <c r="AT376" s="291">
        <f>(VLOOKUP($C376, MDT!A:D,4, TRUE)+VLOOKUP($C376+1, MDT!A:D,4, TRUE))/2</f>
        <v>55.4</v>
      </c>
      <c r="AU376" s="262">
        <f>((VLOOKUP($C376+1,Flow!A:B,2)+VLOOKUP($C376+2,Flow!A:B,2)+VLOOKUP($C376+3,Flow!A:B,2)+VLOOKUP($C376+4,Flow!A:B,2)+VLOOKUP($C376+5,Flow!A:B,2))/5)</f>
        <v>553</v>
      </c>
      <c r="AV376" s="262">
        <f>VLOOKUP($AL376,Flow!A:B, 2)</f>
        <v>553</v>
      </c>
      <c r="AW376" s="269">
        <f>((VLOOKUP(C376+1, Flow!A:B,2))+(VLOOKUP($C376+2, Flow!A:B,2)))/2</f>
        <v>553</v>
      </c>
      <c r="AX376" s="95"/>
      <c r="AY376" s="84"/>
      <c r="AZ376" s="84"/>
      <c r="BA376" s="84"/>
      <c r="BB376" s="103"/>
      <c r="BC376" s="220">
        <f t="shared" ref="BC376:BC391" si="50">IF(MONTH(C376)&lt;10,C376-(DATE(YEAR(C376)-1,12,31)),C376-(DATE(YEAR(C376),12,31)))</f>
        <v>28</v>
      </c>
      <c r="BD376" s="84">
        <v>2025</v>
      </c>
      <c r="BE376" s="140">
        <f t="shared" ref="BE376:BE391" si="51">IF(AR376="F", K376,2*K376)</f>
        <v>14.71861471861472</v>
      </c>
    </row>
    <row r="377" spans="1:57">
      <c r="A377" s="84"/>
      <c r="B377" s="89"/>
      <c r="C377" s="301"/>
      <c r="D377" s="92"/>
      <c r="E377" s="89"/>
      <c r="F377" s="156"/>
      <c r="G377" s="88"/>
      <c r="H377" s="84"/>
      <c r="I377" s="84"/>
      <c r="J377" s="84"/>
      <c r="K377" s="106"/>
      <c r="L377" s="112"/>
      <c r="M377" s="95"/>
      <c r="N377" s="84"/>
      <c r="O377" s="84"/>
      <c r="P377" s="84"/>
      <c r="Q377" s="84"/>
      <c r="R377" s="84"/>
      <c r="S377" s="89"/>
      <c r="T377" s="280" t="e">
        <f>VLOOKUP($C377+$F377,Meso!A:C,2)</f>
        <v>#N/A</v>
      </c>
      <c r="U377" s="284" t="e">
        <f>VLOOKUP($C377+$F377, Temp30!A:C, 3, TRUE)</f>
        <v>#N/A</v>
      </c>
      <c r="V377" s="84"/>
      <c r="W377" s="106" t="e">
        <f>VLOOKUP($C377,Wunder!A:L,5,FALSE)</f>
        <v>#N/A</v>
      </c>
      <c r="X377" s="106" t="e">
        <f>VLOOKUP($C377,Wunder!A:L,11, FALSE)</f>
        <v>#N/A</v>
      </c>
      <c r="Y377" s="80" t="e">
        <f>VLOOKUP($C377,Wunder!A:L,12, FALSE)</f>
        <v>#N/A</v>
      </c>
      <c r="Z377" s="84"/>
      <c r="AA377" s="80" t="e">
        <f>VLOOKUP($C377+F377, KRDD!A:D,4)</f>
        <v>#N/A</v>
      </c>
      <c r="AB377" s="80" t="e">
        <f>VLOOKUP($C377+F377, KRDD!$A:$D,3)</f>
        <v>#N/A</v>
      </c>
      <c r="AC377" s="84"/>
      <c r="AD377" s="80" t="e">
        <f>VLOOKUP($C377+$F377,Meso!A:D,4)</f>
        <v>#N/A</v>
      </c>
      <c r="AE377" s="120" t="e">
        <f>VLOOKUP($C377, Wunder!A:L, 10, FALSE)</f>
        <v>#N/A</v>
      </c>
      <c r="AF377" s="262" t="e">
        <f>VLOOKUP($C377+1,Wunder!A:L,10,FALSE)</f>
        <v>#N/A</v>
      </c>
      <c r="AG377" s="80" t="e">
        <f t="shared" si="49"/>
        <v>#N/A</v>
      </c>
      <c r="AH377" s="106" t="e">
        <f>VLOOKUP($C377+$F377+(4/24),KRDD!A:D,2)-VLOOKUP($C377+$F377,KRDD!A:D,2)</f>
        <v>#N/A</v>
      </c>
      <c r="AI377" s="84"/>
      <c r="AJ377" s="80" t="e">
        <f>VLOOKUP(C377+1,Moon!A:B,2,FALSE)</f>
        <v>#N/A</v>
      </c>
      <c r="AK377" s="112" t="e">
        <f>AJ377*VLOOKUP(AD377,Moon!$R:$S,2,FALSE)</f>
        <v>#N/A</v>
      </c>
      <c r="AL377" s="104">
        <f t="shared" si="40"/>
        <v>1</v>
      </c>
      <c r="AM377" s="198"/>
      <c r="AN377" s="99"/>
      <c r="AO377" s="84"/>
      <c r="AP377" s="99"/>
      <c r="AQ377" s="99"/>
      <c r="AR377" s="89"/>
      <c r="AS377" s="280" t="e">
        <f>VLOOKUP($C377, MDT!A:D, 4, FALSE)</f>
        <v>#N/A</v>
      </c>
      <c r="AT377" s="291" t="e">
        <f>(VLOOKUP($C377, MDT!A:D,4, TRUE)+VLOOKUP($C377+1, MDT!A:D,4, TRUE))/2</f>
        <v>#N/A</v>
      </c>
      <c r="AU377" s="262" t="e">
        <f>((VLOOKUP($C377+1,Flow!A:B,2)+VLOOKUP($C377+2,Flow!A:B,2)+VLOOKUP($C377+3,Flow!A:B,2)+VLOOKUP($C377+4,Flow!A:B,2)+VLOOKUP($C377+5,Flow!A:B,2))/5)</f>
        <v>#N/A</v>
      </c>
      <c r="AV377" s="262" t="e">
        <f>VLOOKUP($AL377,Flow!A:B, 2)</f>
        <v>#N/A</v>
      </c>
      <c r="AW377" s="269" t="e">
        <f>((VLOOKUP(C377+1, Flow!A:B,2))+(VLOOKUP($C377+2, Flow!A:B,2)))/2</f>
        <v>#N/A</v>
      </c>
      <c r="AX377" s="95"/>
      <c r="AY377" s="84"/>
      <c r="AZ377" s="84"/>
      <c r="BA377" s="84"/>
      <c r="BB377" s="103"/>
      <c r="BC377" s="220">
        <f t="shared" si="50"/>
        <v>-693962</v>
      </c>
      <c r="BD377" s="84">
        <v>2025</v>
      </c>
      <c r="BE377" s="140">
        <f t="shared" si="51"/>
        <v>0</v>
      </c>
    </row>
    <row r="378" spans="1:57">
      <c r="A378" s="84"/>
      <c r="B378" s="89"/>
      <c r="C378" s="301"/>
      <c r="D378" s="92"/>
      <c r="E378" s="89"/>
      <c r="F378" s="156"/>
      <c r="G378" s="88"/>
      <c r="H378" s="84"/>
      <c r="I378" s="84"/>
      <c r="J378" s="84"/>
      <c r="K378" s="106"/>
      <c r="L378" s="112"/>
      <c r="M378" s="95"/>
      <c r="N378" s="84"/>
      <c r="O378" s="84"/>
      <c r="P378" s="84"/>
      <c r="Q378" s="84"/>
      <c r="R378" s="84"/>
      <c r="S378" s="89"/>
      <c r="T378" s="280" t="e">
        <f>VLOOKUP($C378+$F378,Meso!A:C,2)</f>
        <v>#N/A</v>
      </c>
      <c r="U378" s="284" t="e">
        <f>VLOOKUP($C378+$F378, Temp30!A:C, 3, TRUE)</f>
        <v>#N/A</v>
      </c>
      <c r="V378" s="84"/>
      <c r="W378" s="106" t="e">
        <f>VLOOKUP($C378,Wunder!A:L,5,FALSE)</f>
        <v>#N/A</v>
      </c>
      <c r="X378" s="106" t="e">
        <f>VLOOKUP($C378,Wunder!A:L,11, FALSE)</f>
        <v>#N/A</v>
      </c>
      <c r="Y378" s="80" t="e">
        <f>VLOOKUP($C378,Wunder!A:L,12, FALSE)</f>
        <v>#N/A</v>
      </c>
      <c r="Z378" s="84"/>
      <c r="AA378" s="80" t="e">
        <f>VLOOKUP($C378+F378, KRDD!A:D,4)</f>
        <v>#N/A</v>
      </c>
      <c r="AB378" s="80" t="e">
        <f>VLOOKUP($C378+F378, KRDD!$A:$D,3)</f>
        <v>#N/A</v>
      </c>
      <c r="AC378" s="84"/>
      <c r="AD378" s="80" t="e">
        <f>VLOOKUP($C378+$F378,Meso!A:D,4)</f>
        <v>#N/A</v>
      </c>
      <c r="AE378" s="120" t="e">
        <f>VLOOKUP($C378, Wunder!A:L, 10, FALSE)</f>
        <v>#N/A</v>
      </c>
      <c r="AF378" s="262" t="e">
        <f>VLOOKUP($C378+1,Wunder!A:L,10,FALSE)</f>
        <v>#N/A</v>
      </c>
      <c r="AG378" s="80" t="e">
        <f t="shared" si="49"/>
        <v>#N/A</v>
      </c>
      <c r="AH378" s="106" t="e">
        <f>VLOOKUP($C378+$F378+(4/24),KRDD!A:D,2)-VLOOKUP($C378+$F378,KRDD!A:D,2)</f>
        <v>#N/A</v>
      </c>
      <c r="AI378" s="84"/>
      <c r="AJ378" s="80" t="e">
        <f>VLOOKUP(C378+1,Moon!A:B,2,FALSE)</f>
        <v>#N/A</v>
      </c>
      <c r="AK378" s="112" t="e">
        <f>AJ378*VLOOKUP(AD378,Moon!$R:$S,2,FALSE)</f>
        <v>#N/A</v>
      </c>
      <c r="AL378" s="104">
        <f t="shared" si="40"/>
        <v>1</v>
      </c>
      <c r="AM378" s="198"/>
      <c r="AN378" s="99"/>
      <c r="AO378" s="84"/>
      <c r="AP378" s="99"/>
      <c r="AQ378" s="99"/>
      <c r="AR378" s="89"/>
      <c r="AS378" s="280" t="e">
        <f>VLOOKUP($C378, MDT!A:D, 4, FALSE)</f>
        <v>#N/A</v>
      </c>
      <c r="AT378" s="291" t="e">
        <f>(VLOOKUP($C378, MDT!A:D,4, TRUE)+VLOOKUP($C378+1, MDT!A:D,4, TRUE))/2</f>
        <v>#N/A</v>
      </c>
      <c r="AU378" s="262" t="e">
        <f>((VLOOKUP($C378+1,Flow!A:B,2)+VLOOKUP($C378+2,Flow!A:B,2)+VLOOKUP($C378+3,Flow!A:B,2)+VLOOKUP($C378+4,Flow!A:B,2)+VLOOKUP($C378+5,Flow!A:B,2))/5)</f>
        <v>#N/A</v>
      </c>
      <c r="AV378" s="262" t="e">
        <f>VLOOKUP($AL378,Flow!A:B, 2)</f>
        <v>#N/A</v>
      </c>
      <c r="AW378" s="269" t="e">
        <f>((VLOOKUP(C378+1, Flow!A:B,2))+(VLOOKUP($C378+2, Flow!A:B,2)))/2</f>
        <v>#N/A</v>
      </c>
      <c r="AX378" s="95"/>
      <c r="AY378" s="84"/>
      <c r="AZ378" s="84"/>
      <c r="BA378" s="84"/>
      <c r="BB378" s="103"/>
      <c r="BC378" s="220">
        <f t="shared" si="50"/>
        <v>-693962</v>
      </c>
      <c r="BD378" s="84">
        <v>2025</v>
      </c>
      <c r="BE378" s="140">
        <f t="shared" si="51"/>
        <v>0</v>
      </c>
    </row>
    <row r="379" spans="1:57">
      <c r="A379" s="84"/>
      <c r="B379" s="89"/>
      <c r="C379" s="301"/>
      <c r="D379" s="92"/>
      <c r="E379" s="89"/>
      <c r="F379" s="156"/>
      <c r="G379" s="88"/>
      <c r="H379" s="84"/>
      <c r="I379" s="84"/>
      <c r="J379" s="84"/>
      <c r="K379" s="106"/>
      <c r="L379" s="112"/>
      <c r="M379" s="95"/>
      <c r="N379" s="84"/>
      <c r="O379" s="84"/>
      <c r="P379" s="84"/>
      <c r="Q379" s="84"/>
      <c r="R379" s="84"/>
      <c r="S379" s="89"/>
      <c r="T379" s="280" t="e">
        <f>VLOOKUP($C379+$F379,Meso!A:C,2)</f>
        <v>#N/A</v>
      </c>
      <c r="U379" s="284" t="e">
        <f>VLOOKUP($C379+$F379, Temp30!A:C, 3, TRUE)</f>
        <v>#N/A</v>
      </c>
      <c r="V379" s="84"/>
      <c r="W379" s="106" t="e">
        <f>VLOOKUP($C379,Wunder!A:L,5,FALSE)</f>
        <v>#N/A</v>
      </c>
      <c r="X379" s="106" t="e">
        <f>VLOOKUP($C379,Wunder!A:L,11, FALSE)</f>
        <v>#N/A</v>
      </c>
      <c r="Y379" s="80" t="e">
        <f>VLOOKUP($C379,Wunder!A:L,12, FALSE)</f>
        <v>#N/A</v>
      </c>
      <c r="Z379" s="84"/>
      <c r="AA379" s="80" t="e">
        <f>VLOOKUP($C379+F379, KRDD!A:D,4)</f>
        <v>#N/A</v>
      </c>
      <c r="AB379" s="80" t="e">
        <f>VLOOKUP($C379+F379, KRDD!$A:$D,3)</f>
        <v>#N/A</v>
      </c>
      <c r="AC379" s="84"/>
      <c r="AD379" s="80" t="e">
        <f>VLOOKUP($C379+$F379,Meso!A:D,4)</f>
        <v>#N/A</v>
      </c>
      <c r="AE379" s="120" t="e">
        <f>VLOOKUP($C379, Wunder!A:L, 10, FALSE)</f>
        <v>#N/A</v>
      </c>
      <c r="AF379" s="262" t="e">
        <f>VLOOKUP($C379+1,Wunder!A:L,10,FALSE)</f>
        <v>#N/A</v>
      </c>
      <c r="AG379" s="80" t="e">
        <f t="shared" si="49"/>
        <v>#N/A</v>
      </c>
      <c r="AH379" s="106" t="e">
        <f>VLOOKUP($C379+$F379+(4/24),KRDD!A:D,2)-VLOOKUP($C379+$F379,KRDD!A:D,2)</f>
        <v>#N/A</v>
      </c>
      <c r="AI379" s="84"/>
      <c r="AJ379" s="80" t="e">
        <f>VLOOKUP(C379+1,Moon!A:B,2,FALSE)</f>
        <v>#N/A</v>
      </c>
      <c r="AK379" s="112" t="e">
        <f>AJ379*VLOOKUP(AD379,Moon!$R:$S,2,FALSE)</f>
        <v>#N/A</v>
      </c>
      <c r="AL379" s="104">
        <f t="shared" si="40"/>
        <v>1</v>
      </c>
      <c r="AM379" s="198"/>
      <c r="AN379" s="99"/>
      <c r="AO379" s="84"/>
      <c r="AP379" s="99"/>
      <c r="AQ379" s="99"/>
      <c r="AR379" s="89"/>
      <c r="AS379" s="280" t="e">
        <f>VLOOKUP($C379, MDT!A:D, 4, FALSE)</f>
        <v>#N/A</v>
      </c>
      <c r="AT379" s="291" t="e">
        <f>(VLOOKUP($C379, MDT!A:D,4, TRUE)+VLOOKUP($C379+1, MDT!A:D,4, TRUE))/2</f>
        <v>#N/A</v>
      </c>
      <c r="AU379" s="262" t="e">
        <f>((VLOOKUP($C379+1,Flow!A:B,2)+VLOOKUP($C379+2,Flow!A:B,2)+VLOOKUP($C379+3,Flow!A:B,2)+VLOOKUP($C379+4,Flow!A:B,2)+VLOOKUP($C379+5,Flow!A:B,2))/5)</f>
        <v>#N/A</v>
      </c>
      <c r="AV379" s="262" t="e">
        <f>VLOOKUP($AL379,Flow!A:B, 2)</f>
        <v>#N/A</v>
      </c>
      <c r="AW379" s="269" t="e">
        <f>((VLOOKUP(C379+1, Flow!A:B,2))+(VLOOKUP($C379+2, Flow!A:B,2)))/2</f>
        <v>#N/A</v>
      </c>
      <c r="AX379" s="95"/>
      <c r="AY379" s="84"/>
      <c r="AZ379" s="84"/>
      <c r="BA379" s="84"/>
      <c r="BB379" s="103"/>
      <c r="BC379" s="220">
        <f t="shared" si="50"/>
        <v>-693962</v>
      </c>
      <c r="BD379" s="84">
        <v>2025</v>
      </c>
      <c r="BE379" s="140">
        <f t="shared" si="51"/>
        <v>0</v>
      </c>
    </row>
    <row r="380" spans="1:57">
      <c r="A380" s="84"/>
      <c r="B380" s="89"/>
      <c r="C380" s="301"/>
      <c r="D380" s="92"/>
      <c r="E380" s="89"/>
      <c r="F380" s="156"/>
      <c r="G380" s="88"/>
      <c r="H380" s="84"/>
      <c r="I380" s="84"/>
      <c r="J380" s="84"/>
      <c r="K380" s="106"/>
      <c r="L380" s="112"/>
      <c r="M380" s="95"/>
      <c r="N380" s="84"/>
      <c r="O380" s="84"/>
      <c r="P380" s="84"/>
      <c r="Q380" s="84"/>
      <c r="R380" s="84"/>
      <c r="S380" s="89"/>
      <c r="T380" s="280" t="e">
        <f>VLOOKUP($C380+$F380,Meso!A:C,2)</f>
        <v>#N/A</v>
      </c>
      <c r="U380" s="284" t="e">
        <f>VLOOKUP($C380+$F380, Temp30!A:C, 3, TRUE)</f>
        <v>#N/A</v>
      </c>
      <c r="V380" s="84"/>
      <c r="W380" s="106" t="e">
        <f>VLOOKUP($C380,Wunder!A:L,5,FALSE)</f>
        <v>#N/A</v>
      </c>
      <c r="X380" s="106" t="e">
        <f>VLOOKUP($C380,Wunder!A:L,11, FALSE)</f>
        <v>#N/A</v>
      </c>
      <c r="Y380" s="80" t="e">
        <f>VLOOKUP($C380,Wunder!A:L,12, FALSE)</f>
        <v>#N/A</v>
      </c>
      <c r="Z380" s="84"/>
      <c r="AA380" s="80" t="e">
        <f>VLOOKUP($C380+F380, KRDD!A:D,4)</f>
        <v>#N/A</v>
      </c>
      <c r="AB380" s="80" t="e">
        <f>VLOOKUP($C380+F380, KRDD!$A:$D,3)</f>
        <v>#N/A</v>
      </c>
      <c r="AC380" s="84"/>
      <c r="AD380" s="80" t="e">
        <f>VLOOKUP($C380+$F380,Meso!A:D,4)</f>
        <v>#N/A</v>
      </c>
      <c r="AE380" s="120" t="e">
        <f>VLOOKUP($C380, Wunder!A:L, 10, FALSE)</f>
        <v>#N/A</v>
      </c>
      <c r="AF380" s="262" t="e">
        <f>VLOOKUP($C380+1,Wunder!A:L,10,FALSE)</f>
        <v>#N/A</v>
      </c>
      <c r="AG380" s="80" t="e">
        <f t="shared" si="49"/>
        <v>#N/A</v>
      </c>
      <c r="AH380" s="106" t="e">
        <f>VLOOKUP($C380+$F380+(4/24),KRDD!A:D,2)-VLOOKUP($C380+$F380,KRDD!A:D,2)</f>
        <v>#N/A</v>
      </c>
      <c r="AI380" s="84"/>
      <c r="AJ380" s="80" t="e">
        <f>VLOOKUP(C380+1,Moon!A:B,2,FALSE)</f>
        <v>#N/A</v>
      </c>
      <c r="AK380" s="112" t="e">
        <f>AJ380*VLOOKUP(AD380,Moon!$R:$S,2,FALSE)</f>
        <v>#N/A</v>
      </c>
      <c r="AL380" s="104">
        <f t="shared" si="40"/>
        <v>1</v>
      </c>
      <c r="AM380" s="198"/>
      <c r="AN380" s="99"/>
      <c r="AO380" s="84"/>
      <c r="AP380" s="99"/>
      <c r="AQ380" s="99"/>
      <c r="AR380" s="89"/>
      <c r="AS380" s="280" t="e">
        <f>VLOOKUP($C380, MDT!A:D, 4, FALSE)</f>
        <v>#N/A</v>
      </c>
      <c r="AT380" s="291" t="e">
        <f>(VLOOKUP($C380, MDT!A:D,4, TRUE)+VLOOKUP($C380+1, MDT!A:D,4, TRUE))/2</f>
        <v>#N/A</v>
      </c>
      <c r="AU380" s="262" t="e">
        <f>((VLOOKUP($C380+1,Flow!A:B,2)+VLOOKUP($C380+2,Flow!A:B,2)+VLOOKUP($C380+3,Flow!A:B,2)+VLOOKUP($C380+4,Flow!A:B,2)+VLOOKUP($C380+5,Flow!A:B,2))/5)</f>
        <v>#N/A</v>
      </c>
      <c r="AV380" s="262" t="e">
        <f>VLOOKUP($AL380,Flow!A:B, 2)</f>
        <v>#N/A</v>
      </c>
      <c r="AW380" s="269" t="e">
        <f>((VLOOKUP(C380+1, Flow!A:B,2))+(VLOOKUP($C380+2, Flow!A:B,2)))/2</f>
        <v>#N/A</v>
      </c>
      <c r="AX380" s="95"/>
      <c r="AY380" s="84"/>
      <c r="AZ380" s="84"/>
      <c r="BA380" s="84"/>
      <c r="BB380" s="103"/>
      <c r="BC380" s="220">
        <f t="shared" si="50"/>
        <v>-693962</v>
      </c>
      <c r="BD380" s="84">
        <v>2025</v>
      </c>
      <c r="BE380" s="140">
        <f t="shared" si="51"/>
        <v>0</v>
      </c>
    </row>
    <row r="381" spans="1:57">
      <c r="A381" s="84"/>
      <c r="B381" s="89"/>
      <c r="C381" s="301"/>
      <c r="D381" s="92"/>
      <c r="E381" s="89"/>
      <c r="F381" s="156"/>
      <c r="G381" s="88"/>
      <c r="H381" s="84"/>
      <c r="I381" s="84"/>
      <c r="J381" s="84"/>
      <c r="K381" s="106"/>
      <c r="L381" s="112"/>
      <c r="M381" s="95"/>
      <c r="N381" s="84"/>
      <c r="O381" s="84"/>
      <c r="P381" s="84"/>
      <c r="Q381" s="84"/>
      <c r="R381" s="84"/>
      <c r="S381" s="89"/>
      <c r="T381" s="280" t="e">
        <f>VLOOKUP($C381+$F381,Meso!A:C,2)</f>
        <v>#N/A</v>
      </c>
      <c r="U381" s="284" t="e">
        <f>VLOOKUP($C381+$F381, Temp30!A:C, 3, TRUE)</f>
        <v>#N/A</v>
      </c>
      <c r="V381" s="84"/>
      <c r="W381" s="106" t="e">
        <f>VLOOKUP($C381,Wunder!A:L,5,FALSE)</f>
        <v>#N/A</v>
      </c>
      <c r="X381" s="106" t="e">
        <f>VLOOKUP($C381,Wunder!A:L,11, FALSE)</f>
        <v>#N/A</v>
      </c>
      <c r="Y381" s="80" t="e">
        <f>VLOOKUP($C381,Wunder!A:L,12, FALSE)</f>
        <v>#N/A</v>
      </c>
      <c r="Z381" s="84"/>
      <c r="AA381" s="80" t="e">
        <f>VLOOKUP($C381+F381, KRDD!A:D,4)</f>
        <v>#N/A</v>
      </c>
      <c r="AB381" s="80" t="e">
        <f>VLOOKUP($C381+F381, KRDD!$A:$D,3)</f>
        <v>#N/A</v>
      </c>
      <c r="AC381" s="84"/>
      <c r="AD381" s="80" t="e">
        <f>VLOOKUP($C381+$F381,Meso!A:D,4)</f>
        <v>#N/A</v>
      </c>
      <c r="AE381" s="120" t="e">
        <f>VLOOKUP($C381, Wunder!A:L, 10, FALSE)</f>
        <v>#N/A</v>
      </c>
      <c r="AF381" s="262" t="e">
        <f>VLOOKUP($C381+1,Wunder!A:L,10,FALSE)</f>
        <v>#N/A</v>
      </c>
      <c r="AG381" s="80" t="e">
        <f t="shared" si="49"/>
        <v>#N/A</v>
      </c>
      <c r="AH381" s="106" t="e">
        <f>VLOOKUP($C381+$F381+(4/24),KRDD!A:D,2)-VLOOKUP($C381+$F381,KRDD!A:D,2)</f>
        <v>#N/A</v>
      </c>
      <c r="AI381" s="84"/>
      <c r="AJ381" s="80" t="e">
        <f>VLOOKUP(C381+1,Moon!A:B,2,FALSE)</f>
        <v>#N/A</v>
      </c>
      <c r="AK381" s="112" t="e">
        <f>AJ381*VLOOKUP(AD381,Moon!$R:$S,2,FALSE)</f>
        <v>#N/A</v>
      </c>
      <c r="AL381" s="104">
        <f t="shared" si="40"/>
        <v>1</v>
      </c>
      <c r="AM381" s="198"/>
      <c r="AN381" s="99"/>
      <c r="AO381" s="84"/>
      <c r="AP381" s="99"/>
      <c r="AQ381" s="99"/>
      <c r="AR381" s="89"/>
      <c r="AS381" s="280" t="e">
        <f>VLOOKUP($C381, MDT!A:D, 4, FALSE)</f>
        <v>#N/A</v>
      </c>
      <c r="AT381" s="291" t="e">
        <f>(VLOOKUP($C381, MDT!A:D,4, TRUE)+VLOOKUP($C381+1, MDT!A:D,4, TRUE))/2</f>
        <v>#N/A</v>
      </c>
      <c r="AU381" s="262" t="e">
        <f>((VLOOKUP($C381+1,Flow!A:B,2)+VLOOKUP($C381+2,Flow!A:B,2)+VLOOKUP($C381+3,Flow!A:B,2)+VLOOKUP($C381+4,Flow!A:B,2)+VLOOKUP($C381+5,Flow!A:B,2))/5)</f>
        <v>#N/A</v>
      </c>
      <c r="AV381" s="262" t="e">
        <f>VLOOKUP($AL381,Flow!A:B, 2)</f>
        <v>#N/A</v>
      </c>
      <c r="AW381" s="269" t="e">
        <f>((VLOOKUP(C381+1, Flow!A:B,2))+(VLOOKUP($C381+2, Flow!A:B,2)))/2</f>
        <v>#N/A</v>
      </c>
      <c r="AX381" s="95"/>
      <c r="AY381" s="84"/>
      <c r="AZ381" s="84"/>
      <c r="BA381" s="84"/>
      <c r="BB381" s="103"/>
      <c r="BC381" s="220">
        <f t="shared" si="50"/>
        <v>-693962</v>
      </c>
      <c r="BD381" s="84">
        <v>2025</v>
      </c>
      <c r="BE381" s="140">
        <f t="shared" si="51"/>
        <v>0</v>
      </c>
    </row>
    <row r="382" spans="1:57">
      <c r="A382" s="84"/>
      <c r="B382" s="89"/>
      <c r="C382" s="301"/>
      <c r="D382" s="92"/>
      <c r="E382" s="89"/>
      <c r="F382" s="156"/>
      <c r="G382" s="88"/>
      <c r="H382" s="84"/>
      <c r="I382" s="84"/>
      <c r="J382" s="84"/>
      <c r="K382" s="106"/>
      <c r="L382" s="112"/>
      <c r="M382" s="95"/>
      <c r="N382" s="84"/>
      <c r="O382" s="84"/>
      <c r="P382" s="84"/>
      <c r="Q382" s="84"/>
      <c r="R382" s="84"/>
      <c r="S382" s="89"/>
      <c r="T382" s="280" t="e">
        <f>VLOOKUP($C382+$F382,Meso!A:C,2)</f>
        <v>#N/A</v>
      </c>
      <c r="U382" s="284" t="e">
        <f>VLOOKUP($C382+$F382, Temp30!A:C, 3, TRUE)</f>
        <v>#N/A</v>
      </c>
      <c r="V382" s="84"/>
      <c r="W382" s="106" t="e">
        <f>VLOOKUP($C382,Wunder!A:L,5,FALSE)</f>
        <v>#N/A</v>
      </c>
      <c r="X382" s="106" t="e">
        <f>VLOOKUP($C382,Wunder!A:L,11, FALSE)</f>
        <v>#N/A</v>
      </c>
      <c r="Y382" s="80" t="e">
        <f>VLOOKUP($C382,Wunder!A:L,12, FALSE)</f>
        <v>#N/A</v>
      </c>
      <c r="Z382" s="84"/>
      <c r="AA382" s="80" t="e">
        <f>VLOOKUP($C382+F382, KRDD!A:D,4)</f>
        <v>#N/A</v>
      </c>
      <c r="AB382" s="80" t="e">
        <f>VLOOKUP($C382+F382, KRDD!$A:$D,3)</f>
        <v>#N/A</v>
      </c>
      <c r="AC382" s="84"/>
      <c r="AD382" s="80" t="e">
        <f>VLOOKUP($C382+$F382,Meso!A:D,4)</f>
        <v>#N/A</v>
      </c>
      <c r="AE382" s="120" t="e">
        <f>VLOOKUP($C382, Wunder!A:L, 10, FALSE)</f>
        <v>#N/A</v>
      </c>
      <c r="AF382" s="262" t="e">
        <f>VLOOKUP($C382+1,Wunder!A:L,10,FALSE)</f>
        <v>#N/A</v>
      </c>
      <c r="AG382" s="80" t="e">
        <f t="shared" si="49"/>
        <v>#N/A</v>
      </c>
      <c r="AH382" s="106" t="e">
        <f>VLOOKUP($C382+$F382+(4/24),KRDD!A:D,2)-VLOOKUP($C382+$F382,KRDD!A:D,2)</f>
        <v>#N/A</v>
      </c>
      <c r="AI382" s="84"/>
      <c r="AJ382" s="80" t="e">
        <f>VLOOKUP(C382+1,Moon!A:B,2,FALSE)</f>
        <v>#N/A</v>
      </c>
      <c r="AK382" s="112" t="e">
        <f>AJ382*VLOOKUP(AD382,Moon!$R:$S,2,FALSE)</f>
        <v>#N/A</v>
      </c>
      <c r="AL382" s="104">
        <f t="shared" si="40"/>
        <v>1</v>
      </c>
      <c r="AM382" s="198"/>
      <c r="AN382" s="99"/>
      <c r="AO382" s="84"/>
      <c r="AP382" s="99"/>
      <c r="AQ382" s="99"/>
      <c r="AR382" s="89"/>
      <c r="AS382" s="280" t="e">
        <f>VLOOKUP($C382, MDT!A:D, 4, FALSE)</f>
        <v>#N/A</v>
      </c>
      <c r="AT382" s="291" t="e">
        <f>(VLOOKUP($C382, MDT!A:D,4, TRUE)+VLOOKUP($C382+1, MDT!A:D,4, TRUE))/2</f>
        <v>#N/A</v>
      </c>
      <c r="AU382" s="262" t="e">
        <f>((VLOOKUP($C382+1,Flow!A:B,2)+VLOOKUP($C382+2,Flow!A:B,2)+VLOOKUP($C382+3,Flow!A:B,2)+VLOOKUP($C382+4,Flow!A:B,2)+VLOOKUP($C382+5,Flow!A:B,2))/5)</f>
        <v>#N/A</v>
      </c>
      <c r="AV382" s="262" t="e">
        <f>VLOOKUP($AL382,Flow!A:B, 2)</f>
        <v>#N/A</v>
      </c>
      <c r="AW382" s="269" t="e">
        <f>((VLOOKUP(C382+1, Flow!A:B,2))+(VLOOKUP($C382+2, Flow!A:B,2)))/2</f>
        <v>#N/A</v>
      </c>
      <c r="AX382" s="95"/>
      <c r="AY382" s="84"/>
      <c r="AZ382" s="84"/>
      <c r="BA382" s="84"/>
      <c r="BB382" s="103"/>
      <c r="BC382" s="220">
        <f t="shared" si="50"/>
        <v>-693962</v>
      </c>
      <c r="BD382" s="84">
        <v>2025</v>
      </c>
      <c r="BE382" s="140">
        <f t="shared" si="51"/>
        <v>0</v>
      </c>
    </row>
    <row r="383" spans="1:57">
      <c r="A383" s="84"/>
      <c r="B383" s="89"/>
      <c r="C383" s="301"/>
      <c r="D383" s="92"/>
      <c r="E383" s="89"/>
      <c r="F383" s="156"/>
      <c r="G383" s="88"/>
      <c r="H383" s="84"/>
      <c r="I383" s="84"/>
      <c r="J383" s="84"/>
      <c r="K383" s="106"/>
      <c r="L383" s="112"/>
      <c r="M383" s="95"/>
      <c r="N383" s="84"/>
      <c r="O383" s="84"/>
      <c r="P383" s="84"/>
      <c r="Q383" s="84"/>
      <c r="R383" s="84"/>
      <c r="S383" s="89"/>
      <c r="T383" s="280" t="e">
        <f>VLOOKUP($C383+$F383,Meso!A:C,2)</f>
        <v>#N/A</v>
      </c>
      <c r="U383" s="284" t="e">
        <f>VLOOKUP($C383+$F383, Temp30!A:C, 3, TRUE)</f>
        <v>#N/A</v>
      </c>
      <c r="V383" s="84"/>
      <c r="W383" s="106" t="e">
        <f>VLOOKUP($C383,Wunder!A:L,5,FALSE)</f>
        <v>#N/A</v>
      </c>
      <c r="X383" s="106" t="e">
        <f>VLOOKUP($C383,Wunder!A:L,11, FALSE)</f>
        <v>#N/A</v>
      </c>
      <c r="Y383" s="80" t="e">
        <f>VLOOKUP($C383,Wunder!A:L,12, FALSE)</f>
        <v>#N/A</v>
      </c>
      <c r="Z383" s="84"/>
      <c r="AA383" s="80" t="e">
        <f>VLOOKUP($C383+F383, KRDD!A:D,4)</f>
        <v>#N/A</v>
      </c>
      <c r="AB383" s="80" t="e">
        <f>VLOOKUP($C383+F383, KRDD!$A:$D,3)</f>
        <v>#N/A</v>
      </c>
      <c r="AC383" s="84"/>
      <c r="AD383" s="80" t="e">
        <f>VLOOKUP($C383+$F383,Meso!A:D,4)</f>
        <v>#N/A</v>
      </c>
      <c r="AE383" s="120" t="e">
        <f>VLOOKUP($C383, Wunder!A:L, 10, FALSE)</f>
        <v>#N/A</v>
      </c>
      <c r="AF383" s="262" t="e">
        <f>VLOOKUP($C383+1,Wunder!A:L,10,FALSE)</f>
        <v>#N/A</v>
      </c>
      <c r="AG383" s="80" t="e">
        <f t="shared" si="49"/>
        <v>#N/A</v>
      </c>
      <c r="AH383" s="106" t="e">
        <f>VLOOKUP($C383+$F383+(4/24),KRDD!A:D,2)-VLOOKUP($C383+$F383,KRDD!A:D,2)</f>
        <v>#N/A</v>
      </c>
      <c r="AI383" s="84"/>
      <c r="AJ383" s="80" t="e">
        <f>VLOOKUP(C383+1,Moon!A:B,2,FALSE)</f>
        <v>#N/A</v>
      </c>
      <c r="AK383" s="112" t="e">
        <f>AJ383*VLOOKUP(AD383,Moon!$R:$S,2,FALSE)</f>
        <v>#N/A</v>
      </c>
      <c r="AL383" s="104">
        <f t="shared" si="40"/>
        <v>1</v>
      </c>
      <c r="AM383" s="198"/>
      <c r="AN383" s="99"/>
      <c r="AO383" s="84"/>
      <c r="AP383" s="99"/>
      <c r="AQ383" s="99"/>
      <c r="AR383" s="89"/>
      <c r="AS383" s="280" t="e">
        <f>VLOOKUP($C383, MDT!A:D, 4, FALSE)</f>
        <v>#N/A</v>
      </c>
      <c r="AT383" s="291" t="e">
        <f>(VLOOKUP($C383, MDT!A:D,4, TRUE)+VLOOKUP($C383+1, MDT!A:D,4, TRUE))/2</f>
        <v>#N/A</v>
      </c>
      <c r="AU383" s="262" t="e">
        <f>((VLOOKUP($C383+1,Flow!A:B,2)+VLOOKUP($C383+2,Flow!A:B,2)+VLOOKUP($C383+3,Flow!A:B,2)+VLOOKUP($C383+4,Flow!A:B,2)+VLOOKUP($C383+5,Flow!A:B,2))/5)</f>
        <v>#N/A</v>
      </c>
      <c r="AV383" s="262" t="e">
        <f>VLOOKUP($AL383,Flow!A:B, 2)</f>
        <v>#N/A</v>
      </c>
      <c r="AW383" s="269" t="e">
        <f>((VLOOKUP(C383+1, Flow!A:B,2))+(VLOOKUP($C383+2, Flow!A:B,2)))/2</f>
        <v>#N/A</v>
      </c>
      <c r="AX383" s="95"/>
      <c r="AY383" s="84"/>
      <c r="AZ383" s="84"/>
      <c r="BA383" s="84"/>
      <c r="BB383" s="103"/>
      <c r="BC383" s="220">
        <f t="shared" si="50"/>
        <v>-693962</v>
      </c>
      <c r="BD383" s="84">
        <v>2025</v>
      </c>
      <c r="BE383" s="140">
        <f t="shared" si="51"/>
        <v>0</v>
      </c>
    </row>
    <row r="384" spans="1:57">
      <c r="A384" s="84"/>
      <c r="B384" s="89"/>
      <c r="C384" s="301"/>
      <c r="D384" s="92"/>
      <c r="E384" s="89"/>
      <c r="F384" s="156"/>
      <c r="G384" s="88"/>
      <c r="H384" s="84"/>
      <c r="I384" s="84"/>
      <c r="J384" s="84"/>
      <c r="K384" s="106"/>
      <c r="L384" s="112"/>
      <c r="M384" s="95"/>
      <c r="N384" s="84"/>
      <c r="O384" s="84"/>
      <c r="P384" s="84"/>
      <c r="Q384" s="84"/>
      <c r="R384" s="84"/>
      <c r="S384" s="89"/>
      <c r="T384" s="280" t="e">
        <f>VLOOKUP($C384+$F384,Meso!A:C,2)</f>
        <v>#N/A</v>
      </c>
      <c r="U384" s="284" t="e">
        <f>VLOOKUP($C384+$F384, Temp30!A:C, 3, TRUE)</f>
        <v>#N/A</v>
      </c>
      <c r="V384" s="84"/>
      <c r="W384" s="106" t="e">
        <f>VLOOKUP($C384,Wunder!A:L,5,FALSE)</f>
        <v>#N/A</v>
      </c>
      <c r="X384" s="106" t="e">
        <f>VLOOKUP($C384,Wunder!A:L,11, FALSE)</f>
        <v>#N/A</v>
      </c>
      <c r="Y384" s="80" t="e">
        <f>VLOOKUP($C384,Wunder!A:L,12, FALSE)</f>
        <v>#N/A</v>
      </c>
      <c r="Z384" s="84"/>
      <c r="AA384" s="80" t="e">
        <f>VLOOKUP($C384+F384, KRDD!A:D,4)</f>
        <v>#N/A</v>
      </c>
      <c r="AB384" s="80" t="e">
        <f>VLOOKUP($C384+F384, KRDD!$A:$D,3)</f>
        <v>#N/A</v>
      </c>
      <c r="AC384" s="84"/>
      <c r="AD384" s="80" t="e">
        <f>VLOOKUP($C384+$F384,Meso!A:D,4)</f>
        <v>#N/A</v>
      </c>
      <c r="AE384" s="120" t="e">
        <f>VLOOKUP($C384, Wunder!A:L, 10, FALSE)</f>
        <v>#N/A</v>
      </c>
      <c r="AF384" s="262" t="e">
        <f>VLOOKUP($C384+1,Wunder!A:L,10,FALSE)</f>
        <v>#N/A</v>
      </c>
      <c r="AG384" s="80" t="e">
        <f t="shared" si="49"/>
        <v>#N/A</v>
      </c>
      <c r="AH384" s="106" t="e">
        <f>VLOOKUP($C384+$F384+(4/24),KRDD!A:D,2)-VLOOKUP($C384+$F384,KRDD!A:D,2)</f>
        <v>#N/A</v>
      </c>
      <c r="AI384" s="84"/>
      <c r="AJ384" s="80" t="e">
        <f>VLOOKUP(C384+1,Moon!A:B,2,FALSE)</f>
        <v>#N/A</v>
      </c>
      <c r="AK384" s="112" t="e">
        <f>AJ384*VLOOKUP(AD384,Moon!$R:$S,2,FALSE)</f>
        <v>#N/A</v>
      </c>
      <c r="AL384" s="104">
        <f t="shared" si="40"/>
        <v>1</v>
      </c>
      <c r="AM384" s="198"/>
      <c r="AN384" s="99"/>
      <c r="AO384" s="84"/>
      <c r="AP384" s="99"/>
      <c r="AQ384" s="99"/>
      <c r="AR384" s="89"/>
      <c r="AS384" s="280" t="e">
        <f>VLOOKUP($C384, MDT!A:D, 4, FALSE)</f>
        <v>#N/A</v>
      </c>
      <c r="AT384" s="291" t="e">
        <f>(VLOOKUP($C384, MDT!A:D,4, TRUE)+VLOOKUP($C384+1, MDT!A:D,4, TRUE))/2</f>
        <v>#N/A</v>
      </c>
      <c r="AU384" s="262" t="e">
        <f>((VLOOKUP($C384+1,Flow!A:B,2)+VLOOKUP($C384+2,Flow!A:B,2)+VLOOKUP($C384+3,Flow!A:B,2)+VLOOKUP($C384+4,Flow!A:B,2)+VLOOKUP($C384+5,Flow!A:B,2))/5)</f>
        <v>#N/A</v>
      </c>
      <c r="AV384" s="262" t="e">
        <f>VLOOKUP($AL384,Flow!A:B, 2)</f>
        <v>#N/A</v>
      </c>
      <c r="AW384" s="269" t="e">
        <f>((VLOOKUP(C384+1, Flow!A:B,2))+(VLOOKUP($C384+2, Flow!A:B,2)))/2</f>
        <v>#N/A</v>
      </c>
      <c r="AX384" s="95"/>
      <c r="AY384" s="84"/>
      <c r="AZ384" s="84"/>
      <c r="BA384" s="84"/>
      <c r="BB384" s="103"/>
      <c r="BC384" s="220">
        <f t="shared" si="50"/>
        <v>-693962</v>
      </c>
      <c r="BD384" s="84">
        <v>2025</v>
      </c>
      <c r="BE384" s="140">
        <f t="shared" si="51"/>
        <v>0</v>
      </c>
    </row>
    <row r="385" spans="1:57">
      <c r="A385" s="84"/>
      <c r="B385" s="89"/>
      <c r="C385" s="301"/>
      <c r="D385" s="92"/>
      <c r="E385" s="89"/>
      <c r="F385" s="156"/>
      <c r="G385" s="88"/>
      <c r="H385" s="84"/>
      <c r="I385" s="84"/>
      <c r="J385" s="84"/>
      <c r="K385" s="106"/>
      <c r="L385" s="112"/>
      <c r="M385" s="95"/>
      <c r="N385" s="84"/>
      <c r="O385" s="84"/>
      <c r="P385" s="84"/>
      <c r="Q385" s="84"/>
      <c r="R385" s="84"/>
      <c r="S385" s="89"/>
      <c r="T385" s="280" t="e">
        <f>VLOOKUP($C385+$F385,Meso!A:C,2)</f>
        <v>#N/A</v>
      </c>
      <c r="U385" s="284" t="e">
        <f>VLOOKUP($C385+$F385, Temp30!A:C, 3, TRUE)</f>
        <v>#N/A</v>
      </c>
      <c r="V385" s="84"/>
      <c r="W385" s="106" t="e">
        <f>VLOOKUP($C385,Wunder!A:L,5,FALSE)</f>
        <v>#N/A</v>
      </c>
      <c r="X385" s="106" t="e">
        <f>VLOOKUP($C385,Wunder!A:L,11, FALSE)</f>
        <v>#N/A</v>
      </c>
      <c r="Y385" s="80" t="e">
        <f>VLOOKUP($C385,Wunder!A:L,12, FALSE)</f>
        <v>#N/A</v>
      </c>
      <c r="Z385" s="84"/>
      <c r="AA385" s="80" t="e">
        <f>VLOOKUP($C385+F385, KRDD!A:D,4)</f>
        <v>#N/A</v>
      </c>
      <c r="AB385" s="80" t="e">
        <f>VLOOKUP($C385+F385, KRDD!$A:$D,3)</f>
        <v>#N/A</v>
      </c>
      <c r="AC385" s="84"/>
      <c r="AD385" s="80" t="e">
        <f>VLOOKUP($C385+$F385,Meso!A:D,4)</f>
        <v>#N/A</v>
      </c>
      <c r="AE385" s="120" t="e">
        <f>VLOOKUP($C385, Wunder!A:L, 10, FALSE)</f>
        <v>#N/A</v>
      </c>
      <c r="AF385" s="262" t="e">
        <f>VLOOKUP($C385+1,Wunder!A:L,10,FALSE)</f>
        <v>#N/A</v>
      </c>
      <c r="AG385" s="80" t="e">
        <f t="shared" si="49"/>
        <v>#N/A</v>
      </c>
      <c r="AH385" s="106" t="e">
        <f>VLOOKUP($C385+$F385+(4/24),KRDD!A:D,2)-VLOOKUP($C385+$F385,KRDD!A:D,2)</f>
        <v>#N/A</v>
      </c>
      <c r="AI385" s="84"/>
      <c r="AJ385" s="80" t="e">
        <f>VLOOKUP(C385+1,Moon!A:B,2,FALSE)</f>
        <v>#N/A</v>
      </c>
      <c r="AK385" s="112" t="e">
        <f>AJ385*VLOOKUP(AD385,Moon!$R:$S,2,FALSE)</f>
        <v>#N/A</v>
      </c>
      <c r="AL385" s="104">
        <f t="shared" si="40"/>
        <v>1</v>
      </c>
      <c r="AM385" s="198"/>
      <c r="AN385" s="99"/>
      <c r="AO385" s="84"/>
      <c r="AP385" s="99"/>
      <c r="AQ385" s="99"/>
      <c r="AR385" s="89"/>
      <c r="AS385" s="280" t="e">
        <f>VLOOKUP($C385, MDT!A:D, 4, FALSE)</f>
        <v>#N/A</v>
      </c>
      <c r="AT385" s="291" t="e">
        <f>(VLOOKUP($C385, MDT!A:D,4, TRUE)+VLOOKUP($C385+1, MDT!A:D,4, TRUE))/2</f>
        <v>#N/A</v>
      </c>
      <c r="AU385" s="262" t="e">
        <f>((VLOOKUP($C385+1,Flow!A:B,2)+VLOOKUP($C385+2,Flow!A:B,2)+VLOOKUP($C385+3,Flow!A:B,2)+VLOOKUP($C385+4,Flow!A:B,2)+VLOOKUP($C385+5,Flow!A:B,2))/5)</f>
        <v>#N/A</v>
      </c>
      <c r="AV385" s="262" t="e">
        <f>VLOOKUP($AL385,Flow!A:B, 2)</f>
        <v>#N/A</v>
      </c>
      <c r="AW385" s="269" t="e">
        <f>((VLOOKUP(C385+1, Flow!A:B,2))+(VLOOKUP($C385+2, Flow!A:B,2)))/2</f>
        <v>#N/A</v>
      </c>
      <c r="AX385" s="95"/>
      <c r="AY385" s="84"/>
      <c r="AZ385" s="84"/>
      <c r="BA385" s="84"/>
      <c r="BB385" s="103"/>
      <c r="BC385" s="220">
        <f t="shared" si="50"/>
        <v>-693962</v>
      </c>
      <c r="BD385" s="84">
        <v>2025</v>
      </c>
      <c r="BE385" s="140">
        <f t="shared" si="51"/>
        <v>0</v>
      </c>
    </row>
    <row r="386" spans="1:57">
      <c r="A386" s="84"/>
      <c r="B386" s="89"/>
      <c r="C386" s="301"/>
      <c r="D386" s="92"/>
      <c r="E386" s="89"/>
      <c r="F386" s="156"/>
      <c r="G386" s="88"/>
      <c r="H386" s="84"/>
      <c r="I386" s="84"/>
      <c r="J386" s="84"/>
      <c r="K386" s="106"/>
      <c r="L386" s="112"/>
      <c r="M386" s="95"/>
      <c r="N386" s="84"/>
      <c r="O386" s="84"/>
      <c r="P386" s="84"/>
      <c r="Q386" s="84"/>
      <c r="R386" s="84"/>
      <c r="S386" s="89"/>
      <c r="T386" s="280" t="e">
        <f>VLOOKUP($C386+$F386,Meso!A:C,2)</f>
        <v>#N/A</v>
      </c>
      <c r="U386" s="284" t="e">
        <f>VLOOKUP($C386+$F386, Temp30!A:C, 3, TRUE)</f>
        <v>#N/A</v>
      </c>
      <c r="V386" s="84"/>
      <c r="W386" s="106" t="e">
        <f>VLOOKUP($C386,Wunder!A:L,5,FALSE)</f>
        <v>#N/A</v>
      </c>
      <c r="X386" s="106" t="e">
        <f>VLOOKUP($C386,Wunder!A:L,11, FALSE)</f>
        <v>#N/A</v>
      </c>
      <c r="Y386" s="80" t="e">
        <f>VLOOKUP($C386,Wunder!A:L,12, FALSE)</f>
        <v>#N/A</v>
      </c>
      <c r="Z386" s="84"/>
      <c r="AA386" s="80" t="e">
        <f>VLOOKUP($C386+F386, KRDD!A:D,4)</f>
        <v>#N/A</v>
      </c>
      <c r="AB386" s="80" t="e">
        <f>VLOOKUP($C386+F386, KRDD!$A:$D,3)</f>
        <v>#N/A</v>
      </c>
      <c r="AC386" s="84"/>
      <c r="AD386" s="80" t="e">
        <f>VLOOKUP($C386+$F386,Meso!A:D,4)</f>
        <v>#N/A</v>
      </c>
      <c r="AE386" s="120" t="e">
        <f>VLOOKUP($C386, Wunder!A:L, 10, FALSE)</f>
        <v>#N/A</v>
      </c>
      <c r="AF386" s="262" t="e">
        <f>VLOOKUP($C386+1,Wunder!A:L,10,FALSE)</f>
        <v>#N/A</v>
      </c>
      <c r="AG386" s="80" t="e">
        <f t="shared" si="49"/>
        <v>#N/A</v>
      </c>
      <c r="AH386" s="106" t="e">
        <f>VLOOKUP($C386+$F386+(4/24),KRDD!A:D,2)-VLOOKUP($C386+$F386,KRDD!A:D,2)</f>
        <v>#N/A</v>
      </c>
      <c r="AI386" s="84"/>
      <c r="AJ386" s="80" t="e">
        <f>VLOOKUP(C386+1,Moon!A:B,2,FALSE)</f>
        <v>#N/A</v>
      </c>
      <c r="AK386" s="112" t="e">
        <f>AJ386*VLOOKUP(AD386,Moon!$R:$S,2,FALSE)</f>
        <v>#N/A</v>
      </c>
      <c r="AL386" s="104">
        <f t="shared" si="40"/>
        <v>1</v>
      </c>
      <c r="AM386" s="198"/>
      <c r="AN386" s="99"/>
      <c r="AO386" s="84"/>
      <c r="AP386" s="99"/>
      <c r="AQ386" s="99"/>
      <c r="AR386" s="89"/>
      <c r="AS386" s="280" t="e">
        <f>VLOOKUP($C386, MDT!A:D, 4, FALSE)</f>
        <v>#N/A</v>
      </c>
      <c r="AT386" s="291" t="e">
        <f>(VLOOKUP($C386, MDT!A:D,4, TRUE)+VLOOKUP($C386+1, MDT!A:D,4, TRUE))/2</f>
        <v>#N/A</v>
      </c>
      <c r="AU386" s="262" t="e">
        <f>((VLOOKUP($C386+1,Flow!A:B,2)+VLOOKUP($C386+2,Flow!A:B,2)+VLOOKUP($C386+3,Flow!A:B,2)+VLOOKUP($C386+4,Flow!A:B,2)+VLOOKUP($C386+5,Flow!A:B,2))/5)</f>
        <v>#N/A</v>
      </c>
      <c r="AV386" s="262" t="e">
        <f>VLOOKUP($AL386,Flow!A:B, 2)</f>
        <v>#N/A</v>
      </c>
      <c r="AW386" s="269" t="e">
        <f>((VLOOKUP(C386+1, Flow!A:B,2))+(VLOOKUP($C386+2, Flow!A:B,2)))/2</f>
        <v>#N/A</v>
      </c>
      <c r="AX386" s="95"/>
      <c r="AY386" s="84"/>
      <c r="AZ386" s="84"/>
      <c r="BA386" s="84"/>
      <c r="BB386" s="103"/>
      <c r="BC386" s="220">
        <f t="shared" si="50"/>
        <v>-693962</v>
      </c>
      <c r="BD386" s="84">
        <v>2025</v>
      </c>
      <c r="BE386" s="140">
        <f t="shared" si="51"/>
        <v>0</v>
      </c>
    </row>
    <row r="387" spans="1:57">
      <c r="A387" s="84"/>
      <c r="B387" s="89"/>
      <c r="C387" s="301"/>
      <c r="D387" s="92"/>
      <c r="E387" s="89"/>
      <c r="F387" s="156"/>
      <c r="G387" s="88"/>
      <c r="H387" s="84"/>
      <c r="I387" s="84"/>
      <c r="J387" s="84"/>
      <c r="K387" s="106"/>
      <c r="L387" s="112"/>
      <c r="M387" s="95"/>
      <c r="N387" s="84"/>
      <c r="O387" s="84"/>
      <c r="P387" s="84"/>
      <c r="Q387" s="84"/>
      <c r="R387" s="84"/>
      <c r="S387" s="89"/>
      <c r="T387" s="280" t="e">
        <f>VLOOKUP($C387+$F387,Meso!A:C,2)</f>
        <v>#N/A</v>
      </c>
      <c r="U387" s="284" t="e">
        <f>VLOOKUP($C387+$F387, Temp30!A:C, 3, TRUE)</f>
        <v>#N/A</v>
      </c>
      <c r="V387" s="84"/>
      <c r="W387" s="106" t="e">
        <f>VLOOKUP($C387,Wunder!A:L,5,FALSE)</f>
        <v>#N/A</v>
      </c>
      <c r="X387" s="106" t="e">
        <f>VLOOKUP($C387,Wunder!A:L,11, FALSE)</f>
        <v>#N/A</v>
      </c>
      <c r="Y387" s="80" t="e">
        <f>VLOOKUP($C387,Wunder!A:L,12, FALSE)</f>
        <v>#N/A</v>
      </c>
      <c r="Z387" s="84"/>
      <c r="AA387" s="80" t="e">
        <f>VLOOKUP($C387+F387, KRDD!A:D,4)</f>
        <v>#N/A</v>
      </c>
      <c r="AB387" s="80" t="e">
        <f>VLOOKUP($C387+F387, KRDD!$A:$D,3)</f>
        <v>#N/A</v>
      </c>
      <c r="AC387" s="84"/>
      <c r="AD387" s="80" t="e">
        <f>VLOOKUP($C387+$F387,Meso!A:D,4)</f>
        <v>#N/A</v>
      </c>
      <c r="AE387" s="120" t="e">
        <f>VLOOKUP($C387, Wunder!A:L, 10, FALSE)</f>
        <v>#N/A</v>
      </c>
      <c r="AF387" s="262" t="e">
        <f>VLOOKUP($C387+1,Wunder!A:L,10,FALSE)</f>
        <v>#N/A</v>
      </c>
      <c r="AG387" s="80" t="e">
        <f t="shared" si="49"/>
        <v>#N/A</v>
      </c>
      <c r="AH387" s="106" t="e">
        <f>VLOOKUP($C387+$F387+(4/24),KRDD!A:D,2)-VLOOKUP($C387+$F387,KRDD!A:D,2)</f>
        <v>#N/A</v>
      </c>
      <c r="AI387" s="84"/>
      <c r="AJ387" s="80" t="e">
        <f>VLOOKUP(C387+1,Moon!A:B,2,FALSE)</f>
        <v>#N/A</v>
      </c>
      <c r="AK387" s="112" t="e">
        <f>AJ387*VLOOKUP(AD387,Moon!$R:$S,2,FALSE)</f>
        <v>#N/A</v>
      </c>
      <c r="AL387" s="104">
        <f t="shared" si="40"/>
        <v>1</v>
      </c>
      <c r="AM387" s="198"/>
      <c r="AN387" s="99"/>
      <c r="AO387" s="84"/>
      <c r="AP387" s="99"/>
      <c r="AQ387" s="99"/>
      <c r="AR387" s="89"/>
      <c r="AS387" s="280" t="e">
        <f>VLOOKUP($C387, MDT!A:D, 4, FALSE)</f>
        <v>#N/A</v>
      </c>
      <c r="AT387" s="291" t="e">
        <f>(VLOOKUP($C387, MDT!A:D,4, TRUE)+VLOOKUP($C387+1, MDT!A:D,4, TRUE))/2</f>
        <v>#N/A</v>
      </c>
      <c r="AU387" s="262" t="e">
        <f>((VLOOKUP($C387+1,Flow!A:B,2)+VLOOKUP($C387+2,Flow!A:B,2)+VLOOKUP($C387+3,Flow!A:B,2)+VLOOKUP($C387+4,Flow!A:B,2)+VLOOKUP($C387+5,Flow!A:B,2))/5)</f>
        <v>#N/A</v>
      </c>
      <c r="AV387" s="262" t="e">
        <f>VLOOKUP($AL387,Flow!A:B, 2)</f>
        <v>#N/A</v>
      </c>
      <c r="AW387" s="269" t="e">
        <f>((VLOOKUP(C387+1, Flow!A:B,2))+(VLOOKUP($C387+2, Flow!A:B,2)))/2</f>
        <v>#N/A</v>
      </c>
      <c r="AX387" s="95"/>
      <c r="AY387" s="84"/>
      <c r="AZ387" s="84"/>
      <c r="BA387" s="84"/>
      <c r="BB387" s="103"/>
      <c r="BC387" s="220">
        <f t="shared" si="50"/>
        <v>-693962</v>
      </c>
      <c r="BD387" s="84">
        <v>2025</v>
      </c>
      <c r="BE387" s="140">
        <f t="shared" si="51"/>
        <v>0</v>
      </c>
    </row>
    <row r="388" spans="1:57">
      <c r="A388" s="84"/>
      <c r="B388" s="89"/>
      <c r="C388" s="301"/>
      <c r="D388" s="92"/>
      <c r="E388" s="89"/>
      <c r="F388" s="156"/>
      <c r="G388" s="88"/>
      <c r="H388" s="84"/>
      <c r="I388" s="84"/>
      <c r="J388" s="84"/>
      <c r="K388" s="106"/>
      <c r="L388" s="112"/>
      <c r="M388" s="95"/>
      <c r="N388" s="84"/>
      <c r="O388" s="84"/>
      <c r="P388" s="84"/>
      <c r="Q388" s="84"/>
      <c r="R388" s="84"/>
      <c r="S388" s="89"/>
      <c r="T388" s="280" t="e">
        <f>VLOOKUP($C388+$F388,Meso!A:C,2)</f>
        <v>#N/A</v>
      </c>
      <c r="U388" s="284" t="e">
        <f>VLOOKUP($C388+$F388, Temp30!A:C, 3, TRUE)</f>
        <v>#N/A</v>
      </c>
      <c r="V388" s="84"/>
      <c r="W388" s="106" t="e">
        <f>VLOOKUP($C388,Wunder!A:L,5,FALSE)</f>
        <v>#N/A</v>
      </c>
      <c r="X388" s="106" t="e">
        <f>VLOOKUP($C388,Wunder!A:L,11, FALSE)</f>
        <v>#N/A</v>
      </c>
      <c r="Y388" s="80" t="e">
        <f>VLOOKUP($C388,Wunder!A:L,12, FALSE)</f>
        <v>#N/A</v>
      </c>
      <c r="Z388" s="84"/>
      <c r="AA388" s="80" t="e">
        <f>VLOOKUP($C388+F388, KRDD!A:D,4)</f>
        <v>#N/A</v>
      </c>
      <c r="AB388" s="80" t="e">
        <f>VLOOKUP($C388+F388, KRDD!$A:$D,3)</f>
        <v>#N/A</v>
      </c>
      <c r="AC388" s="84"/>
      <c r="AD388" s="80" t="e">
        <f>VLOOKUP($C388+$F388,Meso!A:D,4)</f>
        <v>#N/A</v>
      </c>
      <c r="AE388" s="120" t="e">
        <f>VLOOKUP($C388, Wunder!A:L, 10, FALSE)</f>
        <v>#N/A</v>
      </c>
      <c r="AF388" s="262" t="e">
        <f>VLOOKUP($C388+1,Wunder!A:L,10,FALSE)</f>
        <v>#N/A</v>
      </c>
      <c r="AG388" s="80" t="e">
        <f t="shared" si="49"/>
        <v>#N/A</v>
      </c>
      <c r="AH388" s="106" t="e">
        <f>VLOOKUP($C388+$F388+(4/24),KRDD!A:D,2)-VLOOKUP($C388+$F388,KRDD!A:D,2)</f>
        <v>#N/A</v>
      </c>
      <c r="AI388" s="84"/>
      <c r="AJ388" s="80" t="e">
        <f>VLOOKUP(C388+1,Moon!A:B,2,FALSE)</f>
        <v>#N/A</v>
      </c>
      <c r="AK388" s="112" t="e">
        <f>AJ388*VLOOKUP(AD388,Moon!$R:$S,2,FALSE)</f>
        <v>#N/A</v>
      </c>
      <c r="AL388" s="104">
        <f t="shared" si="40"/>
        <v>1</v>
      </c>
      <c r="AM388" s="198"/>
      <c r="AN388" s="99"/>
      <c r="AO388" s="84"/>
      <c r="AP388" s="99"/>
      <c r="AQ388" s="99"/>
      <c r="AR388" s="89"/>
      <c r="AS388" s="280" t="e">
        <f>VLOOKUP($C388, MDT!A:D, 4, FALSE)</f>
        <v>#N/A</v>
      </c>
      <c r="AT388" s="291" t="e">
        <f>(VLOOKUP($C388, MDT!A:D,4, TRUE)+VLOOKUP($C388+1, MDT!A:D,4, TRUE))/2</f>
        <v>#N/A</v>
      </c>
      <c r="AU388" s="262" t="e">
        <f>((VLOOKUP($C388+1,Flow!A:B,2)+VLOOKUP($C388+2,Flow!A:B,2)+VLOOKUP($C388+3,Flow!A:B,2)+VLOOKUP($C388+4,Flow!A:B,2)+VLOOKUP($C388+5,Flow!A:B,2))/5)</f>
        <v>#N/A</v>
      </c>
      <c r="AV388" s="262" t="e">
        <f>VLOOKUP($AL388,Flow!A:B, 2)</f>
        <v>#N/A</v>
      </c>
      <c r="AW388" s="269" t="e">
        <f>((VLOOKUP(C388+1, Flow!A:B,2))+(VLOOKUP($C388+2, Flow!A:B,2)))/2</f>
        <v>#N/A</v>
      </c>
      <c r="AX388" s="95"/>
      <c r="AY388" s="84"/>
      <c r="AZ388" s="84"/>
      <c r="BA388" s="84"/>
      <c r="BB388" s="103"/>
      <c r="BC388" s="220">
        <f t="shared" si="50"/>
        <v>-693962</v>
      </c>
      <c r="BD388" s="84">
        <v>2025</v>
      </c>
      <c r="BE388" s="140">
        <f t="shared" si="51"/>
        <v>0</v>
      </c>
    </row>
    <row r="389" spans="1:57">
      <c r="A389" s="84"/>
      <c r="B389" s="89"/>
      <c r="C389" s="301"/>
      <c r="D389" s="92"/>
      <c r="E389" s="89"/>
      <c r="F389" s="156"/>
      <c r="G389" s="88"/>
      <c r="H389" s="84"/>
      <c r="I389" s="84"/>
      <c r="J389" s="84"/>
      <c r="K389" s="106"/>
      <c r="L389" s="112"/>
      <c r="M389" s="95"/>
      <c r="N389" s="84"/>
      <c r="O389" s="84"/>
      <c r="P389" s="84"/>
      <c r="Q389" s="84"/>
      <c r="R389" s="84"/>
      <c r="S389" s="89"/>
      <c r="T389" s="280" t="e">
        <f>VLOOKUP($C389+$F389,Meso!A:C,2)</f>
        <v>#N/A</v>
      </c>
      <c r="U389" s="284" t="e">
        <f>VLOOKUP($C389+$F389, Temp30!A:C, 3, TRUE)</f>
        <v>#N/A</v>
      </c>
      <c r="V389" s="84"/>
      <c r="W389" s="106" t="e">
        <f>VLOOKUP($C389,Wunder!A:L,5,FALSE)</f>
        <v>#N/A</v>
      </c>
      <c r="X389" s="106" t="e">
        <f>VLOOKUP($C389,Wunder!A:L,11, FALSE)</f>
        <v>#N/A</v>
      </c>
      <c r="Y389" s="80" t="e">
        <f>VLOOKUP($C389,Wunder!A:L,12, FALSE)</f>
        <v>#N/A</v>
      </c>
      <c r="Z389" s="84"/>
      <c r="AA389" s="80" t="e">
        <f>VLOOKUP($C389+F389, KRDD!A:D,4)</f>
        <v>#N/A</v>
      </c>
      <c r="AB389" s="80" t="e">
        <f>VLOOKUP($C389+F389, KRDD!$A:$D,3)</f>
        <v>#N/A</v>
      </c>
      <c r="AC389" s="84"/>
      <c r="AD389" s="80" t="e">
        <f>VLOOKUP($C389+$F389,Meso!A:D,4)</f>
        <v>#N/A</v>
      </c>
      <c r="AE389" s="120" t="e">
        <f>VLOOKUP($C389, Wunder!A:L, 10, FALSE)</f>
        <v>#N/A</v>
      </c>
      <c r="AF389" s="262" t="e">
        <f>VLOOKUP($C389+1,Wunder!A:L,10,FALSE)</f>
        <v>#N/A</v>
      </c>
      <c r="AG389" s="80" t="e">
        <f t="shared" si="49"/>
        <v>#N/A</v>
      </c>
      <c r="AH389" s="106" t="e">
        <f>VLOOKUP($C389+$F389+(4/24),KRDD!A:D,2)-VLOOKUP($C389+$F389,KRDD!A:D,2)</f>
        <v>#N/A</v>
      </c>
      <c r="AI389" s="84"/>
      <c r="AJ389" s="80" t="e">
        <f>VLOOKUP(C389+1,Moon!A:B,2,FALSE)</f>
        <v>#N/A</v>
      </c>
      <c r="AK389" s="112" t="e">
        <f>AJ389*VLOOKUP(AD389,Moon!$R:$S,2,FALSE)</f>
        <v>#N/A</v>
      </c>
      <c r="AL389" s="104">
        <f t="shared" si="40"/>
        <v>1</v>
      </c>
      <c r="AM389" s="198"/>
      <c r="AN389" s="99"/>
      <c r="AO389" s="84"/>
      <c r="AP389" s="99"/>
      <c r="AQ389" s="99"/>
      <c r="AR389" s="89"/>
      <c r="AS389" s="280" t="e">
        <f>VLOOKUP($C389, MDT!A:D, 4, FALSE)</f>
        <v>#N/A</v>
      </c>
      <c r="AT389" s="291" t="e">
        <f>(VLOOKUP($C389, MDT!A:D,4, TRUE)+VLOOKUP($C389+1, MDT!A:D,4, TRUE))/2</f>
        <v>#N/A</v>
      </c>
      <c r="AU389" s="262" t="e">
        <f>((VLOOKUP($C389+1,Flow!A:B,2)+VLOOKUP($C389+2,Flow!A:B,2)+VLOOKUP($C389+3,Flow!A:B,2)+VLOOKUP($C389+4,Flow!A:B,2)+VLOOKUP($C389+5,Flow!A:B,2))/5)</f>
        <v>#N/A</v>
      </c>
      <c r="AV389" s="262" t="e">
        <f>VLOOKUP($AL389,Flow!A:B, 2)</f>
        <v>#N/A</v>
      </c>
      <c r="AW389" s="269" t="e">
        <f>((VLOOKUP(C389+1, Flow!A:B,2))+(VLOOKUP($C389+2, Flow!A:B,2)))/2</f>
        <v>#N/A</v>
      </c>
      <c r="AX389" s="95"/>
      <c r="AY389" s="84"/>
      <c r="AZ389" s="84"/>
      <c r="BA389" s="84"/>
      <c r="BB389" s="103"/>
      <c r="BC389" s="220">
        <f t="shared" si="50"/>
        <v>-693962</v>
      </c>
      <c r="BD389" s="84">
        <v>2025</v>
      </c>
      <c r="BE389" s="140">
        <f t="shared" si="51"/>
        <v>0</v>
      </c>
    </row>
    <row r="390" spans="1:57">
      <c r="A390" s="84"/>
      <c r="B390" s="89"/>
      <c r="C390" s="301"/>
      <c r="D390" s="92"/>
      <c r="E390" s="89"/>
      <c r="F390" s="156"/>
      <c r="G390" s="88"/>
      <c r="H390" s="84"/>
      <c r="I390" s="84"/>
      <c r="J390" s="84"/>
      <c r="K390" s="106"/>
      <c r="L390" s="112"/>
      <c r="M390" s="95"/>
      <c r="N390" s="84"/>
      <c r="O390" s="84"/>
      <c r="P390" s="84"/>
      <c r="Q390" s="84"/>
      <c r="R390" s="84"/>
      <c r="S390" s="89"/>
      <c r="T390" s="280" t="e">
        <f>VLOOKUP($C390+$F390,Meso!A:C,2)</f>
        <v>#N/A</v>
      </c>
      <c r="U390" s="284" t="e">
        <f>VLOOKUP($C390+$F390, Temp30!A:C, 3, TRUE)</f>
        <v>#N/A</v>
      </c>
      <c r="V390" s="84"/>
      <c r="W390" s="106" t="e">
        <f>VLOOKUP($C390,Wunder!A:L,5,FALSE)</f>
        <v>#N/A</v>
      </c>
      <c r="X390" s="106" t="e">
        <f>VLOOKUP($C390,Wunder!A:L,11, FALSE)</f>
        <v>#N/A</v>
      </c>
      <c r="Y390" s="80" t="e">
        <f>VLOOKUP($C390,Wunder!A:L,12, FALSE)</f>
        <v>#N/A</v>
      </c>
      <c r="Z390" s="84"/>
      <c r="AA390" s="80" t="e">
        <f>VLOOKUP($C390+F390, KRDD!A:D,4)</f>
        <v>#N/A</v>
      </c>
      <c r="AB390" s="80" t="e">
        <f>VLOOKUP($C390+F390, KRDD!$A:$D,3)</f>
        <v>#N/A</v>
      </c>
      <c r="AC390" s="84"/>
      <c r="AD390" s="80" t="e">
        <f>VLOOKUP($C390+$F390,Meso!A:D,4)</f>
        <v>#N/A</v>
      </c>
      <c r="AE390" s="120" t="e">
        <f>VLOOKUP($C390, Wunder!A:L, 10, FALSE)</f>
        <v>#N/A</v>
      </c>
      <c r="AF390" s="262" t="e">
        <f>VLOOKUP($C390+1,Wunder!A:L,10,FALSE)</f>
        <v>#N/A</v>
      </c>
      <c r="AG390" s="80" t="e">
        <f t="shared" si="49"/>
        <v>#N/A</v>
      </c>
      <c r="AH390" s="106" t="e">
        <f>VLOOKUP($C390+$F390+(4/24),KRDD!A:D,2)-VLOOKUP($C390+$F390,KRDD!A:D,2)</f>
        <v>#N/A</v>
      </c>
      <c r="AI390" s="84"/>
      <c r="AJ390" s="80" t="e">
        <f>VLOOKUP(C390+1,Moon!A:B,2,FALSE)</f>
        <v>#N/A</v>
      </c>
      <c r="AK390" s="112" t="e">
        <f>AJ390*VLOOKUP(AD390,Moon!$R:$S,2,FALSE)</f>
        <v>#N/A</v>
      </c>
      <c r="AL390" s="104">
        <f t="shared" si="40"/>
        <v>1</v>
      </c>
      <c r="AM390" s="198"/>
      <c r="AN390" s="99"/>
      <c r="AO390" s="84"/>
      <c r="AP390" s="99"/>
      <c r="AQ390" s="99"/>
      <c r="AR390" s="89"/>
      <c r="AS390" s="280" t="e">
        <f>VLOOKUP($C390, MDT!A:D, 4, FALSE)</f>
        <v>#N/A</v>
      </c>
      <c r="AT390" s="291" t="e">
        <f>(VLOOKUP($C390, MDT!A:D,4, TRUE)+VLOOKUP($C390+1, MDT!A:D,4, TRUE))/2</f>
        <v>#N/A</v>
      </c>
      <c r="AU390" s="262" t="e">
        <f>((VLOOKUP($C390+1,Flow!A:B,2)+VLOOKUP($C390+2,Flow!A:B,2)+VLOOKUP($C390+3,Flow!A:B,2)+VLOOKUP($C390+4,Flow!A:B,2)+VLOOKUP($C390+5,Flow!A:B,2))/5)</f>
        <v>#N/A</v>
      </c>
      <c r="AV390" s="262" t="e">
        <f>VLOOKUP($AL390,Flow!A:B, 2)</f>
        <v>#N/A</v>
      </c>
      <c r="AW390" s="269" t="e">
        <f>((VLOOKUP(C390+1, Flow!A:B,2))+(VLOOKUP($C390+2, Flow!A:B,2)))/2</f>
        <v>#N/A</v>
      </c>
      <c r="AX390" s="95"/>
      <c r="AY390" s="84"/>
      <c r="AZ390" s="84"/>
      <c r="BA390" s="84"/>
      <c r="BB390" s="103"/>
      <c r="BC390" s="220">
        <f t="shared" si="50"/>
        <v>-693962</v>
      </c>
      <c r="BD390" s="84">
        <v>2025</v>
      </c>
      <c r="BE390" s="140">
        <f t="shared" si="51"/>
        <v>0</v>
      </c>
    </row>
    <row r="391" spans="1:57">
      <c r="A391" s="84"/>
      <c r="B391" s="89"/>
      <c r="C391" s="301"/>
      <c r="D391" s="92"/>
      <c r="E391" s="89"/>
      <c r="F391" s="156"/>
      <c r="G391" s="88"/>
      <c r="H391" s="84"/>
      <c r="I391" s="84"/>
      <c r="J391" s="84"/>
      <c r="K391" s="106"/>
      <c r="L391" s="112"/>
      <c r="M391" s="95"/>
      <c r="N391" s="84"/>
      <c r="O391" s="84"/>
      <c r="P391" s="84"/>
      <c r="Q391" s="84"/>
      <c r="R391" s="84"/>
      <c r="S391" s="89"/>
      <c r="T391" s="280" t="e">
        <f>VLOOKUP($C391+$F391,Meso!A:C,2)</f>
        <v>#N/A</v>
      </c>
      <c r="U391" s="284" t="e">
        <f>VLOOKUP($C391+$F391, Temp30!A:C, 3, TRUE)</f>
        <v>#N/A</v>
      </c>
      <c r="V391" s="84"/>
      <c r="W391" s="106" t="e">
        <f>VLOOKUP($C391,Wunder!A:L,5,FALSE)</f>
        <v>#N/A</v>
      </c>
      <c r="X391" s="106" t="e">
        <f>VLOOKUP($C391,Wunder!A:L,11, FALSE)</f>
        <v>#N/A</v>
      </c>
      <c r="Y391" s="80" t="e">
        <f>VLOOKUP($C391,Wunder!A:L,12, FALSE)</f>
        <v>#N/A</v>
      </c>
      <c r="Z391" s="84"/>
      <c r="AA391" s="80" t="e">
        <f>VLOOKUP($C391+F391, KRDD!A:D,4)</f>
        <v>#N/A</v>
      </c>
      <c r="AB391" s="80" t="e">
        <f>VLOOKUP($C391+F391, KRDD!$A:$D,3)</f>
        <v>#N/A</v>
      </c>
      <c r="AC391" s="84"/>
      <c r="AD391" s="80" t="e">
        <f>VLOOKUP($C391+$F391,Meso!A:D,4)</f>
        <v>#N/A</v>
      </c>
      <c r="AE391" s="120" t="e">
        <f>VLOOKUP($C391, Wunder!A:L, 10, FALSE)</f>
        <v>#N/A</v>
      </c>
      <c r="AF391" s="262" t="e">
        <f>VLOOKUP($C391+1,Wunder!A:L,10,FALSE)</f>
        <v>#N/A</v>
      </c>
      <c r="AG391" s="80" t="e">
        <f t="shared" si="49"/>
        <v>#N/A</v>
      </c>
      <c r="AH391" s="106" t="e">
        <f>VLOOKUP($C391+$F391+(4/24),KRDD!A:D,2)-VLOOKUP($C391+$F391,KRDD!A:D,2)</f>
        <v>#N/A</v>
      </c>
      <c r="AI391" s="84"/>
      <c r="AJ391" s="80" t="e">
        <f>VLOOKUP(C391+1,Moon!A:B,2,FALSE)</f>
        <v>#N/A</v>
      </c>
      <c r="AK391" s="112" t="e">
        <f>AJ391*VLOOKUP(AD391,Moon!$R:$S,2,FALSE)</f>
        <v>#N/A</v>
      </c>
      <c r="AL391" s="104">
        <f t="shared" si="40"/>
        <v>1</v>
      </c>
      <c r="AM391" s="198"/>
      <c r="AN391" s="99"/>
      <c r="AO391" s="84"/>
      <c r="AP391" s="99"/>
      <c r="AQ391" s="99"/>
      <c r="AR391" s="89"/>
      <c r="AS391" s="280" t="e">
        <f>VLOOKUP($C391, MDT!A:D, 4, FALSE)</f>
        <v>#N/A</v>
      </c>
      <c r="AT391" s="291" t="e">
        <f>(VLOOKUP($C391, MDT!A:D,4, TRUE)+VLOOKUP($C391+1, MDT!A:D,4, TRUE))/2</f>
        <v>#N/A</v>
      </c>
      <c r="AU391" s="262" t="e">
        <f>((VLOOKUP($C391+1,Flow!A:B,2)+VLOOKUP($C391+2,Flow!A:B,2)+VLOOKUP($C391+3,Flow!A:B,2)+VLOOKUP($C391+4,Flow!A:B,2)+VLOOKUP($C391+5,Flow!A:B,2))/5)</f>
        <v>#N/A</v>
      </c>
      <c r="AV391" s="262" t="e">
        <f>VLOOKUP($AL391,Flow!A:B, 2)</f>
        <v>#N/A</v>
      </c>
      <c r="AW391" s="269" t="e">
        <f>((VLOOKUP(C391+1, Flow!A:B,2))+(VLOOKUP($C391+2, Flow!A:B,2)))/2</f>
        <v>#N/A</v>
      </c>
      <c r="AX391" s="95"/>
      <c r="AY391" s="84"/>
      <c r="AZ391" s="84"/>
      <c r="BA391" s="84"/>
      <c r="BB391" s="103"/>
      <c r="BC391" s="220">
        <f t="shared" si="50"/>
        <v>-693962</v>
      </c>
      <c r="BD391" s="84">
        <v>2025</v>
      </c>
      <c r="BE391" s="140">
        <f t="shared" si="51"/>
        <v>0</v>
      </c>
    </row>
  </sheetData>
  <protectedRanges>
    <protectedRange sqref="C337:D339" name="Range1"/>
  </protectedRanges>
  <autoFilter ref="A3:BE391" xr:uid="{00000000-0001-0000-0100-000000000000}"/>
  <mergeCells count="1">
    <mergeCell ref="C2:L2"/>
  </mergeCells>
  <phoneticPr fontId="9" type="noConversion"/>
  <pageMargins left="0.75" right="0.75" top="0.28000000000000003" bottom="0.16" header="0.28999999999999998" footer="0.16"/>
  <pageSetup scale="24" orientation="portrait" horizontalDpi="300" verticalDpi="300" r:id="rId1"/>
  <headerFooter alignWithMargins="0"/>
  <ignoredErrors>
    <ignoredError sqref="AY68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035"/>
  <sheetViews>
    <sheetView workbookViewId="0">
      <pane ySplit="5" topLeftCell="A1952" activePane="bottomLeft" state="frozen"/>
      <selection pane="bottomLeft" activeCell="H5" sqref="H5"/>
    </sheetView>
  </sheetViews>
  <sheetFormatPr defaultColWidth="9.140625" defaultRowHeight="12.75"/>
  <cols>
    <col min="1" max="1" width="23" style="74" customWidth="1"/>
    <col min="2" max="2" width="16.7109375" style="48" bestFit="1" customWidth="1"/>
    <col min="3" max="3" width="7.140625" style="48" customWidth="1"/>
    <col min="4" max="4" width="8.28515625" style="48" customWidth="1"/>
    <col min="5" max="5" width="9.140625" style="61"/>
    <col min="6" max="6" width="9.140625" style="48"/>
    <col min="7" max="7" width="9.140625" style="55"/>
    <col min="8" max="8" width="9.140625" style="61"/>
    <col min="9" max="9" width="12.140625" style="18" bestFit="1" customWidth="1"/>
    <col min="10" max="10" width="20.5703125" style="18" bestFit="1" customWidth="1"/>
    <col min="11" max="14" width="9.140625" style="18"/>
    <col min="15" max="16384" width="9.140625" style="6"/>
  </cols>
  <sheetData>
    <row r="1" spans="1:14">
      <c r="A1" s="69" t="s">
        <v>46</v>
      </c>
      <c r="B1" s="45"/>
      <c r="C1" s="46" t="s">
        <v>43</v>
      </c>
      <c r="D1" s="45" t="s">
        <v>21</v>
      </c>
      <c r="I1" s="6"/>
      <c r="J1" s="6"/>
      <c r="K1" s="6"/>
      <c r="L1" s="6"/>
      <c r="N1" s="6"/>
    </row>
    <row r="2" spans="1:14">
      <c r="A2" s="69" t="s">
        <v>45</v>
      </c>
      <c r="B2" s="47"/>
      <c r="C2" s="260" t="s">
        <v>44</v>
      </c>
      <c r="I2" s="6"/>
      <c r="J2" s="6"/>
      <c r="K2" s="6"/>
      <c r="L2" s="6"/>
      <c r="N2" s="6"/>
    </row>
    <row r="3" spans="1:14">
      <c r="A3" s="14" t="s">
        <v>451</v>
      </c>
      <c r="B3" s="46"/>
      <c r="E3" s="2"/>
      <c r="F3" s="4"/>
      <c r="G3" s="3"/>
      <c r="H3" s="2"/>
      <c r="I3"/>
      <c r="J3"/>
      <c r="K3" s="7"/>
      <c r="L3"/>
      <c r="M3" s="1"/>
      <c r="N3" s="6"/>
    </row>
    <row r="4" spans="1:14">
      <c r="A4" s="14"/>
      <c r="B4" s="46"/>
      <c r="E4" s="2"/>
      <c r="F4" s="4"/>
      <c r="G4" s="3"/>
      <c r="H4" s="2"/>
      <c r="I4"/>
      <c r="J4"/>
      <c r="K4" s="7"/>
      <c r="L4"/>
      <c r="M4" s="1"/>
      <c r="N4" s="6"/>
    </row>
    <row r="5" spans="1:14" s="12" customFormat="1" ht="51">
      <c r="A5" s="70" t="s">
        <v>22</v>
      </c>
      <c r="B5" s="49" t="s">
        <v>23</v>
      </c>
      <c r="C5" s="49" t="s">
        <v>24</v>
      </c>
      <c r="D5" s="49" t="s">
        <v>25</v>
      </c>
      <c r="E5" s="29" t="s">
        <v>26</v>
      </c>
      <c r="F5" s="49" t="s">
        <v>27</v>
      </c>
      <c r="G5" s="56" t="s">
        <v>28</v>
      </c>
      <c r="H5" s="29" t="s">
        <v>29</v>
      </c>
      <c r="I5" s="24" t="s">
        <v>30</v>
      </c>
      <c r="J5" s="24" t="s">
        <v>31</v>
      </c>
      <c r="K5" s="34" t="s">
        <v>32</v>
      </c>
      <c r="L5" s="24" t="s">
        <v>33</v>
      </c>
      <c r="M5" s="19" t="s">
        <v>280</v>
      </c>
      <c r="N5" s="19" t="s">
        <v>347</v>
      </c>
    </row>
    <row r="6" spans="1:14">
      <c r="A6" s="16">
        <v>36145</v>
      </c>
      <c r="B6" s="4">
        <v>78</v>
      </c>
      <c r="C6" s="4">
        <v>62</v>
      </c>
      <c r="D6" s="4">
        <v>46</v>
      </c>
      <c r="E6" s="2">
        <v>30.32</v>
      </c>
      <c r="F6" s="4">
        <v>13</v>
      </c>
      <c r="G6" s="3">
        <v>8</v>
      </c>
      <c r="H6" s="2">
        <v>0</v>
      </c>
      <c r="I6" s="1">
        <v>0</v>
      </c>
      <c r="J6" s="1"/>
      <c r="K6" s="5">
        <f t="shared" ref="K6:K37" si="0">E7-E6</f>
        <v>-0.19999999999999929</v>
      </c>
      <c r="L6" s="1"/>
      <c r="M6" s="1">
        <v>1998</v>
      </c>
      <c r="N6" s="18">
        <v>1</v>
      </c>
    </row>
    <row r="7" spans="1:14">
      <c r="A7" s="16">
        <v>36146</v>
      </c>
      <c r="B7" s="4">
        <v>66</v>
      </c>
      <c r="C7" s="4">
        <v>52</v>
      </c>
      <c r="D7" s="4">
        <v>39</v>
      </c>
      <c r="E7" s="2">
        <v>30.12</v>
      </c>
      <c r="F7" s="4">
        <v>14</v>
      </c>
      <c r="G7" s="3">
        <v>4</v>
      </c>
      <c r="H7" s="2">
        <v>0</v>
      </c>
      <c r="I7" s="1">
        <v>0</v>
      </c>
      <c r="J7" s="1"/>
      <c r="K7" s="5">
        <f t="shared" si="0"/>
        <v>-0.17999999999999972</v>
      </c>
      <c r="L7" s="1">
        <f t="shared" ref="L7:L38" si="1">E7-E6</f>
        <v>-0.19999999999999929</v>
      </c>
      <c r="M7" s="1"/>
      <c r="N7" s="18">
        <v>2</v>
      </c>
    </row>
    <row r="8" spans="1:14">
      <c r="A8" s="16">
        <v>36147</v>
      </c>
      <c r="B8" s="4">
        <v>64</v>
      </c>
      <c r="C8" s="4">
        <v>52</v>
      </c>
      <c r="D8" s="4">
        <v>39</v>
      </c>
      <c r="E8" s="2">
        <v>29.94</v>
      </c>
      <c r="F8" s="4">
        <v>15</v>
      </c>
      <c r="G8" s="3">
        <v>8</v>
      </c>
      <c r="H8" s="2">
        <v>0</v>
      </c>
      <c r="I8" s="1">
        <v>0</v>
      </c>
      <c r="J8" s="1"/>
      <c r="K8" s="5">
        <f t="shared" si="0"/>
        <v>3.9999999999999147E-2</v>
      </c>
      <c r="L8" s="1">
        <f t="shared" si="1"/>
        <v>-0.17999999999999972</v>
      </c>
      <c r="M8" s="1"/>
      <c r="N8" s="18">
        <v>3</v>
      </c>
    </row>
    <row r="9" spans="1:14">
      <c r="A9" s="16">
        <v>36148</v>
      </c>
      <c r="B9" s="4">
        <v>48</v>
      </c>
      <c r="C9" s="4">
        <v>40</v>
      </c>
      <c r="D9" s="4">
        <v>32</v>
      </c>
      <c r="E9" s="2">
        <v>29.98</v>
      </c>
      <c r="F9" s="4">
        <v>21</v>
      </c>
      <c r="G9" s="3">
        <v>16</v>
      </c>
      <c r="H9" s="2">
        <v>0</v>
      </c>
      <c r="I9" s="1">
        <v>3</v>
      </c>
      <c r="J9" s="1"/>
      <c r="K9" s="5">
        <f t="shared" si="0"/>
        <v>0.16000000000000014</v>
      </c>
      <c r="L9" s="1">
        <f t="shared" si="1"/>
        <v>3.9999999999999147E-2</v>
      </c>
      <c r="M9" s="1"/>
      <c r="N9" s="18">
        <v>4</v>
      </c>
    </row>
    <row r="10" spans="1:14">
      <c r="A10" s="16">
        <v>36149</v>
      </c>
      <c r="B10" s="4">
        <v>39</v>
      </c>
      <c r="C10" s="4">
        <v>34</v>
      </c>
      <c r="D10" s="4">
        <v>30</v>
      </c>
      <c r="E10" s="2">
        <v>30.14</v>
      </c>
      <c r="F10" s="4">
        <v>24</v>
      </c>
      <c r="G10" s="3">
        <v>10</v>
      </c>
      <c r="H10" s="2">
        <v>0</v>
      </c>
      <c r="I10" s="1">
        <v>5</v>
      </c>
      <c r="J10" s="1"/>
      <c r="K10" s="5">
        <f t="shared" si="0"/>
        <v>0.32000000000000028</v>
      </c>
      <c r="L10" s="1">
        <f t="shared" si="1"/>
        <v>0.16000000000000014</v>
      </c>
      <c r="M10" s="1"/>
      <c r="N10" s="18">
        <v>5</v>
      </c>
    </row>
    <row r="11" spans="1:14">
      <c r="A11" s="16">
        <v>36150</v>
      </c>
      <c r="B11" s="4">
        <v>45</v>
      </c>
      <c r="C11" s="4">
        <v>36</v>
      </c>
      <c r="D11" s="4">
        <v>27</v>
      </c>
      <c r="E11" s="2">
        <v>30.46</v>
      </c>
      <c r="F11" s="4">
        <v>24</v>
      </c>
      <c r="G11" s="3">
        <v>18</v>
      </c>
      <c r="H11" s="2">
        <v>0</v>
      </c>
      <c r="I11" s="1">
        <v>0</v>
      </c>
      <c r="J11" s="1"/>
      <c r="K11" s="5">
        <f t="shared" si="0"/>
        <v>-0.12000000000000099</v>
      </c>
      <c r="L11" s="1">
        <f t="shared" si="1"/>
        <v>0.32000000000000028</v>
      </c>
      <c r="M11" s="1"/>
      <c r="N11" s="18">
        <v>6</v>
      </c>
    </row>
    <row r="12" spans="1:14">
      <c r="A12" s="16">
        <v>36151</v>
      </c>
      <c r="B12" s="4">
        <v>46</v>
      </c>
      <c r="C12" s="4">
        <v>39</v>
      </c>
      <c r="D12" s="4">
        <v>32</v>
      </c>
      <c r="E12" s="2">
        <v>30.34</v>
      </c>
      <c r="F12" s="4">
        <v>31</v>
      </c>
      <c r="G12" s="3">
        <v>12</v>
      </c>
      <c r="H12" s="2">
        <v>0</v>
      </c>
      <c r="I12" s="1">
        <v>0</v>
      </c>
      <c r="J12" s="1"/>
      <c r="K12" s="5">
        <f t="shared" si="0"/>
        <v>1.0000000000001563E-2</v>
      </c>
      <c r="L12" s="1">
        <f t="shared" si="1"/>
        <v>-0.12000000000000099</v>
      </c>
      <c r="M12" s="1"/>
      <c r="N12" s="18">
        <v>7</v>
      </c>
    </row>
    <row r="13" spans="1:14">
      <c r="A13" s="16">
        <v>36152</v>
      </c>
      <c r="B13" s="4">
        <v>45</v>
      </c>
      <c r="C13" s="4">
        <v>33</v>
      </c>
      <c r="D13" s="4">
        <v>21</v>
      </c>
      <c r="E13" s="2">
        <v>30.35</v>
      </c>
      <c r="F13" s="4">
        <v>12</v>
      </c>
      <c r="G13" s="3">
        <v>7</v>
      </c>
      <c r="H13" s="2">
        <v>0</v>
      </c>
      <c r="I13" s="1">
        <v>0</v>
      </c>
      <c r="J13" s="1"/>
      <c r="K13" s="5">
        <f t="shared" si="0"/>
        <v>0.17999999999999972</v>
      </c>
      <c r="L13" s="1">
        <f t="shared" si="1"/>
        <v>1.0000000000001563E-2</v>
      </c>
      <c r="M13" s="1"/>
      <c r="N13" s="18">
        <v>8</v>
      </c>
    </row>
    <row r="14" spans="1:14">
      <c r="A14" s="16">
        <v>36153</v>
      </c>
      <c r="B14" s="4">
        <v>42</v>
      </c>
      <c r="C14" s="4">
        <v>32</v>
      </c>
      <c r="D14" s="4">
        <v>23</v>
      </c>
      <c r="E14" s="2">
        <v>30.53</v>
      </c>
      <c r="F14" s="4">
        <v>5</v>
      </c>
      <c r="G14" s="3">
        <v>2</v>
      </c>
      <c r="H14" s="2">
        <v>0</v>
      </c>
      <c r="I14" s="1">
        <v>2</v>
      </c>
      <c r="J14" s="1"/>
      <c r="K14" s="5">
        <f t="shared" si="0"/>
        <v>-3.0000000000001137E-2</v>
      </c>
      <c r="L14" s="1">
        <f t="shared" si="1"/>
        <v>0.17999999999999972</v>
      </c>
      <c r="M14" s="1"/>
      <c r="N14" s="18">
        <v>9</v>
      </c>
    </row>
    <row r="15" spans="1:14">
      <c r="A15" s="16">
        <v>36154</v>
      </c>
      <c r="B15" s="4">
        <v>46</v>
      </c>
      <c r="C15" s="4">
        <v>39</v>
      </c>
      <c r="D15" s="4">
        <v>32</v>
      </c>
      <c r="E15" s="2">
        <v>30.5</v>
      </c>
      <c r="F15" s="4">
        <v>6</v>
      </c>
      <c r="G15" s="3">
        <v>0</v>
      </c>
      <c r="H15" s="2">
        <v>0</v>
      </c>
      <c r="I15" s="1">
        <v>6</v>
      </c>
      <c r="J15" s="1"/>
      <c r="K15" s="5">
        <f t="shared" si="0"/>
        <v>-0.19000000000000128</v>
      </c>
      <c r="L15" s="1">
        <f t="shared" si="1"/>
        <v>-3.0000000000001137E-2</v>
      </c>
      <c r="M15" s="1"/>
      <c r="N15" s="18">
        <v>10</v>
      </c>
    </row>
    <row r="16" spans="1:14">
      <c r="A16" s="16">
        <v>36155</v>
      </c>
      <c r="B16" s="4">
        <v>73</v>
      </c>
      <c r="C16" s="4">
        <v>54</v>
      </c>
      <c r="D16" s="4">
        <v>36</v>
      </c>
      <c r="E16" s="2">
        <v>30.31</v>
      </c>
      <c r="F16" s="4">
        <v>6</v>
      </c>
      <c r="G16" s="3">
        <v>0</v>
      </c>
      <c r="H16" s="2">
        <v>0</v>
      </c>
      <c r="I16" s="1">
        <v>4</v>
      </c>
      <c r="J16" s="1"/>
      <c r="K16" s="5">
        <f t="shared" si="0"/>
        <v>-3.9999999999999147E-2</v>
      </c>
      <c r="L16" s="1">
        <f t="shared" si="1"/>
        <v>-0.19000000000000128</v>
      </c>
      <c r="M16" s="1"/>
      <c r="N16" s="18">
        <v>11</v>
      </c>
    </row>
    <row r="17" spans="1:14">
      <c r="A17" s="16">
        <v>36156</v>
      </c>
      <c r="B17" s="4">
        <v>62</v>
      </c>
      <c r="C17" s="4">
        <v>50</v>
      </c>
      <c r="D17" s="4">
        <v>37</v>
      </c>
      <c r="E17" s="2">
        <v>30.27</v>
      </c>
      <c r="F17" s="4">
        <v>7</v>
      </c>
      <c r="G17" s="3">
        <v>2</v>
      </c>
      <c r="H17" s="2">
        <v>0</v>
      </c>
      <c r="I17" s="1">
        <v>4</v>
      </c>
      <c r="J17" s="1"/>
      <c r="K17" s="5">
        <f t="shared" si="0"/>
        <v>5.9999999999998721E-2</v>
      </c>
      <c r="L17" s="1">
        <f t="shared" si="1"/>
        <v>-3.9999999999999147E-2</v>
      </c>
      <c r="M17" s="1"/>
      <c r="N17" s="18">
        <v>12</v>
      </c>
    </row>
    <row r="18" spans="1:14">
      <c r="A18" s="16">
        <v>36157</v>
      </c>
      <c r="B18" s="4">
        <v>60</v>
      </c>
      <c r="C18" s="4">
        <v>48</v>
      </c>
      <c r="D18" s="4">
        <v>37</v>
      </c>
      <c r="E18" s="2">
        <v>30.33</v>
      </c>
      <c r="F18" s="4">
        <v>5</v>
      </c>
      <c r="G18" s="3">
        <v>2</v>
      </c>
      <c r="H18" s="2">
        <v>0</v>
      </c>
      <c r="I18" s="1">
        <v>6</v>
      </c>
      <c r="J18" s="1"/>
      <c r="K18" s="5">
        <f t="shared" si="0"/>
        <v>-4.9999999999997158E-2</v>
      </c>
      <c r="L18" s="1">
        <f t="shared" si="1"/>
        <v>5.9999999999998721E-2</v>
      </c>
      <c r="M18" s="1"/>
      <c r="N18" s="18">
        <v>13</v>
      </c>
    </row>
    <row r="19" spans="1:14">
      <c r="A19" s="16">
        <v>36158</v>
      </c>
      <c r="B19" s="4">
        <v>63</v>
      </c>
      <c r="C19" s="4">
        <v>48</v>
      </c>
      <c r="D19" s="4">
        <v>33</v>
      </c>
      <c r="E19" s="2">
        <v>30.28</v>
      </c>
      <c r="F19" s="4">
        <v>6</v>
      </c>
      <c r="G19" s="3">
        <v>0</v>
      </c>
      <c r="H19" s="2">
        <v>0</v>
      </c>
      <c r="I19" s="1">
        <v>2</v>
      </c>
      <c r="J19" s="1" t="s">
        <v>37</v>
      </c>
      <c r="K19" s="5">
        <f t="shared" si="0"/>
        <v>-0.22000000000000242</v>
      </c>
      <c r="L19" s="1">
        <f t="shared" si="1"/>
        <v>-4.9999999999997158E-2</v>
      </c>
      <c r="M19" s="1"/>
      <c r="N19" s="18">
        <v>14</v>
      </c>
    </row>
    <row r="20" spans="1:14">
      <c r="A20" s="16">
        <v>36159</v>
      </c>
      <c r="B20" s="4">
        <v>55</v>
      </c>
      <c r="C20" s="4">
        <v>44</v>
      </c>
      <c r="D20" s="4">
        <v>34</v>
      </c>
      <c r="E20" s="2">
        <v>30.06</v>
      </c>
      <c r="F20" s="4">
        <v>9</v>
      </c>
      <c r="G20" s="3">
        <v>1</v>
      </c>
      <c r="H20" s="2">
        <v>0</v>
      </c>
      <c r="I20" s="1">
        <v>0</v>
      </c>
      <c r="J20" s="1" t="s">
        <v>35</v>
      </c>
      <c r="K20" s="5">
        <f t="shared" si="0"/>
        <v>-9.9999999999980105E-3</v>
      </c>
      <c r="L20" s="1">
        <f t="shared" si="1"/>
        <v>-0.22000000000000242</v>
      </c>
      <c r="M20" s="1"/>
      <c r="N20" s="18">
        <v>15</v>
      </c>
    </row>
    <row r="21" spans="1:14">
      <c r="A21" s="16">
        <v>36160</v>
      </c>
      <c r="B21" s="4">
        <v>57</v>
      </c>
      <c r="C21" s="4">
        <v>47</v>
      </c>
      <c r="D21" s="4">
        <v>37</v>
      </c>
      <c r="E21" s="2">
        <v>30.05</v>
      </c>
      <c r="F21" s="4">
        <v>10</v>
      </c>
      <c r="G21" s="3">
        <v>2</v>
      </c>
      <c r="H21" s="2">
        <v>0.06</v>
      </c>
      <c r="I21" s="1">
        <v>6</v>
      </c>
      <c r="J21" s="1" t="s">
        <v>34</v>
      </c>
      <c r="K21" s="5">
        <f t="shared" si="0"/>
        <v>0.16000000000000014</v>
      </c>
      <c r="L21" s="1">
        <f t="shared" si="1"/>
        <v>-9.9999999999980105E-3</v>
      </c>
      <c r="M21" s="1"/>
      <c r="N21" s="18">
        <v>16</v>
      </c>
    </row>
    <row r="22" spans="1:14">
      <c r="A22" s="16">
        <v>36161</v>
      </c>
      <c r="B22" s="4">
        <v>70</v>
      </c>
      <c r="C22" s="4">
        <v>60</v>
      </c>
      <c r="D22" s="4">
        <v>50</v>
      </c>
      <c r="E22" s="2">
        <v>30.21</v>
      </c>
      <c r="F22" s="4">
        <v>15</v>
      </c>
      <c r="G22" s="3">
        <v>12</v>
      </c>
      <c r="H22" s="2">
        <v>0</v>
      </c>
      <c r="I22" s="1">
        <v>2</v>
      </c>
      <c r="J22" s="1"/>
      <c r="K22" s="5">
        <f t="shared" si="0"/>
        <v>-3.0000000000001137E-2</v>
      </c>
      <c r="L22" s="1">
        <f t="shared" si="1"/>
        <v>0.16000000000000014</v>
      </c>
      <c r="M22" s="1">
        <v>1999</v>
      </c>
      <c r="N22" s="18">
        <v>17</v>
      </c>
    </row>
    <row r="23" spans="1:14">
      <c r="A23" s="16">
        <v>36162</v>
      </c>
      <c r="B23" s="4">
        <v>75</v>
      </c>
      <c r="C23" s="4">
        <v>64</v>
      </c>
      <c r="D23" s="4">
        <v>52</v>
      </c>
      <c r="E23" s="2">
        <v>30.18</v>
      </c>
      <c r="F23" s="4">
        <v>17</v>
      </c>
      <c r="G23" s="3">
        <v>9</v>
      </c>
      <c r="H23" s="2">
        <v>0</v>
      </c>
      <c r="I23" s="1">
        <v>0</v>
      </c>
      <c r="J23" s="1"/>
      <c r="K23" s="5">
        <f t="shared" si="0"/>
        <v>3.9999999999999147E-2</v>
      </c>
      <c r="L23" s="1">
        <f t="shared" si="1"/>
        <v>-3.0000000000001137E-2</v>
      </c>
      <c r="M23" s="1"/>
      <c r="N23" s="18">
        <v>18</v>
      </c>
    </row>
    <row r="24" spans="1:14">
      <c r="A24" s="16">
        <v>36163</v>
      </c>
      <c r="B24" s="4">
        <v>70</v>
      </c>
      <c r="C24" s="4">
        <v>54</v>
      </c>
      <c r="D24" s="4">
        <v>37</v>
      </c>
      <c r="E24" s="2">
        <v>30.22</v>
      </c>
      <c r="F24" s="4">
        <v>12</v>
      </c>
      <c r="G24" s="3">
        <v>10</v>
      </c>
      <c r="H24" s="2">
        <v>0</v>
      </c>
      <c r="I24" s="1">
        <v>0</v>
      </c>
      <c r="J24" s="1"/>
      <c r="K24" s="5">
        <f t="shared" si="0"/>
        <v>0.15000000000000213</v>
      </c>
      <c r="L24" s="1">
        <f t="shared" si="1"/>
        <v>3.9999999999999147E-2</v>
      </c>
      <c r="M24" s="1"/>
      <c r="N24" s="18">
        <v>19</v>
      </c>
    </row>
    <row r="25" spans="1:14">
      <c r="A25" s="16">
        <v>36164</v>
      </c>
      <c r="B25" s="4">
        <v>61</v>
      </c>
      <c r="C25" s="4">
        <v>46</v>
      </c>
      <c r="D25" s="4">
        <v>30</v>
      </c>
      <c r="E25" s="2">
        <v>30.37</v>
      </c>
      <c r="F25" s="4">
        <v>6</v>
      </c>
      <c r="G25" s="3">
        <v>0</v>
      </c>
      <c r="H25" s="2">
        <v>0</v>
      </c>
      <c r="I25" s="1">
        <v>3</v>
      </c>
      <c r="J25" s="1"/>
      <c r="K25" s="5">
        <f t="shared" si="0"/>
        <v>-6.0000000000002274E-2</v>
      </c>
      <c r="L25" s="1">
        <f t="shared" si="1"/>
        <v>0.15000000000000213</v>
      </c>
      <c r="M25" s="1"/>
      <c r="N25" s="18">
        <v>20</v>
      </c>
    </row>
    <row r="26" spans="1:14">
      <c r="A26" s="16">
        <v>36165</v>
      </c>
      <c r="B26" s="4">
        <v>59</v>
      </c>
      <c r="C26" s="4">
        <v>44</v>
      </c>
      <c r="D26" s="4">
        <v>28</v>
      </c>
      <c r="E26" s="2">
        <v>30.31</v>
      </c>
      <c r="F26" s="4">
        <v>8</v>
      </c>
      <c r="G26" s="3">
        <v>0</v>
      </c>
      <c r="H26" s="2">
        <v>0</v>
      </c>
      <c r="I26" s="1">
        <v>2</v>
      </c>
      <c r="J26" s="1" t="s">
        <v>37</v>
      </c>
      <c r="K26" s="5">
        <f t="shared" si="0"/>
        <v>-7.9999999999998295E-2</v>
      </c>
      <c r="L26" s="1">
        <f t="shared" si="1"/>
        <v>-6.0000000000002274E-2</v>
      </c>
      <c r="M26" s="1"/>
      <c r="N26" s="18">
        <v>21</v>
      </c>
    </row>
    <row r="27" spans="1:14">
      <c r="A27" s="16">
        <v>36166</v>
      </c>
      <c r="B27" s="4">
        <v>53</v>
      </c>
      <c r="C27" s="4">
        <v>42</v>
      </c>
      <c r="D27" s="4">
        <v>32</v>
      </c>
      <c r="E27" s="2">
        <v>30.23</v>
      </c>
      <c r="F27" s="4">
        <v>6</v>
      </c>
      <c r="G27" s="3">
        <v>3</v>
      </c>
      <c r="H27" s="2">
        <v>0</v>
      </c>
      <c r="I27" s="1">
        <v>4</v>
      </c>
      <c r="J27" s="1" t="s">
        <v>37</v>
      </c>
      <c r="K27" s="5">
        <f t="shared" si="0"/>
        <v>-3.9999999999999147E-2</v>
      </c>
      <c r="L27" s="1">
        <f t="shared" si="1"/>
        <v>-7.9999999999998295E-2</v>
      </c>
      <c r="M27" s="1"/>
      <c r="N27" s="18">
        <v>22</v>
      </c>
    </row>
    <row r="28" spans="1:14">
      <c r="A28" s="16">
        <v>36167</v>
      </c>
      <c r="B28" s="4">
        <v>48</v>
      </c>
      <c r="C28" s="4">
        <v>40</v>
      </c>
      <c r="D28" s="4">
        <v>32</v>
      </c>
      <c r="E28" s="2">
        <v>30.19</v>
      </c>
      <c r="F28" s="4">
        <v>10</v>
      </c>
      <c r="G28" s="3">
        <v>0</v>
      </c>
      <c r="H28" s="2">
        <v>0</v>
      </c>
      <c r="I28" s="1">
        <v>3</v>
      </c>
      <c r="J28" s="1" t="s">
        <v>37</v>
      </c>
      <c r="K28" s="5">
        <f t="shared" si="0"/>
        <v>0.12999999999999901</v>
      </c>
      <c r="L28" s="1">
        <f t="shared" si="1"/>
        <v>-3.9999999999999147E-2</v>
      </c>
      <c r="M28" s="1"/>
      <c r="N28" s="18">
        <v>23</v>
      </c>
    </row>
    <row r="29" spans="1:14">
      <c r="A29" s="16">
        <v>36168</v>
      </c>
      <c r="B29" s="4">
        <v>68</v>
      </c>
      <c r="C29" s="4">
        <v>56</v>
      </c>
      <c r="D29" s="4">
        <v>45</v>
      </c>
      <c r="E29" s="2">
        <v>30.32</v>
      </c>
      <c r="F29" s="4">
        <v>24</v>
      </c>
      <c r="G29" s="3">
        <v>12</v>
      </c>
      <c r="H29" s="2">
        <v>0</v>
      </c>
      <c r="I29" s="1">
        <v>0</v>
      </c>
      <c r="J29" s="1"/>
      <c r="K29" s="5">
        <f t="shared" si="0"/>
        <v>-1.0000000000001563E-2</v>
      </c>
      <c r="L29" s="1">
        <f t="shared" si="1"/>
        <v>0.12999999999999901</v>
      </c>
      <c r="M29" s="1"/>
      <c r="N29" s="18">
        <v>24</v>
      </c>
    </row>
    <row r="30" spans="1:14">
      <c r="A30" s="16">
        <v>36169</v>
      </c>
      <c r="B30" s="4">
        <v>57</v>
      </c>
      <c r="C30" s="4">
        <v>44</v>
      </c>
      <c r="D30" s="4">
        <v>32</v>
      </c>
      <c r="E30" s="2">
        <v>30.31</v>
      </c>
      <c r="F30" s="4">
        <v>7</v>
      </c>
      <c r="G30" s="3">
        <v>5</v>
      </c>
      <c r="H30" s="2">
        <v>0</v>
      </c>
      <c r="I30" s="1">
        <v>2</v>
      </c>
      <c r="J30" s="1"/>
      <c r="K30" s="5">
        <f t="shared" si="0"/>
        <v>-7.0000000000000284E-2</v>
      </c>
      <c r="L30" s="1">
        <f t="shared" si="1"/>
        <v>-1.0000000000001563E-2</v>
      </c>
      <c r="M30" s="1"/>
      <c r="N30" s="18">
        <v>25</v>
      </c>
    </row>
    <row r="31" spans="1:14">
      <c r="A31" s="16">
        <v>36170</v>
      </c>
      <c r="B31" s="4">
        <v>51</v>
      </c>
      <c r="C31" s="4">
        <v>40</v>
      </c>
      <c r="D31" s="4">
        <v>30</v>
      </c>
      <c r="E31" s="2">
        <v>30.24</v>
      </c>
      <c r="F31" s="4">
        <v>7</v>
      </c>
      <c r="G31" s="3">
        <v>2</v>
      </c>
      <c r="H31" s="2">
        <v>0</v>
      </c>
      <c r="I31" s="1">
        <v>3</v>
      </c>
      <c r="J31" s="1" t="s">
        <v>37</v>
      </c>
      <c r="K31" s="5">
        <f t="shared" si="0"/>
        <v>-0.10999999999999943</v>
      </c>
      <c r="L31" s="1">
        <f t="shared" si="1"/>
        <v>-7.0000000000000284E-2</v>
      </c>
      <c r="M31" s="1"/>
      <c r="N31" s="18">
        <v>26</v>
      </c>
    </row>
    <row r="32" spans="1:14">
      <c r="A32" s="16">
        <v>36171</v>
      </c>
      <c r="B32" s="4">
        <v>48</v>
      </c>
      <c r="C32" s="4">
        <v>38</v>
      </c>
      <c r="D32" s="4">
        <v>28</v>
      </c>
      <c r="E32" s="2">
        <v>30.13</v>
      </c>
      <c r="F32" s="4">
        <v>7</v>
      </c>
      <c r="G32" s="3">
        <v>1</v>
      </c>
      <c r="H32" s="2">
        <v>0</v>
      </c>
      <c r="I32" s="1">
        <v>4</v>
      </c>
      <c r="J32" s="1" t="s">
        <v>37</v>
      </c>
      <c r="K32" s="5">
        <f t="shared" si="0"/>
        <v>-9.9999999999980105E-3</v>
      </c>
      <c r="L32" s="1">
        <f t="shared" si="1"/>
        <v>-0.10999999999999943</v>
      </c>
      <c r="M32" s="1"/>
      <c r="N32" s="18">
        <v>27</v>
      </c>
    </row>
    <row r="33" spans="1:14">
      <c r="A33" s="16">
        <v>36172</v>
      </c>
      <c r="B33" s="4">
        <v>64</v>
      </c>
      <c r="C33" s="4">
        <v>46</v>
      </c>
      <c r="D33" s="4">
        <v>28</v>
      </c>
      <c r="E33" s="2">
        <v>30.12</v>
      </c>
      <c r="F33" s="4">
        <v>9</v>
      </c>
      <c r="G33" s="3">
        <v>1</v>
      </c>
      <c r="H33" s="2">
        <v>0</v>
      </c>
      <c r="I33" s="1">
        <v>0</v>
      </c>
      <c r="J33" s="1"/>
      <c r="K33" s="5">
        <f t="shared" si="0"/>
        <v>7.0000000000000284E-2</v>
      </c>
      <c r="L33" s="1">
        <f t="shared" si="1"/>
        <v>-9.9999999999980105E-3</v>
      </c>
      <c r="M33" s="1"/>
      <c r="N33" s="18">
        <v>28</v>
      </c>
    </row>
    <row r="34" spans="1:14">
      <c r="A34" s="16">
        <v>36173</v>
      </c>
      <c r="B34" s="4">
        <v>68</v>
      </c>
      <c r="C34" s="4">
        <v>49</v>
      </c>
      <c r="D34" s="4">
        <v>30</v>
      </c>
      <c r="E34" s="2">
        <v>30.19</v>
      </c>
      <c r="F34" s="4">
        <v>5</v>
      </c>
      <c r="G34" s="3">
        <v>2</v>
      </c>
      <c r="H34" s="2">
        <v>0</v>
      </c>
      <c r="I34" s="1">
        <v>2</v>
      </c>
      <c r="J34" s="1"/>
      <c r="K34" s="5">
        <f t="shared" si="0"/>
        <v>0.14999999999999858</v>
      </c>
      <c r="L34" s="1">
        <f t="shared" si="1"/>
        <v>7.0000000000000284E-2</v>
      </c>
      <c r="M34" s="1"/>
      <c r="N34" s="18">
        <v>29</v>
      </c>
    </row>
    <row r="35" spans="1:14">
      <c r="A35" s="16">
        <v>36174</v>
      </c>
      <c r="B35" s="4">
        <v>53</v>
      </c>
      <c r="C35" s="4">
        <v>45</v>
      </c>
      <c r="D35" s="4">
        <v>37</v>
      </c>
      <c r="E35" s="2">
        <v>30.34</v>
      </c>
      <c r="F35" s="4">
        <v>6</v>
      </c>
      <c r="G35" s="3">
        <v>3</v>
      </c>
      <c r="H35" s="2">
        <v>0.14000000000000001</v>
      </c>
      <c r="I35" s="1">
        <v>3</v>
      </c>
      <c r="J35" s="1" t="s">
        <v>35</v>
      </c>
      <c r="K35" s="5">
        <f t="shared" si="0"/>
        <v>-0.17999999999999972</v>
      </c>
      <c r="L35" s="1">
        <f t="shared" si="1"/>
        <v>0.14999999999999858</v>
      </c>
      <c r="M35" s="1"/>
      <c r="N35" s="18">
        <v>30</v>
      </c>
    </row>
    <row r="36" spans="1:14">
      <c r="A36" s="16">
        <v>36175</v>
      </c>
      <c r="B36" s="4">
        <v>53</v>
      </c>
      <c r="C36" s="4">
        <v>50</v>
      </c>
      <c r="D36" s="4">
        <v>46</v>
      </c>
      <c r="E36" s="2">
        <v>30.16</v>
      </c>
      <c r="F36" s="4">
        <v>10</v>
      </c>
      <c r="G36" s="3">
        <v>0</v>
      </c>
      <c r="H36" s="2">
        <v>0.36</v>
      </c>
      <c r="I36" s="1">
        <v>8</v>
      </c>
      <c r="J36" s="1" t="s">
        <v>34</v>
      </c>
      <c r="K36" s="5">
        <f t="shared" si="0"/>
        <v>-0.19999999999999929</v>
      </c>
      <c r="L36" s="1">
        <f t="shared" si="1"/>
        <v>-0.17999999999999972</v>
      </c>
      <c r="M36" s="1"/>
      <c r="N36" s="18">
        <v>31</v>
      </c>
    </row>
    <row r="37" spans="1:14">
      <c r="A37" s="16">
        <v>36176</v>
      </c>
      <c r="B37" s="4">
        <v>57</v>
      </c>
      <c r="C37" s="4">
        <v>52</v>
      </c>
      <c r="D37" s="4">
        <v>48</v>
      </c>
      <c r="E37" s="2">
        <v>29.96</v>
      </c>
      <c r="F37" s="4">
        <v>16</v>
      </c>
      <c r="G37" s="3">
        <v>5</v>
      </c>
      <c r="H37" s="2">
        <v>0.08</v>
      </c>
      <c r="I37" s="1">
        <v>8</v>
      </c>
      <c r="J37" s="1" t="s">
        <v>35</v>
      </c>
      <c r="K37" s="5">
        <f t="shared" si="0"/>
        <v>7.9999999999998295E-2</v>
      </c>
      <c r="L37" s="1">
        <f t="shared" si="1"/>
        <v>-0.19999999999999929</v>
      </c>
      <c r="M37" s="1"/>
      <c r="N37" s="18">
        <v>32</v>
      </c>
    </row>
    <row r="38" spans="1:14">
      <c r="A38" s="16">
        <v>36177</v>
      </c>
      <c r="B38" s="4">
        <v>57</v>
      </c>
      <c r="C38" s="4">
        <v>52</v>
      </c>
      <c r="D38" s="4">
        <v>46</v>
      </c>
      <c r="E38" s="2">
        <v>30.04</v>
      </c>
      <c r="F38" s="4">
        <v>34</v>
      </c>
      <c r="G38" s="3">
        <v>3</v>
      </c>
      <c r="H38" s="2">
        <v>1.1399999999999999</v>
      </c>
      <c r="I38" s="1">
        <v>8</v>
      </c>
      <c r="J38" s="1" t="s">
        <v>35</v>
      </c>
      <c r="K38" s="5">
        <f t="shared" ref="K38:K69" si="2">E39-E38</f>
        <v>-8.9999999999999858E-2</v>
      </c>
      <c r="L38" s="1">
        <f t="shared" si="1"/>
        <v>7.9999999999998295E-2</v>
      </c>
      <c r="M38" s="1"/>
      <c r="N38" s="18">
        <v>33</v>
      </c>
    </row>
    <row r="39" spans="1:14">
      <c r="A39" s="16">
        <v>36178</v>
      </c>
      <c r="B39" s="4">
        <v>57</v>
      </c>
      <c r="C39" s="4">
        <v>54</v>
      </c>
      <c r="D39" s="4">
        <v>51</v>
      </c>
      <c r="E39" s="2">
        <v>29.95</v>
      </c>
      <c r="F39" s="4">
        <v>18</v>
      </c>
      <c r="G39" s="3">
        <v>13</v>
      </c>
      <c r="H39" s="2">
        <v>0.18</v>
      </c>
      <c r="I39" s="1">
        <v>8</v>
      </c>
      <c r="J39" s="1" t="s">
        <v>35</v>
      </c>
      <c r="K39" s="5">
        <f t="shared" si="2"/>
        <v>1.0000000000001563E-2</v>
      </c>
      <c r="L39" s="1">
        <f t="shared" ref="L39:L70" si="3">E39-E38</f>
        <v>-8.9999999999999858E-2</v>
      </c>
      <c r="M39" s="1"/>
      <c r="N39" s="18">
        <v>34</v>
      </c>
    </row>
    <row r="40" spans="1:14">
      <c r="A40" s="16">
        <v>36179</v>
      </c>
      <c r="B40" s="4">
        <v>57</v>
      </c>
      <c r="C40" s="4">
        <v>54</v>
      </c>
      <c r="D40" s="4">
        <v>51</v>
      </c>
      <c r="E40" s="2">
        <v>29.96</v>
      </c>
      <c r="F40" s="4">
        <v>31</v>
      </c>
      <c r="G40" s="3">
        <v>10</v>
      </c>
      <c r="H40" s="2">
        <v>0.01</v>
      </c>
      <c r="I40" s="1">
        <v>8</v>
      </c>
      <c r="J40" s="1" t="s">
        <v>36</v>
      </c>
      <c r="K40" s="5">
        <f t="shared" si="2"/>
        <v>-0.13000000000000256</v>
      </c>
      <c r="L40" s="1">
        <f t="shared" si="3"/>
        <v>1.0000000000001563E-2</v>
      </c>
      <c r="M40" s="1"/>
      <c r="N40" s="18">
        <v>35</v>
      </c>
    </row>
    <row r="41" spans="1:14">
      <c r="A41" s="16">
        <v>36180</v>
      </c>
      <c r="B41" s="4">
        <v>55</v>
      </c>
      <c r="C41" s="4">
        <v>50</v>
      </c>
      <c r="D41" s="4">
        <v>46</v>
      </c>
      <c r="E41" s="2">
        <v>29.83</v>
      </c>
      <c r="F41" s="4">
        <v>24</v>
      </c>
      <c r="G41" s="3">
        <v>7</v>
      </c>
      <c r="H41" s="2">
        <v>0.28000000000000003</v>
      </c>
      <c r="I41" s="1">
        <v>8</v>
      </c>
      <c r="J41" s="1" t="s">
        <v>35</v>
      </c>
      <c r="K41" s="5">
        <f t="shared" si="2"/>
        <v>0.33000000000000185</v>
      </c>
      <c r="L41" s="1">
        <f t="shared" si="3"/>
        <v>-0.13000000000000256</v>
      </c>
      <c r="M41" s="1"/>
      <c r="N41" s="18">
        <v>36</v>
      </c>
    </row>
    <row r="42" spans="1:14">
      <c r="A42" s="16">
        <v>36181</v>
      </c>
      <c r="B42" s="4">
        <v>55</v>
      </c>
      <c r="C42" s="4">
        <v>48</v>
      </c>
      <c r="D42" s="4">
        <v>42</v>
      </c>
      <c r="E42" s="2">
        <v>30.16</v>
      </c>
      <c r="F42" s="4">
        <v>13</v>
      </c>
      <c r="G42" s="3">
        <v>6</v>
      </c>
      <c r="H42" s="2">
        <v>0</v>
      </c>
      <c r="I42" s="1">
        <v>4</v>
      </c>
      <c r="J42" s="1"/>
      <c r="K42" s="5">
        <f t="shared" si="2"/>
        <v>-0.12000000000000099</v>
      </c>
      <c r="L42" s="1">
        <f t="shared" si="3"/>
        <v>0.33000000000000185</v>
      </c>
      <c r="M42" s="1"/>
      <c r="N42" s="18">
        <v>37</v>
      </c>
    </row>
    <row r="43" spans="1:14">
      <c r="A43" s="16">
        <v>36182</v>
      </c>
      <c r="B43" s="4">
        <v>51</v>
      </c>
      <c r="C43" s="4">
        <v>48</v>
      </c>
      <c r="D43" s="4">
        <v>45</v>
      </c>
      <c r="E43" s="2">
        <v>30.04</v>
      </c>
      <c r="F43" s="4">
        <v>38</v>
      </c>
      <c r="G43" s="3">
        <v>9</v>
      </c>
      <c r="H43" s="2">
        <v>0.42</v>
      </c>
      <c r="I43" s="1">
        <v>8</v>
      </c>
      <c r="J43" s="1" t="s">
        <v>35</v>
      </c>
      <c r="K43" s="5">
        <f t="shared" si="2"/>
        <v>-8.9999999999999858E-2</v>
      </c>
      <c r="L43" s="1">
        <f t="shared" si="3"/>
        <v>-0.12000000000000099</v>
      </c>
      <c r="M43" s="1"/>
      <c r="N43" s="18">
        <v>38</v>
      </c>
    </row>
    <row r="44" spans="1:14">
      <c r="A44" s="16">
        <v>36183</v>
      </c>
      <c r="B44" s="4">
        <v>53</v>
      </c>
      <c r="C44" s="4">
        <v>42</v>
      </c>
      <c r="D44" s="4">
        <v>32</v>
      </c>
      <c r="E44" s="2">
        <v>29.95</v>
      </c>
      <c r="F44" s="4">
        <v>10</v>
      </c>
      <c r="G44" s="3">
        <v>4</v>
      </c>
      <c r="H44" s="2">
        <v>7.0000000000000007E-2</v>
      </c>
      <c r="I44" s="1">
        <v>5</v>
      </c>
      <c r="J44" s="1" t="s">
        <v>36</v>
      </c>
      <c r="K44" s="5">
        <f t="shared" si="2"/>
        <v>0.17000000000000171</v>
      </c>
      <c r="L44" s="1">
        <f t="shared" si="3"/>
        <v>-8.9999999999999858E-2</v>
      </c>
      <c r="M44" s="1"/>
      <c r="N44" s="18">
        <v>39</v>
      </c>
    </row>
    <row r="45" spans="1:14">
      <c r="A45" s="16">
        <v>36184</v>
      </c>
      <c r="B45" s="4">
        <v>53</v>
      </c>
      <c r="C45" s="4">
        <v>40</v>
      </c>
      <c r="D45" s="4">
        <v>28</v>
      </c>
      <c r="E45" s="2">
        <v>30.12</v>
      </c>
      <c r="F45" s="4">
        <v>26</v>
      </c>
      <c r="G45" s="3">
        <v>8</v>
      </c>
      <c r="H45" s="2">
        <v>0</v>
      </c>
      <c r="I45" s="1">
        <v>2</v>
      </c>
      <c r="J45" s="1"/>
      <c r="K45" s="5">
        <f t="shared" si="2"/>
        <v>-0.25</v>
      </c>
      <c r="L45" s="1">
        <f t="shared" si="3"/>
        <v>0.17000000000000171</v>
      </c>
      <c r="M45" s="1"/>
      <c r="N45" s="18">
        <v>40</v>
      </c>
    </row>
    <row r="46" spans="1:14">
      <c r="A46" s="16">
        <v>36185</v>
      </c>
      <c r="B46" s="4">
        <v>59</v>
      </c>
      <c r="C46" s="4">
        <v>52</v>
      </c>
      <c r="D46" s="4">
        <v>43</v>
      </c>
      <c r="E46" s="2">
        <v>29.87</v>
      </c>
      <c r="F46" s="4">
        <v>28</v>
      </c>
      <c r="G46" s="3">
        <v>19</v>
      </c>
      <c r="H46" s="2">
        <v>0</v>
      </c>
      <c r="I46" s="1">
        <v>0</v>
      </c>
      <c r="J46" s="1"/>
      <c r="K46" s="5">
        <f t="shared" si="2"/>
        <v>0.19999999999999929</v>
      </c>
      <c r="L46" s="1">
        <f t="shared" si="3"/>
        <v>-0.25</v>
      </c>
      <c r="M46" s="1"/>
      <c r="N46" s="18">
        <v>41</v>
      </c>
    </row>
    <row r="47" spans="1:14">
      <c r="A47" s="16">
        <v>36186</v>
      </c>
      <c r="B47" s="4">
        <v>48</v>
      </c>
      <c r="C47" s="4">
        <v>44</v>
      </c>
      <c r="D47" s="4">
        <v>39</v>
      </c>
      <c r="E47" s="2">
        <v>30.07</v>
      </c>
      <c r="F47" s="4">
        <v>10</v>
      </c>
      <c r="G47" s="3">
        <v>10</v>
      </c>
      <c r="H47" s="2">
        <v>0.19</v>
      </c>
      <c r="I47" s="1">
        <v>8</v>
      </c>
      <c r="J47" s="1" t="s">
        <v>35</v>
      </c>
      <c r="K47" s="5">
        <f t="shared" si="2"/>
        <v>0.28999999999999915</v>
      </c>
      <c r="L47" s="1">
        <f t="shared" si="3"/>
        <v>0.19999999999999929</v>
      </c>
      <c r="M47" s="1"/>
      <c r="N47" s="18">
        <v>42</v>
      </c>
    </row>
    <row r="48" spans="1:14">
      <c r="A48" s="16">
        <v>36187</v>
      </c>
      <c r="B48" s="4">
        <v>57</v>
      </c>
      <c r="C48" s="4">
        <v>48</v>
      </c>
      <c r="D48" s="4">
        <v>39</v>
      </c>
      <c r="E48" s="2">
        <v>30.36</v>
      </c>
      <c r="F48" s="4">
        <v>15</v>
      </c>
      <c r="G48" s="3">
        <v>11</v>
      </c>
      <c r="H48" s="2">
        <v>0</v>
      </c>
      <c r="I48" s="1">
        <v>0</v>
      </c>
      <c r="J48" s="1"/>
      <c r="K48" s="5">
        <f t="shared" si="2"/>
        <v>-3.0000000000001137E-2</v>
      </c>
      <c r="L48" s="1">
        <f t="shared" si="3"/>
        <v>0.28999999999999915</v>
      </c>
      <c r="M48" s="1"/>
      <c r="N48" s="18">
        <v>43</v>
      </c>
    </row>
    <row r="49" spans="1:14">
      <c r="A49" s="16">
        <v>36188</v>
      </c>
      <c r="B49" s="4">
        <v>51</v>
      </c>
      <c r="C49" s="4">
        <v>42</v>
      </c>
      <c r="D49" s="4">
        <v>32</v>
      </c>
      <c r="E49" s="2">
        <v>30.33</v>
      </c>
      <c r="F49" s="4">
        <v>6</v>
      </c>
      <c r="G49" s="3">
        <v>1</v>
      </c>
      <c r="H49" s="2">
        <v>0</v>
      </c>
      <c r="I49" s="1">
        <v>2</v>
      </c>
      <c r="J49" s="1"/>
      <c r="K49" s="5">
        <f t="shared" si="2"/>
        <v>-7.9999999999998295E-2</v>
      </c>
      <c r="L49" s="1">
        <f t="shared" si="3"/>
        <v>-3.0000000000001137E-2</v>
      </c>
      <c r="M49" s="1"/>
      <c r="N49" s="18">
        <v>44</v>
      </c>
    </row>
    <row r="50" spans="1:14">
      <c r="A50" s="16">
        <v>36189</v>
      </c>
      <c r="B50" s="4">
        <v>50</v>
      </c>
      <c r="C50" s="4">
        <v>40</v>
      </c>
      <c r="D50" s="4">
        <v>30</v>
      </c>
      <c r="E50" s="2">
        <v>30.25</v>
      </c>
      <c r="F50" s="4">
        <v>4</v>
      </c>
      <c r="G50" s="3">
        <v>1</v>
      </c>
      <c r="H50" s="2">
        <v>0</v>
      </c>
      <c r="I50" s="1">
        <v>4</v>
      </c>
      <c r="J50" s="1"/>
      <c r="K50" s="5">
        <f t="shared" si="2"/>
        <v>-0.28000000000000114</v>
      </c>
      <c r="L50" s="1">
        <f t="shared" si="3"/>
        <v>-7.9999999999998295E-2</v>
      </c>
      <c r="M50" s="1"/>
      <c r="N50" s="18">
        <v>45</v>
      </c>
    </row>
    <row r="51" spans="1:14">
      <c r="A51" s="16">
        <v>36190</v>
      </c>
      <c r="B51" s="4">
        <v>48</v>
      </c>
      <c r="C51" s="4">
        <v>40</v>
      </c>
      <c r="D51" s="4">
        <v>33</v>
      </c>
      <c r="E51" s="2">
        <v>29.97</v>
      </c>
      <c r="F51" s="4">
        <v>5</v>
      </c>
      <c r="G51" s="3">
        <v>1</v>
      </c>
      <c r="H51" s="2">
        <v>0</v>
      </c>
      <c r="I51" s="1">
        <v>7</v>
      </c>
      <c r="J51" s="1"/>
      <c r="K51" s="5">
        <f t="shared" si="2"/>
        <v>7.0000000000000284E-2</v>
      </c>
      <c r="L51" s="1">
        <f t="shared" si="3"/>
        <v>-0.28000000000000114</v>
      </c>
      <c r="M51" s="1"/>
      <c r="N51" s="18">
        <v>46</v>
      </c>
    </row>
    <row r="52" spans="1:14">
      <c r="A52" s="16">
        <v>36191</v>
      </c>
      <c r="B52" s="4">
        <v>50</v>
      </c>
      <c r="C52" s="4">
        <v>42</v>
      </c>
      <c r="D52" s="4">
        <v>34</v>
      </c>
      <c r="E52" s="2">
        <v>30.04</v>
      </c>
      <c r="F52" s="4">
        <v>8</v>
      </c>
      <c r="G52" s="3">
        <v>0</v>
      </c>
      <c r="H52" s="2">
        <v>0.13</v>
      </c>
      <c r="I52" s="1">
        <v>8</v>
      </c>
      <c r="J52" s="1" t="s">
        <v>34</v>
      </c>
      <c r="K52" s="5">
        <f t="shared" si="2"/>
        <v>0.33999999999999986</v>
      </c>
      <c r="L52" s="1">
        <f t="shared" si="3"/>
        <v>7.0000000000000284E-2</v>
      </c>
      <c r="M52" s="1"/>
      <c r="N52" s="18">
        <v>47</v>
      </c>
    </row>
    <row r="53" spans="1:14">
      <c r="A53" s="16">
        <v>36192</v>
      </c>
      <c r="B53" s="4">
        <v>57</v>
      </c>
      <c r="C53" s="4">
        <v>44</v>
      </c>
      <c r="D53" s="4">
        <v>30</v>
      </c>
      <c r="E53" s="2">
        <v>30.38</v>
      </c>
      <c r="F53" s="4">
        <v>12</v>
      </c>
      <c r="G53" s="3">
        <v>0</v>
      </c>
      <c r="H53" s="2">
        <v>0</v>
      </c>
      <c r="I53" s="1">
        <v>0</v>
      </c>
      <c r="J53" s="1"/>
      <c r="K53" s="5">
        <f t="shared" si="2"/>
        <v>-3.9999999999999147E-2</v>
      </c>
      <c r="L53" s="1">
        <f t="shared" si="3"/>
        <v>0.33999999999999986</v>
      </c>
      <c r="M53" s="1"/>
      <c r="N53" s="18">
        <v>48</v>
      </c>
    </row>
    <row r="54" spans="1:14">
      <c r="A54" s="16">
        <v>36193</v>
      </c>
      <c r="B54" s="4">
        <v>55</v>
      </c>
      <c r="C54" s="4">
        <v>44</v>
      </c>
      <c r="D54" s="4">
        <v>32</v>
      </c>
      <c r="E54" s="2">
        <v>30.34</v>
      </c>
      <c r="F54" s="4">
        <v>6</v>
      </c>
      <c r="G54" s="3">
        <v>1</v>
      </c>
      <c r="H54" s="2">
        <v>0</v>
      </c>
      <c r="I54" s="1">
        <v>4</v>
      </c>
      <c r="J54" s="1"/>
      <c r="K54" s="5">
        <f t="shared" si="2"/>
        <v>-0.32999999999999829</v>
      </c>
      <c r="L54" s="1">
        <f t="shared" si="3"/>
        <v>-3.9999999999999147E-2</v>
      </c>
      <c r="M54" s="1"/>
      <c r="N54" s="18">
        <v>49</v>
      </c>
    </row>
    <row r="55" spans="1:14">
      <c r="A55" s="16">
        <v>36194</v>
      </c>
      <c r="B55" s="4">
        <v>55</v>
      </c>
      <c r="C55" s="4">
        <v>44</v>
      </c>
      <c r="D55" s="4">
        <v>33</v>
      </c>
      <c r="E55" s="2">
        <v>30.01</v>
      </c>
      <c r="F55" s="4">
        <v>9</v>
      </c>
      <c r="G55" s="3">
        <v>5</v>
      </c>
      <c r="H55" s="2">
        <v>0</v>
      </c>
      <c r="I55" s="1">
        <v>0</v>
      </c>
      <c r="J55" s="1"/>
      <c r="K55" s="5">
        <f t="shared" si="2"/>
        <v>-8.9999999999999858E-2</v>
      </c>
      <c r="L55" s="1">
        <f t="shared" si="3"/>
        <v>-0.32999999999999829</v>
      </c>
      <c r="M55" s="1"/>
      <c r="N55" s="18">
        <v>50</v>
      </c>
    </row>
    <row r="56" spans="1:14">
      <c r="A56" s="16">
        <v>36195</v>
      </c>
      <c r="B56" s="4">
        <v>61</v>
      </c>
      <c r="C56" s="4">
        <v>49</v>
      </c>
      <c r="D56" s="4">
        <v>37</v>
      </c>
      <c r="E56" s="2">
        <v>29.92</v>
      </c>
      <c r="F56" s="4">
        <v>15</v>
      </c>
      <c r="G56" s="3">
        <v>3</v>
      </c>
      <c r="H56" s="2">
        <v>0</v>
      </c>
      <c r="I56" s="1">
        <v>4</v>
      </c>
      <c r="J56" s="1"/>
      <c r="K56" s="5">
        <f t="shared" si="2"/>
        <v>0.12999999999999901</v>
      </c>
      <c r="L56" s="1">
        <f t="shared" si="3"/>
        <v>-8.9999999999999858E-2</v>
      </c>
      <c r="M56" s="1"/>
      <c r="N56" s="18">
        <v>51</v>
      </c>
    </row>
    <row r="57" spans="1:14">
      <c r="A57" s="16">
        <v>36196</v>
      </c>
      <c r="B57" s="4">
        <v>52</v>
      </c>
      <c r="C57" s="4">
        <v>41</v>
      </c>
      <c r="D57" s="4">
        <v>30</v>
      </c>
      <c r="E57" s="2">
        <v>30.05</v>
      </c>
      <c r="F57" s="4">
        <v>24</v>
      </c>
      <c r="G57" s="3">
        <v>5</v>
      </c>
      <c r="H57" s="2">
        <v>0.05</v>
      </c>
      <c r="I57" s="1">
        <v>2</v>
      </c>
      <c r="J57" s="1" t="s">
        <v>35</v>
      </c>
      <c r="K57" s="5">
        <f t="shared" si="2"/>
        <v>-7.0000000000000284E-2</v>
      </c>
      <c r="L57" s="1">
        <f t="shared" si="3"/>
        <v>0.12999999999999901</v>
      </c>
      <c r="M57" s="1"/>
      <c r="N57" s="18">
        <v>52</v>
      </c>
    </row>
    <row r="58" spans="1:14">
      <c r="A58" s="16">
        <v>36197</v>
      </c>
      <c r="B58" s="4">
        <v>48</v>
      </c>
      <c r="C58" s="4">
        <v>46</v>
      </c>
      <c r="D58" s="4">
        <v>44</v>
      </c>
      <c r="E58" s="2">
        <v>29.98</v>
      </c>
      <c r="F58" s="4">
        <v>44</v>
      </c>
      <c r="G58" s="3">
        <v>22</v>
      </c>
      <c r="H58" s="2">
        <v>1.53</v>
      </c>
      <c r="I58" s="1">
        <v>8</v>
      </c>
      <c r="J58" s="1" t="s">
        <v>35</v>
      </c>
      <c r="K58" s="5">
        <f t="shared" si="2"/>
        <v>-0.12999999999999901</v>
      </c>
      <c r="L58" s="1">
        <f t="shared" si="3"/>
        <v>-7.0000000000000284E-2</v>
      </c>
      <c r="M58" s="1"/>
      <c r="N58" s="18">
        <v>53</v>
      </c>
    </row>
    <row r="59" spans="1:14">
      <c r="A59" s="16">
        <v>36198</v>
      </c>
      <c r="B59" s="4">
        <v>59</v>
      </c>
      <c r="C59" s="4">
        <v>52</v>
      </c>
      <c r="D59" s="4">
        <v>44</v>
      </c>
      <c r="E59" s="2">
        <v>29.85</v>
      </c>
      <c r="F59" s="4">
        <v>38</v>
      </c>
      <c r="G59" s="3">
        <v>26</v>
      </c>
      <c r="H59" s="2">
        <v>0.35</v>
      </c>
      <c r="I59" s="1">
        <v>8</v>
      </c>
      <c r="J59" s="1" t="s">
        <v>35</v>
      </c>
      <c r="K59" s="5">
        <f t="shared" si="2"/>
        <v>4.9999999999997158E-2</v>
      </c>
      <c r="L59" s="1">
        <f t="shared" si="3"/>
        <v>-0.12999999999999901</v>
      </c>
      <c r="M59" s="1"/>
      <c r="N59" s="18">
        <v>54</v>
      </c>
    </row>
    <row r="60" spans="1:14">
      <c r="A60" s="16">
        <v>36199</v>
      </c>
      <c r="B60" s="4">
        <v>53</v>
      </c>
      <c r="C60" s="4">
        <v>48</v>
      </c>
      <c r="D60" s="4">
        <v>42</v>
      </c>
      <c r="E60" s="2">
        <v>29.9</v>
      </c>
      <c r="F60" s="4">
        <v>23</v>
      </c>
      <c r="G60" s="3">
        <v>5</v>
      </c>
      <c r="H60" s="2">
        <v>0.75</v>
      </c>
      <c r="I60" s="1">
        <v>7</v>
      </c>
      <c r="J60" s="1" t="s">
        <v>35</v>
      </c>
      <c r="K60" s="5">
        <f t="shared" si="2"/>
        <v>-0.16999999999999815</v>
      </c>
      <c r="L60" s="1">
        <f t="shared" si="3"/>
        <v>4.9999999999997158E-2</v>
      </c>
      <c r="M60" s="1"/>
      <c r="N60" s="18">
        <v>55</v>
      </c>
    </row>
    <row r="61" spans="1:14">
      <c r="A61" s="16">
        <v>36200</v>
      </c>
      <c r="B61" s="4">
        <v>50</v>
      </c>
      <c r="C61" s="4">
        <v>42</v>
      </c>
      <c r="D61" s="4">
        <v>33</v>
      </c>
      <c r="E61" s="2">
        <v>29.73</v>
      </c>
      <c r="F61" s="4">
        <v>16</v>
      </c>
      <c r="G61" s="3">
        <v>4</v>
      </c>
      <c r="H61" s="2">
        <v>0.55000000000000004</v>
      </c>
      <c r="I61" s="1">
        <v>8</v>
      </c>
      <c r="J61" s="1" t="s">
        <v>35</v>
      </c>
      <c r="K61" s="5">
        <f t="shared" si="2"/>
        <v>0.66000000000000014</v>
      </c>
      <c r="L61" s="1">
        <f t="shared" si="3"/>
        <v>-0.16999999999999815</v>
      </c>
      <c r="M61" s="1"/>
      <c r="N61" s="18">
        <v>56</v>
      </c>
    </row>
    <row r="62" spans="1:14">
      <c r="A62" s="16">
        <v>36201</v>
      </c>
      <c r="B62" s="4">
        <v>48</v>
      </c>
      <c r="C62" s="4">
        <v>38</v>
      </c>
      <c r="D62" s="4">
        <v>28</v>
      </c>
      <c r="E62" s="2">
        <v>30.39</v>
      </c>
      <c r="F62" s="4">
        <v>6</v>
      </c>
      <c r="G62" s="3">
        <v>3</v>
      </c>
      <c r="H62" s="2">
        <v>0</v>
      </c>
      <c r="I62" s="1">
        <v>1</v>
      </c>
      <c r="J62" s="1"/>
      <c r="K62" s="5">
        <f t="shared" si="2"/>
        <v>5.9999999999998721E-2</v>
      </c>
      <c r="L62" s="1">
        <f t="shared" si="3"/>
        <v>0.66000000000000014</v>
      </c>
      <c r="M62" s="1"/>
      <c r="N62" s="18">
        <v>57</v>
      </c>
    </row>
    <row r="63" spans="1:14">
      <c r="A63" s="16">
        <v>36202</v>
      </c>
      <c r="B63" s="4">
        <v>52</v>
      </c>
      <c r="C63" s="4">
        <v>39</v>
      </c>
      <c r="D63" s="4">
        <v>26</v>
      </c>
      <c r="E63" s="2">
        <v>30.45</v>
      </c>
      <c r="F63" s="4">
        <v>7</v>
      </c>
      <c r="G63" s="3">
        <v>2</v>
      </c>
      <c r="H63" s="2">
        <v>0</v>
      </c>
      <c r="I63" s="1">
        <v>0</v>
      </c>
      <c r="J63" s="1"/>
      <c r="K63" s="5">
        <f t="shared" si="2"/>
        <v>-0.16000000000000014</v>
      </c>
      <c r="L63" s="1">
        <f t="shared" si="3"/>
        <v>5.9999999999998721E-2</v>
      </c>
      <c r="M63" s="1"/>
      <c r="N63" s="18">
        <v>58</v>
      </c>
    </row>
    <row r="64" spans="1:14">
      <c r="A64" s="16">
        <v>36203</v>
      </c>
      <c r="B64" s="4">
        <v>57</v>
      </c>
      <c r="C64" s="4">
        <v>46</v>
      </c>
      <c r="D64" s="4">
        <v>35</v>
      </c>
      <c r="E64" s="2">
        <v>30.29</v>
      </c>
      <c r="F64" s="4">
        <v>6</v>
      </c>
      <c r="G64" s="3">
        <v>0</v>
      </c>
      <c r="H64" s="2">
        <v>0</v>
      </c>
      <c r="I64" s="1">
        <v>3</v>
      </c>
      <c r="J64" s="1"/>
      <c r="K64" s="5">
        <f t="shared" si="2"/>
        <v>-5.0000000000000711E-2</v>
      </c>
      <c r="L64" s="1">
        <f t="shared" si="3"/>
        <v>-0.16000000000000014</v>
      </c>
      <c r="M64" s="1"/>
      <c r="N64" s="18">
        <v>59</v>
      </c>
    </row>
    <row r="65" spans="1:14">
      <c r="A65" s="16">
        <v>36204</v>
      </c>
      <c r="B65" s="4">
        <v>51</v>
      </c>
      <c r="C65" s="4">
        <v>44</v>
      </c>
      <c r="D65" s="4">
        <v>37</v>
      </c>
      <c r="E65" s="2">
        <v>30.24</v>
      </c>
      <c r="F65" s="4">
        <v>8</v>
      </c>
      <c r="G65" s="3">
        <v>4</v>
      </c>
      <c r="H65" s="2">
        <v>0.1</v>
      </c>
      <c r="I65" s="1">
        <v>6</v>
      </c>
      <c r="J65" s="1" t="s">
        <v>35</v>
      </c>
      <c r="K65" s="5">
        <f t="shared" si="2"/>
        <v>-3.9999999999999147E-2</v>
      </c>
      <c r="L65" s="1">
        <f t="shared" si="3"/>
        <v>-5.0000000000000711E-2</v>
      </c>
      <c r="M65" s="1"/>
      <c r="N65" s="18">
        <v>60</v>
      </c>
    </row>
    <row r="66" spans="1:14">
      <c r="A66" s="16">
        <v>36205</v>
      </c>
      <c r="B66" s="4">
        <v>55</v>
      </c>
      <c r="C66" s="4">
        <v>47</v>
      </c>
      <c r="D66" s="4">
        <v>39</v>
      </c>
      <c r="E66" s="2">
        <v>30.2</v>
      </c>
      <c r="F66" s="4">
        <v>7</v>
      </c>
      <c r="G66" s="3">
        <v>4</v>
      </c>
      <c r="H66" s="2">
        <v>0.01</v>
      </c>
      <c r="I66" s="1">
        <v>8</v>
      </c>
      <c r="J66" s="1" t="s">
        <v>35</v>
      </c>
      <c r="K66" s="5">
        <f t="shared" si="2"/>
        <v>3.9999999999999147E-2</v>
      </c>
      <c r="L66" s="1">
        <f t="shared" si="3"/>
        <v>-3.9999999999999147E-2</v>
      </c>
      <c r="M66" s="1"/>
      <c r="N66" s="18">
        <v>61</v>
      </c>
    </row>
    <row r="67" spans="1:14">
      <c r="A67" s="16">
        <v>36206</v>
      </c>
      <c r="B67" s="4">
        <v>54</v>
      </c>
      <c r="C67" s="4">
        <v>44</v>
      </c>
      <c r="D67" s="4">
        <v>34</v>
      </c>
      <c r="E67" s="2">
        <v>30.24</v>
      </c>
      <c r="F67" s="4">
        <v>10</v>
      </c>
      <c r="G67" s="3">
        <v>0</v>
      </c>
      <c r="H67" s="2">
        <v>7.0000000000000007E-2</v>
      </c>
      <c r="I67" s="1">
        <v>2</v>
      </c>
      <c r="J67" s="1" t="s">
        <v>35</v>
      </c>
      <c r="K67" s="5">
        <f t="shared" si="2"/>
        <v>-6.9999999999996732E-2</v>
      </c>
      <c r="L67" s="1">
        <f t="shared" si="3"/>
        <v>3.9999999999999147E-2</v>
      </c>
      <c r="M67" s="1"/>
      <c r="N67" s="18">
        <v>62</v>
      </c>
    </row>
    <row r="68" spans="1:14">
      <c r="A68" s="16">
        <v>36207</v>
      </c>
      <c r="B68" s="4">
        <v>46</v>
      </c>
      <c r="C68" s="4">
        <v>44</v>
      </c>
      <c r="D68" s="4">
        <v>42</v>
      </c>
      <c r="E68" s="2">
        <v>30.17</v>
      </c>
      <c r="F68" s="4">
        <v>10</v>
      </c>
      <c r="G68" s="3">
        <v>8</v>
      </c>
      <c r="H68" s="2">
        <v>1.68</v>
      </c>
      <c r="I68" s="1">
        <v>8</v>
      </c>
      <c r="J68" s="1" t="s">
        <v>35</v>
      </c>
      <c r="K68" s="5">
        <f t="shared" si="2"/>
        <v>-6.0000000000002274E-2</v>
      </c>
      <c r="L68" s="1">
        <f t="shared" si="3"/>
        <v>-6.9999999999996732E-2</v>
      </c>
      <c r="M68" s="1"/>
      <c r="N68" s="18">
        <v>63</v>
      </c>
    </row>
    <row r="69" spans="1:14">
      <c r="A69" s="16">
        <v>36208</v>
      </c>
      <c r="B69" s="4">
        <v>55</v>
      </c>
      <c r="C69" s="4">
        <v>48</v>
      </c>
      <c r="D69" s="4">
        <v>42</v>
      </c>
      <c r="E69" s="2">
        <v>30.11</v>
      </c>
      <c r="F69" s="4">
        <v>10</v>
      </c>
      <c r="G69" s="3">
        <v>1</v>
      </c>
      <c r="H69" s="2">
        <v>0.03</v>
      </c>
      <c r="I69" s="1">
        <v>8</v>
      </c>
      <c r="J69" s="1" t="s">
        <v>35</v>
      </c>
      <c r="K69" s="5">
        <f t="shared" si="2"/>
        <v>-0.14999999999999858</v>
      </c>
      <c r="L69" s="1">
        <f t="shared" si="3"/>
        <v>-6.0000000000002274E-2</v>
      </c>
      <c r="M69" s="1"/>
      <c r="N69" s="18">
        <v>64</v>
      </c>
    </row>
    <row r="70" spans="1:14">
      <c r="A70" s="16">
        <v>36209</v>
      </c>
      <c r="B70" s="4">
        <v>57</v>
      </c>
      <c r="C70" s="4">
        <v>52</v>
      </c>
      <c r="D70" s="4">
        <v>46</v>
      </c>
      <c r="E70" s="2">
        <v>29.96</v>
      </c>
      <c r="F70" s="4">
        <v>26</v>
      </c>
      <c r="G70" s="3">
        <v>7</v>
      </c>
      <c r="H70" s="2">
        <v>0.23</v>
      </c>
      <c r="I70" s="1">
        <v>8</v>
      </c>
      <c r="J70" s="1" t="s">
        <v>35</v>
      </c>
      <c r="K70" s="5">
        <f t="shared" ref="K70:K101" si="4">E71-E70</f>
        <v>0.30000000000000071</v>
      </c>
      <c r="L70" s="1">
        <f t="shared" si="3"/>
        <v>-0.14999999999999858</v>
      </c>
      <c r="M70" s="1"/>
      <c r="N70" s="18">
        <v>65</v>
      </c>
    </row>
    <row r="71" spans="1:14">
      <c r="A71" s="16">
        <v>36210</v>
      </c>
      <c r="B71" s="4">
        <v>60</v>
      </c>
      <c r="C71" s="4">
        <v>48</v>
      </c>
      <c r="D71" s="4">
        <v>36</v>
      </c>
      <c r="E71" s="2">
        <v>30.26</v>
      </c>
      <c r="F71" s="4">
        <v>12</v>
      </c>
      <c r="G71" s="3">
        <v>6</v>
      </c>
      <c r="H71" s="2">
        <v>0</v>
      </c>
      <c r="I71" s="1">
        <v>2</v>
      </c>
      <c r="J71" s="1"/>
      <c r="K71" s="5">
        <f t="shared" si="4"/>
        <v>-0.17000000000000171</v>
      </c>
      <c r="L71" s="1">
        <f t="shared" ref="L71:L102" si="5">E71-E70</f>
        <v>0.30000000000000071</v>
      </c>
      <c r="M71" s="1"/>
      <c r="N71" s="18">
        <v>66</v>
      </c>
    </row>
    <row r="72" spans="1:14">
      <c r="A72" s="16">
        <v>36211</v>
      </c>
      <c r="B72" s="4">
        <v>46</v>
      </c>
      <c r="C72" s="4">
        <v>42</v>
      </c>
      <c r="D72" s="4">
        <v>37</v>
      </c>
      <c r="E72" s="2">
        <v>30.09</v>
      </c>
      <c r="F72" s="4">
        <v>18</v>
      </c>
      <c r="G72" s="3">
        <v>1</v>
      </c>
      <c r="H72" s="2">
        <v>1.1599999999999999</v>
      </c>
      <c r="I72" s="1">
        <v>3</v>
      </c>
      <c r="J72" s="1" t="s">
        <v>35</v>
      </c>
      <c r="K72" s="5">
        <f t="shared" si="4"/>
        <v>0.12999999999999901</v>
      </c>
      <c r="L72" s="1">
        <f t="shared" si="5"/>
        <v>-0.17000000000000171</v>
      </c>
      <c r="M72" s="1"/>
      <c r="N72" s="18">
        <v>67</v>
      </c>
    </row>
    <row r="73" spans="1:14">
      <c r="A73" s="16">
        <v>36212</v>
      </c>
      <c r="B73" s="4">
        <v>51</v>
      </c>
      <c r="C73" s="4">
        <v>46</v>
      </c>
      <c r="D73" s="4">
        <v>41</v>
      </c>
      <c r="E73" s="2">
        <v>30.22</v>
      </c>
      <c r="F73" s="4">
        <v>17</v>
      </c>
      <c r="G73" s="3">
        <v>7</v>
      </c>
      <c r="H73" s="2">
        <v>0.06</v>
      </c>
      <c r="I73" s="1">
        <v>7</v>
      </c>
      <c r="J73" s="1" t="s">
        <v>35</v>
      </c>
      <c r="K73" s="5">
        <f t="shared" si="4"/>
        <v>0.16000000000000014</v>
      </c>
      <c r="L73" s="1">
        <f t="shared" si="5"/>
        <v>0.12999999999999901</v>
      </c>
      <c r="M73" s="1"/>
      <c r="N73" s="18">
        <v>68</v>
      </c>
    </row>
    <row r="74" spans="1:14">
      <c r="A74" s="16">
        <v>36213</v>
      </c>
      <c r="B74" s="4">
        <v>48</v>
      </c>
      <c r="C74" s="4">
        <v>46</v>
      </c>
      <c r="D74" s="4">
        <v>44</v>
      </c>
      <c r="E74" s="2">
        <v>30.38</v>
      </c>
      <c r="F74" s="4">
        <v>14</v>
      </c>
      <c r="G74" s="3">
        <v>5</v>
      </c>
      <c r="H74" s="2">
        <v>0.1</v>
      </c>
      <c r="I74" s="1">
        <v>8</v>
      </c>
      <c r="J74" s="1" t="s">
        <v>35</v>
      </c>
      <c r="K74" s="5">
        <f t="shared" si="4"/>
        <v>-0.12999999999999901</v>
      </c>
      <c r="L74" s="1">
        <f t="shared" si="5"/>
        <v>0.16000000000000014</v>
      </c>
      <c r="M74" s="1"/>
      <c r="N74" s="18">
        <v>69</v>
      </c>
    </row>
    <row r="75" spans="1:14">
      <c r="A75" s="16">
        <v>36214</v>
      </c>
      <c r="B75" s="4">
        <v>57</v>
      </c>
      <c r="C75" s="4">
        <v>52</v>
      </c>
      <c r="D75" s="4">
        <v>46</v>
      </c>
      <c r="E75" s="2">
        <v>30.25</v>
      </c>
      <c r="F75" s="4">
        <v>8</v>
      </c>
      <c r="G75" s="3">
        <v>1</v>
      </c>
      <c r="H75" s="2">
        <v>0.01</v>
      </c>
      <c r="I75" s="1">
        <v>8</v>
      </c>
      <c r="J75" s="1" t="s">
        <v>35</v>
      </c>
      <c r="K75" s="5">
        <f t="shared" si="4"/>
        <v>-0.28999999999999915</v>
      </c>
      <c r="L75" s="1">
        <f t="shared" si="5"/>
        <v>-0.12999999999999901</v>
      </c>
      <c r="M75" s="1"/>
      <c r="N75" s="18">
        <v>70</v>
      </c>
    </row>
    <row r="76" spans="1:14">
      <c r="A76" s="16">
        <v>36215</v>
      </c>
      <c r="B76" s="4">
        <v>55</v>
      </c>
      <c r="C76" s="4">
        <v>50</v>
      </c>
      <c r="D76" s="4">
        <v>45</v>
      </c>
      <c r="E76" s="2">
        <v>29.96</v>
      </c>
      <c r="F76" s="4">
        <v>26</v>
      </c>
      <c r="G76" s="3">
        <v>6</v>
      </c>
      <c r="H76" s="2">
        <v>0.37</v>
      </c>
      <c r="I76" s="1">
        <v>6</v>
      </c>
      <c r="J76" s="1" t="s">
        <v>35</v>
      </c>
      <c r="K76" s="5">
        <f t="shared" si="4"/>
        <v>0.12999999999999901</v>
      </c>
      <c r="L76" s="1">
        <f t="shared" si="5"/>
        <v>-0.28999999999999915</v>
      </c>
      <c r="M76" s="1"/>
      <c r="N76" s="18">
        <v>71</v>
      </c>
    </row>
    <row r="77" spans="1:14">
      <c r="A77" s="16">
        <v>36216</v>
      </c>
      <c r="B77" s="4">
        <v>52</v>
      </c>
      <c r="C77" s="4">
        <v>44</v>
      </c>
      <c r="D77" s="4">
        <v>35</v>
      </c>
      <c r="E77" s="2">
        <v>30.09</v>
      </c>
      <c r="F77" s="4">
        <v>20</v>
      </c>
      <c r="G77" s="3">
        <v>9</v>
      </c>
      <c r="H77" s="2">
        <v>0.16</v>
      </c>
      <c r="I77" s="1">
        <v>6</v>
      </c>
      <c r="J77" s="1" t="s">
        <v>36</v>
      </c>
      <c r="K77" s="5">
        <f t="shared" si="4"/>
        <v>0.14000000000000057</v>
      </c>
      <c r="L77" s="1">
        <f t="shared" si="5"/>
        <v>0.12999999999999901</v>
      </c>
      <c r="M77" s="1"/>
      <c r="N77" s="18">
        <v>72</v>
      </c>
    </row>
    <row r="78" spans="1:14">
      <c r="A78" s="16">
        <v>36217</v>
      </c>
      <c r="B78" s="4">
        <v>53</v>
      </c>
      <c r="C78" s="4">
        <v>44</v>
      </c>
      <c r="D78" s="4">
        <v>34</v>
      </c>
      <c r="E78" s="2">
        <v>30.23</v>
      </c>
      <c r="F78" s="4">
        <v>7</v>
      </c>
      <c r="G78" s="3">
        <v>4</v>
      </c>
      <c r="H78" s="2">
        <v>0.06</v>
      </c>
      <c r="I78" s="1">
        <v>2</v>
      </c>
      <c r="J78" s="1" t="s">
        <v>35</v>
      </c>
      <c r="K78" s="5">
        <f t="shared" si="4"/>
        <v>3.0000000000001137E-2</v>
      </c>
      <c r="L78" s="1">
        <f t="shared" si="5"/>
        <v>0.14000000000000057</v>
      </c>
      <c r="M78" s="1"/>
      <c r="N78" s="18">
        <v>73</v>
      </c>
    </row>
    <row r="79" spans="1:14">
      <c r="A79" s="16">
        <v>36218</v>
      </c>
      <c r="B79" s="4">
        <v>52</v>
      </c>
      <c r="C79" s="4">
        <v>48</v>
      </c>
      <c r="D79" s="4">
        <v>44</v>
      </c>
      <c r="E79" s="2">
        <v>30.26</v>
      </c>
      <c r="F79" s="4">
        <v>7</v>
      </c>
      <c r="G79" s="3">
        <v>4</v>
      </c>
      <c r="H79" s="2">
        <v>0</v>
      </c>
      <c r="I79" s="1">
        <v>8</v>
      </c>
      <c r="J79" s="1" t="s">
        <v>35</v>
      </c>
      <c r="K79" s="5">
        <f t="shared" si="4"/>
        <v>-0.10000000000000142</v>
      </c>
      <c r="L79" s="1">
        <f t="shared" si="5"/>
        <v>3.0000000000001137E-2</v>
      </c>
      <c r="M79" s="1"/>
      <c r="N79" s="18">
        <v>74</v>
      </c>
    </row>
    <row r="80" spans="1:14">
      <c r="A80" s="16">
        <v>36219</v>
      </c>
      <c r="B80" s="4">
        <v>55</v>
      </c>
      <c r="C80" s="4">
        <v>50</v>
      </c>
      <c r="D80" s="4">
        <v>46</v>
      </c>
      <c r="E80" s="2">
        <v>30.16</v>
      </c>
      <c r="F80" s="4">
        <v>10</v>
      </c>
      <c r="G80" s="3">
        <v>4</v>
      </c>
      <c r="H80" s="2">
        <v>0.24</v>
      </c>
      <c r="I80" s="1">
        <v>8</v>
      </c>
      <c r="J80" s="1" t="s">
        <v>34</v>
      </c>
      <c r="K80" s="5">
        <f t="shared" si="4"/>
        <v>8.9999999999999858E-2</v>
      </c>
      <c r="L80" s="1">
        <f t="shared" si="5"/>
        <v>-0.10000000000000142</v>
      </c>
      <c r="M80" s="1"/>
      <c r="N80" s="18">
        <v>75</v>
      </c>
    </row>
    <row r="81" spans="1:14">
      <c r="A81" s="16">
        <v>36220</v>
      </c>
      <c r="B81" s="4">
        <v>63</v>
      </c>
      <c r="C81" s="4">
        <v>50</v>
      </c>
      <c r="D81" s="4">
        <v>37</v>
      </c>
      <c r="E81" s="2">
        <v>30.25</v>
      </c>
      <c r="F81" s="4">
        <v>7</v>
      </c>
      <c r="G81" s="3">
        <v>4</v>
      </c>
      <c r="H81" s="2">
        <v>0.01</v>
      </c>
      <c r="I81" s="1">
        <v>6</v>
      </c>
      <c r="J81" s="1"/>
      <c r="K81" s="5">
        <f t="shared" si="4"/>
        <v>-0.28000000000000114</v>
      </c>
      <c r="L81" s="1">
        <f t="shared" si="5"/>
        <v>8.9999999999999858E-2</v>
      </c>
      <c r="M81" s="1"/>
      <c r="N81" s="18">
        <v>76</v>
      </c>
    </row>
    <row r="82" spans="1:14">
      <c r="A82" s="16">
        <v>36221</v>
      </c>
      <c r="B82" s="4">
        <v>62</v>
      </c>
      <c r="C82" s="4">
        <v>48</v>
      </c>
      <c r="D82" s="4">
        <v>35</v>
      </c>
      <c r="E82" s="2">
        <v>29.97</v>
      </c>
      <c r="F82" s="4">
        <v>36</v>
      </c>
      <c r="G82" s="3">
        <v>5</v>
      </c>
      <c r="H82" s="2">
        <v>0.1</v>
      </c>
      <c r="I82" s="1">
        <v>4</v>
      </c>
      <c r="J82" s="1" t="s">
        <v>35</v>
      </c>
      <c r="K82" s="5">
        <f t="shared" si="4"/>
        <v>1.9999999999999574E-2</v>
      </c>
      <c r="L82" s="1">
        <f t="shared" si="5"/>
        <v>-0.28000000000000114</v>
      </c>
      <c r="M82" s="1"/>
      <c r="N82" s="18">
        <v>77</v>
      </c>
    </row>
    <row r="83" spans="1:14">
      <c r="A83" s="16">
        <v>36222</v>
      </c>
      <c r="B83" s="4">
        <v>57</v>
      </c>
      <c r="C83" s="4">
        <v>47</v>
      </c>
      <c r="D83" s="4">
        <v>37</v>
      </c>
      <c r="E83" s="2">
        <v>29.99</v>
      </c>
      <c r="F83" s="4">
        <v>12</v>
      </c>
      <c r="G83" s="3">
        <v>2</v>
      </c>
      <c r="H83" s="2">
        <v>0</v>
      </c>
      <c r="I83" s="1">
        <v>2</v>
      </c>
      <c r="J83" s="1"/>
      <c r="K83" s="5">
        <f t="shared" si="4"/>
        <v>0.13000000000000256</v>
      </c>
      <c r="L83" s="1">
        <f t="shared" si="5"/>
        <v>1.9999999999999574E-2</v>
      </c>
      <c r="M83" s="1"/>
      <c r="N83" s="18">
        <v>78</v>
      </c>
    </row>
    <row r="84" spans="1:14">
      <c r="A84" s="16">
        <v>36223</v>
      </c>
      <c r="B84" s="4">
        <v>55</v>
      </c>
      <c r="C84" s="4">
        <v>44</v>
      </c>
      <c r="D84" s="4">
        <v>33</v>
      </c>
      <c r="E84" s="2">
        <v>30.12</v>
      </c>
      <c r="F84" s="4">
        <v>8</v>
      </c>
      <c r="G84" s="3">
        <v>5</v>
      </c>
      <c r="H84" s="2">
        <v>0</v>
      </c>
      <c r="I84" s="1">
        <v>2</v>
      </c>
      <c r="J84" s="1"/>
      <c r="K84" s="5">
        <f t="shared" si="4"/>
        <v>-7.0000000000000284E-2</v>
      </c>
      <c r="L84" s="1">
        <f t="shared" si="5"/>
        <v>0.13000000000000256</v>
      </c>
      <c r="M84" s="1"/>
      <c r="N84" s="18">
        <v>79</v>
      </c>
    </row>
    <row r="85" spans="1:14">
      <c r="A85" s="16">
        <v>36224</v>
      </c>
      <c r="B85" s="4">
        <v>57</v>
      </c>
      <c r="C85" s="4">
        <v>48</v>
      </c>
      <c r="D85" s="4">
        <v>36</v>
      </c>
      <c r="E85" s="2">
        <v>30.05</v>
      </c>
      <c r="F85" s="4">
        <v>12</v>
      </c>
      <c r="G85" s="3">
        <v>7</v>
      </c>
      <c r="H85" s="2">
        <v>0</v>
      </c>
      <c r="I85" s="1">
        <v>0</v>
      </c>
      <c r="J85" s="1"/>
      <c r="K85" s="5">
        <f t="shared" si="4"/>
        <v>-0.10999999999999943</v>
      </c>
      <c r="L85" s="1">
        <f t="shared" si="5"/>
        <v>-7.0000000000000284E-2</v>
      </c>
      <c r="M85" s="1"/>
      <c r="N85" s="18">
        <v>80</v>
      </c>
    </row>
    <row r="86" spans="1:14">
      <c r="A86" s="16">
        <v>36225</v>
      </c>
      <c r="B86" s="4">
        <v>55</v>
      </c>
      <c r="C86" s="4">
        <v>45</v>
      </c>
      <c r="D86" s="4">
        <v>35</v>
      </c>
      <c r="E86" s="2">
        <v>29.94</v>
      </c>
      <c r="F86" s="4">
        <v>12</v>
      </c>
      <c r="G86" s="3">
        <v>3</v>
      </c>
      <c r="H86" s="2">
        <v>0.13</v>
      </c>
      <c r="I86" s="1">
        <v>4</v>
      </c>
      <c r="J86" s="1" t="s">
        <v>35</v>
      </c>
      <c r="K86" s="5">
        <f t="shared" si="4"/>
        <v>0</v>
      </c>
      <c r="L86" s="1">
        <f t="shared" si="5"/>
        <v>-0.10999999999999943</v>
      </c>
      <c r="M86" s="1"/>
      <c r="N86" s="18">
        <v>81</v>
      </c>
    </row>
    <row r="87" spans="1:14">
      <c r="A87" s="16">
        <v>36226</v>
      </c>
      <c r="B87" s="4">
        <v>59</v>
      </c>
      <c r="C87" s="4">
        <v>44</v>
      </c>
      <c r="D87" s="4">
        <v>30</v>
      </c>
      <c r="E87" s="2">
        <v>29.94</v>
      </c>
      <c r="F87" s="4">
        <v>16</v>
      </c>
      <c r="G87" s="3">
        <v>6</v>
      </c>
      <c r="H87" s="2">
        <v>0</v>
      </c>
      <c r="I87" s="1">
        <v>0</v>
      </c>
      <c r="J87" s="1"/>
      <c r="K87" s="5">
        <f t="shared" si="4"/>
        <v>-7.0000000000000284E-2</v>
      </c>
      <c r="L87" s="1">
        <f t="shared" si="5"/>
        <v>0</v>
      </c>
      <c r="M87" s="1"/>
      <c r="N87" s="18">
        <v>82</v>
      </c>
    </row>
    <row r="88" spans="1:14">
      <c r="A88" s="16">
        <v>36227</v>
      </c>
      <c r="B88" s="4">
        <v>50</v>
      </c>
      <c r="C88" s="4">
        <v>46</v>
      </c>
      <c r="D88" s="4">
        <v>43</v>
      </c>
      <c r="E88" s="2">
        <v>29.87</v>
      </c>
      <c r="F88" s="4">
        <v>32</v>
      </c>
      <c r="G88" s="3">
        <v>15</v>
      </c>
      <c r="H88" s="2">
        <v>0.7</v>
      </c>
      <c r="I88" s="1">
        <v>8</v>
      </c>
      <c r="J88" s="1" t="s">
        <v>35</v>
      </c>
      <c r="K88" s="5">
        <f t="shared" si="4"/>
        <v>9.9999999999997868E-2</v>
      </c>
      <c r="L88" s="1">
        <f t="shared" si="5"/>
        <v>-7.0000000000000284E-2</v>
      </c>
      <c r="M88" s="1"/>
      <c r="N88" s="18">
        <v>83</v>
      </c>
    </row>
    <row r="89" spans="1:14">
      <c r="A89" s="16">
        <v>36228</v>
      </c>
      <c r="B89" s="4">
        <v>52</v>
      </c>
      <c r="C89" s="4">
        <v>44</v>
      </c>
      <c r="D89" s="4">
        <v>37</v>
      </c>
      <c r="E89" s="2">
        <v>29.97</v>
      </c>
      <c r="F89" s="4">
        <v>20</v>
      </c>
      <c r="G89" s="3">
        <v>4</v>
      </c>
      <c r="H89" s="2">
        <v>0.32</v>
      </c>
      <c r="I89" s="1">
        <v>7</v>
      </c>
      <c r="J89" s="1" t="s">
        <v>35</v>
      </c>
      <c r="K89" s="5">
        <f t="shared" si="4"/>
        <v>8.9999999999999858E-2</v>
      </c>
      <c r="L89" s="1">
        <f t="shared" si="5"/>
        <v>9.9999999999997868E-2</v>
      </c>
      <c r="M89" s="1"/>
      <c r="N89" s="18">
        <v>84</v>
      </c>
    </row>
    <row r="90" spans="1:14">
      <c r="A90" s="16">
        <v>36229</v>
      </c>
      <c r="B90" s="4">
        <v>53</v>
      </c>
      <c r="C90" s="4">
        <v>45</v>
      </c>
      <c r="D90" s="4">
        <v>37</v>
      </c>
      <c r="E90" s="2">
        <v>30.06</v>
      </c>
      <c r="F90" s="4">
        <v>10</v>
      </c>
      <c r="G90" s="3">
        <v>4</v>
      </c>
      <c r="H90" s="2">
        <v>0</v>
      </c>
      <c r="I90" s="1">
        <v>4</v>
      </c>
      <c r="J90" s="1"/>
      <c r="K90" s="5">
        <f t="shared" si="4"/>
        <v>-1.9999999999999574E-2</v>
      </c>
      <c r="L90" s="1">
        <f t="shared" si="5"/>
        <v>8.9999999999999858E-2</v>
      </c>
      <c r="M90" s="1"/>
      <c r="N90" s="18">
        <v>85</v>
      </c>
    </row>
    <row r="91" spans="1:14">
      <c r="A91" s="16">
        <v>36230</v>
      </c>
      <c r="B91" s="4">
        <v>62</v>
      </c>
      <c r="C91" s="4">
        <v>47</v>
      </c>
      <c r="D91" s="4">
        <v>32</v>
      </c>
      <c r="E91" s="2">
        <v>30.04</v>
      </c>
      <c r="F91" s="4">
        <v>12</v>
      </c>
      <c r="G91" s="3">
        <v>2</v>
      </c>
      <c r="H91" s="2">
        <v>0</v>
      </c>
      <c r="I91" s="1">
        <v>0</v>
      </c>
      <c r="J91" s="1"/>
      <c r="K91" s="5">
        <f t="shared" si="4"/>
        <v>0.12000000000000099</v>
      </c>
      <c r="L91" s="1">
        <f t="shared" si="5"/>
        <v>-1.9999999999999574E-2</v>
      </c>
      <c r="M91" s="1"/>
      <c r="N91" s="18">
        <v>86</v>
      </c>
    </row>
    <row r="92" spans="1:14">
      <c r="A92" s="16">
        <v>36231</v>
      </c>
      <c r="B92" s="4">
        <v>61</v>
      </c>
      <c r="C92" s="4">
        <v>49</v>
      </c>
      <c r="D92" s="4">
        <v>37</v>
      </c>
      <c r="E92" s="2">
        <v>30.16</v>
      </c>
      <c r="F92" s="4">
        <v>6</v>
      </c>
      <c r="G92" s="3">
        <v>3</v>
      </c>
      <c r="H92" s="2">
        <v>0</v>
      </c>
      <c r="I92" s="1">
        <v>2</v>
      </c>
      <c r="J92" s="1"/>
      <c r="K92" s="5">
        <f t="shared" si="4"/>
        <v>-0.19999999999999929</v>
      </c>
      <c r="L92" s="1">
        <f t="shared" si="5"/>
        <v>0.12000000000000099</v>
      </c>
      <c r="M92" s="1"/>
      <c r="N92" s="18">
        <v>87</v>
      </c>
    </row>
    <row r="93" spans="1:14">
      <c r="A93" s="16">
        <v>36232</v>
      </c>
      <c r="B93" s="4">
        <v>60</v>
      </c>
      <c r="C93" s="4">
        <v>53</v>
      </c>
      <c r="D93" s="4">
        <v>46</v>
      </c>
      <c r="E93" s="2">
        <v>29.96</v>
      </c>
      <c r="F93" s="4">
        <v>16</v>
      </c>
      <c r="G93" s="3">
        <v>3</v>
      </c>
      <c r="H93" s="2">
        <v>0</v>
      </c>
      <c r="I93" s="1">
        <v>6</v>
      </c>
      <c r="J93" s="1"/>
      <c r="K93" s="5">
        <f t="shared" si="4"/>
        <v>-0.10999999999999943</v>
      </c>
      <c r="L93" s="1">
        <f t="shared" si="5"/>
        <v>-0.19999999999999929</v>
      </c>
      <c r="M93" s="1"/>
      <c r="N93" s="18">
        <v>88</v>
      </c>
    </row>
    <row r="94" spans="1:14">
      <c r="A94" s="16">
        <v>36233</v>
      </c>
      <c r="B94" s="4">
        <v>53</v>
      </c>
      <c r="C94" s="4">
        <v>48</v>
      </c>
      <c r="D94" s="4">
        <v>42</v>
      </c>
      <c r="E94" s="2">
        <v>29.85</v>
      </c>
      <c r="F94" s="4">
        <v>9</v>
      </c>
      <c r="G94" s="3">
        <v>8</v>
      </c>
      <c r="H94" s="2">
        <v>0.02</v>
      </c>
      <c r="I94" s="1">
        <v>8</v>
      </c>
      <c r="J94" s="1" t="s">
        <v>35</v>
      </c>
      <c r="K94" s="5">
        <f t="shared" si="4"/>
        <v>-5.0000000000000711E-2</v>
      </c>
      <c r="L94" s="1">
        <f t="shared" si="5"/>
        <v>-0.10999999999999943</v>
      </c>
      <c r="M94" s="1"/>
      <c r="N94" s="18">
        <v>89</v>
      </c>
    </row>
    <row r="95" spans="1:14">
      <c r="A95" s="16">
        <v>36234</v>
      </c>
      <c r="B95" s="4">
        <v>73</v>
      </c>
      <c r="C95" s="4">
        <v>54</v>
      </c>
      <c r="D95" s="4">
        <v>35</v>
      </c>
      <c r="E95" s="2">
        <v>29.8</v>
      </c>
      <c r="F95" s="4">
        <v>17</v>
      </c>
      <c r="G95" s="3">
        <v>4</v>
      </c>
      <c r="H95" s="2">
        <v>0</v>
      </c>
      <c r="I95" s="1">
        <v>2</v>
      </c>
      <c r="J95" s="1" t="s">
        <v>37</v>
      </c>
      <c r="K95" s="5">
        <f t="shared" si="4"/>
        <v>0.12999999999999901</v>
      </c>
      <c r="L95" s="1">
        <f t="shared" si="5"/>
        <v>-5.0000000000000711E-2</v>
      </c>
      <c r="M95" s="1"/>
      <c r="N95" s="18">
        <v>90</v>
      </c>
    </row>
    <row r="96" spans="1:14">
      <c r="A96" s="16">
        <v>36235</v>
      </c>
      <c r="B96" s="4">
        <v>71</v>
      </c>
      <c r="C96" s="4">
        <v>56</v>
      </c>
      <c r="D96" s="4">
        <v>41</v>
      </c>
      <c r="E96" s="2">
        <v>29.93</v>
      </c>
      <c r="F96" s="4">
        <v>15</v>
      </c>
      <c r="G96" s="3">
        <v>1</v>
      </c>
      <c r="H96" s="2">
        <v>0</v>
      </c>
      <c r="I96" s="1">
        <v>4</v>
      </c>
      <c r="J96" s="1"/>
      <c r="K96" s="5">
        <f t="shared" si="4"/>
        <v>0.10999999999999943</v>
      </c>
      <c r="L96" s="1">
        <f t="shared" si="5"/>
        <v>0.12999999999999901</v>
      </c>
      <c r="M96" s="1"/>
      <c r="N96" s="18">
        <v>91</v>
      </c>
    </row>
    <row r="97" spans="1:14">
      <c r="A97" s="16">
        <v>36236</v>
      </c>
      <c r="B97" s="4">
        <v>61</v>
      </c>
      <c r="C97" s="4">
        <v>56</v>
      </c>
      <c r="D97" s="4">
        <v>51</v>
      </c>
      <c r="E97" s="2">
        <v>30.04</v>
      </c>
      <c r="F97" s="4">
        <v>8</v>
      </c>
      <c r="G97" s="3">
        <v>4</v>
      </c>
      <c r="H97" s="2">
        <v>0</v>
      </c>
      <c r="I97" s="1">
        <v>8</v>
      </c>
      <c r="J97" s="1"/>
      <c r="K97" s="5">
        <f t="shared" si="4"/>
        <v>-2.9999999999997584E-2</v>
      </c>
      <c r="L97" s="1">
        <f t="shared" si="5"/>
        <v>0.10999999999999943</v>
      </c>
      <c r="M97" s="1"/>
      <c r="N97" s="18">
        <v>92</v>
      </c>
    </row>
    <row r="98" spans="1:14">
      <c r="A98" s="16">
        <v>36237</v>
      </c>
      <c r="B98" s="4">
        <v>59</v>
      </c>
      <c r="C98" s="4">
        <v>52</v>
      </c>
      <c r="D98" s="4">
        <v>46</v>
      </c>
      <c r="E98" s="2">
        <v>30.01</v>
      </c>
      <c r="F98" s="4">
        <v>9</v>
      </c>
      <c r="G98" s="3">
        <v>0</v>
      </c>
      <c r="H98" s="2">
        <v>0</v>
      </c>
      <c r="I98" s="1">
        <v>5</v>
      </c>
      <c r="J98" s="1"/>
      <c r="K98" s="5">
        <f t="shared" si="4"/>
        <v>-0.10000000000000142</v>
      </c>
      <c r="L98" s="1">
        <f t="shared" si="5"/>
        <v>-2.9999999999997584E-2</v>
      </c>
      <c r="M98" s="1"/>
      <c r="N98" s="18">
        <v>93</v>
      </c>
    </row>
    <row r="99" spans="1:14">
      <c r="A99" s="16">
        <v>36238</v>
      </c>
      <c r="B99" s="4">
        <v>68</v>
      </c>
      <c r="C99" s="4">
        <v>57</v>
      </c>
      <c r="D99" s="4">
        <v>46</v>
      </c>
      <c r="E99" s="2">
        <v>29.91</v>
      </c>
      <c r="F99" s="4">
        <v>14</v>
      </c>
      <c r="G99" s="3">
        <v>3</v>
      </c>
      <c r="H99" s="2">
        <v>0</v>
      </c>
      <c r="I99" s="1">
        <v>4</v>
      </c>
      <c r="J99" s="1"/>
      <c r="K99" s="5">
        <f t="shared" si="4"/>
        <v>0.12999999999999901</v>
      </c>
      <c r="L99" s="1">
        <f t="shared" si="5"/>
        <v>-0.10000000000000142</v>
      </c>
      <c r="M99" s="1"/>
      <c r="N99" s="18">
        <v>94</v>
      </c>
    </row>
    <row r="100" spans="1:14">
      <c r="A100" s="16">
        <v>36239</v>
      </c>
      <c r="B100" s="4">
        <v>57</v>
      </c>
      <c r="C100" s="4">
        <v>50</v>
      </c>
      <c r="D100" s="4">
        <v>39</v>
      </c>
      <c r="E100" s="2">
        <v>30.04</v>
      </c>
      <c r="F100" s="4">
        <v>8</v>
      </c>
      <c r="G100" s="3">
        <v>6</v>
      </c>
      <c r="H100" s="2">
        <v>0.01</v>
      </c>
      <c r="I100" s="1">
        <v>8</v>
      </c>
      <c r="J100" s="1" t="s">
        <v>35</v>
      </c>
      <c r="K100" s="5">
        <f t="shared" si="4"/>
        <v>3.9999999999999147E-2</v>
      </c>
      <c r="L100" s="1">
        <f t="shared" si="5"/>
        <v>0.12999999999999901</v>
      </c>
      <c r="M100" s="1"/>
      <c r="N100" s="18">
        <v>95</v>
      </c>
    </row>
    <row r="101" spans="1:14">
      <c r="A101" s="16">
        <v>36240</v>
      </c>
      <c r="B101" s="4">
        <v>57</v>
      </c>
      <c r="C101" s="4">
        <v>50</v>
      </c>
      <c r="D101" s="4">
        <v>42</v>
      </c>
      <c r="E101" s="2">
        <v>30.08</v>
      </c>
      <c r="F101" s="4">
        <v>10</v>
      </c>
      <c r="G101" s="3">
        <v>3</v>
      </c>
      <c r="H101" s="2">
        <v>0.1</v>
      </c>
      <c r="I101" s="1">
        <v>8</v>
      </c>
      <c r="J101" s="1" t="s">
        <v>34</v>
      </c>
      <c r="K101" s="5">
        <f t="shared" si="4"/>
        <v>-2.9999999999997584E-2</v>
      </c>
      <c r="L101" s="1">
        <f t="shared" si="5"/>
        <v>3.9999999999999147E-2</v>
      </c>
      <c r="M101" s="1"/>
      <c r="N101" s="18">
        <v>96</v>
      </c>
    </row>
    <row r="102" spans="1:14">
      <c r="A102" s="16">
        <v>36241</v>
      </c>
      <c r="B102" s="4">
        <v>55</v>
      </c>
      <c r="C102" s="4">
        <v>46</v>
      </c>
      <c r="D102" s="4">
        <v>37</v>
      </c>
      <c r="E102" s="2">
        <v>30.05</v>
      </c>
      <c r="F102" s="4">
        <v>16</v>
      </c>
      <c r="G102" s="3">
        <v>0</v>
      </c>
      <c r="H102" s="2">
        <v>0.03</v>
      </c>
      <c r="I102" s="1">
        <v>0</v>
      </c>
      <c r="J102" s="1" t="s">
        <v>34</v>
      </c>
      <c r="K102" s="5">
        <f t="shared" ref="K102:K133" si="6">E103-E102</f>
        <v>-0.10000000000000142</v>
      </c>
      <c r="L102" s="1">
        <f t="shared" si="5"/>
        <v>-2.9999999999997584E-2</v>
      </c>
      <c r="M102" s="1"/>
      <c r="N102" s="18">
        <v>97</v>
      </c>
    </row>
    <row r="103" spans="1:14">
      <c r="A103" s="16">
        <v>36242</v>
      </c>
      <c r="B103" s="4">
        <v>55</v>
      </c>
      <c r="C103" s="4">
        <v>50</v>
      </c>
      <c r="D103" s="4">
        <v>46</v>
      </c>
      <c r="E103" s="2">
        <v>29.95</v>
      </c>
      <c r="F103" s="4">
        <v>15</v>
      </c>
      <c r="G103" s="3">
        <v>4</v>
      </c>
      <c r="H103" s="2">
        <v>0.03</v>
      </c>
      <c r="I103" s="1">
        <v>8</v>
      </c>
      <c r="J103" s="1" t="s">
        <v>35</v>
      </c>
      <c r="K103" s="5">
        <f t="shared" si="6"/>
        <v>-9.9999999999980105E-3</v>
      </c>
      <c r="L103" s="1">
        <f t="shared" ref="L103:L134" si="7">E103-E102</f>
        <v>-0.10000000000000142</v>
      </c>
      <c r="M103" s="1"/>
      <c r="N103" s="18">
        <v>98</v>
      </c>
    </row>
    <row r="104" spans="1:14">
      <c r="A104" s="16">
        <v>36243</v>
      </c>
      <c r="B104" s="4">
        <v>52</v>
      </c>
      <c r="C104" s="4">
        <v>48</v>
      </c>
      <c r="D104" s="4">
        <v>44</v>
      </c>
      <c r="E104" s="2">
        <v>29.94</v>
      </c>
      <c r="F104" s="4">
        <v>15</v>
      </c>
      <c r="G104" s="3">
        <v>6</v>
      </c>
      <c r="H104" s="2">
        <v>1.49</v>
      </c>
      <c r="I104" s="1">
        <v>8</v>
      </c>
      <c r="J104" s="1" t="s">
        <v>35</v>
      </c>
      <c r="K104" s="5">
        <f t="shared" si="6"/>
        <v>-7.0000000000000284E-2</v>
      </c>
      <c r="L104" s="1">
        <f t="shared" si="7"/>
        <v>-9.9999999999980105E-3</v>
      </c>
      <c r="M104" s="1"/>
      <c r="N104" s="18">
        <v>99</v>
      </c>
    </row>
    <row r="105" spans="1:14">
      <c r="A105" s="16">
        <v>36244</v>
      </c>
      <c r="B105" s="4">
        <v>64</v>
      </c>
      <c r="C105" s="4">
        <v>57</v>
      </c>
      <c r="D105" s="4">
        <v>48</v>
      </c>
      <c r="E105" s="2">
        <v>29.87</v>
      </c>
      <c r="F105" s="4">
        <v>7</v>
      </c>
      <c r="G105" s="3">
        <v>6</v>
      </c>
      <c r="H105" s="2">
        <v>0.05</v>
      </c>
      <c r="I105" s="1">
        <v>8</v>
      </c>
      <c r="J105" s="1" t="s">
        <v>35</v>
      </c>
      <c r="K105" s="5">
        <f t="shared" si="6"/>
        <v>7.0000000000000284E-2</v>
      </c>
      <c r="L105" s="1">
        <f t="shared" si="7"/>
        <v>-7.0000000000000284E-2</v>
      </c>
      <c r="M105" s="1"/>
      <c r="N105" s="18">
        <v>100</v>
      </c>
    </row>
    <row r="106" spans="1:14">
      <c r="A106" s="16">
        <v>36245</v>
      </c>
      <c r="B106" s="4">
        <v>66</v>
      </c>
      <c r="C106" s="4">
        <v>54</v>
      </c>
      <c r="D106" s="4">
        <v>42</v>
      </c>
      <c r="E106" s="2">
        <v>29.94</v>
      </c>
      <c r="F106" s="4">
        <v>14</v>
      </c>
      <c r="G106" s="3">
        <v>1</v>
      </c>
      <c r="H106" s="2">
        <v>0.01</v>
      </c>
      <c r="I106" s="1">
        <v>0</v>
      </c>
      <c r="J106" s="1" t="s">
        <v>37</v>
      </c>
      <c r="K106" s="5">
        <f t="shared" si="6"/>
        <v>0.19999999999999929</v>
      </c>
      <c r="L106" s="1">
        <f t="shared" si="7"/>
        <v>7.0000000000000284E-2</v>
      </c>
      <c r="M106" s="1"/>
      <c r="N106" s="18">
        <v>101</v>
      </c>
    </row>
    <row r="107" spans="1:14">
      <c r="A107" s="16">
        <v>36246</v>
      </c>
      <c r="B107" s="4">
        <v>61</v>
      </c>
      <c r="C107" s="4">
        <v>49</v>
      </c>
      <c r="D107" s="4">
        <v>37</v>
      </c>
      <c r="E107" s="2">
        <v>30.14</v>
      </c>
      <c r="F107" s="4">
        <v>10</v>
      </c>
      <c r="G107" s="3">
        <v>8</v>
      </c>
      <c r="H107" s="2">
        <v>0</v>
      </c>
      <c r="I107" s="1">
        <v>0</v>
      </c>
      <c r="J107" s="1"/>
      <c r="K107" s="5">
        <f t="shared" si="6"/>
        <v>0.12000000000000099</v>
      </c>
      <c r="L107" s="1">
        <f t="shared" si="7"/>
        <v>0.19999999999999929</v>
      </c>
      <c r="M107" s="1"/>
      <c r="N107" s="18">
        <v>102</v>
      </c>
    </row>
    <row r="108" spans="1:14">
      <c r="A108" s="16">
        <v>36247</v>
      </c>
      <c r="B108" s="4">
        <v>61</v>
      </c>
      <c r="C108" s="4">
        <v>48</v>
      </c>
      <c r="D108" s="4">
        <v>34</v>
      </c>
      <c r="E108" s="2">
        <v>30.26</v>
      </c>
      <c r="F108" s="4">
        <v>15</v>
      </c>
      <c r="G108" s="3">
        <v>2</v>
      </c>
      <c r="H108" s="2">
        <v>0</v>
      </c>
      <c r="I108" s="1">
        <v>1</v>
      </c>
      <c r="J108" s="1"/>
      <c r="K108" s="5">
        <f t="shared" si="6"/>
        <v>-0.20000000000000284</v>
      </c>
      <c r="L108" s="1">
        <f t="shared" si="7"/>
        <v>0.12000000000000099</v>
      </c>
      <c r="M108" s="1"/>
      <c r="N108" s="18">
        <v>103</v>
      </c>
    </row>
    <row r="109" spans="1:14">
      <c r="A109" s="16">
        <v>36248</v>
      </c>
      <c r="B109" s="4">
        <v>57</v>
      </c>
      <c r="C109" s="4">
        <v>50</v>
      </c>
      <c r="D109" s="4">
        <v>42</v>
      </c>
      <c r="E109" s="2">
        <v>30.06</v>
      </c>
      <c r="F109" s="4">
        <v>13</v>
      </c>
      <c r="G109" s="3">
        <v>9</v>
      </c>
      <c r="H109" s="2">
        <v>0.08</v>
      </c>
      <c r="I109" s="1">
        <v>4</v>
      </c>
      <c r="J109" s="1" t="s">
        <v>35</v>
      </c>
      <c r="K109" s="5">
        <f t="shared" si="6"/>
        <v>-0.16999999999999815</v>
      </c>
      <c r="L109" s="1">
        <f t="shared" si="7"/>
        <v>-0.20000000000000284</v>
      </c>
      <c r="M109" s="1"/>
      <c r="N109" s="18">
        <v>104</v>
      </c>
    </row>
    <row r="110" spans="1:14">
      <c r="A110" s="16">
        <v>36249</v>
      </c>
      <c r="B110" s="4">
        <v>53</v>
      </c>
      <c r="C110" s="4">
        <v>43</v>
      </c>
      <c r="D110" s="4">
        <v>33</v>
      </c>
      <c r="E110" s="2">
        <v>29.89</v>
      </c>
      <c r="F110" s="4">
        <v>30</v>
      </c>
      <c r="G110" s="3">
        <v>9</v>
      </c>
      <c r="H110" s="2">
        <v>0.02</v>
      </c>
      <c r="I110" s="1">
        <v>3</v>
      </c>
      <c r="J110" s="1" t="s">
        <v>35</v>
      </c>
      <c r="K110" s="5">
        <f t="shared" si="6"/>
        <v>3.0000000000001137E-2</v>
      </c>
      <c r="L110" s="1">
        <f t="shared" si="7"/>
        <v>-0.16999999999999815</v>
      </c>
      <c r="M110" s="1"/>
      <c r="N110" s="18">
        <v>105</v>
      </c>
    </row>
    <row r="111" spans="1:14">
      <c r="A111" s="16">
        <v>36250</v>
      </c>
      <c r="B111" s="4">
        <v>54</v>
      </c>
      <c r="C111" s="4">
        <v>42</v>
      </c>
      <c r="D111" s="4">
        <v>30</v>
      </c>
      <c r="E111" s="2">
        <v>29.92</v>
      </c>
      <c r="F111" s="4">
        <v>22</v>
      </c>
      <c r="G111" s="3">
        <v>4</v>
      </c>
      <c r="H111" s="2">
        <v>0.01</v>
      </c>
      <c r="I111" s="1">
        <v>4</v>
      </c>
      <c r="J111" s="1" t="s">
        <v>39</v>
      </c>
      <c r="K111" s="5">
        <f t="shared" si="6"/>
        <v>9.9999999999980105E-3</v>
      </c>
      <c r="L111" s="1">
        <f t="shared" si="7"/>
        <v>3.0000000000001137E-2</v>
      </c>
      <c r="M111" s="1"/>
      <c r="N111" s="18">
        <v>106</v>
      </c>
    </row>
    <row r="112" spans="1:14">
      <c r="A112" s="16">
        <v>36251</v>
      </c>
      <c r="B112" s="4">
        <v>64</v>
      </c>
      <c r="C112" s="4">
        <v>47</v>
      </c>
      <c r="D112" s="4">
        <v>30</v>
      </c>
      <c r="E112" s="2">
        <v>29.93</v>
      </c>
      <c r="F112" s="4">
        <v>13</v>
      </c>
      <c r="G112" s="3">
        <v>3</v>
      </c>
      <c r="H112" s="2">
        <v>0.01</v>
      </c>
      <c r="I112" s="1">
        <v>0</v>
      </c>
      <c r="J112" s="1" t="s">
        <v>35</v>
      </c>
      <c r="K112" s="5">
        <f t="shared" si="6"/>
        <v>3.0000000000001137E-2</v>
      </c>
      <c r="L112" s="1">
        <f t="shared" si="7"/>
        <v>9.9999999999980105E-3</v>
      </c>
      <c r="M112" s="1"/>
      <c r="N112" s="18">
        <v>107</v>
      </c>
    </row>
    <row r="113" spans="1:14">
      <c r="A113" s="16">
        <v>36252</v>
      </c>
      <c r="B113" s="4">
        <v>66</v>
      </c>
      <c r="C113" s="4">
        <v>56</v>
      </c>
      <c r="D113" s="4">
        <v>46</v>
      </c>
      <c r="E113" s="2">
        <v>29.96</v>
      </c>
      <c r="F113" s="4">
        <v>14</v>
      </c>
      <c r="G113" s="3">
        <v>7</v>
      </c>
      <c r="H113" s="2">
        <v>0</v>
      </c>
      <c r="I113" s="1">
        <v>0</v>
      </c>
      <c r="J113" s="1"/>
      <c r="K113" s="5">
        <f t="shared" si="6"/>
        <v>-7.0000000000000284E-2</v>
      </c>
      <c r="L113" s="1">
        <f t="shared" si="7"/>
        <v>3.0000000000001137E-2</v>
      </c>
      <c r="M113" s="1"/>
      <c r="N113" s="18">
        <v>108</v>
      </c>
    </row>
    <row r="114" spans="1:14">
      <c r="A114" s="16">
        <v>36253</v>
      </c>
      <c r="B114" s="4">
        <v>57</v>
      </c>
      <c r="C114" s="4">
        <v>50</v>
      </c>
      <c r="D114" s="4">
        <v>44</v>
      </c>
      <c r="E114" s="2">
        <v>29.89</v>
      </c>
      <c r="F114" s="4">
        <v>28</v>
      </c>
      <c r="G114" s="3">
        <v>11</v>
      </c>
      <c r="H114" s="2">
        <v>0</v>
      </c>
      <c r="I114" s="1">
        <v>5</v>
      </c>
      <c r="J114" s="1"/>
      <c r="K114" s="5">
        <f t="shared" si="6"/>
        <v>5.0000000000000711E-2</v>
      </c>
      <c r="L114" s="1">
        <f t="shared" si="7"/>
        <v>-7.0000000000000284E-2</v>
      </c>
      <c r="M114" s="1"/>
      <c r="N114" s="18">
        <v>109</v>
      </c>
    </row>
    <row r="115" spans="1:14">
      <c r="A115" s="16">
        <v>36254</v>
      </c>
      <c r="B115" s="4">
        <v>62</v>
      </c>
      <c r="C115" s="4">
        <v>52</v>
      </c>
      <c r="D115" s="4">
        <v>41</v>
      </c>
      <c r="E115" s="2">
        <v>29.94</v>
      </c>
      <c r="F115" s="4">
        <v>21</v>
      </c>
      <c r="G115" s="3">
        <v>12</v>
      </c>
      <c r="H115" s="2">
        <v>0</v>
      </c>
      <c r="I115" s="1">
        <v>0</v>
      </c>
      <c r="J115" s="1" t="s">
        <v>35</v>
      </c>
      <c r="K115" s="5">
        <f t="shared" si="6"/>
        <v>-0.15000000000000213</v>
      </c>
      <c r="L115" s="1">
        <f t="shared" si="7"/>
        <v>5.0000000000000711E-2</v>
      </c>
      <c r="M115" s="1"/>
      <c r="N115" s="18">
        <v>110</v>
      </c>
    </row>
    <row r="116" spans="1:14">
      <c r="A116" s="16">
        <v>36255</v>
      </c>
      <c r="B116" s="4">
        <v>50</v>
      </c>
      <c r="C116" s="4">
        <v>44</v>
      </c>
      <c r="D116" s="4">
        <v>39</v>
      </c>
      <c r="E116" s="2">
        <v>29.79</v>
      </c>
      <c r="F116" s="4">
        <v>26</v>
      </c>
      <c r="G116" s="3">
        <v>12</v>
      </c>
      <c r="H116" s="2">
        <v>0.11</v>
      </c>
      <c r="I116" s="1">
        <v>8</v>
      </c>
      <c r="J116" s="1" t="s">
        <v>35</v>
      </c>
      <c r="K116" s="5">
        <f t="shared" si="6"/>
        <v>0.14000000000000057</v>
      </c>
      <c r="L116" s="1">
        <f t="shared" si="7"/>
        <v>-0.15000000000000213</v>
      </c>
      <c r="M116" s="1"/>
      <c r="N116" s="18">
        <v>111</v>
      </c>
    </row>
    <row r="117" spans="1:14">
      <c r="A117" s="16">
        <v>36256</v>
      </c>
      <c r="B117" s="4">
        <v>64</v>
      </c>
      <c r="C117" s="4">
        <v>50</v>
      </c>
      <c r="D117" s="4">
        <v>34</v>
      </c>
      <c r="E117" s="2">
        <v>29.93</v>
      </c>
      <c r="F117" s="4">
        <v>16</v>
      </c>
      <c r="G117" s="3">
        <v>5</v>
      </c>
      <c r="H117" s="2">
        <v>0</v>
      </c>
      <c r="I117" s="1">
        <v>3</v>
      </c>
      <c r="J117" s="1"/>
      <c r="K117" s="5">
        <f t="shared" si="6"/>
        <v>-9.9999999999980105E-3</v>
      </c>
      <c r="L117" s="1">
        <f t="shared" si="7"/>
        <v>0.14000000000000057</v>
      </c>
      <c r="M117" s="1"/>
      <c r="N117" s="18">
        <v>112</v>
      </c>
    </row>
    <row r="118" spans="1:14">
      <c r="A118" s="16">
        <v>36257</v>
      </c>
      <c r="B118" s="4">
        <v>61</v>
      </c>
      <c r="C118" s="4">
        <v>50</v>
      </c>
      <c r="D118" s="4">
        <v>37</v>
      </c>
      <c r="E118" s="2">
        <v>29.92</v>
      </c>
      <c r="F118" s="4">
        <v>39</v>
      </c>
      <c r="G118" s="3">
        <v>10</v>
      </c>
      <c r="H118" s="2">
        <v>0.02</v>
      </c>
      <c r="I118" s="1">
        <v>0</v>
      </c>
      <c r="J118" s="1" t="s">
        <v>35</v>
      </c>
      <c r="K118" s="5">
        <f t="shared" si="6"/>
        <v>5.9999999999998721E-2</v>
      </c>
      <c r="L118" s="1">
        <f t="shared" si="7"/>
        <v>-9.9999999999980105E-3</v>
      </c>
      <c r="M118" s="1"/>
      <c r="N118" s="18">
        <v>113</v>
      </c>
    </row>
    <row r="119" spans="1:14">
      <c r="A119" s="16">
        <v>36258</v>
      </c>
      <c r="B119" s="4">
        <v>53</v>
      </c>
      <c r="C119" s="4">
        <v>44</v>
      </c>
      <c r="D119" s="4">
        <v>33</v>
      </c>
      <c r="E119" s="2">
        <v>29.98</v>
      </c>
      <c r="F119" s="4">
        <v>32</v>
      </c>
      <c r="G119" s="3">
        <v>23</v>
      </c>
      <c r="H119" s="2">
        <v>0.3</v>
      </c>
      <c r="I119" s="1">
        <v>7</v>
      </c>
      <c r="J119" s="1" t="s">
        <v>35</v>
      </c>
      <c r="K119" s="5">
        <f t="shared" si="6"/>
        <v>0.30999999999999872</v>
      </c>
      <c r="L119" s="1">
        <f t="shared" si="7"/>
        <v>5.9999999999998721E-2</v>
      </c>
      <c r="M119" s="1"/>
      <c r="N119" s="18">
        <v>114</v>
      </c>
    </row>
    <row r="120" spans="1:14">
      <c r="A120" s="16">
        <v>36259</v>
      </c>
      <c r="B120" s="4">
        <v>55</v>
      </c>
      <c r="C120" s="4">
        <v>42</v>
      </c>
      <c r="D120" s="4">
        <v>28</v>
      </c>
      <c r="E120" s="2">
        <v>30.29</v>
      </c>
      <c r="F120" s="4">
        <v>10</v>
      </c>
      <c r="G120" s="3">
        <v>2</v>
      </c>
      <c r="H120" s="2">
        <v>0</v>
      </c>
      <c r="I120" s="1">
        <v>0</v>
      </c>
      <c r="J120" s="1"/>
      <c r="K120" s="5">
        <f t="shared" si="6"/>
        <v>-0.21999999999999886</v>
      </c>
      <c r="L120" s="1">
        <f t="shared" si="7"/>
        <v>0.30999999999999872</v>
      </c>
      <c r="M120" s="1"/>
      <c r="N120" s="18">
        <v>115</v>
      </c>
    </row>
    <row r="121" spans="1:14">
      <c r="A121" s="16">
        <v>36260</v>
      </c>
      <c r="B121" s="4">
        <v>46</v>
      </c>
      <c r="C121" s="4">
        <v>42</v>
      </c>
      <c r="D121" s="4">
        <v>39</v>
      </c>
      <c r="E121" s="2">
        <v>30.07</v>
      </c>
      <c r="F121" s="4">
        <v>10</v>
      </c>
      <c r="G121" s="3">
        <v>3</v>
      </c>
      <c r="H121" s="2">
        <v>1.08</v>
      </c>
      <c r="I121" s="1">
        <v>8</v>
      </c>
      <c r="J121" s="1" t="s">
        <v>35</v>
      </c>
      <c r="K121" s="5">
        <f t="shared" si="6"/>
        <v>-0.12999999999999901</v>
      </c>
      <c r="L121" s="1">
        <f t="shared" si="7"/>
        <v>-0.21999999999999886</v>
      </c>
      <c r="M121" s="1"/>
      <c r="N121" s="18">
        <v>116</v>
      </c>
    </row>
    <row r="122" spans="1:14">
      <c r="A122" s="16">
        <v>36261</v>
      </c>
      <c r="B122" s="4">
        <v>73</v>
      </c>
      <c r="C122" s="4">
        <v>57</v>
      </c>
      <c r="D122" s="4">
        <v>41</v>
      </c>
      <c r="E122" s="2">
        <v>29.94</v>
      </c>
      <c r="F122" s="4">
        <v>12</v>
      </c>
      <c r="G122" s="3">
        <v>5</v>
      </c>
      <c r="H122" s="2">
        <v>0.09</v>
      </c>
      <c r="I122" s="1">
        <v>6</v>
      </c>
      <c r="J122" s="1" t="s">
        <v>35</v>
      </c>
      <c r="K122" s="5">
        <f t="shared" si="6"/>
        <v>0.11999999999999744</v>
      </c>
      <c r="L122" s="1">
        <f t="shared" si="7"/>
        <v>-0.12999999999999901</v>
      </c>
      <c r="M122" s="1"/>
      <c r="N122" s="18">
        <v>117</v>
      </c>
    </row>
    <row r="123" spans="1:14">
      <c r="A123" s="16">
        <v>36262</v>
      </c>
      <c r="B123" s="4">
        <v>82</v>
      </c>
      <c r="C123" s="4">
        <v>60</v>
      </c>
      <c r="D123" s="4">
        <v>39</v>
      </c>
      <c r="E123" s="2">
        <v>30.06</v>
      </c>
      <c r="F123" s="4">
        <v>15</v>
      </c>
      <c r="G123" s="3">
        <v>3</v>
      </c>
      <c r="H123" s="2">
        <v>0</v>
      </c>
      <c r="I123" s="1">
        <v>0</v>
      </c>
      <c r="J123" s="1"/>
      <c r="K123" s="5">
        <f t="shared" si="6"/>
        <v>0.17000000000000171</v>
      </c>
      <c r="L123" s="1">
        <f t="shared" si="7"/>
        <v>0.11999999999999744</v>
      </c>
      <c r="M123" s="1"/>
      <c r="N123" s="18">
        <v>118</v>
      </c>
    </row>
    <row r="124" spans="1:14">
      <c r="A124" s="16">
        <v>36263</v>
      </c>
      <c r="B124" s="4">
        <v>82</v>
      </c>
      <c r="C124" s="4">
        <v>65</v>
      </c>
      <c r="D124" s="4">
        <v>46</v>
      </c>
      <c r="E124" s="2">
        <v>30.23</v>
      </c>
      <c r="F124" s="4">
        <v>15</v>
      </c>
      <c r="G124" s="3">
        <v>6</v>
      </c>
      <c r="H124" s="2">
        <v>0</v>
      </c>
      <c r="I124" s="1">
        <v>0</v>
      </c>
      <c r="J124" s="1"/>
      <c r="K124" s="5">
        <f t="shared" si="6"/>
        <v>-5.0000000000000711E-2</v>
      </c>
      <c r="L124" s="1">
        <f t="shared" si="7"/>
        <v>0.17000000000000171</v>
      </c>
      <c r="M124" s="1"/>
      <c r="N124" s="18">
        <v>119</v>
      </c>
    </row>
    <row r="125" spans="1:14">
      <c r="A125" s="16">
        <v>36264</v>
      </c>
      <c r="B125" s="4">
        <v>82</v>
      </c>
      <c r="C125" s="4">
        <v>72</v>
      </c>
      <c r="D125" s="4">
        <v>62</v>
      </c>
      <c r="E125" s="2">
        <v>30.18</v>
      </c>
      <c r="F125" s="4">
        <v>26</v>
      </c>
      <c r="G125" s="3">
        <v>14</v>
      </c>
      <c r="H125" s="2">
        <v>0</v>
      </c>
      <c r="I125" s="1">
        <v>0</v>
      </c>
      <c r="J125" s="1"/>
      <c r="K125" s="5">
        <f t="shared" si="6"/>
        <v>-0.14000000000000057</v>
      </c>
      <c r="L125" s="1">
        <f t="shared" si="7"/>
        <v>-5.0000000000000711E-2</v>
      </c>
      <c r="M125" s="1"/>
      <c r="N125" s="18">
        <v>120</v>
      </c>
    </row>
    <row r="126" spans="1:14">
      <c r="A126" s="16">
        <v>36265</v>
      </c>
      <c r="B126" s="4">
        <v>84</v>
      </c>
      <c r="C126" s="4">
        <v>72</v>
      </c>
      <c r="D126" s="4">
        <v>55</v>
      </c>
      <c r="E126" s="2">
        <v>30.04</v>
      </c>
      <c r="F126" s="4">
        <v>15</v>
      </c>
      <c r="G126" s="3">
        <v>11</v>
      </c>
      <c r="H126" s="2">
        <v>0</v>
      </c>
      <c r="I126" s="1">
        <v>0</v>
      </c>
      <c r="J126" s="1"/>
      <c r="K126" s="5">
        <f t="shared" si="6"/>
        <v>-1.9999999999999574E-2</v>
      </c>
      <c r="L126" s="1">
        <f t="shared" si="7"/>
        <v>-0.14000000000000057</v>
      </c>
      <c r="M126" s="1"/>
      <c r="N126" s="18">
        <v>121</v>
      </c>
    </row>
    <row r="127" spans="1:14">
      <c r="A127" s="16">
        <v>36266</v>
      </c>
      <c r="B127" s="4">
        <v>82</v>
      </c>
      <c r="C127" s="4">
        <v>65</v>
      </c>
      <c r="D127" s="4">
        <v>46</v>
      </c>
      <c r="E127" s="2">
        <v>30.02</v>
      </c>
      <c r="F127" s="4">
        <v>10</v>
      </c>
      <c r="G127" s="3">
        <v>3</v>
      </c>
      <c r="H127" s="2">
        <v>0</v>
      </c>
      <c r="I127" s="1">
        <v>0</v>
      </c>
      <c r="J127" s="1"/>
      <c r="K127" s="5">
        <f t="shared" si="6"/>
        <v>0</v>
      </c>
      <c r="L127" s="1">
        <f t="shared" si="7"/>
        <v>-1.9999999999999574E-2</v>
      </c>
      <c r="M127" s="1"/>
      <c r="N127" s="18">
        <v>122</v>
      </c>
    </row>
    <row r="128" spans="1:14">
      <c r="A128" s="16">
        <v>36267</v>
      </c>
      <c r="B128" s="4">
        <v>84</v>
      </c>
      <c r="C128" s="4">
        <v>68</v>
      </c>
      <c r="D128" s="4">
        <v>54</v>
      </c>
      <c r="E128" s="2">
        <v>30.02</v>
      </c>
      <c r="F128" s="4">
        <v>9</v>
      </c>
      <c r="G128" s="3">
        <v>4</v>
      </c>
      <c r="H128" s="2">
        <v>0</v>
      </c>
      <c r="I128" s="1">
        <v>1</v>
      </c>
      <c r="J128" s="1"/>
      <c r="K128" s="5">
        <f t="shared" si="6"/>
        <v>8.0000000000001847E-2</v>
      </c>
      <c r="L128" s="1">
        <f t="shared" si="7"/>
        <v>0</v>
      </c>
      <c r="M128" s="1"/>
      <c r="N128" s="18">
        <v>123</v>
      </c>
    </row>
    <row r="129" spans="1:14">
      <c r="A129" s="16">
        <v>36268</v>
      </c>
      <c r="B129" s="4">
        <v>80</v>
      </c>
      <c r="C129" s="4">
        <v>66</v>
      </c>
      <c r="D129" s="4">
        <v>52</v>
      </c>
      <c r="E129" s="2">
        <v>30.1</v>
      </c>
      <c r="F129" s="4">
        <v>9</v>
      </c>
      <c r="G129" s="3">
        <v>1</v>
      </c>
      <c r="H129" s="2">
        <v>0</v>
      </c>
      <c r="I129" s="1">
        <v>0</v>
      </c>
      <c r="J129" s="1"/>
      <c r="K129" s="5">
        <f t="shared" si="6"/>
        <v>2.9999999999997584E-2</v>
      </c>
      <c r="L129" s="1">
        <f t="shared" si="7"/>
        <v>8.0000000000001847E-2</v>
      </c>
      <c r="M129" s="1"/>
      <c r="N129" s="18">
        <v>124</v>
      </c>
    </row>
    <row r="130" spans="1:14">
      <c r="A130" s="16">
        <v>36269</v>
      </c>
      <c r="B130" s="4">
        <v>79</v>
      </c>
      <c r="C130" s="4">
        <v>68</v>
      </c>
      <c r="D130" s="4">
        <v>55</v>
      </c>
      <c r="E130" s="2">
        <v>30.13</v>
      </c>
      <c r="F130" s="4">
        <v>10</v>
      </c>
      <c r="G130" s="3">
        <v>0</v>
      </c>
      <c r="H130" s="2">
        <v>0</v>
      </c>
      <c r="I130" s="1">
        <v>1</v>
      </c>
      <c r="J130" s="1"/>
      <c r="K130" s="5">
        <f t="shared" si="6"/>
        <v>-0.12999999999999901</v>
      </c>
      <c r="L130" s="1">
        <f t="shared" si="7"/>
        <v>2.9999999999997584E-2</v>
      </c>
      <c r="M130" s="1"/>
      <c r="N130" s="18">
        <v>125</v>
      </c>
    </row>
    <row r="131" spans="1:14">
      <c r="A131" s="16">
        <v>36270</v>
      </c>
      <c r="B131" s="4">
        <v>79</v>
      </c>
      <c r="C131" s="4">
        <v>68</v>
      </c>
      <c r="D131" s="4">
        <v>53</v>
      </c>
      <c r="E131" s="2">
        <v>30</v>
      </c>
      <c r="F131" s="4">
        <v>13</v>
      </c>
      <c r="G131" s="3">
        <v>6</v>
      </c>
      <c r="H131" s="2">
        <v>0</v>
      </c>
      <c r="I131" s="1">
        <v>2</v>
      </c>
      <c r="J131" s="1"/>
      <c r="K131" s="5">
        <f t="shared" si="6"/>
        <v>-0.12999999999999901</v>
      </c>
      <c r="L131" s="1">
        <f t="shared" si="7"/>
        <v>-0.12999999999999901</v>
      </c>
      <c r="M131" s="1"/>
      <c r="N131" s="18">
        <v>126</v>
      </c>
    </row>
    <row r="132" spans="1:14">
      <c r="A132" s="16">
        <v>36271</v>
      </c>
      <c r="B132" s="4">
        <v>73</v>
      </c>
      <c r="C132" s="4">
        <v>64</v>
      </c>
      <c r="D132" s="4">
        <v>53</v>
      </c>
      <c r="E132" s="2">
        <v>29.87</v>
      </c>
      <c r="F132" s="4">
        <v>10</v>
      </c>
      <c r="G132" s="3">
        <v>6</v>
      </c>
      <c r="H132" s="2">
        <v>0</v>
      </c>
      <c r="I132" s="1">
        <v>5</v>
      </c>
      <c r="J132" s="1"/>
      <c r="K132" s="5">
        <f t="shared" si="6"/>
        <v>5.9999999999998721E-2</v>
      </c>
      <c r="L132" s="1">
        <f t="shared" si="7"/>
        <v>-0.12999999999999901</v>
      </c>
      <c r="M132" s="1"/>
      <c r="N132" s="18">
        <v>127</v>
      </c>
    </row>
    <row r="133" spans="1:14">
      <c r="A133" s="16">
        <v>36272</v>
      </c>
      <c r="B133" s="4">
        <v>73</v>
      </c>
      <c r="C133" s="4">
        <v>63</v>
      </c>
      <c r="D133" s="4">
        <v>52</v>
      </c>
      <c r="E133" s="2">
        <v>29.93</v>
      </c>
      <c r="F133" s="4">
        <v>25</v>
      </c>
      <c r="G133" s="3">
        <v>11</v>
      </c>
      <c r="H133" s="2">
        <v>0</v>
      </c>
      <c r="I133" s="1">
        <v>1</v>
      </c>
      <c r="J133" s="1"/>
      <c r="K133" s="5">
        <f t="shared" si="6"/>
        <v>0</v>
      </c>
      <c r="L133" s="1">
        <f t="shared" si="7"/>
        <v>5.9999999999998721E-2</v>
      </c>
      <c r="M133" s="1"/>
      <c r="N133" s="18">
        <v>128</v>
      </c>
    </row>
    <row r="134" spans="1:14">
      <c r="A134" s="16">
        <v>36273</v>
      </c>
      <c r="B134" s="4">
        <v>82</v>
      </c>
      <c r="C134" s="4">
        <v>68</v>
      </c>
      <c r="D134" s="4">
        <v>55</v>
      </c>
      <c r="E134" s="2">
        <v>29.93</v>
      </c>
      <c r="F134" s="4">
        <v>22</v>
      </c>
      <c r="G134" s="3">
        <v>12</v>
      </c>
      <c r="H134" s="2">
        <v>0</v>
      </c>
      <c r="I134" s="1">
        <v>0</v>
      </c>
      <c r="J134" s="1"/>
      <c r="K134" s="5">
        <f t="shared" ref="K134:K165" si="8">E135-E134</f>
        <v>-8.9999999999999858E-2</v>
      </c>
      <c r="L134" s="1">
        <f t="shared" si="7"/>
        <v>0</v>
      </c>
      <c r="M134" s="1"/>
      <c r="N134" s="18">
        <v>129</v>
      </c>
    </row>
    <row r="135" spans="1:14">
      <c r="A135" s="16">
        <v>36274</v>
      </c>
      <c r="B135" s="4">
        <v>84</v>
      </c>
      <c r="C135" s="4">
        <v>72</v>
      </c>
      <c r="D135" s="4">
        <v>57</v>
      </c>
      <c r="E135" s="2">
        <v>29.84</v>
      </c>
      <c r="F135" s="4">
        <v>18</v>
      </c>
      <c r="G135" s="3">
        <v>9</v>
      </c>
      <c r="H135" s="2">
        <v>0</v>
      </c>
      <c r="I135" s="1">
        <v>0</v>
      </c>
      <c r="J135" s="1"/>
      <c r="K135" s="5">
        <f t="shared" si="8"/>
        <v>0.16000000000000014</v>
      </c>
      <c r="L135" s="1">
        <f t="shared" ref="L135:L166" si="9">E135-E134</f>
        <v>-8.9999999999999858E-2</v>
      </c>
      <c r="M135" s="1"/>
      <c r="N135" s="18">
        <v>130</v>
      </c>
    </row>
    <row r="136" spans="1:14">
      <c r="A136" s="16">
        <v>36275</v>
      </c>
      <c r="B136" s="4">
        <v>70</v>
      </c>
      <c r="C136" s="4">
        <v>62</v>
      </c>
      <c r="D136" s="4">
        <v>55</v>
      </c>
      <c r="E136" s="2">
        <v>30</v>
      </c>
      <c r="F136" s="4">
        <v>12</v>
      </c>
      <c r="G136" s="3">
        <v>4</v>
      </c>
      <c r="H136" s="2">
        <v>0</v>
      </c>
      <c r="I136" s="1">
        <v>0</v>
      </c>
      <c r="J136" s="1"/>
      <c r="K136" s="5">
        <f t="shared" si="8"/>
        <v>-1.9999999999999574E-2</v>
      </c>
      <c r="L136" s="1">
        <f t="shared" si="9"/>
        <v>0.16000000000000014</v>
      </c>
      <c r="M136" s="1"/>
      <c r="N136" s="18">
        <v>131</v>
      </c>
    </row>
    <row r="137" spans="1:14">
      <c r="A137" s="16">
        <v>36276</v>
      </c>
      <c r="B137" s="4">
        <v>73</v>
      </c>
      <c r="C137" s="4">
        <v>64</v>
      </c>
      <c r="D137" s="4">
        <v>54</v>
      </c>
      <c r="E137" s="2">
        <v>29.98</v>
      </c>
      <c r="F137" s="4">
        <v>18</v>
      </c>
      <c r="G137" s="3">
        <v>9</v>
      </c>
      <c r="H137" s="2">
        <v>0.13</v>
      </c>
      <c r="I137" s="1">
        <v>5</v>
      </c>
      <c r="J137" s="1" t="s">
        <v>35</v>
      </c>
      <c r="K137" s="5">
        <f t="shared" si="8"/>
        <v>1.9999999999999574E-2</v>
      </c>
      <c r="L137" s="1">
        <f t="shared" si="9"/>
        <v>-1.9999999999999574E-2</v>
      </c>
      <c r="M137" s="1"/>
      <c r="N137" s="18">
        <v>132</v>
      </c>
    </row>
    <row r="138" spans="1:14">
      <c r="A138" s="16">
        <v>36277</v>
      </c>
      <c r="B138" s="4">
        <v>64</v>
      </c>
      <c r="C138" s="4">
        <v>53</v>
      </c>
      <c r="D138" s="4">
        <v>41</v>
      </c>
      <c r="E138" s="2">
        <v>30</v>
      </c>
      <c r="F138" s="4">
        <v>14</v>
      </c>
      <c r="G138" s="3">
        <v>9</v>
      </c>
      <c r="H138" s="2">
        <v>0</v>
      </c>
      <c r="I138" s="1">
        <v>0</v>
      </c>
      <c r="J138" s="1"/>
      <c r="K138" s="5">
        <f t="shared" si="8"/>
        <v>3.0000000000001137E-2</v>
      </c>
      <c r="L138" s="1">
        <f t="shared" si="9"/>
        <v>1.9999999999999574E-2</v>
      </c>
      <c r="M138" s="1"/>
      <c r="N138" s="18">
        <v>133</v>
      </c>
    </row>
    <row r="139" spans="1:14">
      <c r="A139" s="16">
        <v>36278</v>
      </c>
      <c r="B139" s="4">
        <v>66</v>
      </c>
      <c r="C139" s="4">
        <v>55</v>
      </c>
      <c r="D139" s="4">
        <v>46</v>
      </c>
      <c r="E139" s="2">
        <v>30.03</v>
      </c>
      <c r="F139" s="4">
        <v>18</v>
      </c>
      <c r="G139" s="3">
        <v>9</v>
      </c>
      <c r="H139" s="2">
        <v>0</v>
      </c>
      <c r="I139" s="1">
        <v>2</v>
      </c>
      <c r="J139" s="1"/>
      <c r="K139" s="5">
        <f t="shared" si="8"/>
        <v>-0.13000000000000256</v>
      </c>
      <c r="L139" s="1">
        <f t="shared" si="9"/>
        <v>3.0000000000001137E-2</v>
      </c>
      <c r="M139" s="1"/>
      <c r="N139" s="18">
        <v>134</v>
      </c>
    </row>
    <row r="140" spans="1:14">
      <c r="A140" s="16">
        <v>36279</v>
      </c>
      <c r="B140" s="4">
        <v>78</v>
      </c>
      <c r="C140" s="4">
        <v>65</v>
      </c>
      <c r="D140" s="4">
        <v>52</v>
      </c>
      <c r="E140" s="2">
        <v>29.9</v>
      </c>
      <c r="F140" s="4">
        <v>17</v>
      </c>
      <c r="G140" s="3">
        <v>11</v>
      </c>
      <c r="H140" s="2">
        <v>0</v>
      </c>
      <c r="I140" s="1">
        <v>0</v>
      </c>
      <c r="J140" s="1"/>
      <c r="K140" s="5">
        <f t="shared" si="8"/>
        <v>-9.9999999999980105E-3</v>
      </c>
      <c r="L140" s="1">
        <f t="shared" si="9"/>
        <v>-0.13000000000000256</v>
      </c>
      <c r="M140" s="1"/>
      <c r="N140" s="18">
        <v>135</v>
      </c>
    </row>
    <row r="141" spans="1:14">
      <c r="A141" s="16">
        <v>36280</v>
      </c>
      <c r="B141" s="4">
        <v>82</v>
      </c>
      <c r="C141" s="4">
        <v>70</v>
      </c>
      <c r="D141" s="4">
        <v>59</v>
      </c>
      <c r="E141" s="2">
        <v>29.89</v>
      </c>
      <c r="F141" s="4">
        <v>17</v>
      </c>
      <c r="G141" s="3">
        <v>9</v>
      </c>
      <c r="H141" s="2">
        <v>0</v>
      </c>
      <c r="I141" s="1">
        <v>0</v>
      </c>
      <c r="J141" s="1"/>
      <c r="K141" s="5">
        <f t="shared" si="8"/>
        <v>-3.0000000000001137E-2</v>
      </c>
      <c r="L141" s="1">
        <f t="shared" si="9"/>
        <v>-9.9999999999980105E-3</v>
      </c>
      <c r="M141" s="1"/>
      <c r="N141" s="18">
        <v>136</v>
      </c>
    </row>
    <row r="142" spans="1:14">
      <c r="A142" s="16">
        <v>36281</v>
      </c>
      <c r="B142" s="4">
        <v>79</v>
      </c>
      <c r="C142" s="4">
        <v>66</v>
      </c>
      <c r="D142" s="4">
        <v>52</v>
      </c>
      <c r="E142" s="2">
        <v>29.86</v>
      </c>
      <c r="F142" s="4">
        <v>18</v>
      </c>
      <c r="G142" s="3">
        <v>5</v>
      </c>
      <c r="H142" s="2">
        <v>0.01</v>
      </c>
      <c r="I142" s="1">
        <v>4</v>
      </c>
      <c r="J142" s="1" t="s">
        <v>35</v>
      </c>
      <c r="K142" s="5">
        <f t="shared" si="8"/>
        <v>3.9999999999999147E-2</v>
      </c>
      <c r="L142" s="1">
        <f t="shared" si="9"/>
        <v>-3.0000000000001137E-2</v>
      </c>
      <c r="M142" s="1"/>
      <c r="N142" s="18">
        <v>137</v>
      </c>
    </row>
    <row r="143" spans="1:14">
      <c r="A143" s="16">
        <v>36282</v>
      </c>
      <c r="B143" s="4">
        <v>59</v>
      </c>
      <c r="C143" s="4">
        <v>54</v>
      </c>
      <c r="D143" s="4">
        <v>48</v>
      </c>
      <c r="E143" s="2">
        <v>29.9</v>
      </c>
      <c r="F143" s="4">
        <v>23</v>
      </c>
      <c r="G143" s="3">
        <v>12</v>
      </c>
      <c r="H143" s="2">
        <v>0.16</v>
      </c>
      <c r="I143" s="1">
        <v>8</v>
      </c>
      <c r="J143" s="1" t="s">
        <v>35</v>
      </c>
      <c r="K143" s="5">
        <f t="shared" si="8"/>
        <v>-0.11999999999999744</v>
      </c>
      <c r="L143" s="1">
        <f t="shared" si="9"/>
        <v>3.9999999999999147E-2</v>
      </c>
      <c r="M143" s="1"/>
      <c r="N143" s="18">
        <v>138</v>
      </c>
    </row>
    <row r="144" spans="1:14">
      <c r="A144" s="16">
        <v>36283</v>
      </c>
      <c r="B144" s="4">
        <v>66</v>
      </c>
      <c r="C144" s="4">
        <v>57</v>
      </c>
      <c r="D144" s="4">
        <v>45</v>
      </c>
      <c r="E144" s="2">
        <v>29.78</v>
      </c>
      <c r="F144" s="4">
        <v>21</v>
      </c>
      <c r="G144" s="3">
        <v>12</v>
      </c>
      <c r="H144" s="2">
        <v>0</v>
      </c>
      <c r="I144" s="1">
        <v>8</v>
      </c>
      <c r="J144" s="1" t="s">
        <v>35</v>
      </c>
      <c r="K144" s="5">
        <f t="shared" si="8"/>
        <v>0.26999999999999957</v>
      </c>
      <c r="L144" s="1">
        <f t="shared" si="9"/>
        <v>-0.11999999999999744</v>
      </c>
      <c r="M144" s="1"/>
      <c r="N144" s="18">
        <v>139</v>
      </c>
    </row>
    <row r="145" spans="1:14">
      <c r="A145" s="16">
        <v>36284</v>
      </c>
      <c r="B145" s="4">
        <v>66</v>
      </c>
      <c r="C145" s="4">
        <v>52</v>
      </c>
      <c r="D145" s="4">
        <v>36</v>
      </c>
      <c r="E145" s="2">
        <v>30.05</v>
      </c>
      <c r="F145" s="4">
        <v>9</v>
      </c>
      <c r="G145" s="3">
        <v>3</v>
      </c>
      <c r="H145" s="2">
        <v>0</v>
      </c>
      <c r="I145" s="1">
        <v>0</v>
      </c>
      <c r="J145" s="1"/>
      <c r="K145" s="5">
        <f t="shared" si="8"/>
        <v>-1.9999999999999574E-2</v>
      </c>
      <c r="L145" s="1">
        <f t="shared" si="9"/>
        <v>0.26999999999999957</v>
      </c>
      <c r="M145" s="1"/>
      <c r="N145" s="18">
        <v>140</v>
      </c>
    </row>
    <row r="146" spans="1:14">
      <c r="A146" s="16">
        <v>36285</v>
      </c>
      <c r="B146" s="4">
        <v>84</v>
      </c>
      <c r="C146" s="4">
        <v>65</v>
      </c>
      <c r="D146" s="4">
        <v>46</v>
      </c>
      <c r="E146" s="2">
        <v>30.03</v>
      </c>
      <c r="F146" s="4">
        <v>15</v>
      </c>
      <c r="G146" s="3">
        <v>6</v>
      </c>
      <c r="H146" s="2">
        <v>0</v>
      </c>
      <c r="I146" s="1">
        <v>0</v>
      </c>
      <c r="J146" s="1"/>
      <c r="K146" s="5">
        <f t="shared" si="8"/>
        <v>-5.0000000000000711E-2</v>
      </c>
      <c r="L146" s="1">
        <f t="shared" si="9"/>
        <v>-1.9999999999999574E-2</v>
      </c>
      <c r="M146" s="1"/>
      <c r="N146" s="18">
        <v>141</v>
      </c>
    </row>
    <row r="147" spans="1:14">
      <c r="A147" s="16">
        <v>36286</v>
      </c>
      <c r="B147" s="4">
        <v>82</v>
      </c>
      <c r="C147" s="4">
        <v>66</v>
      </c>
      <c r="D147" s="4">
        <v>48</v>
      </c>
      <c r="E147" s="2">
        <v>29.98</v>
      </c>
      <c r="F147" s="4">
        <v>18</v>
      </c>
      <c r="G147" s="3">
        <v>3</v>
      </c>
      <c r="H147" s="2">
        <v>0</v>
      </c>
      <c r="I147" s="1">
        <v>0</v>
      </c>
      <c r="J147" s="1"/>
      <c r="K147" s="5">
        <f t="shared" si="8"/>
        <v>7.0000000000000284E-2</v>
      </c>
      <c r="L147" s="1">
        <f t="shared" si="9"/>
        <v>-5.0000000000000711E-2</v>
      </c>
      <c r="M147" s="1"/>
      <c r="N147" s="18">
        <v>142</v>
      </c>
    </row>
    <row r="148" spans="1:14">
      <c r="A148" s="16">
        <v>36287</v>
      </c>
      <c r="B148" s="4">
        <v>75</v>
      </c>
      <c r="C148" s="4">
        <v>60</v>
      </c>
      <c r="D148" s="4">
        <v>42</v>
      </c>
      <c r="E148" s="2">
        <v>30.05</v>
      </c>
      <c r="F148" s="4">
        <v>12</v>
      </c>
      <c r="G148" s="3">
        <v>6</v>
      </c>
      <c r="H148" s="2">
        <v>0</v>
      </c>
      <c r="I148" s="1">
        <v>0</v>
      </c>
      <c r="J148" s="1"/>
      <c r="K148" s="5">
        <f t="shared" si="8"/>
        <v>-3.0000000000001137E-2</v>
      </c>
      <c r="L148" s="1">
        <f t="shared" si="9"/>
        <v>7.0000000000000284E-2</v>
      </c>
      <c r="M148" s="1"/>
      <c r="N148" s="18">
        <v>143</v>
      </c>
    </row>
    <row r="149" spans="1:14">
      <c r="A149" s="16">
        <v>36288</v>
      </c>
      <c r="B149" s="4">
        <v>73</v>
      </c>
      <c r="C149" s="4">
        <v>62</v>
      </c>
      <c r="D149" s="4">
        <v>50</v>
      </c>
      <c r="E149" s="2">
        <v>30.02</v>
      </c>
      <c r="F149" s="4">
        <v>22</v>
      </c>
      <c r="G149" s="3">
        <v>9</v>
      </c>
      <c r="H149" s="2">
        <v>0</v>
      </c>
      <c r="I149" s="1">
        <v>0</v>
      </c>
      <c r="J149" s="1"/>
      <c r="K149" s="5">
        <f t="shared" si="8"/>
        <v>3.9999999999999147E-2</v>
      </c>
      <c r="L149" s="1">
        <f t="shared" si="9"/>
        <v>-3.0000000000001137E-2</v>
      </c>
      <c r="M149" s="1"/>
      <c r="N149" s="18">
        <v>144</v>
      </c>
    </row>
    <row r="150" spans="1:14">
      <c r="A150" s="16">
        <v>36289</v>
      </c>
      <c r="B150" s="4">
        <v>73</v>
      </c>
      <c r="C150" s="4">
        <v>60</v>
      </c>
      <c r="D150" s="4">
        <v>48</v>
      </c>
      <c r="E150" s="2">
        <v>30.06</v>
      </c>
      <c r="F150" s="4">
        <v>16</v>
      </c>
      <c r="G150" s="3">
        <v>9</v>
      </c>
      <c r="H150" s="2">
        <v>0</v>
      </c>
      <c r="I150" s="1">
        <v>0</v>
      </c>
      <c r="J150" s="1"/>
      <c r="K150" s="5">
        <f t="shared" si="8"/>
        <v>-2.9999999999997584E-2</v>
      </c>
      <c r="L150" s="1">
        <f t="shared" si="9"/>
        <v>3.9999999999999147E-2</v>
      </c>
      <c r="M150" s="1"/>
      <c r="N150" s="18">
        <v>145</v>
      </c>
    </row>
    <row r="151" spans="1:14">
      <c r="A151" s="16">
        <v>36290</v>
      </c>
      <c r="B151" s="4">
        <v>75</v>
      </c>
      <c r="C151" s="4">
        <v>60</v>
      </c>
      <c r="D151" s="4">
        <v>46</v>
      </c>
      <c r="E151" s="2">
        <v>30.03</v>
      </c>
      <c r="F151" s="4">
        <v>13</v>
      </c>
      <c r="G151" s="3">
        <v>4</v>
      </c>
      <c r="H151" s="2">
        <v>0</v>
      </c>
      <c r="I151" s="1">
        <v>1</v>
      </c>
      <c r="J151" s="1"/>
      <c r="K151" s="5">
        <f t="shared" si="8"/>
        <v>-1.9999999999999574E-2</v>
      </c>
      <c r="L151" s="1">
        <f t="shared" si="9"/>
        <v>-2.9999999999997584E-2</v>
      </c>
      <c r="M151" s="1"/>
      <c r="N151" s="18">
        <v>146</v>
      </c>
    </row>
    <row r="152" spans="1:14">
      <c r="A152" s="16">
        <v>36291</v>
      </c>
      <c r="B152" s="4">
        <v>82</v>
      </c>
      <c r="C152" s="4">
        <v>68</v>
      </c>
      <c r="D152" s="4">
        <v>52</v>
      </c>
      <c r="E152" s="2">
        <v>30.01</v>
      </c>
      <c r="F152" s="4">
        <v>12</v>
      </c>
      <c r="G152" s="3">
        <v>2</v>
      </c>
      <c r="H152" s="2">
        <v>0</v>
      </c>
      <c r="I152" s="1">
        <v>1</v>
      </c>
      <c r="J152" s="1"/>
      <c r="K152" s="5">
        <f t="shared" si="8"/>
        <v>-0.14000000000000057</v>
      </c>
      <c r="L152" s="1">
        <f t="shared" si="9"/>
        <v>-1.9999999999999574E-2</v>
      </c>
      <c r="M152" s="1"/>
      <c r="N152" s="18">
        <v>147</v>
      </c>
    </row>
    <row r="153" spans="1:14">
      <c r="A153" s="16">
        <v>36292</v>
      </c>
      <c r="B153" s="4">
        <v>82</v>
      </c>
      <c r="C153" s="4">
        <v>66</v>
      </c>
      <c r="D153" s="4">
        <v>48</v>
      </c>
      <c r="E153" s="2">
        <v>29.87</v>
      </c>
      <c r="F153" s="4">
        <v>17</v>
      </c>
      <c r="G153" s="3">
        <v>3</v>
      </c>
      <c r="H153" s="2">
        <v>0</v>
      </c>
      <c r="I153" s="1">
        <v>0</v>
      </c>
      <c r="J153" s="1"/>
      <c r="K153" s="5">
        <f t="shared" si="8"/>
        <v>8.9999999999999858E-2</v>
      </c>
      <c r="L153" s="1">
        <f t="shared" si="9"/>
        <v>-0.14000000000000057</v>
      </c>
      <c r="M153" s="1"/>
      <c r="N153" s="18">
        <v>148</v>
      </c>
    </row>
    <row r="154" spans="1:14">
      <c r="A154" s="16">
        <v>36293</v>
      </c>
      <c r="B154" s="4">
        <v>71</v>
      </c>
      <c r="C154" s="4">
        <v>60</v>
      </c>
      <c r="D154" s="4">
        <v>50</v>
      </c>
      <c r="E154" s="2">
        <v>29.96</v>
      </c>
      <c r="F154" s="4">
        <v>18</v>
      </c>
      <c r="G154" s="3">
        <v>11</v>
      </c>
      <c r="H154" s="2">
        <v>0</v>
      </c>
      <c r="I154" s="1">
        <v>0</v>
      </c>
      <c r="J154" s="1"/>
      <c r="K154" s="5">
        <f t="shared" si="8"/>
        <v>0</v>
      </c>
      <c r="L154" s="1">
        <f t="shared" si="9"/>
        <v>8.9999999999999858E-2</v>
      </c>
      <c r="M154" s="1"/>
      <c r="N154" s="18">
        <v>149</v>
      </c>
    </row>
    <row r="155" spans="1:14">
      <c r="A155" s="16">
        <v>36294</v>
      </c>
      <c r="B155" s="4">
        <v>68</v>
      </c>
      <c r="C155" s="4">
        <v>59</v>
      </c>
      <c r="D155" s="4">
        <v>48</v>
      </c>
      <c r="E155" s="2">
        <v>29.96</v>
      </c>
      <c r="F155" s="4">
        <v>16</v>
      </c>
      <c r="G155" s="3">
        <v>9</v>
      </c>
      <c r="H155" s="2">
        <v>0</v>
      </c>
      <c r="I155" s="1">
        <v>0</v>
      </c>
      <c r="J155" s="1"/>
      <c r="K155" s="5">
        <f t="shared" si="8"/>
        <v>8.9999999999999858E-2</v>
      </c>
      <c r="L155" s="1">
        <f t="shared" si="9"/>
        <v>0</v>
      </c>
      <c r="M155" s="1"/>
      <c r="N155" s="18">
        <v>150</v>
      </c>
    </row>
    <row r="156" spans="1:14">
      <c r="A156" s="16">
        <v>36295</v>
      </c>
      <c r="B156" s="4">
        <v>75</v>
      </c>
      <c r="C156" s="4">
        <v>60</v>
      </c>
      <c r="D156" s="4">
        <v>46</v>
      </c>
      <c r="E156" s="2">
        <v>30.05</v>
      </c>
      <c r="F156" s="4">
        <v>13</v>
      </c>
      <c r="G156" s="3">
        <v>6</v>
      </c>
      <c r="H156" s="2">
        <v>0</v>
      </c>
      <c r="I156" s="1">
        <v>0</v>
      </c>
      <c r="J156" s="1"/>
      <c r="K156" s="5">
        <f t="shared" si="8"/>
        <v>0</v>
      </c>
      <c r="L156" s="1">
        <f t="shared" si="9"/>
        <v>8.9999999999999858E-2</v>
      </c>
      <c r="M156" s="1"/>
      <c r="N156" s="18">
        <v>151</v>
      </c>
    </row>
    <row r="157" spans="1:14">
      <c r="A157" s="16">
        <v>36296</v>
      </c>
      <c r="B157" s="4">
        <v>79</v>
      </c>
      <c r="C157" s="4">
        <v>64</v>
      </c>
      <c r="D157" s="4">
        <v>48</v>
      </c>
      <c r="E157" s="2">
        <v>30.05</v>
      </c>
      <c r="F157" s="4">
        <v>10</v>
      </c>
      <c r="G157" s="3">
        <v>6</v>
      </c>
      <c r="H157" s="2">
        <v>0</v>
      </c>
      <c r="I157" s="1">
        <v>0</v>
      </c>
      <c r="J157" s="1"/>
      <c r="K157" s="5">
        <f t="shared" si="8"/>
        <v>-6.0000000000002274E-2</v>
      </c>
      <c r="L157" s="1">
        <f t="shared" si="9"/>
        <v>0</v>
      </c>
      <c r="M157" s="1"/>
      <c r="N157" s="18">
        <v>152</v>
      </c>
    </row>
    <row r="158" spans="1:14">
      <c r="A158" s="16">
        <v>36297</v>
      </c>
      <c r="B158" s="4">
        <v>82</v>
      </c>
      <c r="C158" s="4">
        <v>65</v>
      </c>
      <c r="D158" s="4">
        <v>48</v>
      </c>
      <c r="E158" s="2">
        <v>29.99</v>
      </c>
      <c r="F158" s="4">
        <v>17</v>
      </c>
      <c r="G158" s="3">
        <v>1</v>
      </c>
      <c r="H158" s="2">
        <v>0</v>
      </c>
      <c r="I158" s="1">
        <v>1</v>
      </c>
      <c r="J158" s="1"/>
      <c r="K158" s="5">
        <f t="shared" si="8"/>
        <v>-3.9999999999999147E-2</v>
      </c>
      <c r="L158" s="1">
        <f t="shared" si="9"/>
        <v>-6.0000000000002274E-2</v>
      </c>
      <c r="M158" s="1"/>
      <c r="N158" s="18">
        <v>153</v>
      </c>
    </row>
    <row r="159" spans="1:14">
      <c r="A159" s="16">
        <v>36298</v>
      </c>
      <c r="B159" s="4">
        <v>80</v>
      </c>
      <c r="C159" s="4">
        <v>66</v>
      </c>
      <c r="D159" s="4">
        <v>51</v>
      </c>
      <c r="E159" s="2">
        <v>29.95</v>
      </c>
      <c r="F159" s="4">
        <v>13</v>
      </c>
      <c r="G159" s="3">
        <v>2</v>
      </c>
      <c r="H159" s="2">
        <v>0</v>
      </c>
      <c r="I159" s="1">
        <v>3</v>
      </c>
      <c r="J159" s="1"/>
      <c r="K159" s="5">
        <f t="shared" si="8"/>
        <v>-3.9999999999999147E-2</v>
      </c>
      <c r="L159" s="1">
        <f t="shared" si="9"/>
        <v>-3.9999999999999147E-2</v>
      </c>
      <c r="M159" s="1"/>
      <c r="N159" s="18">
        <v>154</v>
      </c>
    </row>
    <row r="160" spans="1:14">
      <c r="A160" s="16">
        <v>36299</v>
      </c>
      <c r="B160" s="4">
        <v>84</v>
      </c>
      <c r="C160" s="4">
        <v>66</v>
      </c>
      <c r="D160" s="4">
        <v>50</v>
      </c>
      <c r="E160" s="2">
        <v>29.91</v>
      </c>
      <c r="F160" s="4">
        <v>17</v>
      </c>
      <c r="G160" s="3">
        <v>3</v>
      </c>
      <c r="H160" s="2">
        <v>0</v>
      </c>
      <c r="I160" s="1">
        <v>0</v>
      </c>
      <c r="J160" s="1"/>
      <c r="K160" s="5">
        <f t="shared" si="8"/>
        <v>1.9999999999999574E-2</v>
      </c>
      <c r="L160" s="1">
        <f t="shared" si="9"/>
        <v>-3.9999999999999147E-2</v>
      </c>
      <c r="M160" s="1"/>
      <c r="N160" s="18">
        <v>155</v>
      </c>
    </row>
    <row r="161" spans="1:14">
      <c r="A161" s="16">
        <v>36300</v>
      </c>
      <c r="B161" s="4">
        <v>80</v>
      </c>
      <c r="C161" s="4">
        <v>67</v>
      </c>
      <c r="D161" s="4">
        <v>52</v>
      </c>
      <c r="E161" s="2">
        <v>29.93</v>
      </c>
      <c r="F161" s="4">
        <v>9</v>
      </c>
      <c r="G161" s="3">
        <v>7</v>
      </c>
      <c r="H161" s="2">
        <v>0</v>
      </c>
      <c r="I161" s="1">
        <v>2</v>
      </c>
      <c r="J161" s="1"/>
      <c r="K161" s="5">
        <f t="shared" si="8"/>
        <v>-3.0000000000001137E-2</v>
      </c>
      <c r="L161" s="1">
        <f t="shared" si="9"/>
        <v>1.9999999999999574E-2</v>
      </c>
      <c r="M161" s="1"/>
      <c r="N161" s="18">
        <v>156</v>
      </c>
    </row>
    <row r="162" spans="1:14">
      <c r="A162" s="16">
        <v>36301</v>
      </c>
      <c r="B162" s="4">
        <v>91</v>
      </c>
      <c r="C162" s="4">
        <v>72</v>
      </c>
      <c r="D162" s="4">
        <v>54</v>
      </c>
      <c r="E162" s="2">
        <v>29.9</v>
      </c>
      <c r="F162" s="4">
        <v>18</v>
      </c>
      <c r="G162" s="3">
        <v>7</v>
      </c>
      <c r="H162" s="2">
        <v>0</v>
      </c>
      <c r="I162" s="1">
        <v>0</v>
      </c>
      <c r="J162" s="1"/>
      <c r="K162" s="5">
        <f t="shared" si="8"/>
        <v>-2.9999999999997584E-2</v>
      </c>
      <c r="L162" s="1">
        <f t="shared" si="9"/>
        <v>-3.0000000000001137E-2</v>
      </c>
      <c r="M162" s="1"/>
      <c r="N162" s="18">
        <v>157</v>
      </c>
    </row>
    <row r="163" spans="1:14">
      <c r="A163" s="16">
        <v>36302</v>
      </c>
      <c r="B163" s="4">
        <v>97</v>
      </c>
      <c r="C163" s="4">
        <v>84</v>
      </c>
      <c r="D163" s="4">
        <v>71</v>
      </c>
      <c r="E163" s="2">
        <v>29.87</v>
      </c>
      <c r="F163" s="4">
        <v>24</v>
      </c>
      <c r="G163" s="3">
        <v>14</v>
      </c>
      <c r="H163" s="2">
        <v>0</v>
      </c>
      <c r="I163" s="1">
        <v>1</v>
      </c>
      <c r="J163" s="1"/>
      <c r="K163" s="5">
        <f t="shared" si="8"/>
        <v>0</v>
      </c>
      <c r="L163" s="1">
        <f t="shared" si="9"/>
        <v>-2.9999999999997584E-2</v>
      </c>
      <c r="M163" s="1"/>
      <c r="N163" s="18">
        <v>158</v>
      </c>
    </row>
    <row r="164" spans="1:14">
      <c r="A164" s="16">
        <v>36303</v>
      </c>
      <c r="B164" s="4">
        <v>100</v>
      </c>
      <c r="C164" s="4">
        <v>86</v>
      </c>
      <c r="D164" s="4">
        <v>66</v>
      </c>
      <c r="E164" s="2">
        <v>29.87</v>
      </c>
      <c r="F164" s="4">
        <v>22</v>
      </c>
      <c r="G164" s="3">
        <v>9</v>
      </c>
      <c r="H164" s="2">
        <v>0</v>
      </c>
      <c r="I164" s="1">
        <v>0</v>
      </c>
      <c r="J164" s="1"/>
      <c r="K164" s="5">
        <f t="shared" si="8"/>
        <v>7.0000000000000284E-2</v>
      </c>
      <c r="L164" s="1">
        <f t="shared" si="9"/>
        <v>0</v>
      </c>
      <c r="M164" s="1"/>
      <c r="N164" s="18">
        <v>159</v>
      </c>
    </row>
    <row r="165" spans="1:14">
      <c r="A165" s="16">
        <v>36304</v>
      </c>
      <c r="B165" s="4">
        <v>88</v>
      </c>
      <c r="C165" s="4">
        <v>73</v>
      </c>
      <c r="D165" s="4">
        <v>57</v>
      </c>
      <c r="E165" s="2">
        <v>29.94</v>
      </c>
      <c r="F165" s="4">
        <v>14</v>
      </c>
      <c r="G165" s="3">
        <v>1</v>
      </c>
      <c r="H165" s="2">
        <v>0</v>
      </c>
      <c r="I165" s="1">
        <v>0</v>
      </c>
      <c r="J165" s="1"/>
      <c r="K165" s="5">
        <f t="shared" si="8"/>
        <v>-5.0000000000000711E-2</v>
      </c>
      <c r="L165" s="1">
        <f t="shared" si="9"/>
        <v>7.0000000000000284E-2</v>
      </c>
      <c r="M165" s="1"/>
      <c r="N165" s="18">
        <v>160</v>
      </c>
    </row>
    <row r="166" spans="1:14">
      <c r="A166" s="16">
        <v>36305</v>
      </c>
      <c r="B166" s="4">
        <v>96</v>
      </c>
      <c r="C166" s="4">
        <v>78</v>
      </c>
      <c r="D166" s="4">
        <v>62</v>
      </c>
      <c r="E166" s="2">
        <v>29.89</v>
      </c>
      <c r="F166" s="4">
        <v>15</v>
      </c>
      <c r="G166" s="3">
        <v>3</v>
      </c>
      <c r="H166" s="2">
        <v>0</v>
      </c>
      <c r="I166" s="1">
        <v>0</v>
      </c>
      <c r="J166" s="1"/>
      <c r="K166" s="5">
        <f t="shared" ref="K166:K194" si="10">E167-E166</f>
        <v>1.9999999999999574E-2</v>
      </c>
      <c r="L166" s="1">
        <f t="shared" si="9"/>
        <v>-5.0000000000000711E-2</v>
      </c>
      <c r="M166" s="1"/>
      <c r="N166" s="18">
        <v>161</v>
      </c>
    </row>
    <row r="167" spans="1:14">
      <c r="A167" s="16">
        <v>36306</v>
      </c>
      <c r="B167" s="4">
        <v>93</v>
      </c>
      <c r="C167" s="4">
        <v>78</v>
      </c>
      <c r="D167" s="4">
        <v>63</v>
      </c>
      <c r="E167" s="2">
        <v>29.91</v>
      </c>
      <c r="F167" s="4">
        <v>15</v>
      </c>
      <c r="G167" s="3">
        <v>5</v>
      </c>
      <c r="H167" s="2">
        <v>0</v>
      </c>
      <c r="I167" s="1">
        <v>0</v>
      </c>
      <c r="J167" s="1"/>
      <c r="K167" s="5">
        <f t="shared" si="10"/>
        <v>-1.0000000000001563E-2</v>
      </c>
      <c r="L167" s="1">
        <f t="shared" ref="L167:L195" si="11">E167-E166</f>
        <v>1.9999999999999574E-2</v>
      </c>
      <c r="M167" s="1"/>
      <c r="N167" s="18">
        <v>162</v>
      </c>
    </row>
    <row r="168" spans="1:14">
      <c r="A168" s="16">
        <v>36307</v>
      </c>
      <c r="B168" s="4">
        <v>93</v>
      </c>
      <c r="C168" s="4">
        <v>80</v>
      </c>
      <c r="D168" s="4">
        <v>64</v>
      </c>
      <c r="E168" s="2">
        <v>29.9</v>
      </c>
      <c r="F168" s="4">
        <v>13</v>
      </c>
      <c r="G168" s="3">
        <v>2</v>
      </c>
      <c r="H168" s="2">
        <v>0</v>
      </c>
      <c r="I168" s="1">
        <v>2</v>
      </c>
      <c r="J168" s="1"/>
      <c r="K168" s="5">
        <f t="shared" si="10"/>
        <v>-7.9999999999998295E-2</v>
      </c>
      <c r="L168" s="1">
        <f t="shared" si="11"/>
        <v>-1.0000000000001563E-2</v>
      </c>
      <c r="M168" s="1"/>
      <c r="N168" s="18">
        <v>163</v>
      </c>
    </row>
    <row r="169" spans="1:14">
      <c r="A169" s="16">
        <v>36308</v>
      </c>
      <c r="B169" s="4">
        <v>90</v>
      </c>
      <c r="C169" s="4">
        <v>76</v>
      </c>
      <c r="D169" s="4">
        <v>61</v>
      </c>
      <c r="E169" s="2">
        <v>29.82</v>
      </c>
      <c r="F169" s="4">
        <v>15</v>
      </c>
      <c r="G169" s="3">
        <v>2</v>
      </c>
      <c r="H169" s="2">
        <v>0</v>
      </c>
      <c r="I169" s="1">
        <v>0</v>
      </c>
      <c r="J169" s="1"/>
      <c r="K169" s="5">
        <f t="shared" si="10"/>
        <v>9.9999999999980105E-3</v>
      </c>
      <c r="L169" s="1">
        <f t="shared" si="11"/>
        <v>-7.9999999999998295E-2</v>
      </c>
      <c r="M169" s="1"/>
      <c r="N169" s="18">
        <v>164</v>
      </c>
    </row>
    <row r="170" spans="1:14">
      <c r="A170" s="16">
        <v>36309</v>
      </c>
      <c r="B170" s="4">
        <v>84</v>
      </c>
      <c r="C170" s="4">
        <v>72</v>
      </c>
      <c r="D170" s="4">
        <v>57</v>
      </c>
      <c r="E170" s="2">
        <v>29.83</v>
      </c>
      <c r="F170" s="4">
        <v>15</v>
      </c>
      <c r="G170" s="3">
        <v>5</v>
      </c>
      <c r="H170" s="2">
        <v>0.41</v>
      </c>
      <c r="I170" s="1">
        <v>5</v>
      </c>
      <c r="J170" s="1" t="s">
        <v>36</v>
      </c>
      <c r="K170" s="5">
        <f t="shared" si="10"/>
        <v>6.0000000000002274E-2</v>
      </c>
      <c r="L170" s="1">
        <f t="shared" si="11"/>
        <v>9.9999999999980105E-3</v>
      </c>
      <c r="M170" s="1"/>
      <c r="N170" s="18">
        <v>165</v>
      </c>
    </row>
    <row r="171" spans="1:14">
      <c r="A171" s="16">
        <v>36310</v>
      </c>
      <c r="B171" s="4">
        <v>91</v>
      </c>
      <c r="C171" s="4">
        <v>73</v>
      </c>
      <c r="D171" s="4">
        <v>55</v>
      </c>
      <c r="E171" s="2">
        <v>29.89</v>
      </c>
      <c r="F171" s="4">
        <v>20</v>
      </c>
      <c r="G171" s="3">
        <v>6</v>
      </c>
      <c r="H171" s="2">
        <v>0</v>
      </c>
      <c r="I171" s="1">
        <v>0</v>
      </c>
      <c r="J171" s="1"/>
      <c r="K171" s="5">
        <f t="shared" si="10"/>
        <v>3.9999999999999147E-2</v>
      </c>
      <c r="L171" s="1">
        <f t="shared" si="11"/>
        <v>6.0000000000002274E-2</v>
      </c>
      <c r="M171" s="1"/>
      <c r="N171" s="18">
        <v>166</v>
      </c>
    </row>
    <row r="172" spans="1:14">
      <c r="A172" s="16">
        <v>36311</v>
      </c>
      <c r="B172" s="4">
        <v>93</v>
      </c>
      <c r="C172" s="4">
        <v>78</v>
      </c>
      <c r="D172" s="4">
        <v>63</v>
      </c>
      <c r="E172" s="2">
        <v>29.93</v>
      </c>
      <c r="F172" s="4">
        <v>17</v>
      </c>
      <c r="G172" s="3">
        <v>8</v>
      </c>
      <c r="H172" s="2">
        <v>0</v>
      </c>
      <c r="I172" s="1">
        <v>1</v>
      </c>
      <c r="J172" s="1"/>
      <c r="K172" s="5">
        <f t="shared" si="10"/>
        <v>-5.9999999999998721E-2</v>
      </c>
      <c r="L172" s="1">
        <f t="shared" si="11"/>
        <v>3.9999999999999147E-2</v>
      </c>
      <c r="M172" s="1"/>
      <c r="N172" s="18">
        <v>167</v>
      </c>
    </row>
    <row r="173" spans="1:14">
      <c r="A173" s="16">
        <v>36312</v>
      </c>
      <c r="B173" s="4">
        <v>70</v>
      </c>
      <c r="C173" s="4">
        <v>63</v>
      </c>
      <c r="D173" s="4">
        <v>57</v>
      </c>
      <c r="E173" s="2">
        <v>29.87</v>
      </c>
      <c r="F173" s="4">
        <v>16</v>
      </c>
      <c r="G173" s="3">
        <v>8</v>
      </c>
      <c r="H173" s="2">
        <v>0.03</v>
      </c>
      <c r="I173" s="1">
        <v>3</v>
      </c>
      <c r="J173" s="1" t="s">
        <v>35</v>
      </c>
      <c r="K173" s="5">
        <f t="shared" si="10"/>
        <v>-0.10000000000000142</v>
      </c>
      <c r="L173" s="1">
        <f t="shared" si="11"/>
        <v>-5.9999999999998721E-2</v>
      </c>
      <c r="M173" s="1"/>
      <c r="N173" s="18">
        <v>168</v>
      </c>
    </row>
    <row r="174" spans="1:14">
      <c r="A174" s="16">
        <v>36313</v>
      </c>
      <c r="B174" s="4">
        <v>63</v>
      </c>
      <c r="C174" s="4">
        <v>56</v>
      </c>
      <c r="D174" s="4">
        <v>50</v>
      </c>
      <c r="E174" s="2">
        <v>29.77</v>
      </c>
      <c r="F174" s="4">
        <v>17</v>
      </c>
      <c r="G174" s="3">
        <v>11</v>
      </c>
      <c r="H174" s="2">
        <v>0.28000000000000003</v>
      </c>
      <c r="I174" s="1">
        <v>6</v>
      </c>
      <c r="J174" s="1" t="s">
        <v>35</v>
      </c>
      <c r="K174" s="5">
        <f t="shared" si="10"/>
        <v>0.19000000000000128</v>
      </c>
      <c r="L174" s="1">
        <f t="shared" si="11"/>
        <v>-0.10000000000000142</v>
      </c>
      <c r="M174" s="1"/>
      <c r="N174" s="18">
        <v>169</v>
      </c>
    </row>
    <row r="175" spans="1:14">
      <c r="A175" s="16">
        <v>36314</v>
      </c>
      <c r="B175" s="4">
        <v>59</v>
      </c>
      <c r="C175" s="4">
        <v>54</v>
      </c>
      <c r="D175" s="4">
        <v>50</v>
      </c>
      <c r="E175" s="2">
        <v>29.96</v>
      </c>
      <c r="F175" s="4">
        <v>12</v>
      </c>
      <c r="G175" s="3">
        <v>1</v>
      </c>
      <c r="H175" s="2">
        <v>0.09</v>
      </c>
      <c r="I175" s="1">
        <v>7</v>
      </c>
      <c r="J175" s="1" t="s">
        <v>35</v>
      </c>
      <c r="K175" s="5">
        <f t="shared" si="10"/>
        <v>9.9999999999980105E-3</v>
      </c>
      <c r="L175" s="1">
        <f t="shared" si="11"/>
        <v>0.19000000000000128</v>
      </c>
      <c r="M175" s="1"/>
      <c r="N175" s="18">
        <v>170</v>
      </c>
    </row>
    <row r="176" spans="1:14">
      <c r="A176" s="16">
        <v>36315</v>
      </c>
      <c r="B176" s="4">
        <v>82</v>
      </c>
      <c r="C176" s="4">
        <v>63</v>
      </c>
      <c r="D176" s="4">
        <v>44</v>
      </c>
      <c r="E176" s="2">
        <v>29.97</v>
      </c>
      <c r="F176" s="4">
        <v>13</v>
      </c>
      <c r="G176" s="3">
        <v>1</v>
      </c>
      <c r="H176" s="2">
        <v>0.01</v>
      </c>
      <c r="I176" s="1">
        <v>0</v>
      </c>
      <c r="J176" s="1"/>
      <c r="K176" s="5">
        <f t="shared" si="10"/>
        <v>0</v>
      </c>
      <c r="L176" s="1">
        <f t="shared" si="11"/>
        <v>9.9999999999980105E-3</v>
      </c>
      <c r="M176" s="1"/>
      <c r="N176" s="18">
        <v>171</v>
      </c>
    </row>
    <row r="177" spans="1:14">
      <c r="A177" s="16">
        <v>36316</v>
      </c>
      <c r="B177" s="4">
        <v>82</v>
      </c>
      <c r="C177" s="4">
        <v>66</v>
      </c>
      <c r="D177" s="4">
        <v>54</v>
      </c>
      <c r="E177" s="2">
        <v>29.97</v>
      </c>
      <c r="F177" s="4">
        <v>14</v>
      </c>
      <c r="G177" s="3">
        <v>2</v>
      </c>
      <c r="H177" s="2">
        <v>0</v>
      </c>
      <c r="I177" s="1">
        <v>1</v>
      </c>
      <c r="J177" s="1"/>
      <c r="K177" s="5">
        <f t="shared" si="10"/>
        <v>1.0000000000001563E-2</v>
      </c>
      <c r="L177" s="1">
        <f t="shared" si="11"/>
        <v>0</v>
      </c>
      <c r="M177" s="1"/>
      <c r="N177" s="18">
        <v>172</v>
      </c>
    </row>
    <row r="178" spans="1:14">
      <c r="A178" s="16">
        <v>36317</v>
      </c>
      <c r="B178" s="4">
        <v>79</v>
      </c>
      <c r="C178" s="4">
        <v>66</v>
      </c>
      <c r="D178" s="4">
        <v>53</v>
      </c>
      <c r="E178" s="2">
        <v>29.98</v>
      </c>
      <c r="F178" s="4">
        <v>12</v>
      </c>
      <c r="G178" s="3">
        <v>3</v>
      </c>
      <c r="H178" s="2">
        <v>0</v>
      </c>
      <c r="I178" s="1">
        <v>2</v>
      </c>
      <c r="J178" s="1"/>
      <c r="K178" s="5">
        <f t="shared" si="10"/>
        <v>-1.9999999999999574E-2</v>
      </c>
      <c r="L178" s="1">
        <f t="shared" si="11"/>
        <v>1.0000000000001563E-2</v>
      </c>
      <c r="M178" s="1"/>
      <c r="N178" s="18">
        <v>173</v>
      </c>
    </row>
    <row r="179" spans="1:14">
      <c r="A179" s="16">
        <v>36318</v>
      </c>
      <c r="B179" s="4">
        <v>80</v>
      </c>
      <c r="C179" s="4">
        <v>62</v>
      </c>
      <c r="D179" s="4">
        <v>45</v>
      </c>
      <c r="E179" s="2">
        <v>29.96</v>
      </c>
      <c r="F179" s="4">
        <v>14</v>
      </c>
      <c r="G179" s="3">
        <v>4</v>
      </c>
      <c r="H179" s="2">
        <v>0</v>
      </c>
      <c r="I179" s="1">
        <v>3</v>
      </c>
      <c r="J179" s="1"/>
      <c r="K179" s="5">
        <f t="shared" si="10"/>
        <v>9.9999999999980105E-3</v>
      </c>
      <c r="L179" s="1">
        <f t="shared" si="11"/>
        <v>-1.9999999999999574E-2</v>
      </c>
      <c r="M179" s="1"/>
      <c r="N179" s="18">
        <v>174</v>
      </c>
    </row>
    <row r="180" spans="1:14">
      <c r="A180" s="16">
        <v>36319</v>
      </c>
      <c r="B180" s="4">
        <v>80</v>
      </c>
      <c r="C180" s="4">
        <v>64</v>
      </c>
      <c r="D180" s="4">
        <v>46</v>
      </c>
      <c r="E180" s="2">
        <v>29.97</v>
      </c>
      <c r="F180" s="4">
        <v>13</v>
      </c>
      <c r="G180" s="3">
        <v>5</v>
      </c>
      <c r="H180" s="2">
        <v>0</v>
      </c>
      <c r="I180" s="1">
        <v>1</v>
      </c>
      <c r="J180" s="1"/>
      <c r="K180" s="5">
        <f t="shared" si="10"/>
        <v>-2.9999999999997584E-2</v>
      </c>
      <c r="L180" s="1">
        <f t="shared" si="11"/>
        <v>9.9999999999980105E-3</v>
      </c>
      <c r="M180" s="1"/>
      <c r="N180" s="18">
        <v>175</v>
      </c>
    </row>
    <row r="181" spans="1:14">
      <c r="A181" s="16">
        <v>36320</v>
      </c>
      <c r="B181" s="4">
        <v>82</v>
      </c>
      <c r="C181" s="4">
        <v>68</v>
      </c>
      <c r="D181" s="4">
        <v>52</v>
      </c>
      <c r="E181" s="2">
        <v>29.94</v>
      </c>
      <c r="F181" s="4">
        <v>13</v>
      </c>
      <c r="G181" s="3">
        <v>5</v>
      </c>
      <c r="H181" s="2">
        <v>0</v>
      </c>
      <c r="I181" s="1">
        <v>0</v>
      </c>
      <c r="J181" s="1"/>
      <c r="K181" s="5">
        <f t="shared" si="10"/>
        <v>-1.0000000000001563E-2</v>
      </c>
      <c r="L181" s="1">
        <f t="shared" si="11"/>
        <v>-2.9999999999997584E-2</v>
      </c>
      <c r="M181" s="1"/>
      <c r="N181" s="18">
        <v>176</v>
      </c>
    </row>
    <row r="182" spans="1:14">
      <c r="A182" s="16">
        <v>36321</v>
      </c>
      <c r="B182" s="4">
        <v>90</v>
      </c>
      <c r="C182" s="4">
        <v>70</v>
      </c>
      <c r="D182" s="4">
        <v>50</v>
      </c>
      <c r="E182" s="2">
        <v>29.93</v>
      </c>
      <c r="F182" s="4">
        <v>12</v>
      </c>
      <c r="G182" s="3">
        <v>4</v>
      </c>
      <c r="H182" s="2">
        <v>0</v>
      </c>
      <c r="I182" s="1">
        <v>0</v>
      </c>
      <c r="J182" s="1"/>
      <c r="K182" s="5">
        <f t="shared" si="10"/>
        <v>-3.0000000000001137E-2</v>
      </c>
      <c r="L182" s="1">
        <f t="shared" si="11"/>
        <v>-1.0000000000001563E-2</v>
      </c>
      <c r="M182" s="1"/>
      <c r="N182" s="18">
        <v>177</v>
      </c>
    </row>
    <row r="183" spans="1:14">
      <c r="A183" s="16">
        <v>36322</v>
      </c>
      <c r="B183" s="4">
        <v>91</v>
      </c>
      <c r="C183" s="4">
        <v>73</v>
      </c>
      <c r="D183" s="4">
        <v>55</v>
      </c>
      <c r="E183" s="2">
        <v>29.9</v>
      </c>
      <c r="F183" s="4">
        <v>13</v>
      </c>
      <c r="G183" s="3">
        <v>3</v>
      </c>
      <c r="H183" s="2">
        <v>0</v>
      </c>
      <c r="I183" s="1">
        <v>0</v>
      </c>
      <c r="J183" s="1"/>
      <c r="K183" s="5">
        <f t="shared" si="10"/>
        <v>0.10000000000000142</v>
      </c>
      <c r="L183" s="1">
        <f t="shared" si="11"/>
        <v>-3.0000000000001137E-2</v>
      </c>
      <c r="M183" s="1"/>
      <c r="N183" s="18">
        <v>178</v>
      </c>
    </row>
    <row r="184" spans="1:14">
      <c r="A184" s="16">
        <v>36323</v>
      </c>
      <c r="B184" s="4">
        <v>90</v>
      </c>
      <c r="C184" s="4">
        <v>75</v>
      </c>
      <c r="D184" s="4">
        <v>60</v>
      </c>
      <c r="E184" s="2">
        <v>30</v>
      </c>
      <c r="F184" s="4">
        <v>9</v>
      </c>
      <c r="G184" s="3">
        <v>0</v>
      </c>
      <c r="H184" s="2">
        <v>0</v>
      </c>
      <c r="I184" s="1">
        <v>3</v>
      </c>
      <c r="J184" s="1"/>
      <c r="K184" s="5">
        <f t="shared" si="10"/>
        <v>-1.0000000000001563E-2</v>
      </c>
      <c r="L184" s="1">
        <f t="shared" si="11"/>
        <v>0.10000000000000142</v>
      </c>
      <c r="M184" s="1"/>
      <c r="N184" s="18">
        <v>179</v>
      </c>
    </row>
    <row r="185" spans="1:14">
      <c r="A185" s="16">
        <v>36324</v>
      </c>
      <c r="B185" s="4">
        <v>95</v>
      </c>
      <c r="C185" s="4">
        <v>78</v>
      </c>
      <c r="D185" s="4">
        <v>60</v>
      </c>
      <c r="E185" s="2">
        <v>29.99</v>
      </c>
      <c r="F185" s="4">
        <v>10</v>
      </c>
      <c r="G185" s="3">
        <v>4</v>
      </c>
      <c r="H185" s="2">
        <v>0</v>
      </c>
      <c r="I185" s="1">
        <v>3</v>
      </c>
      <c r="J185" s="1"/>
      <c r="K185" s="5">
        <f t="shared" si="10"/>
        <v>-8.9999999999999858E-2</v>
      </c>
      <c r="L185" s="1">
        <f t="shared" si="11"/>
        <v>-1.0000000000001563E-2</v>
      </c>
      <c r="M185" s="1"/>
      <c r="N185" s="18">
        <v>180</v>
      </c>
    </row>
    <row r="186" spans="1:14">
      <c r="A186" s="16">
        <v>36325</v>
      </c>
      <c r="B186" s="4">
        <v>95</v>
      </c>
      <c r="C186" s="4">
        <v>76</v>
      </c>
      <c r="D186" s="4">
        <v>60</v>
      </c>
      <c r="E186" s="2">
        <v>29.9</v>
      </c>
      <c r="F186" s="4">
        <v>12</v>
      </c>
      <c r="G186" s="3">
        <v>4</v>
      </c>
      <c r="H186" s="2">
        <v>0</v>
      </c>
      <c r="I186" s="1">
        <v>0</v>
      </c>
      <c r="J186" s="1"/>
      <c r="K186" s="5">
        <f t="shared" si="10"/>
        <v>-5.9999999999998721E-2</v>
      </c>
      <c r="L186" s="1">
        <f t="shared" si="11"/>
        <v>-8.9999999999999858E-2</v>
      </c>
      <c r="M186" s="1"/>
      <c r="N186" s="18">
        <v>181</v>
      </c>
    </row>
    <row r="187" spans="1:14">
      <c r="A187" s="16">
        <v>36326</v>
      </c>
      <c r="B187" s="4">
        <v>88</v>
      </c>
      <c r="C187" s="4">
        <v>75</v>
      </c>
      <c r="D187" s="4">
        <v>64</v>
      </c>
      <c r="E187" s="2">
        <v>29.84</v>
      </c>
      <c r="F187" s="4">
        <v>13</v>
      </c>
      <c r="G187" s="3">
        <v>2</v>
      </c>
      <c r="H187" s="2">
        <v>0</v>
      </c>
      <c r="I187" s="1">
        <v>4</v>
      </c>
      <c r="J187" s="1"/>
      <c r="K187" s="5">
        <f t="shared" si="10"/>
        <v>3.9999999999999147E-2</v>
      </c>
      <c r="L187" s="1">
        <f t="shared" si="11"/>
        <v>-5.9999999999998721E-2</v>
      </c>
      <c r="M187" s="1"/>
      <c r="N187" s="18">
        <v>182</v>
      </c>
    </row>
    <row r="188" spans="1:14">
      <c r="A188" s="16">
        <v>36327</v>
      </c>
      <c r="B188" s="4">
        <v>95</v>
      </c>
      <c r="C188" s="4">
        <v>78</v>
      </c>
      <c r="D188" s="4">
        <v>61</v>
      </c>
      <c r="E188" s="2">
        <v>29.88</v>
      </c>
      <c r="F188" s="4">
        <v>12</v>
      </c>
      <c r="G188" s="3">
        <v>4</v>
      </c>
      <c r="H188" s="2">
        <v>0</v>
      </c>
      <c r="I188" s="1">
        <v>0</v>
      </c>
      <c r="J188" s="1"/>
      <c r="K188" s="5">
        <f t="shared" si="10"/>
        <v>-9.9999999999980105E-3</v>
      </c>
      <c r="L188" s="1">
        <f t="shared" si="11"/>
        <v>3.9999999999999147E-2</v>
      </c>
      <c r="M188" s="1"/>
      <c r="N188" s="18">
        <v>183</v>
      </c>
    </row>
    <row r="189" spans="1:14">
      <c r="A189" s="16">
        <v>36328</v>
      </c>
      <c r="B189" s="4">
        <v>95</v>
      </c>
      <c r="C189" s="4">
        <v>77</v>
      </c>
      <c r="D189" s="4">
        <v>61</v>
      </c>
      <c r="E189" s="2">
        <v>29.87</v>
      </c>
      <c r="F189" s="4">
        <v>13</v>
      </c>
      <c r="G189" s="3">
        <v>3</v>
      </c>
      <c r="H189" s="2">
        <v>0</v>
      </c>
      <c r="I189" s="1">
        <v>0</v>
      </c>
      <c r="J189" s="1"/>
      <c r="K189" s="5">
        <f t="shared" si="10"/>
        <v>0</v>
      </c>
      <c r="L189" s="1">
        <f t="shared" si="11"/>
        <v>-9.9999999999980105E-3</v>
      </c>
      <c r="M189" s="1"/>
      <c r="N189" s="18">
        <v>184</v>
      </c>
    </row>
    <row r="190" spans="1:14">
      <c r="A190" s="16">
        <v>36329</v>
      </c>
      <c r="B190" s="4">
        <v>90</v>
      </c>
      <c r="C190" s="4">
        <v>76</v>
      </c>
      <c r="D190" s="4">
        <v>62</v>
      </c>
      <c r="E190" s="2">
        <v>29.87</v>
      </c>
      <c r="F190" s="4">
        <v>13</v>
      </c>
      <c r="G190" s="3">
        <v>3</v>
      </c>
      <c r="H190" s="2">
        <v>0</v>
      </c>
      <c r="I190" s="1">
        <v>0</v>
      </c>
      <c r="J190" s="1"/>
      <c r="K190" s="5">
        <f t="shared" si="10"/>
        <v>-3.0000000000001137E-2</v>
      </c>
      <c r="L190" s="1">
        <f t="shared" si="11"/>
        <v>0</v>
      </c>
      <c r="M190" s="1"/>
      <c r="N190" s="18">
        <v>185</v>
      </c>
    </row>
    <row r="191" spans="1:14">
      <c r="A191" s="16">
        <v>36330</v>
      </c>
      <c r="B191" s="4">
        <v>96</v>
      </c>
      <c r="C191" s="4">
        <v>78</v>
      </c>
      <c r="D191" s="4">
        <v>61</v>
      </c>
      <c r="E191" s="2">
        <v>29.84</v>
      </c>
      <c r="F191" s="4">
        <v>10</v>
      </c>
      <c r="G191" s="3">
        <v>2</v>
      </c>
      <c r="H191" s="2">
        <v>0</v>
      </c>
      <c r="I191" s="1">
        <v>1</v>
      </c>
      <c r="J191" s="1"/>
      <c r="K191" s="5">
        <f t="shared" si="10"/>
        <v>-0.10000000000000142</v>
      </c>
      <c r="L191" s="1">
        <f t="shared" si="11"/>
        <v>-3.0000000000001137E-2</v>
      </c>
      <c r="M191" s="1"/>
      <c r="N191" s="18">
        <v>186</v>
      </c>
    </row>
    <row r="192" spans="1:14">
      <c r="A192" s="16">
        <v>36331</v>
      </c>
      <c r="B192" s="4">
        <v>97</v>
      </c>
      <c r="C192" s="4">
        <v>78</v>
      </c>
      <c r="D192" s="4">
        <v>60</v>
      </c>
      <c r="E192" s="2">
        <v>29.74</v>
      </c>
      <c r="F192" s="4">
        <v>10</v>
      </c>
      <c r="G192" s="3">
        <v>4</v>
      </c>
      <c r="H192" s="2">
        <v>0</v>
      </c>
      <c r="I192" s="1">
        <v>2</v>
      </c>
      <c r="J192" s="1"/>
      <c r="K192" s="5">
        <f t="shared" si="10"/>
        <v>-6.9999999999996732E-2</v>
      </c>
      <c r="L192" s="1">
        <f t="shared" si="11"/>
        <v>-0.10000000000000142</v>
      </c>
      <c r="M192" s="1"/>
      <c r="N192" s="18">
        <v>187</v>
      </c>
    </row>
    <row r="193" spans="1:14">
      <c r="A193" s="16">
        <v>36332</v>
      </c>
      <c r="B193" s="4">
        <v>98</v>
      </c>
      <c r="C193" s="4">
        <v>86</v>
      </c>
      <c r="D193" s="4">
        <v>73</v>
      </c>
      <c r="E193" s="2">
        <v>29.67</v>
      </c>
      <c r="F193" s="4">
        <v>16</v>
      </c>
      <c r="G193" s="3">
        <v>7</v>
      </c>
      <c r="H193" s="2">
        <v>0</v>
      </c>
      <c r="I193" s="1">
        <v>4</v>
      </c>
      <c r="J193" s="1"/>
      <c r="K193" s="5">
        <f t="shared" si="10"/>
        <v>8.9999999999999858E-2</v>
      </c>
      <c r="L193" s="1">
        <f t="shared" si="11"/>
        <v>-6.9999999999996732E-2</v>
      </c>
      <c r="M193" s="1"/>
      <c r="N193" s="18">
        <v>188</v>
      </c>
    </row>
    <row r="194" spans="1:14">
      <c r="A194" s="16">
        <v>36333</v>
      </c>
      <c r="B194" s="4">
        <v>102</v>
      </c>
      <c r="C194" s="4">
        <v>88</v>
      </c>
      <c r="D194" s="4">
        <v>75</v>
      </c>
      <c r="E194" s="2">
        <v>29.76</v>
      </c>
      <c r="F194" s="4">
        <v>21</v>
      </c>
      <c r="G194" s="3">
        <v>12</v>
      </c>
      <c r="H194" s="2">
        <v>0</v>
      </c>
      <c r="I194" s="1">
        <v>2</v>
      </c>
      <c r="J194" s="1"/>
      <c r="K194" s="5">
        <f t="shared" si="10"/>
        <v>-3.0000000000001137E-2</v>
      </c>
      <c r="L194" s="1">
        <f t="shared" si="11"/>
        <v>8.9999999999999858E-2</v>
      </c>
      <c r="M194" s="1"/>
      <c r="N194" s="18">
        <v>189</v>
      </c>
    </row>
    <row r="195" spans="1:14">
      <c r="A195" s="16">
        <v>36334</v>
      </c>
      <c r="B195" s="4">
        <v>105</v>
      </c>
      <c r="C195" s="4">
        <v>92</v>
      </c>
      <c r="D195" s="4">
        <v>77</v>
      </c>
      <c r="E195" s="2">
        <v>29.73</v>
      </c>
      <c r="F195" s="4">
        <v>20</v>
      </c>
      <c r="G195" s="3">
        <v>9</v>
      </c>
      <c r="H195" s="2">
        <v>0</v>
      </c>
      <c r="I195" s="1">
        <v>0</v>
      </c>
      <c r="J195" s="1"/>
      <c r="K195" s="5"/>
      <c r="L195" s="1">
        <f t="shared" si="11"/>
        <v>-3.0000000000001137E-2</v>
      </c>
      <c r="M195" s="1"/>
      <c r="N195" s="18">
        <v>190</v>
      </c>
    </row>
    <row r="196" spans="1:14">
      <c r="A196" s="71">
        <v>36533</v>
      </c>
      <c r="B196" s="50">
        <v>53</v>
      </c>
      <c r="C196" s="50">
        <v>44</v>
      </c>
      <c r="D196" s="50">
        <v>34</v>
      </c>
      <c r="E196" s="28">
        <v>30.31</v>
      </c>
      <c r="F196" s="50">
        <v>5</v>
      </c>
      <c r="G196" s="30">
        <v>3</v>
      </c>
      <c r="H196" s="28">
        <v>0</v>
      </c>
      <c r="I196" s="20">
        <v>3</v>
      </c>
      <c r="J196" s="20"/>
      <c r="K196" s="35">
        <f t="shared" ref="K196:K240" si="12">E197-E196</f>
        <v>-5.9999999999998721E-2</v>
      </c>
      <c r="L196" s="20"/>
      <c r="M196" s="1">
        <v>2000</v>
      </c>
      <c r="N196" s="18">
        <v>191</v>
      </c>
    </row>
    <row r="197" spans="1:14">
      <c r="A197" s="16">
        <v>36534</v>
      </c>
      <c r="B197" s="4">
        <v>48</v>
      </c>
      <c r="C197" s="4">
        <v>40</v>
      </c>
      <c r="D197" s="4">
        <v>32</v>
      </c>
      <c r="E197" s="2">
        <v>30.25</v>
      </c>
      <c r="F197" s="4">
        <v>6</v>
      </c>
      <c r="G197" s="3">
        <v>1</v>
      </c>
      <c r="H197" s="2">
        <v>0.03</v>
      </c>
      <c r="I197" s="1">
        <v>3</v>
      </c>
      <c r="J197" s="1" t="s">
        <v>35</v>
      </c>
      <c r="K197" s="5">
        <f t="shared" si="12"/>
        <v>-0.19000000000000128</v>
      </c>
      <c r="L197" s="1">
        <f t="shared" ref="L197:L241" si="13">E197-E196</f>
        <v>-5.9999999999998721E-2</v>
      </c>
      <c r="M197" s="1"/>
      <c r="N197" s="18">
        <v>192</v>
      </c>
    </row>
    <row r="198" spans="1:14">
      <c r="A198" s="16">
        <v>36535</v>
      </c>
      <c r="B198" s="4">
        <v>55</v>
      </c>
      <c r="C198" s="4">
        <v>50</v>
      </c>
      <c r="D198" s="4">
        <v>44</v>
      </c>
      <c r="E198" s="2">
        <v>30.06</v>
      </c>
      <c r="F198" s="4">
        <v>40</v>
      </c>
      <c r="G198" s="3">
        <v>5</v>
      </c>
      <c r="H198" s="2">
        <v>0.02</v>
      </c>
      <c r="I198" s="1">
        <v>8</v>
      </c>
      <c r="J198" s="1" t="s">
        <v>34</v>
      </c>
      <c r="K198" s="5">
        <f t="shared" si="12"/>
        <v>-0.16999999999999815</v>
      </c>
      <c r="L198" s="1">
        <f t="shared" si="13"/>
        <v>-0.19000000000000128</v>
      </c>
      <c r="M198" s="1"/>
      <c r="N198" s="18">
        <v>193</v>
      </c>
    </row>
    <row r="199" spans="1:14">
      <c r="A199" s="16">
        <v>36536</v>
      </c>
      <c r="B199" s="4">
        <v>54</v>
      </c>
      <c r="C199" s="4">
        <v>48</v>
      </c>
      <c r="D199" s="4">
        <v>41</v>
      </c>
      <c r="E199" s="2">
        <v>29.89</v>
      </c>
      <c r="F199" s="4">
        <v>34</v>
      </c>
      <c r="G199" s="3">
        <v>24</v>
      </c>
      <c r="H199" s="2">
        <v>0.75</v>
      </c>
      <c r="I199" s="1">
        <v>8</v>
      </c>
      <c r="J199" s="1" t="s">
        <v>35</v>
      </c>
      <c r="K199" s="5">
        <f t="shared" si="12"/>
        <v>0.28999999999999915</v>
      </c>
      <c r="L199" s="1">
        <f t="shared" si="13"/>
        <v>-0.16999999999999815</v>
      </c>
      <c r="M199" s="1"/>
      <c r="N199" s="18">
        <v>194</v>
      </c>
    </row>
    <row r="200" spans="1:14">
      <c r="A200" s="16">
        <v>36537</v>
      </c>
      <c r="B200" s="4">
        <v>46</v>
      </c>
      <c r="C200" s="4">
        <v>40</v>
      </c>
      <c r="D200" s="4">
        <v>33</v>
      </c>
      <c r="E200" s="2">
        <v>30.18</v>
      </c>
      <c r="F200" s="4">
        <v>8</v>
      </c>
      <c r="G200" s="3">
        <v>4</v>
      </c>
      <c r="H200" s="2">
        <v>0</v>
      </c>
      <c r="I200" s="1">
        <v>4</v>
      </c>
      <c r="J200" s="1"/>
      <c r="K200" s="5">
        <f t="shared" si="12"/>
        <v>-9.9999999999980105E-3</v>
      </c>
      <c r="L200" s="1">
        <f t="shared" si="13"/>
        <v>0.28999999999999915</v>
      </c>
      <c r="M200" s="1"/>
      <c r="N200" s="18">
        <v>195</v>
      </c>
    </row>
    <row r="201" spans="1:14">
      <c r="A201" s="16">
        <v>36538</v>
      </c>
      <c r="B201" s="4">
        <v>57</v>
      </c>
      <c r="C201" s="4">
        <v>50</v>
      </c>
      <c r="D201" s="4">
        <v>42</v>
      </c>
      <c r="E201" s="2">
        <v>30.17</v>
      </c>
      <c r="F201" s="4">
        <v>31</v>
      </c>
      <c r="G201" s="3">
        <v>6</v>
      </c>
      <c r="H201" s="2">
        <v>0.18</v>
      </c>
      <c r="I201" s="1">
        <v>8</v>
      </c>
      <c r="J201" s="1" t="s">
        <v>35</v>
      </c>
      <c r="K201" s="5">
        <f t="shared" si="12"/>
        <v>-9.0000000000003411E-2</v>
      </c>
      <c r="L201" s="1">
        <f t="shared" si="13"/>
        <v>-9.9999999999980105E-3</v>
      </c>
      <c r="M201" s="1"/>
      <c r="N201" s="18">
        <v>196</v>
      </c>
    </row>
    <row r="202" spans="1:14">
      <c r="A202" s="16">
        <v>36539</v>
      </c>
      <c r="B202" s="4">
        <v>57</v>
      </c>
      <c r="C202" s="4">
        <v>52</v>
      </c>
      <c r="D202" s="4">
        <v>48</v>
      </c>
      <c r="E202" s="2">
        <v>30.08</v>
      </c>
      <c r="F202" s="4">
        <v>25</v>
      </c>
      <c r="G202" s="3">
        <v>21</v>
      </c>
      <c r="H202" s="2">
        <v>0.91</v>
      </c>
      <c r="I202" s="1">
        <v>6</v>
      </c>
      <c r="J202" s="1" t="s">
        <v>35</v>
      </c>
      <c r="K202" s="5">
        <f t="shared" si="12"/>
        <v>-9.9999999999997868E-2</v>
      </c>
      <c r="L202" s="1">
        <f t="shared" si="13"/>
        <v>-9.0000000000003411E-2</v>
      </c>
      <c r="M202" s="1"/>
      <c r="N202" s="18">
        <v>197</v>
      </c>
    </row>
    <row r="203" spans="1:14">
      <c r="A203" s="16">
        <v>36540</v>
      </c>
      <c r="B203" s="4">
        <v>54</v>
      </c>
      <c r="C203" s="4">
        <v>50</v>
      </c>
      <c r="D203" s="4">
        <v>48</v>
      </c>
      <c r="E203" s="2">
        <v>29.98</v>
      </c>
      <c r="F203" s="4">
        <v>16</v>
      </c>
      <c r="G203" s="3">
        <v>5</v>
      </c>
      <c r="H203" s="2">
        <v>0.93</v>
      </c>
      <c r="I203" s="1">
        <v>8</v>
      </c>
      <c r="J203" s="1" t="s">
        <v>35</v>
      </c>
      <c r="K203" s="5">
        <f t="shared" si="12"/>
        <v>-3.9999999999999147E-2</v>
      </c>
      <c r="L203" s="1">
        <f t="shared" si="13"/>
        <v>-9.9999999999997868E-2</v>
      </c>
      <c r="M203" s="1"/>
      <c r="N203" s="18">
        <v>198</v>
      </c>
    </row>
    <row r="204" spans="1:14">
      <c r="A204" s="16">
        <v>36541</v>
      </c>
      <c r="B204" s="4">
        <v>55</v>
      </c>
      <c r="C204" s="4">
        <v>47</v>
      </c>
      <c r="D204" s="4">
        <v>39</v>
      </c>
      <c r="E204" s="2">
        <v>29.94</v>
      </c>
      <c r="F204" s="4">
        <v>31</v>
      </c>
      <c r="G204" s="3">
        <v>23</v>
      </c>
      <c r="H204" s="2">
        <v>0.18</v>
      </c>
      <c r="I204" s="1">
        <v>7</v>
      </c>
      <c r="J204" s="1" t="s">
        <v>35</v>
      </c>
      <c r="K204" s="5">
        <f t="shared" si="12"/>
        <v>0.23999999999999844</v>
      </c>
      <c r="L204" s="1">
        <f t="shared" si="13"/>
        <v>-3.9999999999999147E-2</v>
      </c>
      <c r="M204" s="1"/>
      <c r="N204" s="18">
        <v>199</v>
      </c>
    </row>
    <row r="205" spans="1:14">
      <c r="A205" s="16">
        <v>36542</v>
      </c>
      <c r="B205" s="4">
        <v>53</v>
      </c>
      <c r="C205" s="4">
        <v>44</v>
      </c>
      <c r="D205" s="4">
        <v>35</v>
      </c>
      <c r="E205" s="2">
        <v>30.18</v>
      </c>
      <c r="F205" s="4">
        <v>5</v>
      </c>
      <c r="G205" s="3">
        <v>3</v>
      </c>
      <c r="H205" s="2">
        <v>0</v>
      </c>
      <c r="I205" s="1">
        <v>5</v>
      </c>
      <c r="J205" s="1"/>
      <c r="K205" s="5">
        <f t="shared" si="12"/>
        <v>-0.10000000000000142</v>
      </c>
      <c r="L205" s="1">
        <f t="shared" si="13"/>
        <v>0.23999999999999844</v>
      </c>
      <c r="M205" s="1"/>
      <c r="N205" s="18">
        <v>200</v>
      </c>
    </row>
    <row r="206" spans="1:14">
      <c r="A206" s="16">
        <v>36543</v>
      </c>
      <c r="B206" s="4">
        <v>54</v>
      </c>
      <c r="C206" s="4">
        <v>50</v>
      </c>
      <c r="D206" s="4">
        <v>45</v>
      </c>
      <c r="E206" s="2">
        <v>30.08</v>
      </c>
      <c r="F206" s="4">
        <v>6</v>
      </c>
      <c r="G206" s="3">
        <v>3</v>
      </c>
      <c r="H206" s="2">
        <v>0.36</v>
      </c>
      <c r="I206" s="1">
        <v>8</v>
      </c>
      <c r="J206" s="1" t="s">
        <v>35</v>
      </c>
      <c r="K206" s="5">
        <f t="shared" si="12"/>
        <v>5.0000000000000711E-2</v>
      </c>
      <c r="L206" s="1">
        <f t="shared" si="13"/>
        <v>-0.10000000000000142</v>
      </c>
      <c r="M206" s="1"/>
      <c r="N206" s="18">
        <v>201</v>
      </c>
    </row>
    <row r="207" spans="1:14">
      <c r="A207" s="16">
        <v>36544</v>
      </c>
      <c r="B207" s="4">
        <v>57</v>
      </c>
      <c r="C207" s="4">
        <v>54</v>
      </c>
      <c r="D207" s="4">
        <v>51</v>
      </c>
      <c r="E207" s="2">
        <v>30.13</v>
      </c>
      <c r="F207" s="4">
        <v>18</v>
      </c>
      <c r="G207" s="3">
        <v>3</v>
      </c>
      <c r="H207" s="2">
        <v>0.77</v>
      </c>
      <c r="I207" s="1">
        <v>8</v>
      </c>
      <c r="J207" s="1" t="s">
        <v>35</v>
      </c>
      <c r="K207" s="5">
        <f t="shared" si="12"/>
        <v>-2.9999999999997584E-2</v>
      </c>
      <c r="L207" s="1">
        <f t="shared" si="13"/>
        <v>5.0000000000000711E-2</v>
      </c>
      <c r="M207" s="1"/>
      <c r="N207" s="18">
        <v>202</v>
      </c>
    </row>
    <row r="208" spans="1:14">
      <c r="A208" s="16">
        <v>36545</v>
      </c>
      <c r="B208" s="4">
        <v>57</v>
      </c>
      <c r="C208" s="4">
        <v>52</v>
      </c>
      <c r="D208" s="4">
        <v>46</v>
      </c>
      <c r="E208" s="2">
        <v>30.1</v>
      </c>
      <c r="F208" s="4">
        <v>13</v>
      </c>
      <c r="G208" s="3">
        <v>3</v>
      </c>
      <c r="H208" s="2">
        <v>0</v>
      </c>
      <c r="I208" s="1">
        <v>7</v>
      </c>
      <c r="J208" s="1"/>
      <c r="K208" s="5">
        <f t="shared" si="12"/>
        <v>-1.0000000000001563E-2</v>
      </c>
      <c r="L208" s="1">
        <f t="shared" si="13"/>
        <v>-2.9999999999997584E-2</v>
      </c>
      <c r="M208" s="1"/>
      <c r="N208" s="18">
        <v>203</v>
      </c>
    </row>
    <row r="209" spans="1:14">
      <c r="A209" s="16">
        <v>36546</v>
      </c>
      <c r="B209" s="4">
        <v>48</v>
      </c>
      <c r="C209" s="4">
        <v>45</v>
      </c>
      <c r="D209" s="4">
        <v>42</v>
      </c>
      <c r="E209" s="2">
        <v>30.09</v>
      </c>
      <c r="F209" s="4">
        <v>9</v>
      </c>
      <c r="G209" s="3">
        <v>1</v>
      </c>
      <c r="H209" s="2">
        <v>0.13</v>
      </c>
      <c r="I209" s="1">
        <v>7</v>
      </c>
      <c r="J209" s="1" t="s">
        <v>35</v>
      </c>
      <c r="K209" s="5">
        <f t="shared" si="12"/>
        <v>1.9999999999999574E-2</v>
      </c>
      <c r="L209" s="1">
        <f t="shared" si="13"/>
        <v>-1.0000000000001563E-2</v>
      </c>
      <c r="M209" s="1"/>
      <c r="N209" s="18">
        <v>204</v>
      </c>
    </row>
    <row r="210" spans="1:14">
      <c r="A210" s="16">
        <v>36547</v>
      </c>
      <c r="B210" s="4">
        <v>53</v>
      </c>
      <c r="C210" s="4">
        <v>48</v>
      </c>
      <c r="D210" s="4">
        <v>42</v>
      </c>
      <c r="E210" s="2">
        <v>30.11</v>
      </c>
      <c r="F210" s="4">
        <v>6</v>
      </c>
      <c r="G210" s="3">
        <v>1</v>
      </c>
      <c r="H210" s="2">
        <v>0</v>
      </c>
      <c r="I210" s="1">
        <v>8</v>
      </c>
      <c r="J210" s="1" t="s">
        <v>35</v>
      </c>
      <c r="K210" s="5">
        <f t="shared" si="12"/>
        <v>-5.0000000000000711E-2</v>
      </c>
      <c r="L210" s="1">
        <f t="shared" si="13"/>
        <v>1.9999999999999574E-2</v>
      </c>
      <c r="M210" s="1"/>
      <c r="N210" s="18">
        <v>205</v>
      </c>
    </row>
    <row r="211" spans="1:14">
      <c r="A211" s="16">
        <v>36548</v>
      </c>
      <c r="B211" s="4">
        <v>48</v>
      </c>
      <c r="C211" s="4">
        <v>46</v>
      </c>
      <c r="D211" s="4">
        <v>44</v>
      </c>
      <c r="E211" s="2">
        <v>30.06</v>
      </c>
      <c r="F211" s="4">
        <v>8</v>
      </c>
      <c r="G211" s="3">
        <v>2</v>
      </c>
      <c r="H211" s="2">
        <v>0.81</v>
      </c>
      <c r="I211" s="1">
        <v>8</v>
      </c>
      <c r="J211" s="1" t="s">
        <v>35</v>
      </c>
      <c r="K211" s="5">
        <f t="shared" si="12"/>
        <v>-3.9999999999999147E-2</v>
      </c>
      <c r="L211" s="1">
        <f t="shared" si="13"/>
        <v>-5.0000000000000711E-2</v>
      </c>
      <c r="M211" s="1"/>
      <c r="N211" s="18">
        <v>206</v>
      </c>
    </row>
    <row r="212" spans="1:14">
      <c r="A212" s="16">
        <v>36549</v>
      </c>
      <c r="B212" s="4">
        <v>51</v>
      </c>
      <c r="C212" s="4">
        <v>48</v>
      </c>
      <c r="D212" s="4">
        <v>46</v>
      </c>
      <c r="E212" s="2">
        <v>30.02</v>
      </c>
      <c r="F212" s="4">
        <v>5</v>
      </c>
      <c r="G212" s="3">
        <v>2</v>
      </c>
      <c r="H212" s="2">
        <v>0.55000000000000004</v>
      </c>
      <c r="I212" s="1">
        <v>8</v>
      </c>
      <c r="J212" s="1" t="s">
        <v>35</v>
      </c>
      <c r="K212" s="5">
        <f t="shared" si="12"/>
        <v>-1.9999999999999574E-2</v>
      </c>
      <c r="L212" s="1">
        <f t="shared" si="13"/>
        <v>-3.9999999999999147E-2</v>
      </c>
      <c r="M212" s="1"/>
      <c r="N212" s="18">
        <v>207</v>
      </c>
    </row>
    <row r="213" spans="1:14">
      <c r="A213" s="16">
        <v>36550</v>
      </c>
      <c r="B213" s="4">
        <v>55</v>
      </c>
      <c r="C213" s="4">
        <v>50</v>
      </c>
      <c r="D213" s="4">
        <v>45</v>
      </c>
      <c r="E213" s="2">
        <v>30</v>
      </c>
      <c r="F213" s="4">
        <v>6</v>
      </c>
      <c r="G213" s="3">
        <v>0</v>
      </c>
      <c r="H213" s="2">
        <v>0.25</v>
      </c>
      <c r="I213" s="1">
        <v>8</v>
      </c>
      <c r="J213" s="1" t="s">
        <v>35</v>
      </c>
      <c r="K213" s="5">
        <f t="shared" si="12"/>
        <v>0.16000000000000014</v>
      </c>
      <c r="L213" s="1">
        <f t="shared" si="13"/>
        <v>-1.9999999999999574E-2</v>
      </c>
      <c r="M213" s="1"/>
      <c r="N213" s="18">
        <v>208</v>
      </c>
    </row>
    <row r="214" spans="1:14">
      <c r="A214" s="16">
        <v>36551</v>
      </c>
      <c r="B214" s="4">
        <v>59</v>
      </c>
      <c r="C214" s="4">
        <v>47</v>
      </c>
      <c r="D214" s="4">
        <v>35</v>
      </c>
      <c r="E214" s="2">
        <v>30.16</v>
      </c>
      <c r="F214" s="4">
        <v>8</v>
      </c>
      <c r="G214" s="3">
        <v>0</v>
      </c>
      <c r="H214" s="2">
        <v>0</v>
      </c>
      <c r="I214" s="1">
        <v>3</v>
      </c>
      <c r="J214" s="1" t="s">
        <v>37</v>
      </c>
      <c r="K214" s="5">
        <f t="shared" si="12"/>
        <v>8.9999999999999858E-2</v>
      </c>
      <c r="L214" s="1">
        <f t="shared" si="13"/>
        <v>0.16000000000000014</v>
      </c>
      <c r="M214" s="1"/>
      <c r="N214" s="18">
        <v>209</v>
      </c>
    </row>
    <row r="215" spans="1:14">
      <c r="A215" s="16">
        <v>36552</v>
      </c>
      <c r="B215" s="4">
        <v>61</v>
      </c>
      <c r="C215" s="4">
        <v>52</v>
      </c>
      <c r="D215" s="4">
        <v>44</v>
      </c>
      <c r="E215" s="2">
        <v>30.25</v>
      </c>
      <c r="F215" s="4">
        <v>18</v>
      </c>
      <c r="G215" s="3">
        <v>7</v>
      </c>
      <c r="H215" s="2">
        <v>0</v>
      </c>
      <c r="I215" s="1">
        <v>2</v>
      </c>
      <c r="J215" s="1"/>
      <c r="K215" s="5">
        <f t="shared" si="12"/>
        <v>-5.9999999999998721E-2</v>
      </c>
      <c r="L215" s="1">
        <f t="shared" si="13"/>
        <v>8.9999999999999858E-2</v>
      </c>
      <c r="M215" s="1"/>
      <c r="N215" s="18">
        <v>210</v>
      </c>
    </row>
    <row r="216" spans="1:14">
      <c r="A216" s="16">
        <v>36553</v>
      </c>
      <c r="B216" s="4">
        <v>59</v>
      </c>
      <c r="C216" s="4">
        <v>49</v>
      </c>
      <c r="D216" s="4">
        <v>36</v>
      </c>
      <c r="E216" s="2">
        <v>30.19</v>
      </c>
      <c r="F216" s="4">
        <v>13</v>
      </c>
      <c r="G216" s="3">
        <v>12</v>
      </c>
      <c r="H216" s="2">
        <v>0</v>
      </c>
      <c r="I216" s="1">
        <v>0</v>
      </c>
      <c r="J216" s="1"/>
      <c r="K216" s="5">
        <f t="shared" si="12"/>
        <v>-0.12000000000000099</v>
      </c>
      <c r="L216" s="1">
        <f t="shared" si="13"/>
        <v>-5.9999999999998721E-2</v>
      </c>
      <c r="M216" s="1"/>
      <c r="N216" s="18">
        <v>211</v>
      </c>
    </row>
    <row r="217" spans="1:14">
      <c r="A217" s="16">
        <v>36554</v>
      </c>
      <c r="B217" s="4">
        <v>60</v>
      </c>
      <c r="C217" s="4">
        <v>46</v>
      </c>
      <c r="D217" s="4">
        <v>33</v>
      </c>
      <c r="E217" s="2">
        <v>30.07</v>
      </c>
      <c r="F217" s="4">
        <v>9</v>
      </c>
      <c r="G217" s="3">
        <v>1</v>
      </c>
      <c r="H217" s="2">
        <v>0</v>
      </c>
      <c r="I217" s="1">
        <v>2</v>
      </c>
      <c r="J217" s="1"/>
      <c r="K217" s="5">
        <f t="shared" si="12"/>
        <v>-0.19000000000000128</v>
      </c>
      <c r="L217" s="1">
        <f t="shared" si="13"/>
        <v>-0.12000000000000099</v>
      </c>
      <c r="M217" s="1"/>
      <c r="N217" s="18">
        <v>212</v>
      </c>
    </row>
    <row r="218" spans="1:14">
      <c r="A218" s="16">
        <v>36555</v>
      </c>
      <c r="B218" s="4">
        <v>52</v>
      </c>
      <c r="C218" s="4">
        <v>46</v>
      </c>
      <c r="D218" s="4">
        <v>41</v>
      </c>
      <c r="E218" s="2">
        <v>29.88</v>
      </c>
      <c r="F218" s="4">
        <v>21</v>
      </c>
      <c r="G218" s="3">
        <v>3</v>
      </c>
      <c r="H218" s="2">
        <v>1.06</v>
      </c>
      <c r="I218" s="1">
        <v>8</v>
      </c>
      <c r="J218" s="1" t="s">
        <v>36</v>
      </c>
      <c r="K218" s="5">
        <f t="shared" si="12"/>
        <v>0.35999999999999943</v>
      </c>
      <c r="L218" s="1">
        <f t="shared" si="13"/>
        <v>-0.19000000000000128</v>
      </c>
      <c r="M218" s="1"/>
      <c r="N218" s="18">
        <v>213</v>
      </c>
    </row>
    <row r="219" spans="1:14">
      <c r="A219" s="16">
        <v>36556</v>
      </c>
      <c r="B219" s="4">
        <v>45</v>
      </c>
      <c r="C219" s="4">
        <v>43</v>
      </c>
      <c r="D219" s="4">
        <v>41</v>
      </c>
      <c r="E219" s="2">
        <v>30.24</v>
      </c>
      <c r="F219" s="4">
        <v>10</v>
      </c>
      <c r="G219" s="3">
        <v>2</v>
      </c>
      <c r="H219" s="2">
        <v>0.45</v>
      </c>
      <c r="I219" s="1">
        <v>7</v>
      </c>
      <c r="J219" s="1" t="s">
        <v>35</v>
      </c>
      <c r="K219" s="5">
        <f t="shared" si="12"/>
        <v>0.16000000000000014</v>
      </c>
      <c r="L219" s="1">
        <f t="shared" si="13"/>
        <v>0.35999999999999943</v>
      </c>
      <c r="M219" s="1"/>
      <c r="N219" s="18">
        <v>214</v>
      </c>
    </row>
    <row r="220" spans="1:14">
      <c r="A220" s="16">
        <v>36557</v>
      </c>
      <c r="B220" s="4">
        <v>52</v>
      </c>
      <c r="C220" s="4">
        <v>47</v>
      </c>
      <c r="D220" s="4">
        <v>42</v>
      </c>
      <c r="E220" s="2">
        <v>30.4</v>
      </c>
      <c r="F220" s="4">
        <v>6</v>
      </c>
      <c r="G220" s="3">
        <v>4</v>
      </c>
      <c r="H220" s="2">
        <v>0.05</v>
      </c>
      <c r="I220" s="1">
        <v>8</v>
      </c>
      <c r="J220" s="1" t="s">
        <v>34</v>
      </c>
      <c r="K220" s="5">
        <f t="shared" si="12"/>
        <v>-0.2099999999999973</v>
      </c>
      <c r="L220" s="1">
        <f t="shared" si="13"/>
        <v>0.16000000000000014</v>
      </c>
      <c r="M220" s="1"/>
      <c r="N220" s="18">
        <v>215</v>
      </c>
    </row>
    <row r="221" spans="1:14">
      <c r="A221" s="16">
        <v>36558</v>
      </c>
      <c r="B221" s="4">
        <v>64</v>
      </c>
      <c r="C221" s="4">
        <v>52</v>
      </c>
      <c r="D221" s="4">
        <v>39</v>
      </c>
      <c r="E221" s="2">
        <v>30.19</v>
      </c>
      <c r="F221" s="4">
        <v>7</v>
      </c>
      <c r="G221" s="3">
        <v>2</v>
      </c>
      <c r="H221" s="2">
        <v>0</v>
      </c>
      <c r="I221" s="1">
        <v>5</v>
      </c>
      <c r="J221" s="1" t="s">
        <v>37</v>
      </c>
      <c r="K221" s="5">
        <f t="shared" si="12"/>
        <v>-0.19000000000000128</v>
      </c>
      <c r="L221" s="1">
        <f t="shared" si="13"/>
        <v>-0.2099999999999973</v>
      </c>
      <c r="M221" s="1"/>
      <c r="N221" s="18">
        <v>216</v>
      </c>
    </row>
    <row r="222" spans="1:14">
      <c r="A222" s="16">
        <v>36559</v>
      </c>
      <c r="B222" s="4">
        <v>61</v>
      </c>
      <c r="C222" s="4">
        <v>50</v>
      </c>
      <c r="D222" s="4">
        <v>39</v>
      </c>
      <c r="E222" s="2">
        <v>30</v>
      </c>
      <c r="F222" s="4">
        <v>17</v>
      </c>
      <c r="G222" s="3">
        <v>1</v>
      </c>
      <c r="H222" s="2">
        <v>0.5</v>
      </c>
      <c r="I222" s="1">
        <v>0</v>
      </c>
      <c r="J222" s="1" t="s">
        <v>35</v>
      </c>
      <c r="K222" s="5">
        <f t="shared" si="12"/>
        <v>5.9999999999998721E-2</v>
      </c>
      <c r="L222" s="1">
        <f t="shared" si="13"/>
        <v>-0.19000000000000128</v>
      </c>
      <c r="M222" s="1"/>
      <c r="N222" s="18">
        <v>217</v>
      </c>
    </row>
    <row r="223" spans="1:14">
      <c r="A223" s="16">
        <v>36560</v>
      </c>
      <c r="B223" s="4">
        <v>50</v>
      </c>
      <c r="C223" s="4">
        <v>48</v>
      </c>
      <c r="D223" s="4">
        <v>45</v>
      </c>
      <c r="E223" s="2">
        <v>30.06</v>
      </c>
      <c r="F223" s="4">
        <v>7</v>
      </c>
      <c r="G223" s="3">
        <v>2</v>
      </c>
      <c r="H223" s="2">
        <v>0.02</v>
      </c>
      <c r="I223" s="1">
        <v>8</v>
      </c>
      <c r="J223" s="1" t="s">
        <v>35</v>
      </c>
      <c r="K223" s="5">
        <f t="shared" si="12"/>
        <v>-2.9999999999997584E-2</v>
      </c>
      <c r="L223" s="1">
        <f t="shared" si="13"/>
        <v>5.9999999999998721E-2</v>
      </c>
      <c r="M223" s="1"/>
      <c r="N223" s="18">
        <v>218</v>
      </c>
    </row>
    <row r="224" spans="1:14">
      <c r="A224" s="16">
        <v>36561</v>
      </c>
      <c r="B224" s="4">
        <v>54</v>
      </c>
      <c r="C224" s="4">
        <v>50</v>
      </c>
      <c r="D224" s="4">
        <v>45</v>
      </c>
      <c r="E224" s="2">
        <v>30.03</v>
      </c>
      <c r="F224" s="4">
        <v>28</v>
      </c>
      <c r="G224" s="3">
        <v>5</v>
      </c>
      <c r="H224" s="2">
        <v>0.67</v>
      </c>
      <c r="I224" s="1">
        <v>8</v>
      </c>
      <c r="J224" s="1" t="s">
        <v>35</v>
      </c>
      <c r="K224" s="5">
        <f t="shared" si="12"/>
        <v>0.23000000000000043</v>
      </c>
      <c r="L224" s="1">
        <f t="shared" si="13"/>
        <v>-2.9999999999997584E-2</v>
      </c>
      <c r="M224" s="1"/>
      <c r="N224" s="18">
        <v>219</v>
      </c>
    </row>
    <row r="225" spans="1:14">
      <c r="A225" s="16">
        <v>36562</v>
      </c>
      <c r="B225" s="4">
        <v>63</v>
      </c>
      <c r="C225" s="4">
        <v>54</v>
      </c>
      <c r="D225" s="4">
        <v>43</v>
      </c>
      <c r="E225" s="2">
        <v>30.26</v>
      </c>
      <c r="F225" s="4">
        <v>9</v>
      </c>
      <c r="G225" s="3">
        <v>3</v>
      </c>
      <c r="H225" s="2">
        <v>0</v>
      </c>
      <c r="I225" s="1">
        <v>6</v>
      </c>
      <c r="J225" s="1"/>
      <c r="K225" s="5">
        <f t="shared" si="12"/>
        <v>9.9999999999980105E-3</v>
      </c>
      <c r="L225" s="1">
        <f t="shared" si="13"/>
        <v>0.23000000000000043</v>
      </c>
      <c r="M225" s="1"/>
      <c r="N225" s="18">
        <v>220</v>
      </c>
    </row>
    <row r="226" spans="1:14">
      <c r="A226" s="16">
        <v>36563</v>
      </c>
      <c r="B226" s="4">
        <v>61</v>
      </c>
      <c r="C226" s="4">
        <v>49</v>
      </c>
      <c r="D226" s="4">
        <v>37</v>
      </c>
      <c r="E226" s="2">
        <v>30.27</v>
      </c>
      <c r="F226" s="4">
        <v>5</v>
      </c>
      <c r="G226" s="3">
        <v>2</v>
      </c>
      <c r="H226" s="2">
        <v>0</v>
      </c>
      <c r="I226" s="1">
        <v>1</v>
      </c>
      <c r="J226" s="1"/>
      <c r="K226" s="5">
        <f t="shared" si="12"/>
        <v>-7.9999999999998295E-2</v>
      </c>
      <c r="L226" s="1">
        <f t="shared" si="13"/>
        <v>9.9999999999980105E-3</v>
      </c>
      <c r="M226" s="1"/>
      <c r="N226" s="18">
        <v>221</v>
      </c>
    </row>
    <row r="227" spans="1:14">
      <c r="A227" s="16">
        <v>36564</v>
      </c>
      <c r="B227" s="4">
        <v>57</v>
      </c>
      <c r="C227" s="4">
        <v>47</v>
      </c>
      <c r="D227" s="4">
        <v>37</v>
      </c>
      <c r="E227" s="2">
        <v>30.19</v>
      </c>
      <c r="F227" s="4">
        <v>6</v>
      </c>
      <c r="G227" s="3">
        <v>2</v>
      </c>
      <c r="H227" s="2">
        <v>0</v>
      </c>
      <c r="I227" s="1">
        <v>2</v>
      </c>
      <c r="J227" s="1" t="s">
        <v>37</v>
      </c>
      <c r="K227" s="5">
        <f t="shared" si="12"/>
        <v>-0.19000000000000128</v>
      </c>
      <c r="L227" s="1">
        <f t="shared" si="13"/>
        <v>-7.9999999999998295E-2</v>
      </c>
      <c r="M227" s="1"/>
      <c r="N227" s="18">
        <v>222</v>
      </c>
    </row>
    <row r="228" spans="1:14">
      <c r="A228" s="16">
        <v>36565</v>
      </c>
      <c r="B228" s="4">
        <v>57</v>
      </c>
      <c r="C228" s="4">
        <v>52</v>
      </c>
      <c r="D228" s="4">
        <v>48</v>
      </c>
      <c r="E228" s="2">
        <v>30</v>
      </c>
      <c r="F228" s="4">
        <v>7</v>
      </c>
      <c r="G228" s="3">
        <v>2</v>
      </c>
      <c r="H228" s="2">
        <v>0.1</v>
      </c>
      <c r="I228" s="1">
        <v>5</v>
      </c>
      <c r="J228" s="1" t="s">
        <v>35</v>
      </c>
      <c r="K228" s="5">
        <f t="shared" si="12"/>
        <v>-0.12000000000000099</v>
      </c>
      <c r="L228" s="1">
        <f t="shared" si="13"/>
        <v>-0.19000000000000128</v>
      </c>
      <c r="M228" s="1"/>
      <c r="N228" s="18">
        <v>223</v>
      </c>
    </row>
    <row r="229" spans="1:14">
      <c r="A229" s="16">
        <v>36566</v>
      </c>
      <c r="B229" s="4">
        <v>55</v>
      </c>
      <c r="C229" s="4">
        <v>52</v>
      </c>
      <c r="D229" s="4">
        <v>48</v>
      </c>
      <c r="E229" s="2">
        <v>29.88</v>
      </c>
      <c r="F229" s="4">
        <v>12</v>
      </c>
      <c r="G229" s="3">
        <v>5</v>
      </c>
      <c r="H229" s="2">
        <v>0.63</v>
      </c>
      <c r="I229" s="1">
        <v>8</v>
      </c>
      <c r="J229" s="1" t="s">
        <v>35</v>
      </c>
      <c r="K229" s="5">
        <f t="shared" si="12"/>
        <v>-9.9999999999980105E-3</v>
      </c>
      <c r="L229" s="1">
        <f t="shared" si="13"/>
        <v>-0.12000000000000099</v>
      </c>
      <c r="M229" s="1"/>
      <c r="N229" s="18">
        <v>224</v>
      </c>
    </row>
    <row r="230" spans="1:14">
      <c r="A230" s="16">
        <v>36567</v>
      </c>
      <c r="B230" s="4">
        <v>50</v>
      </c>
      <c r="C230" s="4">
        <v>47</v>
      </c>
      <c r="D230" s="4">
        <v>44</v>
      </c>
      <c r="E230" s="2">
        <v>29.87</v>
      </c>
      <c r="F230" s="4">
        <v>26</v>
      </c>
      <c r="G230" s="3">
        <v>9</v>
      </c>
      <c r="H230" s="2">
        <v>1.3</v>
      </c>
      <c r="I230" s="1">
        <v>8</v>
      </c>
      <c r="J230" s="1" t="s">
        <v>35</v>
      </c>
      <c r="K230" s="5">
        <f t="shared" si="12"/>
        <v>-7.0000000000000284E-2</v>
      </c>
      <c r="L230" s="1">
        <f t="shared" si="13"/>
        <v>-9.9999999999980105E-3</v>
      </c>
      <c r="M230" s="1"/>
      <c r="N230" s="18">
        <v>225</v>
      </c>
    </row>
    <row r="231" spans="1:14">
      <c r="A231" s="16">
        <v>36568</v>
      </c>
      <c r="B231" s="4">
        <v>48</v>
      </c>
      <c r="C231" s="4">
        <v>46</v>
      </c>
      <c r="D231" s="4">
        <v>44</v>
      </c>
      <c r="E231" s="2">
        <v>29.8</v>
      </c>
      <c r="F231" s="4">
        <v>21</v>
      </c>
      <c r="G231" s="3">
        <v>16</v>
      </c>
      <c r="H231" s="2">
        <v>0.27</v>
      </c>
      <c r="I231" s="1">
        <v>8</v>
      </c>
      <c r="J231" s="1" t="s">
        <v>35</v>
      </c>
      <c r="K231" s="5">
        <f t="shared" si="12"/>
        <v>-3.9999999999999147E-2</v>
      </c>
      <c r="L231" s="1">
        <f t="shared" si="13"/>
        <v>-7.0000000000000284E-2</v>
      </c>
      <c r="M231" s="1"/>
      <c r="N231" s="18">
        <v>226</v>
      </c>
    </row>
    <row r="232" spans="1:14">
      <c r="A232" s="16">
        <v>36569</v>
      </c>
      <c r="B232" s="4">
        <v>55</v>
      </c>
      <c r="C232" s="4">
        <v>48</v>
      </c>
      <c r="D232" s="4">
        <v>42</v>
      </c>
      <c r="E232" s="2">
        <v>29.76</v>
      </c>
      <c r="F232" s="4">
        <v>37</v>
      </c>
      <c r="G232" s="3">
        <v>17</v>
      </c>
      <c r="H232" s="2">
        <v>1.71</v>
      </c>
      <c r="I232" s="1">
        <v>8</v>
      </c>
      <c r="J232" s="1" t="s">
        <v>35</v>
      </c>
      <c r="K232" s="5">
        <f t="shared" si="12"/>
        <v>-4.00000000000027E-2</v>
      </c>
      <c r="L232" s="1">
        <f t="shared" si="13"/>
        <v>-3.9999999999999147E-2</v>
      </c>
      <c r="M232" s="1"/>
      <c r="N232" s="18">
        <v>227</v>
      </c>
    </row>
    <row r="233" spans="1:14">
      <c r="A233" s="16">
        <v>36570</v>
      </c>
      <c r="B233" s="4">
        <v>57</v>
      </c>
      <c r="C233" s="4">
        <v>50</v>
      </c>
      <c r="D233" s="4">
        <v>44</v>
      </c>
      <c r="E233" s="2">
        <v>29.72</v>
      </c>
      <c r="F233" s="4">
        <v>44</v>
      </c>
      <c r="G233" s="3">
        <v>31</v>
      </c>
      <c r="H233" s="2">
        <v>0.25</v>
      </c>
      <c r="I233" s="1">
        <v>6</v>
      </c>
      <c r="J233" s="1" t="s">
        <v>35</v>
      </c>
      <c r="K233" s="5">
        <f t="shared" si="12"/>
        <v>0.45000000000000284</v>
      </c>
      <c r="L233" s="1">
        <f t="shared" si="13"/>
        <v>-4.00000000000027E-2</v>
      </c>
      <c r="M233" s="1"/>
      <c r="N233" s="18">
        <v>228</v>
      </c>
    </row>
    <row r="234" spans="1:14">
      <c r="A234" s="16">
        <v>36571</v>
      </c>
      <c r="B234" s="4">
        <v>55</v>
      </c>
      <c r="C234" s="4">
        <v>48</v>
      </c>
      <c r="D234" s="4">
        <v>41</v>
      </c>
      <c r="E234" s="2">
        <v>30.17</v>
      </c>
      <c r="F234" s="4">
        <v>7</v>
      </c>
      <c r="G234" s="3">
        <v>1</v>
      </c>
      <c r="H234" s="2">
        <v>0</v>
      </c>
      <c r="I234" s="1">
        <v>6</v>
      </c>
      <c r="J234" s="1"/>
      <c r="K234" s="5">
        <f t="shared" si="12"/>
        <v>-0.17000000000000171</v>
      </c>
      <c r="L234" s="1">
        <f t="shared" si="13"/>
        <v>0.45000000000000284</v>
      </c>
      <c r="M234" s="1"/>
      <c r="N234" s="18">
        <v>229</v>
      </c>
    </row>
    <row r="235" spans="1:14">
      <c r="A235" s="16">
        <v>36572</v>
      </c>
      <c r="B235" s="4">
        <v>50</v>
      </c>
      <c r="C235" s="4">
        <v>48</v>
      </c>
      <c r="D235" s="4">
        <v>45</v>
      </c>
      <c r="E235" s="2">
        <v>30</v>
      </c>
      <c r="F235" s="4">
        <v>7</v>
      </c>
      <c r="G235" s="3">
        <v>2</v>
      </c>
      <c r="H235" s="2">
        <v>0.04</v>
      </c>
      <c r="I235" s="1">
        <v>6</v>
      </c>
      <c r="J235" s="1" t="s">
        <v>35</v>
      </c>
      <c r="K235" s="5">
        <f t="shared" si="12"/>
        <v>7.9999999999998295E-2</v>
      </c>
      <c r="L235" s="1">
        <f t="shared" si="13"/>
        <v>-0.17000000000000171</v>
      </c>
      <c r="M235" s="1"/>
      <c r="N235" s="18">
        <v>230</v>
      </c>
    </row>
    <row r="236" spans="1:14">
      <c r="A236" s="16">
        <v>36573</v>
      </c>
      <c r="B236" s="4">
        <v>55</v>
      </c>
      <c r="C236" s="4">
        <v>48</v>
      </c>
      <c r="D236" s="4">
        <v>39</v>
      </c>
      <c r="E236" s="2">
        <v>30.08</v>
      </c>
      <c r="F236" s="4">
        <v>7</v>
      </c>
      <c r="G236" s="3">
        <v>5</v>
      </c>
      <c r="H236" s="2">
        <v>0</v>
      </c>
      <c r="I236" s="1">
        <v>8</v>
      </c>
      <c r="J236" s="1" t="s">
        <v>35</v>
      </c>
      <c r="K236" s="5">
        <f t="shared" si="12"/>
        <v>0.13000000000000256</v>
      </c>
      <c r="L236" s="1">
        <f t="shared" si="13"/>
        <v>7.9999999999998295E-2</v>
      </c>
      <c r="M236" s="1"/>
      <c r="N236" s="18">
        <v>231</v>
      </c>
    </row>
    <row r="237" spans="1:14">
      <c r="A237" s="16">
        <v>36574</v>
      </c>
      <c r="B237" s="4">
        <v>64</v>
      </c>
      <c r="C237" s="4">
        <v>50</v>
      </c>
      <c r="D237" s="4">
        <v>37</v>
      </c>
      <c r="E237" s="2">
        <v>30.21</v>
      </c>
      <c r="F237" s="4">
        <v>14</v>
      </c>
      <c r="G237" s="3">
        <v>5</v>
      </c>
      <c r="H237" s="2">
        <v>0</v>
      </c>
      <c r="I237" s="1">
        <v>0</v>
      </c>
      <c r="J237" s="1"/>
      <c r="K237" s="5">
        <f t="shared" si="12"/>
        <v>-0.16000000000000014</v>
      </c>
      <c r="L237" s="1">
        <f t="shared" si="13"/>
        <v>0.13000000000000256</v>
      </c>
      <c r="M237" s="1"/>
      <c r="N237" s="18">
        <v>232</v>
      </c>
    </row>
    <row r="238" spans="1:14">
      <c r="A238" s="16">
        <v>36575</v>
      </c>
      <c r="B238" s="4">
        <v>64</v>
      </c>
      <c r="C238" s="4">
        <v>49</v>
      </c>
      <c r="D238" s="4">
        <v>34</v>
      </c>
      <c r="E238" s="2">
        <v>30.05</v>
      </c>
      <c r="F238" s="4">
        <v>9</v>
      </c>
      <c r="G238" s="3">
        <v>1</v>
      </c>
      <c r="H238" s="2">
        <v>0.01</v>
      </c>
      <c r="I238" s="1">
        <v>0</v>
      </c>
      <c r="J238" s="1" t="s">
        <v>35</v>
      </c>
      <c r="K238" s="5">
        <f t="shared" si="12"/>
        <v>-0.35999999999999943</v>
      </c>
      <c r="L238" s="1">
        <f t="shared" si="13"/>
        <v>-0.16000000000000014</v>
      </c>
      <c r="M238" s="1"/>
      <c r="N238" s="18">
        <v>233</v>
      </c>
    </row>
    <row r="239" spans="1:14">
      <c r="A239" s="16">
        <v>36576</v>
      </c>
      <c r="B239" s="4">
        <v>55</v>
      </c>
      <c r="C239" s="4">
        <v>50</v>
      </c>
      <c r="D239" s="4">
        <v>46</v>
      </c>
      <c r="E239" s="2">
        <v>29.69</v>
      </c>
      <c r="F239" s="4">
        <v>12</v>
      </c>
      <c r="G239" s="3">
        <v>7</v>
      </c>
      <c r="H239" s="2">
        <v>0.42</v>
      </c>
      <c r="I239" s="1">
        <v>6</v>
      </c>
      <c r="J239" s="1" t="s">
        <v>35</v>
      </c>
      <c r="K239" s="5">
        <f t="shared" si="12"/>
        <v>0.14999999999999858</v>
      </c>
      <c r="L239" s="1">
        <f t="shared" si="13"/>
        <v>-0.35999999999999943</v>
      </c>
      <c r="M239" s="1"/>
      <c r="N239" s="18">
        <v>234</v>
      </c>
    </row>
    <row r="240" spans="1:14">
      <c r="A240" s="16">
        <v>36577</v>
      </c>
      <c r="B240" s="4">
        <v>57</v>
      </c>
      <c r="C240" s="4">
        <v>52</v>
      </c>
      <c r="D240" s="4">
        <v>46</v>
      </c>
      <c r="E240" s="2">
        <v>29.84</v>
      </c>
      <c r="F240" s="4">
        <v>17</v>
      </c>
      <c r="G240" s="3">
        <v>10</v>
      </c>
      <c r="H240" s="2">
        <v>0.28999999999999998</v>
      </c>
      <c r="I240" s="1">
        <v>8</v>
      </c>
      <c r="J240" s="1" t="s">
        <v>35</v>
      </c>
      <c r="K240" s="5">
        <f t="shared" si="12"/>
        <v>8.0000000000001847E-2</v>
      </c>
      <c r="L240" s="1">
        <f t="shared" si="13"/>
        <v>0.14999999999999858</v>
      </c>
      <c r="M240" s="1"/>
      <c r="N240" s="18">
        <v>235</v>
      </c>
    </row>
    <row r="241" spans="1:14">
      <c r="A241" s="16">
        <v>36578</v>
      </c>
      <c r="B241" s="4">
        <v>52</v>
      </c>
      <c r="C241" s="4">
        <v>50</v>
      </c>
      <c r="D241" s="4">
        <v>48</v>
      </c>
      <c r="E241" s="2">
        <v>29.92</v>
      </c>
      <c r="F241" s="4">
        <v>24</v>
      </c>
      <c r="G241" s="3">
        <v>16</v>
      </c>
      <c r="H241" s="2">
        <v>0.14000000000000001</v>
      </c>
      <c r="I241" s="1">
        <v>8</v>
      </c>
      <c r="J241" s="1" t="s">
        <v>35</v>
      </c>
      <c r="K241" s="5"/>
      <c r="L241" s="1">
        <f t="shared" si="13"/>
        <v>8.0000000000001847E-2</v>
      </c>
      <c r="M241" s="1"/>
      <c r="N241" s="18">
        <v>236</v>
      </c>
    </row>
    <row r="242" spans="1:14">
      <c r="A242" s="16">
        <v>36579</v>
      </c>
      <c r="B242" s="4"/>
      <c r="C242" s="4"/>
      <c r="D242" s="4"/>
      <c r="E242" s="2"/>
      <c r="F242" s="4"/>
      <c r="G242" s="3"/>
      <c r="H242" s="2"/>
      <c r="I242" s="1"/>
      <c r="J242" s="1"/>
      <c r="K242" s="5"/>
      <c r="L242" s="1"/>
      <c r="M242" s="1"/>
      <c r="N242" s="18">
        <v>237</v>
      </c>
    </row>
    <row r="243" spans="1:14">
      <c r="A243" s="16">
        <v>36580</v>
      </c>
      <c r="B243" s="4"/>
      <c r="C243" s="4"/>
      <c r="D243" s="4"/>
      <c r="E243" s="2"/>
      <c r="F243" s="4"/>
      <c r="G243" s="3"/>
      <c r="H243" s="2"/>
      <c r="I243" s="1"/>
      <c r="J243" s="1"/>
      <c r="K243" s="5"/>
      <c r="L243" s="1"/>
      <c r="M243" s="1"/>
      <c r="N243" s="18">
        <v>238</v>
      </c>
    </row>
    <row r="244" spans="1:14">
      <c r="A244" s="16">
        <v>36581</v>
      </c>
      <c r="B244" s="4"/>
      <c r="C244" s="4"/>
      <c r="D244" s="4"/>
      <c r="E244" s="2"/>
      <c r="F244" s="4"/>
      <c r="G244" s="3"/>
      <c r="H244" s="2"/>
      <c r="I244" s="1"/>
      <c r="J244" s="1"/>
      <c r="K244" s="5"/>
      <c r="L244" s="1"/>
      <c r="M244" s="1"/>
      <c r="N244" s="18">
        <v>239</v>
      </c>
    </row>
    <row r="245" spans="1:14">
      <c r="A245" s="16">
        <v>36582</v>
      </c>
      <c r="B245" s="4"/>
      <c r="C245" s="4"/>
      <c r="D245" s="4"/>
      <c r="E245" s="2"/>
      <c r="F245" s="4"/>
      <c r="G245" s="3"/>
      <c r="H245" s="2"/>
      <c r="I245" s="1"/>
      <c r="J245" s="1"/>
      <c r="K245" s="5"/>
      <c r="L245" s="1"/>
      <c r="M245" s="1"/>
      <c r="N245" s="18">
        <v>240</v>
      </c>
    </row>
    <row r="246" spans="1:14">
      <c r="A246" s="16">
        <v>36583</v>
      </c>
      <c r="B246" s="4"/>
      <c r="C246" s="4"/>
      <c r="D246" s="4"/>
      <c r="E246" s="2"/>
      <c r="F246" s="4"/>
      <c r="G246" s="3"/>
      <c r="H246" s="2"/>
      <c r="I246" s="1"/>
      <c r="J246" s="1"/>
      <c r="K246" s="5"/>
      <c r="L246" s="1"/>
      <c r="M246" s="1"/>
      <c r="N246" s="18">
        <v>241</v>
      </c>
    </row>
    <row r="247" spans="1:14">
      <c r="A247" s="16">
        <v>36584</v>
      </c>
      <c r="B247" s="4"/>
      <c r="C247" s="4"/>
      <c r="D247" s="4"/>
      <c r="E247" s="2"/>
      <c r="F247" s="4"/>
      <c r="G247" s="3"/>
      <c r="H247" s="2"/>
      <c r="I247" s="1"/>
      <c r="J247" s="1"/>
      <c r="K247" s="5"/>
      <c r="L247" s="1"/>
      <c r="M247" s="1"/>
      <c r="N247" s="18">
        <v>242</v>
      </c>
    </row>
    <row r="248" spans="1:14">
      <c r="A248" s="16">
        <v>36585</v>
      </c>
      <c r="B248" s="4"/>
      <c r="C248" s="4"/>
      <c r="D248" s="4"/>
      <c r="E248" s="2"/>
      <c r="F248" s="4"/>
      <c r="G248" s="3"/>
      <c r="H248" s="2"/>
      <c r="I248" s="1"/>
      <c r="J248" s="1"/>
      <c r="K248" s="5"/>
      <c r="L248" s="1"/>
      <c r="M248" s="1"/>
      <c r="N248" s="18">
        <v>243</v>
      </c>
    </row>
    <row r="249" spans="1:14">
      <c r="A249" s="16">
        <v>36586</v>
      </c>
      <c r="B249" s="4"/>
      <c r="C249" s="4"/>
      <c r="D249" s="4"/>
      <c r="E249" s="2"/>
      <c r="F249" s="4"/>
      <c r="G249" s="3"/>
      <c r="H249" s="2"/>
      <c r="I249" s="1"/>
      <c r="J249" s="1"/>
      <c r="K249" s="5"/>
      <c r="L249" s="1"/>
      <c r="M249" s="1"/>
      <c r="N249" s="18">
        <v>244</v>
      </c>
    </row>
    <row r="250" spans="1:14">
      <c r="A250" s="16">
        <v>36587</v>
      </c>
      <c r="B250" s="4"/>
      <c r="C250" s="4"/>
      <c r="D250" s="4"/>
      <c r="E250" s="2"/>
      <c r="F250" s="4"/>
      <c r="G250" s="3"/>
      <c r="H250" s="2"/>
      <c r="I250" s="1"/>
      <c r="J250" s="1"/>
      <c r="K250" s="5"/>
      <c r="L250" s="1"/>
      <c r="M250" s="1"/>
      <c r="N250" s="18">
        <v>245</v>
      </c>
    </row>
    <row r="251" spans="1:14">
      <c r="A251" s="16">
        <v>36588</v>
      </c>
      <c r="B251" s="4"/>
      <c r="C251" s="4"/>
      <c r="D251" s="4"/>
      <c r="E251" s="2"/>
      <c r="F251" s="4"/>
      <c r="G251" s="3"/>
      <c r="H251" s="2"/>
      <c r="I251" s="1"/>
      <c r="J251" s="1"/>
      <c r="K251" s="5"/>
      <c r="L251" s="1"/>
      <c r="M251" s="1"/>
      <c r="N251" s="18">
        <v>246</v>
      </c>
    </row>
    <row r="252" spans="1:14">
      <c r="A252" s="16">
        <v>36589</v>
      </c>
      <c r="B252" s="4"/>
      <c r="C252" s="4"/>
      <c r="D252" s="4"/>
      <c r="E252" s="2"/>
      <c r="F252" s="4"/>
      <c r="G252" s="3"/>
      <c r="H252" s="2"/>
      <c r="I252" s="1"/>
      <c r="J252" s="1"/>
      <c r="K252" s="5"/>
      <c r="L252" s="1"/>
      <c r="M252" s="1"/>
      <c r="N252" s="18">
        <v>247</v>
      </c>
    </row>
    <row r="253" spans="1:14">
      <c r="A253" s="16">
        <v>36590</v>
      </c>
      <c r="B253" s="4"/>
      <c r="C253" s="4"/>
      <c r="D253" s="4"/>
      <c r="E253" s="2"/>
      <c r="F253" s="4"/>
      <c r="G253" s="3"/>
      <c r="H253" s="2"/>
      <c r="I253" s="1"/>
      <c r="J253" s="1"/>
      <c r="K253" s="5"/>
      <c r="L253" s="1"/>
      <c r="M253" s="1"/>
      <c r="N253" s="18">
        <v>248</v>
      </c>
    </row>
    <row r="254" spans="1:14">
      <c r="A254" s="16">
        <v>36591</v>
      </c>
      <c r="B254" s="4"/>
      <c r="C254" s="4"/>
      <c r="D254" s="4"/>
      <c r="E254" s="2"/>
      <c r="F254" s="4"/>
      <c r="G254" s="3"/>
      <c r="H254" s="2"/>
      <c r="I254" s="1"/>
      <c r="J254" s="1"/>
      <c r="K254" s="5"/>
      <c r="L254" s="1"/>
      <c r="M254" s="1"/>
      <c r="N254" s="18">
        <v>249</v>
      </c>
    </row>
    <row r="255" spans="1:14">
      <c r="A255" s="16">
        <v>36592</v>
      </c>
      <c r="B255" s="4"/>
      <c r="C255" s="4"/>
      <c r="D255" s="4"/>
      <c r="E255" s="2"/>
      <c r="F255" s="4"/>
      <c r="G255" s="3"/>
      <c r="H255" s="2"/>
      <c r="I255" s="1"/>
      <c r="J255" s="1"/>
      <c r="K255" s="5"/>
      <c r="L255" s="1"/>
      <c r="M255" s="1"/>
      <c r="N255" s="18">
        <v>250</v>
      </c>
    </row>
    <row r="256" spans="1:14">
      <c r="A256" s="16">
        <v>36593</v>
      </c>
      <c r="B256" s="4"/>
      <c r="C256" s="4"/>
      <c r="D256" s="4"/>
      <c r="E256" s="2"/>
      <c r="F256" s="4"/>
      <c r="G256" s="3"/>
      <c r="H256" s="2"/>
      <c r="I256" s="1"/>
      <c r="J256" s="1"/>
      <c r="K256" s="5"/>
      <c r="L256" s="1"/>
      <c r="M256" s="1"/>
      <c r="N256" s="18">
        <v>251</v>
      </c>
    </row>
    <row r="257" spans="1:14">
      <c r="A257" s="16">
        <v>36594</v>
      </c>
      <c r="B257" s="4"/>
      <c r="C257" s="4"/>
      <c r="D257" s="4"/>
      <c r="E257" s="2"/>
      <c r="F257" s="4"/>
      <c r="G257" s="3"/>
      <c r="H257" s="2"/>
      <c r="I257" s="1"/>
      <c r="J257" s="1"/>
      <c r="K257" s="5"/>
      <c r="L257" s="1"/>
      <c r="M257" s="1"/>
      <c r="N257" s="18">
        <v>252</v>
      </c>
    </row>
    <row r="258" spans="1:14">
      <c r="A258" s="16">
        <v>36595</v>
      </c>
      <c r="B258" s="4"/>
      <c r="C258" s="4"/>
      <c r="D258" s="4"/>
      <c r="E258" s="2"/>
      <c r="F258" s="4"/>
      <c r="G258" s="3"/>
      <c r="H258" s="2"/>
      <c r="I258" s="1"/>
      <c r="J258" s="1"/>
      <c r="K258" s="5"/>
      <c r="L258" s="1"/>
      <c r="M258" s="1"/>
      <c r="N258" s="18">
        <v>253</v>
      </c>
    </row>
    <row r="259" spans="1:14">
      <c r="A259" s="16">
        <v>36596</v>
      </c>
      <c r="B259" s="4"/>
      <c r="C259" s="4"/>
      <c r="D259" s="4"/>
      <c r="E259" s="2"/>
      <c r="F259" s="4"/>
      <c r="G259" s="3"/>
      <c r="H259" s="2"/>
      <c r="I259" s="1"/>
      <c r="J259" s="1"/>
      <c r="K259" s="5"/>
      <c r="L259" s="1"/>
      <c r="M259" s="1"/>
      <c r="N259" s="18">
        <v>254</v>
      </c>
    </row>
    <row r="260" spans="1:14">
      <c r="A260" s="16">
        <v>36597</v>
      </c>
      <c r="B260" s="4"/>
      <c r="C260" s="4"/>
      <c r="D260" s="4"/>
      <c r="E260" s="2"/>
      <c r="F260" s="4"/>
      <c r="G260" s="3"/>
      <c r="H260" s="2"/>
      <c r="I260" s="1"/>
      <c r="J260" s="1"/>
      <c r="K260" s="5"/>
      <c r="L260" s="1"/>
      <c r="M260" s="1"/>
      <c r="N260" s="18">
        <v>255</v>
      </c>
    </row>
    <row r="261" spans="1:14">
      <c r="A261" s="16">
        <v>36598</v>
      </c>
      <c r="B261" s="4"/>
      <c r="C261" s="4"/>
      <c r="D261" s="4"/>
      <c r="E261" s="2"/>
      <c r="F261" s="4"/>
      <c r="G261" s="3"/>
      <c r="H261" s="2"/>
      <c r="I261" s="1"/>
      <c r="J261" s="1"/>
      <c r="K261" s="5"/>
      <c r="L261" s="1"/>
      <c r="M261" s="1"/>
      <c r="N261" s="18">
        <v>256</v>
      </c>
    </row>
    <row r="262" spans="1:14">
      <c r="A262" s="16">
        <v>36599</v>
      </c>
      <c r="B262" s="4"/>
      <c r="C262" s="4"/>
      <c r="D262" s="4"/>
      <c r="E262" s="2"/>
      <c r="F262" s="4"/>
      <c r="G262" s="3"/>
      <c r="H262" s="2"/>
      <c r="I262" s="1"/>
      <c r="J262" s="1"/>
      <c r="K262" s="5"/>
      <c r="L262" s="1"/>
      <c r="M262" s="1"/>
      <c r="N262" s="18">
        <v>257</v>
      </c>
    </row>
    <row r="263" spans="1:14">
      <c r="A263" s="16">
        <v>36600</v>
      </c>
      <c r="B263" s="4"/>
      <c r="C263" s="4"/>
      <c r="D263" s="4"/>
      <c r="E263" s="2"/>
      <c r="F263" s="4"/>
      <c r="G263" s="3"/>
      <c r="H263" s="2"/>
      <c r="I263" s="1"/>
      <c r="J263" s="1"/>
      <c r="K263" s="5"/>
      <c r="L263" s="1"/>
      <c r="M263" s="1"/>
      <c r="N263" s="18">
        <v>258</v>
      </c>
    </row>
    <row r="264" spans="1:14">
      <c r="A264" s="16">
        <v>36601</v>
      </c>
      <c r="B264" s="4"/>
      <c r="C264" s="4"/>
      <c r="D264" s="4"/>
      <c r="E264" s="2"/>
      <c r="F264" s="4"/>
      <c r="G264" s="3"/>
      <c r="H264" s="2"/>
      <c r="I264" s="1"/>
      <c r="J264" s="1"/>
      <c r="K264" s="5"/>
      <c r="L264" s="1"/>
      <c r="M264" s="1"/>
      <c r="N264" s="18">
        <v>259</v>
      </c>
    </row>
    <row r="265" spans="1:14">
      <c r="A265" s="16">
        <v>36602</v>
      </c>
      <c r="B265" s="4"/>
      <c r="C265" s="4"/>
      <c r="D265" s="4"/>
      <c r="E265" s="2"/>
      <c r="F265" s="4"/>
      <c r="G265" s="3"/>
      <c r="H265" s="2"/>
      <c r="I265" s="1"/>
      <c r="J265" s="1"/>
      <c r="K265" s="5"/>
      <c r="L265" s="1"/>
      <c r="M265" s="1"/>
      <c r="N265" s="18">
        <v>260</v>
      </c>
    </row>
    <row r="266" spans="1:14">
      <c r="A266" s="16">
        <v>36603</v>
      </c>
      <c r="B266" s="4"/>
      <c r="C266" s="4"/>
      <c r="D266" s="4"/>
      <c r="E266" s="2"/>
      <c r="F266" s="4"/>
      <c r="G266" s="3"/>
      <c r="H266" s="2"/>
      <c r="I266" s="1"/>
      <c r="J266" s="1"/>
      <c r="K266" s="5"/>
      <c r="L266" s="1"/>
      <c r="M266" s="1"/>
      <c r="N266" s="18">
        <v>261</v>
      </c>
    </row>
    <row r="267" spans="1:14">
      <c r="A267" s="16">
        <v>36604</v>
      </c>
      <c r="B267" s="4"/>
      <c r="C267" s="4"/>
      <c r="D267" s="4"/>
      <c r="E267" s="2"/>
      <c r="F267" s="4"/>
      <c r="G267" s="3"/>
      <c r="H267" s="2"/>
      <c r="I267" s="1"/>
      <c r="J267" s="1"/>
      <c r="K267" s="5"/>
      <c r="L267" s="1"/>
      <c r="M267" s="1"/>
      <c r="N267" s="18">
        <v>262</v>
      </c>
    </row>
    <row r="268" spans="1:14">
      <c r="A268" s="16">
        <v>36605</v>
      </c>
      <c r="B268" s="4"/>
      <c r="C268" s="4"/>
      <c r="D268" s="4"/>
      <c r="E268" s="2"/>
      <c r="F268" s="4"/>
      <c r="G268" s="3"/>
      <c r="H268" s="2"/>
      <c r="I268" s="1"/>
      <c r="J268" s="1"/>
      <c r="K268" s="5"/>
      <c r="L268" s="1"/>
      <c r="M268" s="1"/>
      <c r="N268" s="18">
        <v>263</v>
      </c>
    </row>
    <row r="269" spans="1:14">
      <c r="A269" s="16">
        <v>36606</v>
      </c>
      <c r="B269" s="4"/>
      <c r="C269" s="4"/>
      <c r="D269" s="4"/>
      <c r="E269" s="2"/>
      <c r="F269" s="4"/>
      <c r="G269" s="3"/>
      <c r="H269" s="2"/>
      <c r="I269" s="1"/>
      <c r="J269" s="1"/>
      <c r="K269" s="5"/>
      <c r="L269" s="1"/>
      <c r="M269" s="1"/>
      <c r="N269" s="18">
        <v>264</v>
      </c>
    </row>
    <row r="270" spans="1:14">
      <c r="A270" s="16">
        <v>36607</v>
      </c>
      <c r="B270" s="4"/>
      <c r="C270" s="4"/>
      <c r="D270" s="4"/>
      <c r="E270" s="2"/>
      <c r="F270" s="4"/>
      <c r="G270" s="3"/>
      <c r="H270" s="2"/>
      <c r="I270" s="1"/>
      <c r="J270" s="1"/>
      <c r="K270" s="5"/>
      <c r="L270" s="1"/>
      <c r="M270" s="1"/>
      <c r="N270" s="18">
        <v>265</v>
      </c>
    </row>
    <row r="271" spans="1:14">
      <c r="A271" s="16">
        <v>36608</v>
      </c>
      <c r="B271" s="4"/>
      <c r="C271" s="4"/>
      <c r="D271" s="4"/>
      <c r="E271" s="2"/>
      <c r="F271" s="4"/>
      <c r="G271" s="3"/>
      <c r="H271" s="2"/>
      <c r="I271" s="1"/>
      <c r="J271" s="1"/>
      <c r="K271" s="5"/>
      <c r="L271" s="1"/>
      <c r="M271" s="1"/>
      <c r="N271" s="18">
        <v>266</v>
      </c>
    </row>
    <row r="272" spans="1:14">
      <c r="A272" s="16">
        <v>36609</v>
      </c>
      <c r="B272" s="4"/>
      <c r="C272" s="4"/>
      <c r="D272" s="4"/>
      <c r="E272" s="2"/>
      <c r="F272" s="4"/>
      <c r="G272" s="3"/>
      <c r="H272" s="2"/>
      <c r="I272" s="1"/>
      <c r="J272" s="1"/>
      <c r="K272" s="5"/>
      <c r="L272" s="1"/>
      <c r="M272" s="1"/>
      <c r="N272" s="18">
        <v>267</v>
      </c>
    </row>
    <row r="273" spans="1:14">
      <c r="A273" s="16">
        <v>36610</v>
      </c>
      <c r="B273" s="4"/>
      <c r="C273" s="4"/>
      <c r="D273" s="4"/>
      <c r="E273" s="2"/>
      <c r="F273" s="4"/>
      <c r="G273" s="3"/>
      <c r="H273" s="2"/>
      <c r="I273" s="1"/>
      <c r="J273" s="1"/>
      <c r="K273" s="5"/>
      <c r="L273" s="1"/>
      <c r="M273" s="1"/>
      <c r="N273" s="18">
        <v>268</v>
      </c>
    </row>
    <row r="274" spans="1:14">
      <c r="A274" s="16">
        <v>36611</v>
      </c>
      <c r="B274" s="4"/>
      <c r="C274" s="4"/>
      <c r="D274" s="4"/>
      <c r="E274" s="2"/>
      <c r="F274" s="4"/>
      <c r="G274" s="3"/>
      <c r="H274" s="2"/>
      <c r="I274" s="1"/>
      <c r="J274" s="1"/>
      <c r="K274" s="5"/>
      <c r="L274" s="1"/>
      <c r="M274" s="1"/>
      <c r="N274" s="18">
        <v>269</v>
      </c>
    </row>
    <row r="275" spans="1:14">
      <c r="A275" s="16">
        <v>36612</v>
      </c>
      <c r="B275" s="4"/>
      <c r="C275" s="4"/>
      <c r="D275" s="4"/>
      <c r="E275" s="2"/>
      <c r="F275" s="4"/>
      <c r="G275" s="3"/>
      <c r="H275" s="2"/>
      <c r="I275" s="1"/>
      <c r="J275" s="1"/>
      <c r="K275" s="5"/>
      <c r="L275" s="1"/>
      <c r="M275" s="1"/>
      <c r="N275" s="18">
        <v>270</v>
      </c>
    </row>
    <row r="276" spans="1:14">
      <c r="A276" s="16">
        <v>36613</v>
      </c>
      <c r="B276" s="4"/>
      <c r="C276" s="4"/>
      <c r="D276" s="4"/>
      <c r="E276" s="2"/>
      <c r="F276" s="4"/>
      <c r="G276" s="3"/>
      <c r="H276" s="2"/>
      <c r="I276" s="1"/>
      <c r="J276" s="1"/>
      <c r="K276" s="5"/>
      <c r="L276" s="1"/>
      <c r="M276" s="1"/>
      <c r="N276" s="18">
        <v>271</v>
      </c>
    </row>
    <row r="277" spans="1:14">
      <c r="A277" s="16">
        <v>36614</v>
      </c>
      <c r="B277" s="4"/>
      <c r="C277" s="4"/>
      <c r="D277" s="4"/>
      <c r="E277" s="2"/>
      <c r="F277" s="4"/>
      <c r="G277" s="3"/>
      <c r="H277" s="2"/>
      <c r="I277" s="1"/>
      <c r="J277" s="1"/>
      <c r="K277" s="5"/>
      <c r="L277" s="1"/>
      <c r="M277" s="1"/>
      <c r="N277" s="18">
        <v>272</v>
      </c>
    </row>
    <row r="278" spans="1:14">
      <c r="A278" s="16">
        <v>36615</v>
      </c>
      <c r="B278" s="4"/>
      <c r="C278" s="4"/>
      <c r="D278" s="4"/>
      <c r="E278" s="2"/>
      <c r="F278" s="4"/>
      <c r="G278" s="3"/>
      <c r="H278" s="2"/>
      <c r="I278" s="1"/>
      <c r="J278" s="1"/>
      <c r="K278" s="5"/>
      <c r="L278" s="1"/>
      <c r="M278" s="1"/>
      <c r="N278" s="18">
        <v>273</v>
      </c>
    </row>
    <row r="279" spans="1:14">
      <c r="A279" s="16">
        <v>36616</v>
      </c>
      <c r="B279" s="4"/>
      <c r="C279" s="4"/>
      <c r="D279" s="4"/>
      <c r="E279" s="2"/>
      <c r="F279" s="4"/>
      <c r="G279" s="3"/>
      <c r="H279" s="2"/>
      <c r="I279" s="1"/>
      <c r="J279" s="1"/>
      <c r="K279" s="5"/>
      <c r="L279" s="1"/>
      <c r="M279" s="1"/>
      <c r="N279" s="18">
        <v>274</v>
      </c>
    </row>
    <row r="280" spans="1:14">
      <c r="A280" s="16">
        <v>36617</v>
      </c>
      <c r="B280" s="4"/>
      <c r="C280" s="4"/>
      <c r="D280" s="4"/>
      <c r="E280" s="2"/>
      <c r="F280" s="4"/>
      <c r="G280" s="3"/>
      <c r="H280" s="2"/>
      <c r="I280" s="1"/>
      <c r="J280" s="1"/>
      <c r="K280" s="5"/>
      <c r="L280" s="1"/>
      <c r="M280" s="1"/>
      <c r="N280" s="18">
        <v>275</v>
      </c>
    </row>
    <row r="281" spans="1:14">
      <c r="A281" s="16">
        <v>36617</v>
      </c>
      <c r="B281" s="4"/>
      <c r="C281" s="4"/>
      <c r="D281" s="4"/>
      <c r="E281" s="2"/>
      <c r="F281" s="4"/>
      <c r="G281" s="3"/>
      <c r="H281" s="2"/>
      <c r="I281" s="1"/>
      <c r="J281" s="1"/>
      <c r="K281" s="5"/>
      <c r="L281" s="1"/>
      <c r="M281" s="1"/>
      <c r="N281" s="18">
        <v>276</v>
      </c>
    </row>
    <row r="282" spans="1:14">
      <c r="A282" s="16">
        <v>36619</v>
      </c>
      <c r="B282" s="4"/>
      <c r="C282" s="4"/>
      <c r="D282" s="4"/>
      <c r="E282" s="2"/>
      <c r="F282" s="4"/>
      <c r="G282" s="3"/>
      <c r="H282" s="2"/>
      <c r="I282" s="1"/>
      <c r="J282" s="1"/>
      <c r="K282" s="5"/>
      <c r="L282" s="1"/>
      <c r="M282" s="1"/>
      <c r="N282" s="18">
        <v>277</v>
      </c>
    </row>
    <row r="283" spans="1:14">
      <c r="A283" s="16">
        <v>36620</v>
      </c>
      <c r="B283" s="4"/>
      <c r="C283" s="4"/>
      <c r="D283" s="4"/>
      <c r="E283" s="2"/>
      <c r="F283" s="4"/>
      <c r="G283" s="3"/>
      <c r="H283" s="2"/>
      <c r="I283" s="1"/>
      <c r="J283" s="1"/>
      <c r="K283" s="5"/>
      <c r="L283" s="1"/>
      <c r="M283" s="1"/>
      <c r="N283" s="18">
        <v>278</v>
      </c>
    </row>
    <row r="284" spans="1:14">
      <c r="A284" s="16">
        <v>36621</v>
      </c>
      <c r="B284" s="4"/>
      <c r="C284" s="4"/>
      <c r="D284" s="4"/>
      <c r="E284" s="2"/>
      <c r="F284" s="4"/>
      <c r="G284" s="3"/>
      <c r="H284" s="2"/>
      <c r="I284" s="1"/>
      <c r="J284" s="1"/>
      <c r="K284" s="5"/>
      <c r="L284" s="1"/>
      <c r="M284" s="1"/>
      <c r="N284" s="18">
        <v>279</v>
      </c>
    </row>
    <row r="285" spans="1:14">
      <c r="A285" s="16">
        <v>36622</v>
      </c>
      <c r="B285" s="4"/>
      <c r="C285" s="4"/>
      <c r="D285" s="4"/>
      <c r="E285" s="2"/>
      <c r="F285" s="4"/>
      <c r="G285" s="3"/>
      <c r="H285" s="2"/>
      <c r="I285" s="1"/>
      <c r="J285" s="1"/>
      <c r="K285" s="5"/>
      <c r="L285" s="1"/>
      <c r="M285" s="1"/>
      <c r="N285" s="18">
        <v>280</v>
      </c>
    </row>
    <row r="286" spans="1:14">
      <c r="A286" s="16">
        <v>36623</v>
      </c>
      <c r="B286" s="4"/>
      <c r="C286" s="4"/>
      <c r="D286" s="4"/>
      <c r="E286" s="2"/>
      <c r="F286" s="4"/>
      <c r="G286" s="3"/>
      <c r="H286" s="2"/>
      <c r="I286" s="1"/>
      <c r="J286" s="1"/>
      <c r="K286" s="5"/>
      <c r="L286" s="1"/>
      <c r="M286" s="1"/>
      <c r="N286" s="18">
        <v>281</v>
      </c>
    </row>
    <row r="287" spans="1:14">
      <c r="A287" s="16">
        <v>36624</v>
      </c>
      <c r="B287" s="4"/>
      <c r="C287" s="4"/>
      <c r="D287" s="4"/>
      <c r="E287" s="2"/>
      <c r="F287" s="4"/>
      <c r="G287" s="3"/>
      <c r="H287" s="2"/>
      <c r="I287" s="1"/>
      <c r="J287" s="1"/>
      <c r="K287" s="5"/>
      <c r="L287" s="1"/>
      <c r="M287" s="1"/>
      <c r="N287" s="18">
        <v>282</v>
      </c>
    </row>
    <row r="288" spans="1:14">
      <c r="A288" s="16">
        <v>36625</v>
      </c>
      <c r="B288" s="4"/>
      <c r="C288" s="4"/>
      <c r="D288" s="4"/>
      <c r="E288" s="2"/>
      <c r="F288" s="4"/>
      <c r="G288" s="3"/>
      <c r="H288" s="2"/>
      <c r="I288" s="1"/>
      <c r="J288" s="1"/>
      <c r="K288" s="5"/>
      <c r="L288" s="1"/>
      <c r="M288" s="1"/>
      <c r="N288" s="18">
        <v>283</v>
      </c>
    </row>
    <row r="289" spans="1:14">
      <c r="A289" s="16">
        <v>36626</v>
      </c>
      <c r="B289" s="4"/>
      <c r="C289" s="4"/>
      <c r="D289" s="4"/>
      <c r="E289" s="2"/>
      <c r="F289" s="4"/>
      <c r="G289" s="3"/>
      <c r="H289" s="2"/>
      <c r="I289" s="1"/>
      <c r="J289" s="1"/>
      <c r="K289" s="5"/>
      <c r="L289" s="1"/>
      <c r="M289" s="1"/>
      <c r="N289" s="18">
        <v>284</v>
      </c>
    </row>
    <row r="290" spans="1:14">
      <c r="A290" s="16">
        <v>36627</v>
      </c>
      <c r="B290" s="4"/>
      <c r="C290" s="4"/>
      <c r="D290" s="4"/>
      <c r="E290" s="2"/>
      <c r="F290" s="4"/>
      <c r="G290" s="3"/>
      <c r="H290" s="2"/>
      <c r="I290" s="1"/>
      <c r="J290" s="1"/>
      <c r="K290" s="5"/>
      <c r="L290" s="1"/>
      <c r="M290" s="1"/>
      <c r="N290" s="18">
        <v>285</v>
      </c>
    </row>
    <row r="291" spans="1:14">
      <c r="A291" s="16">
        <v>36628</v>
      </c>
      <c r="B291" s="4"/>
      <c r="C291" s="4"/>
      <c r="D291" s="4"/>
      <c r="E291" s="2"/>
      <c r="F291" s="4"/>
      <c r="G291" s="3"/>
      <c r="H291" s="2"/>
      <c r="I291" s="1"/>
      <c r="J291" s="1"/>
      <c r="K291" s="5"/>
      <c r="L291" s="1"/>
      <c r="M291" s="1"/>
      <c r="N291" s="18">
        <v>286</v>
      </c>
    </row>
    <row r="292" spans="1:14">
      <c r="A292" s="16">
        <v>36629</v>
      </c>
      <c r="B292" s="4"/>
      <c r="C292" s="4"/>
      <c r="D292" s="4"/>
      <c r="E292" s="2"/>
      <c r="F292" s="4"/>
      <c r="G292" s="3"/>
      <c r="H292" s="2"/>
      <c r="I292" s="1"/>
      <c r="J292" s="1"/>
      <c r="K292" s="5"/>
      <c r="L292" s="1"/>
      <c r="M292" s="1"/>
      <c r="N292" s="18">
        <v>287</v>
      </c>
    </row>
    <row r="293" spans="1:14">
      <c r="A293" s="16">
        <v>36630</v>
      </c>
      <c r="B293" s="4"/>
      <c r="C293" s="4"/>
      <c r="D293" s="4"/>
      <c r="E293" s="2"/>
      <c r="F293" s="4"/>
      <c r="G293" s="3"/>
      <c r="H293" s="2"/>
      <c r="I293" s="1"/>
      <c r="J293" s="1"/>
      <c r="K293" s="5"/>
      <c r="L293" s="1"/>
      <c r="M293" s="1"/>
      <c r="N293" s="18">
        <v>288</v>
      </c>
    </row>
    <row r="294" spans="1:14">
      <c r="A294" s="16">
        <v>36631</v>
      </c>
      <c r="B294" s="4"/>
      <c r="C294" s="4"/>
      <c r="D294" s="4"/>
      <c r="E294" s="2"/>
      <c r="F294" s="4"/>
      <c r="G294" s="3"/>
      <c r="H294" s="2"/>
      <c r="I294" s="1"/>
      <c r="J294" s="1"/>
      <c r="K294" s="5"/>
      <c r="L294" s="1"/>
      <c r="M294" s="1"/>
      <c r="N294" s="18">
        <v>289</v>
      </c>
    </row>
    <row r="295" spans="1:14">
      <c r="A295" s="16">
        <v>36632</v>
      </c>
      <c r="B295" s="4"/>
      <c r="C295" s="4"/>
      <c r="D295" s="4"/>
      <c r="E295" s="2"/>
      <c r="F295" s="4"/>
      <c r="G295" s="3"/>
      <c r="H295" s="2"/>
      <c r="I295" s="1"/>
      <c r="J295" s="1"/>
      <c r="K295" s="5"/>
      <c r="L295" s="1"/>
      <c r="M295" s="1"/>
      <c r="N295" s="18">
        <v>290</v>
      </c>
    </row>
    <row r="296" spans="1:14">
      <c r="A296" s="16">
        <v>36633</v>
      </c>
      <c r="B296" s="4"/>
      <c r="C296" s="4"/>
      <c r="D296" s="4"/>
      <c r="E296" s="2"/>
      <c r="F296" s="4"/>
      <c r="G296" s="3"/>
      <c r="H296" s="2"/>
      <c r="I296" s="1"/>
      <c r="J296" s="1"/>
      <c r="K296" s="5"/>
      <c r="L296" s="1"/>
      <c r="M296" s="1"/>
      <c r="N296" s="18">
        <v>291</v>
      </c>
    </row>
    <row r="297" spans="1:14">
      <c r="A297" s="16">
        <v>36634</v>
      </c>
      <c r="B297" s="4"/>
      <c r="C297" s="4"/>
      <c r="D297" s="4"/>
      <c r="E297" s="2"/>
      <c r="F297" s="4"/>
      <c r="G297" s="3"/>
      <c r="H297" s="2"/>
      <c r="I297" s="1"/>
      <c r="J297" s="1"/>
      <c r="K297" s="5"/>
      <c r="L297" s="1"/>
      <c r="M297" s="1"/>
      <c r="N297" s="18">
        <v>292</v>
      </c>
    </row>
    <row r="298" spans="1:14">
      <c r="A298" s="16">
        <v>36635</v>
      </c>
      <c r="B298" s="4"/>
      <c r="C298" s="4"/>
      <c r="D298" s="4"/>
      <c r="E298" s="2"/>
      <c r="F298" s="4"/>
      <c r="G298" s="3"/>
      <c r="H298" s="2"/>
      <c r="I298" s="1"/>
      <c r="J298" s="1"/>
      <c r="K298" s="5"/>
      <c r="L298" s="1"/>
      <c r="M298" s="1"/>
      <c r="N298" s="18">
        <v>293</v>
      </c>
    </row>
    <row r="299" spans="1:14">
      <c r="A299" s="16">
        <v>36636</v>
      </c>
      <c r="B299" s="4"/>
      <c r="C299" s="4"/>
      <c r="D299" s="4"/>
      <c r="E299" s="2"/>
      <c r="F299" s="4"/>
      <c r="G299" s="3"/>
      <c r="H299" s="2"/>
      <c r="I299" s="1"/>
      <c r="J299" s="1"/>
      <c r="K299" s="5"/>
      <c r="L299" s="1"/>
      <c r="M299" s="1"/>
      <c r="N299" s="18">
        <v>294</v>
      </c>
    </row>
    <row r="300" spans="1:14">
      <c r="A300" s="16">
        <v>36637</v>
      </c>
      <c r="B300" s="4"/>
      <c r="C300" s="4"/>
      <c r="D300" s="4"/>
      <c r="E300" s="2"/>
      <c r="F300" s="4"/>
      <c r="G300" s="3"/>
      <c r="H300" s="2"/>
      <c r="I300" s="1"/>
      <c r="J300" s="1"/>
      <c r="K300" s="5"/>
      <c r="L300" s="1"/>
      <c r="M300" s="1"/>
      <c r="N300" s="18">
        <v>295</v>
      </c>
    </row>
    <row r="301" spans="1:14">
      <c r="A301" s="16">
        <v>36638</v>
      </c>
      <c r="B301" s="4"/>
      <c r="C301" s="4"/>
      <c r="D301" s="4"/>
      <c r="E301" s="2"/>
      <c r="F301" s="4"/>
      <c r="G301" s="3"/>
      <c r="H301" s="2"/>
      <c r="I301" s="1"/>
      <c r="J301" s="1"/>
      <c r="K301" s="5"/>
      <c r="L301" s="1"/>
      <c r="M301" s="1"/>
      <c r="N301" s="18">
        <v>296</v>
      </c>
    </row>
    <row r="302" spans="1:14">
      <c r="A302" s="16">
        <v>36639</v>
      </c>
      <c r="B302" s="4"/>
      <c r="C302" s="4"/>
      <c r="D302" s="4"/>
      <c r="E302" s="2"/>
      <c r="F302" s="4"/>
      <c r="G302" s="3"/>
      <c r="H302" s="2"/>
      <c r="I302" s="1"/>
      <c r="J302" s="1"/>
      <c r="K302" s="5"/>
      <c r="L302" s="1"/>
      <c r="M302" s="1"/>
      <c r="N302" s="18">
        <v>297</v>
      </c>
    </row>
    <row r="303" spans="1:14">
      <c r="A303" s="16">
        <v>36640</v>
      </c>
      <c r="B303" s="4"/>
      <c r="C303" s="4"/>
      <c r="D303" s="4"/>
      <c r="E303" s="2"/>
      <c r="F303" s="4"/>
      <c r="G303" s="3"/>
      <c r="H303" s="2"/>
      <c r="I303" s="1"/>
      <c r="J303" s="1"/>
      <c r="K303" s="5"/>
      <c r="L303" s="1"/>
      <c r="M303" s="1"/>
      <c r="N303" s="18">
        <v>298</v>
      </c>
    </row>
    <row r="304" spans="1:14">
      <c r="A304" s="16">
        <v>36641</v>
      </c>
      <c r="B304" s="4"/>
      <c r="C304" s="4"/>
      <c r="D304" s="4"/>
      <c r="E304" s="2"/>
      <c r="F304" s="4"/>
      <c r="G304" s="3"/>
      <c r="H304" s="2"/>
      <c r="I304" s="1"/>
      <c r="J304" s="1"/>
      <c r="K304" s="5"/>
      <c r="L304" s="1"/>
      <c r="M304" s="1"/>
      <c r="N304" s="18">
        <v>299</v>
      </c>
    </row>
    <row r="305" spans="1:14">
      <c r="A305" s="16">
        <v>36642</v>
      </c>
      <c r="B305" s="4"/>
      <c r="C305" s="4"/>
      <c r="D305" s="4"/>
      <c r="E305" s="2"/>
      <c r="F305" s="4"/>
      <c r="G305" s="3"/>
      <c r="H305" s="2"/>
      <c r="I305" s="1"/>
      <c r="J305" s="1"/>
      <c r="K305" s="5"/>
      <c r="L305" s="1"/>
      <c r="M305" s="1"/>
      <c r="N305" s="18">
        <v>300</v>
      </c>
    </row>
    <row r="306" spans="1:14">
      <c r="A306" s="16">
        <v>36643</v>
      </c>
      <c r="B306" s="4"/>
      <c r="C306" s="4"/>
      <c r="D306" s="4"/>
      <c r="E306" s="2"/>
      <c r="F306" s="4"/>
      <c r="G306" s="3"/>
      <c r="H306" s="2"/>
      <c r="I306" s="1"/>
      <c r="J306" s="1"/>
      <c r="K306" s="5"/>
      <c r="L306" s="1"/>
      <c r="M306" s="1"/>
      <c r="N306" s="18">
        <v>301</v>
      </c>
    </row>
    <row r="307" spans="1:14">
      <c r="A307" s="16">
        <v>36644</v>
      </c>
      <c r="B307" s="4"/>
      <c r="C307" s="4"/>
      <c r="D307" s="4"/>
      <c r="E307" s="2"/>
      <c r="F307" s="4"/>
      <c r="G307" s="3"/>
      <c r="H307" s="2"/>
      <c r="I307" s="1"/>
      <c r="J307" s="1"/>
      <c r="K307" s="5"/>
      <c r="L307" s="1"/>
      <c r="M307" s="1"/>
      <c r="N307" s="18">
        <v>302</v>
      </c>
    </row>
    <row r="308" spans="1:14">
      <c r="A308" s="16">
        <v>36645</v>
      </c>
      <c r="B308" s="4"/>
      <c r="C308" s="4"/>
      <c r="D308" s="4"/>
      <c r="E308" s="2"/>
      <c r="F308" s="4"/>
      <c r="G308" s="3"/>
      <c r="H308" s="2"/>
      <c r="I308" s="1"/>
      <c r="J308" s="1"/>
      <c r="K308" s="5"/>
      <c r="L308" s="1"/>
      <c r="M308" s="1"/>
      <c r="N308" s="18">
        <v>303</v>
      </c>
    </row>
    <row r="309" spans="1:14">
      <c r="A309" s="16">
        <v>36646</v>
      </c>
      <c r="B309" s="4"/>
      <c r="C309" s="4"/>
      <c r="D309" s="4"/>
      <c r="E309" s="2"/>
      <c r="F309" s="4"/>
      <c r="G309" s="3"/>
      <c r="H309" s="2"/>
      <c r="I309" s="1"/>
      <c r="J309" s="1"/>
      <c r="K309" s="5"/>
      <c r="L309" s="1"/>
      <c r="M309" s="1"/>
      <c r="N309" s="18">
        <v>304</v>
      </c>
    </row>
    <row r="310" spans="1:14">
      <c r="A310" s="16">
        <v>36647</v>
      </c>
      <c r="B310" s="4"/>
      <c r="C310" s="4"/>
      <c r="D310" s="4"/>
      <c r="E310" s="2"/>
      <c r="F310" s="4"/>
      <c r="G310" s="3"/>
      <c r="H310" s="2"/>
      <c r="I310" s="1"/>
      <c r="J310" s="1"/>
      <c r="K310" s="5"/>
      <c r="L310" s="1"/>
      <c r="M310" s="1"/>
      <c r="N310" s="18">
        <v>305</v>
      </c>
    </row>
    <row r="311" spans="1:14">
      <c r="A311" s="16">
        <v>36648</v>
      </c>
      <c r="B311" s="4"/>
      <c r="C311" s="4"/>
      <c r="D311" s="4"/>
      <c r="E311" s="2"/>
      <c r="F311" s="4"/>
      <c r="G311" s="3"/>
      <c r="H311" s="2"/>
      <c r="I311" s="1"/>
      <c r="J311" s="1"/>
      <c r="K311" s="5"/>
      <c r="L311" s="1"/>
      <c r="M311" s="1"/>
      <c r="N311" s="18">
        <v>306</v>
      </c>
    </row>
    <row r="312" spans="1:14">
      <c r="A312" s="16">
        <v>36649</v>
      </c>
      <c r="B312" s="4">
        <v>80</v>
      </c>
      <c r="C312" s="4">
        <v>75</v>
      </c>
      <c r="D312" s="4">
        <v>52</v>
      </c>
      <c r="E312" s="2">
        <v>29.83</v>
      </c>
      <c r="F312" s="4">
        <v>13</v>
      </c>
      <c r="G312" s="3">
        <v>10</v>
      </c>
      <c r="H312" s="2">
        <v>0</v>
      </c>
      <c r="I312" s="1">
        <v>4</v>
      </c>
      <c r="J312" s="1"/>
      <c r="K312" s="5">
        <f t="shared" ref="K312:K339" si="14">E313-E312</f>
        <v>6.0000000000002274E-2</v>
      </c>
      <c r="L312" s="1"/>
      <c r="M312" s="1"/>
      <c r="N312" s="18">
        <v>307</v>
      </c>
    </row>
    <row r="313" spans="1:14">
      <c r="A313" s="16">
        <v>36650</v>
      </c>
      <c r="B313" s="4">
        <v>72</v>
      </c>
      <c r="C313" s="4">
        <v>64</v>
      </c>
      <c r="D313" s="4">
        <v>57</v>
      </c>
      <c r="E313" s="2">
        <v>29.89</v>
      </c>
      <c r="F313" s="4">
        <v>7</v>
      </c>
      <c r="G313" s="3">
        <v>5</v>
      </c>
      <c r="H313" s="2">
        <v>0</v>
      </c>
      <c r="I313" s="1">
        <v>2</v>
      </c>
      <c r="J313" s="1"/>
      <c r="K313" s="5">
        <f t="shared" si="14"/>
        <v>0</v>
      </c>
      <c r="L313" s="1">
        <f t="shared" ref="L313:L340" si="15">E313-E312</f>
        <v>6.0000000000002274E-2</v>
      </c>
      <c r="M313" s="1"/>
      <c r="N313" s="18">
        <v>308</v>
      </c>
    </row>
    <row r="314" spans="1:14">
      <c r="A314" s="16">
        <v>36651</v>
      </c>
      <c r="B314" s="4">
        <v>75</v>
      </c>
      <c r="C314" s="4">
        <v>60</v>
      </c>
      <c r="D314" s="4">
        <v>46</v>
      </c>
      <c r="E314" s="2">
        <v>29.89</v>
      </c>
      <c r="F314" s="4">
        <v>15</v>
      </c>
      <c r="G314" s="3">
        <v>5</v>
      </c>
      <c r="H314" s="2">
        <v>0.01</v>
      </c>
      <c r="I314" s="1">
        <v>2</v>
      </c>
      <c r="J314" s="1" t="s">
        <v>35</v>
      </c>
      <c r="K314" s="5">
        <f t="shared" si="14"/>
        <v>3.9999999999999147E-2</v>
      </c>
      <c r="L314" s="1">
        <f t="shared" si="15"/>
        <v>0</v>
      </c>
      <c r="M314" s="1"/>
      <c r="N314" s="18">
        <v>309</v>
      </c>
    </row>
    <row r="315" spans="1:14">
      <c r="A315" s="16">
        <v>36652</v>
      </c>
      <c r="B315" s="4">
        <v>63</v>
      </c>
      <c r="C315" s="4">
        <v>54</v>
      </c>
      <c r="D315" s="4">
        <v>46</v>
      </c>
      <c r="E315" s="2">
        <v>29.93</v>
      </c>
      <c r="F315" s="4">
        <v>18</v>
      </c>
      <c r="G315" s="3">
        <v>7</v>
      </c>
      <c r="H315" s="2">
        <v>0.06</v>
      </c>
      <c r="I315" s="1">
        <v>5</v>
      </c>
      <c r="J315" s="1" t="s">
        <v>35</v>
      </c>
      <c r="K315" s="5">
        <f t="shared" si="14"/>
        <v>0.12999999999999901</v>
      </c>
      <c r="L315" s="1">
        <f t="shared" si="15"/>
        <v>3.9999999999999147E-2</v>
      </c>
      <c r="M315" s="1"/>
      <c r="N315" s="18">
        <v>310</v>
      </c>
    </row>
    <row r="316" spans="1:14">
      <c r="A316" s="16">
        <v>36653</v>
      </c>
      <c r="B316" s="4">
        <v>52</v>
      </c>
      <c r="C316" s="4">
        <v>49</v>
      </c>
      <c r="D316" s="4">
        <v>46</v>
      </c>
      <c r="E316" s="2">
        <v>30.06</v>
      </c>
      <c r="F316" s="4">
        <v>13</v>
      </c>
      <c r="G316" s="3">
        <v>6</v>
      </c>
      <c r="H316" s="2">
        <v>0.19</v>
      </c>
      <c r="I316" s="1">
        <v>8</v>
      </c>
      <c r="J316" s="1" t="s">
        <v>35</v>
      </c>
      <c r="K316" s="5">
        <f t="shared" si="14"/>
        <v>-8.9999999999999858E-2</v>
      </c>
      <c r="L316" s="1">
        <f t="shared" si="15"/>
        <v>0.12999999999999901</v>
      </c>
      <c r="M316" s="1"/>
      <c r="N316" s="18">
        <v>311</v>
      </c>
    </row>
    <row r="317" spans="1:14">
      <c r="A317" s="16">
        <v>36654</v>
      </c>
      <c r="B317" s="4">
        <v>72</v>
      </c>
      <c r="C317" s="4">
        <v>60</v>
      </c>
      <c r="D317" s="4">
        <v>51</v>
      </c>
      <c r="E317" s="2">
        <v>29.97</v>
      </c>
      <c r="F317" s="4">
        <v>13</v>
      </c>
      <c r="G317" s="3">
        <v>1</v>
      </c>
      <c r="H317" s="2">
        <v>0.06</v>
      </c>
      <c r="I317" s="1">
        <v>8</v>
      </c>
      <c r="J317" s="1" t="s">
        <v>35</v>
      </c>
      <c r="K317" s="5">
        <f t="shared" si="14"/>
        <v>-9.9999999999980105E-3</v>
      </c>
      <c r="L317" s="1">
        <f t="shared" si="15"/>
        <v>-8.9999999999999858E-2</v>
      </c>
      <c r="M317" s="1"/>
      <c r="N317" s="18">
        <v>312</v>
      </c>
    </row>
    <row r="318" spans="1:14">
      <c r="A318" s="16">
        <v>36655</v>
      </c>
      <c r="B318" s="4">
        <v>71</v>
      </c>
      <c r="C318" s="4">
        <v>64</v>
      </c>
      <c r="D318" s="4">
        <v>54</v>
      </c>
      <c r="E318" s="2">
        <v>29.96</v>
      </c>
      <c r="F318" s="4">
        <v>21</v>
      </c>
      <c r="G318" s="3">
        <v>11</v>
      </c>
      <c r="H318" s="2">
        <v>0</v>
      </c>
      <c r="I318" s="1">
        <v>7</v>
      </c>
      <c r="J318" s="1"/>
      <c r="K318" s="5">
        <f t="shared" si="14"/>
        <v>0</v>
      </c>
      <c r="L318" s="1">
        <f t="shared" si="15"/>
        <v>-9.9999999999980105E-3</v>
      </c>
      <c r="M318" s="1"/>
      <c r="N318" s="18">
        <v>313</v>
      </c>
    </row>
    <row r="319" spans="1:14">
      <c r="A319" s="16">
        <v>36656</v>
      </c>
      <c r="B319" s="4">
        <v>61</v>
      </c>
      <c r="C319" s="4">
        <v>53</v>
      </c>
      <c r="D319" s="4">
        <v>41</v>
      </c>
      <c r="E319" s="2">
        <v>29.96</v>
      </c>
      <c r="F319" s="4">
        <v>18</v>
      </c>
      <c r="G319" s="3">
        <v>5</v>
      </c>
      <c r="H319" s="2">
        <v>0</v>
      </c>
      <c r="I319" s="1">
        <v>2</v>
      </c>
      <c r="J319" s="1"/>
      <c r="K319" s="5">
        <f t="shared" si="14"/>
        <v>0.18999999999999773</v>
      </c>
      <c r="L319" s="1">
        <f t="shared" si="15"/>
        <v>0</v>
      </c>
      <c r="M319" s="1"/>
      <c r="N319" s="18">
        <v>314</v>
      </c>
    </row>
    <row r="320" spans="1:14">
      <c r="A320" s="16">
        <v>36657</v>
      </c>
      <c r="B320" s="4">
        <v>69</v>
      </c>
      <c r="C320" s="4">
        <v>51</v>
      </c>
      <c r="D320" s="4">
        <v>34</v>
      </c>
      <c r="E320" s="2">
        <v>30.15</v>
      </c>
      <c r="F320" s="4">
        <v>9</v>
      </c>
      <c r="G320" s="3">
        <v>3</v>
      </c>
      <c r="H320" s="2">
        <v>0</v>
      </c>
      <c r="I320" s="1">
        <v>0</v>
      </c>
      <c r="J320" s="1"/>
      <c r="K320" s="5">
        <f t="shared" si="14"/>
        <v>-9.9999999999980105E-3</v>
      </c>
      <c r="L320" s="1">
        <f t="shared" si="15"/>
        <v>0.18999999999999773</v>
      </c>
      <c r="M320" s="1"/>
      <c r="N320" s="18">
        <v>315</v>
      </c>
    </row>
    <row r="321" spans="1:14">
      <c r="A321" s="16">
        <v>36658</v>
      </c>
      <c r="B321" s="4">
        <v>66</v>
      </c>
      <c r="C321" s="4">
        <v>54</v>
      </c>
      <c r="D321" s="4">
        <v>41</v>
      </c>
      <c r="E321" s="2">
        <v>30.14</v>
      </c>
      <c r="F321" s="4">
        <v>8</v>
      </c>
      <c r="G321" s="3">
        <v>6</v>
      </c>
      <c r="H321" s="2">
        <v>0</v>
      </c>
      <c r="I321" s="1">
        <v>0</v>
      </c>
      <c r="J321" s="1"/>
      <c r="K321" s="5">
        <f t="shared" si="14"/>
        <v>-0.19000000000000128</v>
      </c>
      <c r="L321" s="1">
        <f t="shared" si="15"/>
        <v>-9.9999999999980105E-3</v>
      </c>
      <c r="M321" s="1"/>
      <c r="N321" s="18">
        <v>316</v>
      </c>
    </row>
    <row r="322" spans="1:14">
      <c r="A322" s="16">
        <v>36659</v>
      </c>
      <c r="B322" s="4">
        <v>70</v>
      </c>
      <c r="C322" s="4">
        <v>60</v>
      </c>
      <c r="D322" s="4">
        <v>50</v>
      </c>
      <c r="E322" s="2">
        <v>29.95</v>
      </c>
      <c r="F322" s="4">
        <v>10</v>
      </c>
      <c r="G322" s="3">
        <v>3</v>
      </c>
      <c r="H322" s="2">
        <v>0</v>
      </c>
      <c r="I322" s="1">
        <v>4</v>
      </c>
      <c r="J322" s="1" t="s">
        <v>35</v>
      </c>
      <c r="K322" s="5">
        <f t="shared" si="14"/>
        <v>-5.9999999999998721E-2</v>
      </c>
      <c r="L322" s="1">
        <f t="shared" si="15"/>
        <v>-0.19000000000000128</v>
      </c>
      <c r="M322" s="1"/>
      <c r="N322" s="18">
        <v>317</v>
      </c>
    </row>
    <row r="323" spans="1:14">
      <c r="A323" s="16">
        <v>36660</v>
      </c>
      <c r="B323" s="4">
        <v>57</v>
      </c>
      <c r="C323" s="4">
        <v>54</v>
      </c>
      <c r="D323" s="4">
        <v>51</v>
      </c>
      <c r="E323" s="2">
        <v>29.89</v>
      </c>
      <c r="F323" s="4">
        <v>10</v>
      </c>
      <c r="G323" s="3">
        <v>2</v>
      </c>
      <c r="H323" s="2">
        <v>0.37</v>
      </c>
      <c r="I323" s="1">
        <v>5</v>
      </c>
      <c r="J323" s="1" t="s">
        <v>35</v>
      </c>
      <c r="K323" s="5">
        <f t="shared" si="14"/>
        <v>3.9999999999999147E-2</v>
      </c>
      <c r="L323" s="1">
        <f t="shared" si="15"/>
        <v>-5.9999999999998721E-2</v>
      </c>
      <c r="M323" s="1"/>
      <c r="N323" s="18">
        <v>318</v>
      </c>
    </row>
    <row r="324" spans="1:14">
      <c r="A324" s="16">
        <v>36661</v>
      </c>
      <c r="B324" s="4">
        <v>57</v>
      </c>
      <c r="C324" s="4">
        <v>52</v>
      </c>
      <c r="D324" s="4">
        <v>46</v>
      </c>
      <c r="E324" s="2">
        <v>29.93</v>
      </c>
      <c r="F324" s="4">
        <v>9</v>
      </c>
      <c r="G324" s="3">
        <v>4</v>
      </c>
      <c r="H324" s="2">
        <v>0.33</v>
      </c>
      <c r="I324" s="1">
        <v>7</v>
      </c>
      <c r="J324" s="1" t="s">
        <v>35</v>
      </c>
      <c r="K324" s="5">
        <f t="shared" si="14"/>
        <v>0</v>
      </c>
      <c r="L324" s="1">
        <f t="shared" si="15"/>
        <v>3.9999999999999147E-2</v>
      </c>
      <c r="M324" s="1"/>
      <c r="N324" s="18">
        <v>319</v>
      </c>
    </row>
    <row r="325" spans="1:14">
      <c r="A325" s="16">
        <v>36662</v>
      </c>
      <c r="B325" s="4">
        <v>61</v>
      </c>
      <c r="C325" s="4">
        <v>52</v>
      </c>
      <c r="D325" s="4">
        <v>44</v>
      </c>
      <c r="E325" s="2">
        <v>29.93</v>
      </c>
      <c r="F325" s="4">
        <v>9</v>
      </c>
      <c r="G325" s="3">
        <v>4</v>
      </c>
      <c r="H325" s="2">
        <v>0.01</v>
      </c>
      <c r="I325" s="1">
        <v>4</v>
      </c>
      <c r="J325" s="1" t="s">
        <v>35</v>
      </c>
      <c r="K325" s="5">
        <f t="shared" si="14"/>
        <v>0.14999999999999858</v>
      </c>
      <c r="L325" s="1">
        <f t="shared" si="15"/>
        <v>0</v>
      </c>
      <c r="M325" s="1"/>
      <c r="N325" s="18">
        <v>320</v>
      </c>
    </row>
    <row r="326" spans="1:14">
      <c r="A326" s="16">
        <v>36663</v>
      </c>
      <c r="B326" s="4">
        <v>81</v>
      </c>
      <c r="C326" s="4">
        <v>64</v>
      </c>
      <c r="D326" s="4">
        <v>48</v>
      </c>
      <c r="E326" s="2">
        <v>30.08</v>
      </c>
      <c r="F326" s="4">
        <v>17</v>
      </c>
      <c r="G326" s="3">
        <v>5</v>
      </c>
      <c r="H326" s="2">
        <v>0</v>
      </c>
      <c r="I326" s="1">
        <v>4</v>
      </c>
      <c r="J326" s="1"/>
      <c r="K326" s="5">
        <f t="shared" si="14"/>
        <v>-1.9999999999999574E-2</v>
      </c>
      <c r="L326" s="1">
        <f t="shared" si="15"/>
        <v>0.14999999999999858</v>
      </c>
      <c r="M326" s="1"/>
      <c r="N326" s="18">
        <v>321</v>
      </c>
    </row>
    <row r="327" spans="1:14">
      <c r="A327" s="16">
        <v>36664</v>
      </c>
      <c r="B327" s="4">
        <v>88</v>
      </c>
      <c r="C327" s="4">
        <v>73</v>
      </c>
      <c r="D327" s="4">
        <v>57</v>
      </c>
      <c r="E327" s="2">
        <v>30.06</v>
      </c>
      <c r="F327" s="4">
        <v>17</v>
      </c>
      <c r="G327" s="3">
        <v>9</v>
      </c>
      <c r="H327" s="2">
        <v>0</v>
      </c>
      <c r="I327" s="1">
        <v>0</v>
      </c>
      <c r="J327" s="1"/>
      <c r="K327" s="5">
        <f t="shared" si="14"/>
        <v>-3.9999999999999147E-2</v>
      </c>
      <c r="L327" s="1">
        <f t="shared" si="15"/>
        <v>-1.9999999999999574E-2</v>
      </c>
      <c r="M327" s="1"/>
      <c r="N327" s="18">
        <v>322</v>
      </c>
    </row>
    <row r="328" spans="1:14">
      <c r="A328" s="16">
        <v>36665</v>
      </c>
      <c r="B328" s="4">
        <v>93</v>
      </c>
      <c r="C328" s="4">
        <v>75</v>
      </c>
      <c r="D328" s="4">
        <v>57</v>
      </c>
      <c r="E328" s="2">
        <v>30.02</v>
      </c>
      <c r="F328" s="4">
        <v>14</v>
      </c>
      <c r="G328" s="3">
        <v>6</v>
      </c>
      <c r="H328" s="2">
        <v>0</v>
      </c>
      <c r="I328" s="1">
        <v>2</v>
      </c>
      <c r="J328" s="1"/>
      <c r="K328" s="5">
        <f t="shared" si="14"/>
        <v>-5.9999999999998721E-2</v>
      </c>
      <c r="L328" s="1">
        <f t="shared" si="15"/>
        <v>-3.9999999999999147E-2</v>
      </c>
      <c r="M328" s="1"/>
      <c r="N328" s="18">
        <v>323</v>
      </c>
    </row>
    <row r="329" spans="1:14">
      <c r="A329" s="16">
        <v>36666</v>
      </c>
      <c r="B329" s="4">
        <v>96</v>
      </c>
      <c r="C329" s="4">
        <v>82</v>
      </c>
      <c r="D329" s="4">
        <v>66</v>
      </c>
      <c r="E329" s="2">
        <v>29.96</v>
      </c>
      <c r="F329" s="4">
        <v>14</v>
      </c>
      <c r="G329" s="3">
        <v>9</v>
      </c>
      <c r="H329" s="2">
        <v>0</v>
      </c>
      <c r="I329" s="1">
        <v>0</v>
      </c>
      <c r="J329" s="1"/>
      <c r="K329" s="5">
        <f t="shared" si="14"/>
        <v>-3.9999999999999147E-2</v>
      </c>
      <c r="L329" s="1">
        <f t="shared" si="15"/>
        <v>-5.9999999999998721E-2</v>
      </c>
      <c r="M329" s="1"/>
      <c r="N329" s="18">
        <v>324</v>
      </c>
    </row>
    <row r="330" spans="1:14">
      <c r="A330" s="16">
        <v>36667</v>
      </c>
      <c r="B330" s="4">
        <v>100</v>
      </c>
      <c r="C330" s="4">
        <v>84</v>
      </c>
      <c r="D330" s="4">
        <v>66</v>
      </c>
      <c r="E330" s="2">
        <v>29.92</v>
      </c>
      <c r="F330" s="4">
        <v>12</v>
      </c>
      <c r="G330" s="3">
        <v>8</v>
      </c>
      <c r="H330" s="2">
        <v>0</v>
      </c>
      <c r="I330" s="1">
        <v>0</v>
      </c>
      <c r="J330" s="1"/>
      <c r="K330" s="5">
        <f t="shared" si="14"/>
        <v>-4.00000000000027E-2</v>
      </c>
      <c r="L330" s="1">
        <f t="shared" si="15"/>
        <v>-3.9999999999999147E-2</v>
      </c>
      <c r="M330" s="1"/>
      <c r="N330" s="18">
        <v>325</v>
      </c>
    </row>
    <row r="331" spans="1:14">
      <c r="A331" s="16">
        <v>36668</v>
      </c>
      <c r="B331" s="4">
        <v>90</v>
      </c>
      <c r="C331" s="4">
        <v>76</v>
      </c>
      <c r="D331" s="4">
        <v>63</v>
      </c>
      <c r="E331" s="2">
        <v>29.88</v>
      </c>
      <c r="F331" s="4">
        <v>9</v>
      </c>
      <c r="G331" s="3">
        <v>4</v>
      </c>
      <c r="H331" s="2">
        <v>0</v>
      </c>
      <c r="I331" s="1">
        <v>3</v>
      </c>
      <c r="J331" s="1"/>
      <c r="K331" s="5">
        <f t="shared" si="14"/>
        <v>-3.9999999999999147E-2</v>
      </c>
      <c r="L331" s="1">
        <f t="shared" si="15"/>
        <v>-4.00000000000027E-2</v>
      </c>
      <c r="M331" s="1"/>
      <c r="N331" s="18">
        <v>326</v>
      </c>
    </row>
    <row r="332" spans="1:14">
      <c r="A332" s="16">
        <v>36669</v>
      </c>
      <c r="B332" s="4">
        <v>100</v>
      </c>
      <c r="C332" s="4">
        <v>86</v>
      </c>
      <c r="D332" s="4">
        <v>72</v>
      </c>
      <c r="E332" s="2">
        <v>29.84</v>
      </c>
      <c r="F332" s="4">
        <v>16</v>
      </c>
      <c r="G332" s="3">
        <v>7</v>
      </c>
      <c r="H332" s="2">
        <v>0</v>
      </c>
      <c r="I332" s="1">
        <v>1</v>
      </c>
      <c r="J332" s="1"/>
      <c r="K332" s="5">
        <f t="shared" si="14"/>
        <v>-0.12000000000000099</v>
      </c>
      <c r="L332" s="1">
        <f t="shared" si="15"/>
        <v>-3.9999999999999147E-2</v>
      </c>
      <c r="M332" s="1"/>
      <c r="N332" s="18">
        <v>327</v>
      </c>
    </row>
    <row r="333" spans="1:14">
      <c r="A333" s="16">
        <v>36670</v>
      </c>
      <c r="B333" s="4">
        <v>95</v>
      </c>
      <c r="C333" s="4">
        <v>83</v>
      </c>
      <c r="D333" s="4">
        <v>66</v>
      </c>
      <c r="E333" s="2">
        <v>29.72</v>
      </c>
      <c r="F333" s="4">
        <v>9</v>
      </c>
      <c r="G333" s="3">
        <v>6</v>
      </c>
      <c r="H333" s="2">
        <v>0</v>
      </c>
      <c r="I333" s="1">
        <v>2</v>
      </c>
      <c r="J333" s="1"/>
      <c r="K333" s="5">
        <f t="shared" si="14"/>
        <v>1.9999999999999574E-2</v>
      </c>
      <c r="L333" s="1">
        <f t="shared" si="15"/>
        <v>-0.12000000000000099</v>
      </c>
      <c r="M333" s="1"/>
      <c r="N333" s="18">
        <v>328</v>
      </c>
    </row>
    <row r="334" spans="1:14">
      <c r="A334" s="16">
        <v>36671</v>
      </c>
      <c r="B334" s="4">
        <v>87</v>
      </c>
      <c r="C334" s="4">
        <v>72</v>
      </c>
      <c r="D334" s="4">
        <v>57</v>
      </c>
      <c r="E334" s="2">
        <v>29.74</v>
      </c>
      <c r="F334" s="4">
        <v>12</v>
      </c>
      <c r="G334" s="3">
        <v>3</v>
      </c>
      <c r="H334" s="2">
        <v>0</v>
      </c>
      <c r="I334" s="1">
        <v>0</v>
      </c>
      <c r="J334" s="1"/>
      <c r="K334" s="5">
        <f t="shared" si="14"/>
        <v>0.12000000000000099</v>
      </c>
      <c r="L334" s="1">
        <f t="shared" si="15"/>
        <v>1.9999999999999574E-2</v>
      </c>
      <c r="M334" s="1"/>
      <c r="N334" s="18">
        <v>329</v>
      </c>
    </row>
    <row r="335" spans="1:14">
      <c r="A335" s="16">
        <v>36672</v>
      </c>
      <c r="B335" s="4">
        <v>87</v>
      </c>
      <c r="C335" s="4">
        <v>72</v>
      </c>
      <c r="D335" s="4">
        <v>55</v>
      </c>
      <c r="E335" s="2">
        <v>29.86</v>
      </c>
      <c r="F335" s="4">
        <v>12</v>
      </c>
      <c r="G335" s="3">
        <v>3</v>
      </c>
      <c r="H335" s="2">
        <v>0</v>
      </c>
      <c r="I335" s="1">
        <v>2</v>
      </c>
      <c r="J335" s="1"/>
      <c r="K335" s="5">
        <f t="shared" si="14"/>
        <v>6.0000000000002274E-2</v>
      </c>
      <c r="L335" s="1">
        <f t="shared" si="15"/>
        <v>0.12000000000000099</v>
      </c>
      <c r="M335" s="1"/>
      <c r="N335" s="18">
        <v>330</v>
      </c>
    </row>
    <row r="336" spans="1:14">
      <c r="A336" s="16">
        <v>36673</v>
      </c>
      <c r="B336" s="4">
        <v>89</v>
      </c>
      <c r="C336" s="4">
        <v>72</v>
      </c>
      <c r="D336" s="4">
        <v>57</v>
      </c>
      <c r="E336" s="2">
        <v>29.92</v>
      </c>
      <c r="F336" s="4">
        <v>17</v>
      </c>
      <c r="G336" s="3">
        <v>2</v>
      </c>
      <c r="H336" s="2">
        <v>0</v>
      </c>
      <c r="I336" s="1">
        <v>1</v>
      </c>
      <c r="J336" s="1"/>
      <c r="K336" s="5">
        <f t="shared" si="14"/>
        <v>3.9999999999999147E-2</v>
      </c>
      <c r="L336" s="1">
        <f t="shared" si="15"/>
        <v>6.0000000000002274E-2</v>
      </c>
      <c r="M336" s="1"/>
      <c r="N336" s="18">
        <v>331</v>
      </c>
    </row>
    <row r="337" spans="1:14">
      <c r="A337" s="16">
        <v>36674</v>
      </c>
      <c r="B337" s="4">
        <v>81</v>
      </c>
      <c r="C337" s="4">
        <v>70</v>
      </c>
      <c r="D337" s="4">
        <v>57</v>
      </c>
      <c r="E337" s="2">
        <v>29.96</v>
      </c>
      <c r="F337" s="4">
        <v>7</v>
      </c>
      <c r="G337" s="3">
        <v>4</v>
      </c>
      <c r="H337" s="2">
        <v>0</v>
      </c>
      <c r="I337" s="1">
        <v>3</v>
      </c>
      <c r="J337" s="1"/>
      <c r="K337" s="5">
        <f t="shared" si="14"/>
        <v>-8.0000000000001847E-2</v>
      </c>
      <c r="L337" s="1">
        <f t="shared" si="15"/>
        <v>3.9999999999999147E-2</v>
      </c>
      <c r="M337" s="1"/>
      <c r="N337" s="18">
        <v>332</v>
      </c>
    </row>
    <row r="338" spans="1:14">
      <c r="A338" s="16">
        <v>36675</v>
      </c>
      <c r="B338" s="4">
        <v>84</v>
      </c>
      <c r="C338" s="4">
        <v>68</v>
      </c>
      <c r="D338" s="4">
        <v>51</v>
      </c>
      <c r="E338" s="2">
        <v>29.88</v>
      </c>
      <c r="F338" s="4">
        <v>9</v>
      </c>
      <c r="G338" s="3">
        <v>6</v>
      </c>
      <c r="H338" s="2">
        <v>0</v>
      </c>
      <c r="I338" s="1">
        <v>0</v>
      </c>
      <c r="J338" s="1"/>
      <c r="K338" s="5">
        <f t="shared" si="14"/>
        <v>1.0000000000001563E-2</v>
      </c>
      <c r="L338" s="1">
        <f t="shared" si="15"/>
        <v>-8.0000000000001847E-2</v>
      </c>
      <c r="M338" s="1"/>
      <c r="N338" s="18">
        <v>333</v>
      </c>
    </row>
    <row r="339" spans="1:14">
      <c r="A339" s="16">
        <v>36676</v>
      </c>
      <c r="B339" s="4">
        <v>80</v>
      </c>
      <c r="C339" s="4">
        <v>68</v>
      </c>
      <c r="D339" s="4">
        <v>55</v>
      </c>
      <c r="E339" s="2">
        <v>29.89</v>
      </c>
      <c r="F339" s="4">
        <v>15</v>
      </c>
      <c r="G339" s="3">
        <v>8</v>
      </c>
      <c r="H339" s="2">
        <v>0</v>
      </c>
      <c r="I339" s="1">
        <v>3</v>
      </c>
      <c r="J339" s="1"/>
      <c r="K339" s="5">
        <f t="shared" si="14"/>
        <v>0.14000000000000057</v>
      </c>
      <c r="L339" s="1">
        <f t="shared" si="15"/>
        <v>1.0000000000001563E-2</v>
      </c>
      <c r="M339" s="1"/>
      <c r="N339" s="18">
        <v>334</v>
      </c>
    </row>
    <row r="340" spans="1:14">
      <c r="A340" s="16">
        <v>36677</v>
      </c>
      <c r="B340" s="4">
        <v>82</v>
      </c>
      <c r="C340" s="4">
        <v>68</v>
      </c>
      <c r="D340" s="4">
        <v>55</v>
      </c>
      <c r="E340" s="2">
        <v>30.03</v>
      </c>
      <c r="F340" s="4">
        <v>18</v>
      </c>
      <c r="G340" s="3">
        <v>14</v>
      </c>
      <c r="H340" s="2">
        <v>0</v>
      </c>
      <c r="I340" s="1">
        <v>0</v>
      </c>
      <c r="J340" s="1"/>
      <c r="K340" s="5"/>
      <c r="L340" s="1">
        <f t="shared" si="15"/>
        <v>0.14000000000000057</v>
      </c>
      <c r="M340" s="1"/>
      <c r="N340" s="18">
        <v>335</v>
      </c>
    </row>
    <row r="341" spans="1:14">
      <c r="A341" s="16">
        <v>36678</v>
      </c>
      <c r="B341" s="4"/>
      <c r="C341" s="4"/>
      <c r="D341" s="4"/>
      <c r="E341" s="2"/>
      <c r="F341" s="4"/>
      <c r="G341" s="3"/>
      <c r="H341" s="2"/>
      <c r="I341" s="1"/>
      <c r="J341" s="1"/>
      <c r="K341" s="5"/>
      <c r="L341" s="1"/>
      <c r="M341" s="1"/>
      <c r="N341" s="18">
        <v>336</v>
      </c>
    </row>
    <row r="342" spans="1:14">
      <c r="A342" s="16">
        <v>36679</v>
      </c>
      <c r="B342" s="4"/>
      <c r="C342" s="4"/>
      <c r="D342" s="4"/>
      <c r="E342" s="2"/>
      <c r="F342" s="4"/>
      <c r="G342" s="3"/>
      <c r="H342" s="2"/>
      <c r="I342" s="1"/>
      <c r="J342" s="1"/>
      <c r="K342" s="5"/>
      <c r="L342" s="1"/>
      <c r="M342" s="1"/>
      <c r="N342" s="18">
        <v>337</v>
      </c>
    </row>
    <row r="343" spans="1:14">
      <c r="A343" s="16">
        <v>36680</v>
      </c>
      <c r="B343" s="4"/>
      <c r="C343" s="4"/>
      <c r="D343" s="4"/>
      <c r="E343" s="2"/>
      <c r="F343" s="4"/>
      <c r="G343" s="3"/>
      <c r="H343" s="2"/>
      <c r="I343" s="1"/>
      <c r="J343" s="1"/>
      <c r="K343" s="5"/>
      <c r="L343" s="1"/>
      <c r="M343" s="1"/>
      <c r="N343" s="18">
        <v>338</v>
      </c>
    </row>
    <row r="344" spans="1:14">
      <c r="A344" s="16">
        <v>36681</v>
      </c>
      <c r="B344" s="4"/>
      <c r="C344" s="4"/>
      <c r="D344" s="4"/>
      <c r="E344" s="2"/>
      <c r="F344" s="4"/>
      <c r="G344" s="3"/>
      <c r="H344" s="2"/>
      <c r="I344" s="1"/>
      <c r="J344" s="1"/>
      <c r="K344" s="5"/>
      <c r="L344" s="1"/>
      <c r="M344" s="1"/>
      <c r="N344" s="18">
        <v>339</v>
      </c>
    </row>
    <row r="345" spans="1:14">
      <c r="A345" s="16">
        <v>36682</v>
      </c>
      <c r="B345" s="4"/>
      <c r="C345" s="4"/>
      <c r="D345" s="4"/>
      <c r="E345" s="2"/>
      <c r="F345" s="4"/>
      <c r="G345" s="3"/>
      <c r="H345" s="2"/>
      <c r="I345" s="1"/>
      <c r="J345" s="1"/>
      <c r="K345" s="5"/>
      <c r="L345" s="1"/>
      <c r="M345" s="1"/>
      <c r="N345" s="18">
        <v>340</v>
      </c>
    </row>
    <row r="346" spans="1:14">
      <c r="A346" s="16">
        <v>36683</v>
      </c>
      <c r="B346" s="4"/>
      <c r="C346" s="4"/>
      <c r="D346" s="4"/>
      <c r="E346" s="2"/>
      <c r="F346" s="4"/>
      <c r="G346" s="3"/>
      <c r="H346" s="2"/>
      <c r="I346" s="1"/>
      <c r="J346" s="1"/>
      <c r="K346" s="5"/>
      <c r="L346" s="1"/>
      <c r="M346" s="1"/>
      <c r="N346" s="18">
        <v>341</v>
      </c>
    </row>
    <row r="347" spans="1:14">
      <c r="A347" s="16">
        <v>36684</v>
      </c>
      <c r="B347" s="4"/>
      <c r="C347" s="4"/>
      <c r="D347" s="4"/>
      <c r="E347" s="2"/>
      <c r="F347" s="4"/>
      <c r="G347" s="3"/>
      <c r="H347" s="2"/>
      <c r="I347" s="1"/>
      <c r="J347" s="1"/>
      <c r="K347" s="5"/>
      <c r="L347" s="1"/>
      <c r="M347" s="1"/>
      <c r="N347" s="18">
        <v>342</v>
      </c>
    </row>
    <row r="348" spans="1:14">
      <c r="A348" s="16">
        <v>36685</v>
      </c>
      <c r="B348" s="4"/>
      <c r="C348" s="4"/>
      <c r="D348" s="4"/>
      <c r="E348" s="2"/>
      <c r="F348" s="4"/>
      <c r="G348" s="3"/>
      <c r="H348" s="2"/>
      <c r="I348" s="1"/>
      <c r="J348" s="1"/>
      <c r="K348" s="5"/>
      <c r="L348" s="1"/>
      <c r="M348" s="1"/>
      <c r="N348" s="18">
        <v>343</v>
      </c>
    </row>
    <row r="349" spans="1:14">
      <c r="A349" s="16">
        <v>36686</v>
      </c>
      <c r="B349" s="4">
        <v>64</v>
      </c>
      <c r="C349" s="4">
        <v>63</v>
      </c>
      <c r="D349" s="4">
        <v>62</v>
      </c>
      <c r="E349" s="2">
        <v>29.9</v>
      </c>
      <c r="F349" s="4">
        <v>6</v>
      </c>
      <c r="G349" s="3">
        <v>1</v>
      </c>
      <c r="H349" s="2">
        <v>0.14000000000000001</v>
      </c>
      <c r="I349" s="1">
        <v>7</v>
      </c>
      <c r="J349" s="1" t="s">
        <v>35</v>
      </c>
      <c r="K349" s="5">
        <f>E350-E349</f>
        <v>4.00000000000027E-2</v>
      </c>
      <c r="L349" s="1"/>
      <c r="M349" s="1"/>
      <c r="N349" s="18">
        <v>344</v>
      </c>
    </row>
    <row r="350" spans="1:14">
      <c r="A350" s="16">
        <v>36687</v>
      </c>
      <c r="B350" s="4">
        <v>77</v>
      </c>
      <c r="C350" s="4">
        <v>72</v>
      </c>
      <c r="D350" s="4">
        <v>57</v>
      </c>
      <c r="E350" s="2">
        <v>29.94</v>
      </c>
      <c r="F350" s="4">
        <v>10</v>
      </c>
      <c r="G350" s="3">
        <v>6</v>
      </c>
      <c r="H350" s="2">
        <v>0</v>
      </c>
      <c r="I350" s="1">
        <v>1</v>
      </c>
      <c r="J350" s="1"/>
      <c r="K350" s="5">
        <f>E351-E350</f>
        <v>2.9999999999997584E-2</v>
      </c>
      <c r="L350" s="1">
        <f>E350-E349</f>
        <v>4.00000000000027E-2</v>
      </c>
      <c r="M350" s="1"/>
      <c r="N350" s="18">
        <v>345</v>
      </c>
    </row>
    <row r="351" spans="1:14">
      <c r="A351" s="16">
        <v>36688</v>
      </c>
      <c r="B351" s="4">
        <v>81</v>
      </c>
      <c r="C351" s="4">
        <v>67</v>
      </c>
      <c r="D351" s="4">
        <v>53</v>
      </c>
      <c r="E351" s="2">
        <v>29.97</v>
      </c>
      <c r="F351" s="4">
        <v>7</v>
      </c>
      <c r="G351" s="3">
        <v>3</v>
      </c>
      <c r="H351" s="2">
        <v>0</v>
      </c>
      <c r="I351" s="1">
        <v>1</v>
      </c>
      <c r="J351" s="1"/>
      <c r="K351" s="5">
        <f>E352-E351</f>
        <v>4.00000000000027E-2</v>
      </c>
      <c r="L351" s="1">
        <f>E351-E350</f>
        <v>2.9999999999997584E-2</v>
      </c>
      <c r="M351" s="1"/>
      <c r="N351" s="18">
        <v>346</v>
      </c>
    </row>
    <row r="352" spans="1:14">
      <c r="A352" s="16">
        <v>36689</v>
      </c>
      <c r="B352" s="4">
        <v>82</v>
      </c>
      <c r="C352" s="4">
        <v>74</v>
      </c>
      <c r="D352" s="4">
        <v>66</v>
      </c>
      <c r="E352" s="2">
        <v>30.01</v>
      </c>
      <c r="F352" s="4">
        <v>9</v>
      </c>
      <c r="G352" s="3">
        <v>1</v>
      </c>
      <c r="H352" s="2">
        <v>0</v>
      </c>
      <c r="I352" s="1">
        <v>6</v>
      </c>
      <c r="J352" s="1"/>
      <c r="K352" s="5"/>
      <c r="L352" s="1">
        <f>E352-E351</f>
        <v>4.00000000000027E-2</v>
      </c>
      <c r="M352" s="1"/>
      <c r="N352" s="18">
        <v>347</v>
      </c>
    </row>
    <row r="353" spans="1:14">
      <c r="A353" s="71">
        <v>36891</v>
      </c>
      <c r="B353" s="50">
        <v>64</v>
      </c>
      <c r="C353" s="50">
        <v>47</v>
      </c>
      <c r="D353" s="50">
        <v>30</v>
      </c>
      <c r="E353" s="28">
        <v>30.1</v>
      </c>
      <c r="F353" s="50">
        <v>5</v>
      </c>
      <c r="G353" s="30">
        <v>0</v>
      </c>
      <c r="H353" s="28">
        <v>0</v>
      </c>
      <c r="I353" s="20">
        <v>0</v>
      </c>
      <c r="J353" s="20"/>
      <c r="K353" s="35">
        <f t="shared" ref="K353:K384" si="16">E354-E353</f>
        <v>7.0000000000000284E-2</v>
      </c>
      <c r="L353" s="20"/>
      <c r="M353" s="1"/>
      <c r="N353" s="18">
        <v>348</v>
      </c>
    </row>
    <row r="354" spans="1:14">
      <c r="A354" s="16">
        <v>36892</v>
      </c>
      <c r="B354" s="4">
        <v>66</v>
      </c>
      <c r="C354" s="4">
        <v>49</v>
      </c>
      <c r="D354" s="4">
        <v>32</v>
      </c>
      <c r="E354" s="2">
        <v>30.17</v>
      </c>
      <c r="F354" s="4">
        <v>6</v>
      </c>
      <c r="G354" s="3">
        <v>1</v>
      </c>
      <c r="H354" s="2">
        <v>0</v>
      </c>
      <c r="I354" s="1">
        <v>1</v>
      </c>
      <c r="J354" s="1"/>
      <c r="K354" s="5">
        <f t="shared" si="16"/>
        <v>0.13999999999999702</v>
      </c>
      <c r="L354" s="1">
        <f t="shared" ref="L354:L385" si="17">E354-E353</f>
        <v>7.0000000000000284E-2</v>
      </c>
      <c r="M354" s="1">
        <v>2001</v>
      </c>
      <c r="N354" s="18">
        <v>349</v>
      </c>
    </row>
    <row r="355" spans="1:14">
      <c r="A355" s="16">
        <v>36893</v>
      </c>
      <c r="B355" s="4">
        <v>71</v>
      </c>
      <c r="C355" s="4">
        <v>52</v>
      </c>
      <c r="D355" s="4">
        <v>34</v>
      </c>
      <c r="E355" s="2">
        <v>30.31</v>
      </c>
      <c r="F355" s="4">
        <v>7</v>
      </c>
      <c r="G355" s="3">
        <v>1</v>
      </c>
      <c r="H355" s="2">
        <v>0</v>
      </c>
      <c r="I355" s="1">
        <v>1</v>
      </c>
      <c r="J355" s="1"/>
      <c r="K355" s="5">
        <f t="shared" si="16"/>
        <v>8.9999999999999858E-2</v>
      </c>
      <c r="L355" s="1">
        <f t="shared" si="17"/>
        <v>0.13999999999999702</v>
      </c>
      <c r="M355" s="1"/>
      <c r="N355" s="18">
        <v>350</v>
      </c>
    </row>
    <row r="356" spans="1:14">
      <c r="A356" s="16">
        <v>36894</v>
      </c>
      <c r="B356" s="4">
        <v>66</v>
      </c>
      <c r="C356" s="4">
        <v>48</v>
      </c>
      <c r="D356" s="4">
        <v>30</v>
      </c>
      <c r="E356" s="2">
        <v>30.4</v>
      </c>
      <c r="F356" s="4">
        <v>5</v>
      </c>
      <c r="G356" s="3">
        <v>2</v>
      </c>
      <c r="H356" s="2">
        <v>0</v>
      </c>
      <c r="I356" s="1">
        <v>0</v>
      </c>
      <c r="J356" s="1"/>
      <c r="K356" s="5">
        <f t="shared" si="16"/>
        <v>-0.13999999999999702</v>
      </c>
      <c r="L356" s="1">
        <f t="shared" si="17"/>
        <v>8.9999999999999858E-2</v>
      </c>
      <c r="M356" s="1"/>
      <c r="N356" s="18">
        <v>351</v>
      </c>
    </row>
    <row r="357" spans="1:14">
      <c r="A357" s="16">
        <v>36895</v>
      </c>
      <c r="B357" s="4">
        <v>61</v>
      </c>
      <c r="C357" s="4">
        <v>46</v>
      </c>
      <c r="D357" s="4">
        <v>30</v>
      </c>
      <c r="E357" s="2">
        <v>30.26</v>
      </c>
      <c r="F357" s="4">
        <v>5</v>
      </c>
      <c r="G357" s="3">
        <v>0</v>
      </c>
      <c r="H357" s="2">
        <v>0</v>
      </c>
      <c r="I357" s="1">
        <v>0</v>
      </c>
      <c r="J357" s="1"/>
      <c r="K357" s="5">
        <f t="shared" si="16"/>
        <v>-0.13000000000000256</v>
      </c>
      <c r="L357" s="1">
        <f t="shared" si="17"/>
        <v>-0.13999999999999702</v>
      </c>
      <c r="M357" s="1"/>
      <c r="N357" s="18">
        <v>352</v>
      </c>
    </row>
    <row r="358" spans="1:14">
      <c r="A358" s="16">
        <v>36896</v>
      </c>
      <c r="B358" s="4">
        <v>73</v>
      </c>
      <c r="C358" s="4">
        <v>50</v>
      </c>
      <c r="D358" s="4">
        <v>28</v>
      </c>
      <c r="E358" s="2">
        <v>30.13</v>
      </c>
      <c r="F358" s="4">
        <v>7</v>
      </c>
      <c r="G358" s="3">
        <v>1</v>
      </c>
      <c r="H358" s="2">
        <v>0</v>
      </c>
      <c r="I358" s="1">
        <v>0</v>
      </c>
      <c r="J358" s="1"/>
      <c r="K358" s="5">
        <f t="shared" si="16"/>
        <v>-5.0000000000000711E-2</v>
      </c>
      <c r="L358" s="1">
        <f t="shared" si="17"/>
        <v>-0.13000000000000256</v>
      </c>
      <c r="M358" s="1"/>
      <c r="N358" s="18">
        <v>353</v>
      </c>
    </row>
    <row r="359" spans="1:14">
      <c r="A359" s="16">
        <v>36897</v>
      </c>
      <c r="B359" s="4">
        <v>61</v>
      </c>
      <c r="C359" s="4">
        <v>46</v>
      </c>
      <c r="D359" s="4">
        <v>32</v>
      </c>
      <c r="E359" s="2">
        <v>30.08</v>
      </c>
      <c r="F359" s="4">
        <v>4</v>
      </c>
      <c r="G359" s="3">
        <v>0</v>
      </c>
      <c r="H359" s="2">
        <v>0</v>
      </c>
      <c r="I359" s="1">
        <v>4</v>
      </c>
      <c r="J359" s="1"/>
      <c r="K359" s="5">
        <f t="shared" si="16"/>
        <v>-0.15999999999999659</v>
      </c>
      <c r="L359" s="1">
        <f t="shared" si="17"/>
        <v>-5.0000000000000711E-2</v>
      </c>
      <c r="M359" s="1"/>
      <c r="N359" s="18">
        <v>354</v>
      </c>
    </row>
    <row r="360" spans="1:14">
      <c r="A360" s="16">
        <v>36898</v>
      </c>
      <c r="B360" s="4">
        <v>52</v>
      </c>
      <c r="C360" s="4">
        <v>42</v>
      </c>
      <c r="D360" s="4">
        <v>33</v>
      </c>
      <c r="E360" s="2">
        <v>29.92</v>
      </c>
      <c r="F360" s="4">
        <v>5</v>
      </c>
      <c r="G360" s="3">
        <v>0</v>
      </c>
      <c r="H360" s="2">
        <v>0</v>
      </c>
      <c r="I360" s="1">
        <v>6</v>
      </c>
      <c r="J360" s="1"/>
      <c r="K360" s="5">
        <f t="shared" si="16"/>
        <v>-8.0000000000001847E-2</v>
      </c>
      <c r="L360" s="1">
        <f t="shared" si="17"/>
        <v>-0.15999999999999659</v>
      </c>
      <c r="M360" s="1"/>
      <c r="N360" s="18">
        <v>355</v>
      </c>
    </row>
    <row r="361" spans="1:14">
      <c r="A361" s="16">
        <v>36899</v>
      </c>
      <c r="B361" s="4">
        <v>48</v>
      </c>
      <c r="C361" s="4">
        <v>40</v>
      </c>
      <c r="D361" s="4">
        <v>33</v>
      </c>
      <c r="E361" s="2">
        <v>29.84</v>
      </c>
      <c r="F361" s="4">
        <v>8</v>
      </c>
      <c r="G361" s="3">
        <v>3</v>
      </c>
      <c r="H361" s="2">
        <v>1.39</v>
      </c>
      <c r="I361" s="1">
        <v>8</v>
      </c>
      <c r="J361" s="1" t="s">
        <v>34</v>
      </c>
      <c r="K361" s="5">
        <f t="shared" si="16"/>
        <v>0.12000000000000099</v>
      </c>
      <c r="L361" s="1">
        <f t="shared" si="17"/>
        <v>-8.0000000000001847E-2</v>
      </c>
      <c r="M361" s="1"/>
      <c r="N361" s="18">
        <v>356</v>
      </c>
    </row>
    <row r="362" spans="1:14">
      <c r="A362" s="16">
        <v>36900</v>
      </c>
      <c r="B362" s="4">
        <v>45</v>
      </c>
      <c r="C362" s="4">
        <v>36</v>
      </c>
      <c r="D362" s="4">
        <v>28</v>
      </c>
      <c r="E362" s="2">
        <v>29.96</v>
      </c>
      <c r="F362" s="4">
        <v>13</v>
      </c>
      <c r="G362" s="3">
        <v>2</v>
      </c>
      <c r="H362" s="2">
        <v>0.47</v>
      </c>
      <c r="I362" s="1">
        <v>5</v>
      </c>
      <c r="J362" s="1" t="s">
        <v>34</v>
      </c>
      <c r="K362" s="5">
        <f t="shared" si="16"/>
        <v>-0.25</v>
      </c>
      <c r="L362" s="1">
        <f t="shared" si="17"/>
        <v>0.12000000000000099</v>
      </c>
      <c r="M362" s="1"/>
      <c r="N362" s="18">
        <v>357</v>
      </c>
    </row>
    <row r="363" spans="1:14">
      <c r="A363" s="16">
        <v>36901</v>
      </c>
      <c r="B363" s="4">
        <v>50</v>
      </c>
      <c r="C363" s="4">
        <v>46</v>
      </c>
      <c r="D363" s="4">
        <v>42</v>
      </c>
      <c r="E363" s="2">
        <v>29.71</v>
      </c>
      <c r="F363" s="4">
        <v>26</v>
      </c>
      <c r="G363" s="3">
        <v>2</v>
      </c>
      <c r="H363" s="2">
        <v>0.91</v>
      </c>
      <c r="I363" s="1">
        <v>8</v>
      </c>
      <c r="J363" s="1" t="s">
        <v>35</v>
      </c>
      <c r="K363" s="5">
        <f t="shared" si="16"/>
        <v>7.9999999999998295E-2</v>
      </c>
      <c r="L363" s="1">
        <f t="shared" si="17"/>
        <v>-0.25</v>
      </c>
      <c r="M363" s="1"/>
      <c r="N363" s="18">
        <v>358</v>
      </c>
    </row>
    <row r="364" spans="1:14">
      <c r="A364" s="16">
        <v>36902</v>
      </c>
      <c r="B364" s="4">
        <v>48</v>
      </c>
      <c r="C364" s="4">
        <v>44</v>
      </c>
      <c r="D364" s="4">
        <v>37</v>
      </c>
      <c r="E364" s="2">
        <v>29.79</v>
      </c>
      <c r="F364" s="4">
        <v>18</v>
      </c>
      <c r="G364" s="3">
        <v>14</v>
      </c>
      <c r="H364" s="2">
        <v>0.01</v>
      </c>
      <c r="I364" s="1">
        <v>8</v>
      </c>
      <c r="J364" s="1" t="s">
        <v>35</v>
      </c>
      <c r="K364" s="5">
        <f t="shared" si="16"/>
        <v>0.19000000000000128</v>
      </c>
      <c r="L364" s="1">
        <f t="shared" si="17"/>
        <v>7.9999999999998295E-2</v>
      </c>
      <c r="M364" s="1"/>
      <c r="N364" s="18">
        <v>359</v>
      </c>
    </row>
    <row r="365" spans="1:14">
      <c r="A365" s="16">
        <v>36903</v>
      </c>
      <c r="B365" s="4">
        <v>57</v>
      </c>
      <c r="C365" s="4">
        <v>45</v>
      </c>
      <c r="D365" s="4">
        <v>33</v>
      </c>
      <c r="E365" s="2">
        <v>29.98</v>
      </c>
      <c r="F365" s="4">
        <v>13</v>
      </c>
      <c r="G365" s="3">
        <v>3</v>
      </c>
      <c r="H365" s="2">
        <v>0</v>
      </c>
      <c r="I365" s="1">
        <v>0</v>
      </c>
      <c r="J365" s="1"/>
      <c r="K365" s="5">
        <f t="shared" si="16"/>
        <v>0.21999999999999886</v>
      </c>
      <c r="L365" s="1">
        <f t="shared" si="17"/>
        <v>0.19000000000000128</v>
      </c>
      <c r="M365" s="1"/>
      <c r="N365" s="18">
        <v>360</v>
      </c>
    </row>
    <row r="366" spans="1:14">
      <c r="A366" s="16">
        <v>36904</v>
      </c>
      <c r="B366" s="4">
        <v>50</v>
      </c>
      <c r="C366" s="4">
        <v>42</v>
      </c>
      <c r="D366" s="4">
        <v>33</v>
      </c>
      <c r="E366" s="2">
        <v>30.2</v>
      </c>
      <c r="F366" s="4">
        <v>8</v>
      </c>
      <c r="G366" s="3">
        <v>4</v>
      </c>
      <c r="H366" s="2">
        <v>0.03</v>
      </c>
      <c r="I366" s="1">
        <v>8</v>
      </c>
      <c r="J366" s="1" t="s">
        <v>34</v>
      </c>
      <c r="K366" s="5">
        <f t="shared" si="16"/>
        <v>0.10999999999999943</v>
      </c>
      <c r="L366" s="1">
        <f t="shared" si="17"/>
        <v>0.21999999999999886</v>
      </c>
      <c r="M366" s="1"/>
      <c r="N366" s="18">
        <v>361</v>
      </c>
    </row>
    <row r="367" spans="1:14">
      <c r="A367" s="16">
        <v>36905</v>
      </c>
      <c r="B367" s="4">
        <v>53</v>
      </c>
      <c r="C367" s="4">
        <v>42</v>
      </c>
      <c r="D367" s="4">
        <v>30</v>
      </c>
      <c r="E367" s="2">
        <v>30.31</v>
      </c>
      <c r="F367" s="4">
        <v>20</v>
      </c>
      <c r="G367" s="3">
        <v>6</v>
      </c>
      <c r="H367" s="2">
        <v>0</v>
      </c>
      <c r="I367" s="1">
        <v>4</v>
      </c>
      <c r="J367" s="1"/>
      <c r="K367" s="5">
        <f t="shared" si="16"/>
        <v>-3.9999999999999147E-2</v>
      </c>
      <c r="L367" s="1">
        <f t="shared" si="17"/>
        <v>0.10999999999999943</v>
      </c>
      <c r="M367" s="1"/>
      <c r="N367" s="18">
        <v>362</v>
      </c>
    </row>
    <row r="368" spans="1:14">
      <c r="A368" s="16">
        <v>36906</v>
      </c>
      <c r="B368" s="4">
        <v>53</v>
      </c>
      <c r="C368" s="4">
        <v>42</v>
      </c>
      <c r="D368" s="4">
        <v>30</v>
      </c>
      <c r="E368" s="2">
        <v>30.27</v>
      </c>
      <c r="F368" s="4">
        <v>20</v>
      </c>
      <c r="G368" s="3">
        <v>6</v>
      </c>
      <c r="H368" s="2">
        <v>0</v>
      </c>
      <c r="I368" s="1">
        <v>0</v>
      </c>
      <c r="J368" s="1"/>
      <c r="K368" s="5">
        <f t="shared" si="16"/>
        <v>1.0000000000001563E-2</v>
      </c>
      <c r="L368" s="1">
        <f t="shared" si="17"/>
        <v>-3.9999999999999147E-2</v>
      </c>
      <c r="M368" s="1"/>
      <c r="N368" s="18">
        <v>363</v>
      </c>
    </row>
    <row r="369" spans="1:14">
      <c r="A369" s="16">
        <v>36907</v>
      </c>
      <c r="B369" s="4">
        <v>53</v>
      </c>
      <c r="C369" s="4">
        <v>44</v>
      </c>
      <c r="D369" s="4">
        <v>34</v>
      </c>
      <c r="E369" s="2">
        <v>30.28</v>
      </c>
      <c r="F369" s="4">
        <v>23</v>
      </c>
      <c r="G369" s="3">
        <v>12</v>
      </c>
      <c r="H369" s="2">
        <v>0</v>
      </c>
      <c r="I369" s="1">
        <v>0</v>
      </c>
      <c r="J369" s="1"/>
      <c r="K369" s="5">
        <f t="shared" si="16"/>
        <v>9.9999999999997868E-2</v>
      </c>
      <c r="L369" s="1">
        <f t="shared" si="17"/>
        <v>1.0000000000001563E-2</v>
      </c>
      <c r="M369" s="1"/>
      <c r="N369" s="18">
        <v>364</v>
      </c>
    </row>
    <row r="370" spans="1:14">
      <c r="A370" s="16">
        <v>36908</v>
      </c>
      <c r="B370" s="4">
        <v>59</v>
      </c>
      <c r="C370" s="4">
        <v>44</v>
      </c>
      <c r="D370" s="4">
        <v>28</v>
      </c>
      <c r="E370" s="2">
        <v>30.38</v>
      </c>
      <c r="F370" s="4">
        <v>15</v>
      </c>
      <c r="G370" s="3">
        <v>7</v>
      </c>
      <c r="H370" s="2">
        <v>0</v>
      </c>
      <c r="I370" s="1">
        <v>0</v>
      </c>
      <c r="J370" s="1"/>
      <c r="K370" s="5">
        <f t="shared" si="16"/>
        <v>-5.0000000000000711E-2</v>
      </c>
      <c r="L370" s="1">
        <f t="shared" si="17"/>
        <v>9.9999999999997868E-2</v>
      </c>
      <c r="M370" s="1"/>
      <c r="N370" s="18">
        <v>365</v>
      </c>
    </row>
    <row r="371" spans="1:14">
      <c r="A371" s="16">
        <v>36909</v>
      </c>
      <c r="B371" s="4">
        <v>46</v>
      </c>
      <c r="C371" s="4">
        <v>36</v>
      </c>
      <c r="D371" s="4">
        <v>27</v>
      </c>
      <c r="E371" s="2">
        <v>30.33</v>
      </c>
      <c r="F371" s="4">
        <v>5</v>
      </c>
      <c r="G371" s="3">
        <v>2</v>
      </c>
      <c r="H371" s="2">
        <v>0</v>
      </c>
      <c r="I371" s="1">
        <v>0</v>
      </c>
      <c r="J371" s="1"/>
      <c r="K371" s="5">
        <f t="shared" si="16"/>
        <v>-5.9999999999998721E-2</v>
      </c>
      <c r="L371" s="1">
        <f t="shared" si="17"/>
        <v>-5.0000000000000711E-2</v>
      </c>
      <c r="M371" s="1"/>
      <c r="N371" s="18">
        <v>366</v>
      </c>
    </row>
    <row r="372" spans="1:14">
      <c r="A372" s="16">
        <v>36910</v>
      </c>
      <c r="B372" s="4">
        <v>60</v>
      </c>
      <c r="C372" s="4">
        <v>48</v>
      </c>
      <c r="D372" s="4">
        <v>33</v>
      </c>
      <c r="E372" s="2">
        <v>30.27</v>
      </c>
      <c r="F372" s="4">
        <v>6</v>
      </c>
      <c r="G372" s="3">
        <v>3</v>
      </c>
      <c r="H372" s="2">
        <v>0</v>
      </c>
      <c r="I372" s="1">
        <v>3</v>
      </c>
      <c r="J372" s="1"/>
      <c r="K372" s="5">
        <f t="shared" si="16"/>
        <v>-3.9999999999999147E-2</v>
      </c>
      <c r="L372" s="1">
        <f t="shared" si="17"/>
        <v>-5.9999999999998721E-2</v>
      </c>
      <c r="M372" s="1"/>
      <c r="N372" s="18">
        <v>367</v>
      </c>
    </row>
    <row r="373" spans="1:14">
      <c r="A373" s="16">
        <v>36911</v>
      </c>
      <c r="B373" s="4">
        <v>48</v>
      </c>
      <c r="C373" s="4">
        <v>39</v>
      </c>
      <c r="D373" s="4">
        <v>30</v>
      </c>
      <c r="E373" s="2">
        <v>30.23</v>
      </c>
      <c r="F373" s="4">
        <v>7</v>
      </c>
      <c r="G373" s="3">
        <v>5</v>
      </c>
      <c r="H373" s="2">
        <v>0</v>
      </c>
      <c r="I373" s="1">
        <v>2</v>
      </c>
      <c r="J373" s="1"/>
      <c r="K373" s="5">
        <f t="shared" si="16"/>
        <v>-1.0000000000001563E-2</v>
      </c>
      <c r="L373" s="1">
        <f t="shared" si="17"/>
        <v>-3.9999999999999147E-2</v>
      </c>
      <c r="M373" s="1"/>
      <c r="N373" s="18">
        <v>368</v>
      </c>
    </row>
    <row r="374" spans="1:14">
      <c r="A374" s="16">
        <v>36912</v>
      </c>
      <c r="B374" s="4">
        <v>55</v>
      </c>
      <c r="C374" s="4">
        <v>44</v>
      </c>
      <c r="D374" s="4">
        <v>32</v>
      </c>
      <c r="E374" s="2">
        <v>30.22</v>
      </c>
      <c r="F374" s="4">
        <v>6</v>
      </c>
      <c r="G374" s="3">
        <v>1</v>
      </c>
      <c r="H374" s="2">
        <v>0</v>
      </c>
      <c r="I374" s="1">
        <v>3</v>
      </c>
      <c r="J374" s="1"/>
      <c r="K374" s="5">
        <f t="shared" si="16"/>
        <v>-0.11999999999999744</v>
      </c>
      <c r="L374" s="1">
        <f t="shared" si="17"/>
        <v>-1.0000000000001563E-2</v>
      </c>
      <c r="M374" s="1"/>
      <c r="N374" s="18">
        <v>369</v>
      </c>
    </row>
    <row r="375" spans="1:14">
      <c r="A375" s="16">
        <v>36913</v>
      </c>
      <c r="B375" s="4">
        <v>64</v>
      </c>
      <c r="C375" s="4">
        <v>50</v>
      </c>
      <c r="D375" s="4">
        <v>36</v>
      </c>
      <c r="E375" s="2">
        <v>30.1</v>
      </c>
      <c r="F375" s="4">
        <v>6</v>
      </c>
      <c r="G375" s="3">
        <v>0</v>
      </c>
      <c r="H375" s="2">
        <v>0</v>
      </c>
      <c r="I375" s="1">
        <v>4</v>
      </c>
      <c r="J375" s="1"/>
      <c r="K375" s="5">
        <f t="shared" si="16"/>
        <v>-8.0000000000001847E-2</v>
      </c>
      <c r="L375" s="1">
        <f t="shared" si="17"/>
        <v>-0.11999999999999744</v>
      </c>
      <c r="M375" s="1"/>
      <c r="N375" s="18">
        <v>370</v>
      </c>
    </row>
    <row r="376" spans="1:14">
      <c r="A376" s="16">
        <v>36914</v>
      </c>
      <c r="B376" s="4">
        <v>46</v>
      </c>
      <c r="C376" s="4">
        <v>42</v>
      </c>
      <c r="D376" s="4">
        <v>37</v>
      </c>
      <c r="E376" s="2">
        <v>30.02</v>
      </c>
      <c r="F376" s="4">
        <v>13</v>
      </c>
      <c r="G376" s="3">
        <v>3</v>
      </c>
      <c r="H376" s="2">
        <v>0.84</v>
      </c>
      <c r="I376" s="1">
        <v>4</v>
      </c>
      <c r="J376" s="1" t="s">
        <v>35</v>
      </c>
      <c r="K376" s="5">
        <f t="shared" si="16"/>
        <v>1.9999999999999574E-2</v>
      </c>
      <c r="L376" s="1">
        <f t="shared" si="17"/>
        <v>-8.0000000000001847E-2</v>
      </c>
      <c r="M376" s="1"/>
      <c r="N376" s="18">
        <v>371</v>
      </c>
    </row>
    <row r="377" spans="1:14">
      <c r="A377" s="16">
        <v>36915</v>
      </c>
      <c r="B377" s="4">
        <v>48</v>
      </c>
      <c r="C377" s="4">
        <v>42</v>
      </c>
      <c r="D377" s="4">
        <v>33</v>
      </c>
      <c r="E377" s="2">
        <v>30.04</v>
      </c>
      <c r="F377" s="4">
        <v>8</v>
      </c>
      <c r="G377" s="3">
        <v>6</v>
      </c>
      <c r="H377" s="2">
        <v>0.6</v>
      </c>
      <c r="I377" s="1">
        <v>7</v>
      </c>
      <c r="J377" s="1" t="s">
        <v>34</v>
      </c>
      <c r="K377" s="5">
        <f t="shared" si="16"/>
        <v>0.10999999999999943</v>
      </c>
      <c r="L377" s="1">
        <f t="shared" si="17"/>
        <v>1.9999999999999574E-2</v>
      </c>
      <c r="M377" s="1"/>
      <c r="N377" s="18">
        <v>372</v>
      </c>
    </row>
    <row r="378" spans="1:14">
      <c r="A378" s="16">
        <v>36916</v>
      </c>
      <c r="B378" s="4">
        <v>43</v>
      </c>
      <c r="C378" s="4">
        <v>38</v>
      </c>
      <c r="D378" s="4">
        <v>33</v>
      </c>
      <c r="E378" s="2">
        <v>30.15</v>
      </c>
      <c r="F378" s="4">
        <v>29</v>
      </c>
      <c r="G378" s="3">
        <v>7</v>
      </c>
      <c r="H378" s="2">
        <v>0.99</v>
      </c>
      <c r="I378" s="1">
        <v>8</v>
      </c>
      <c r="J378" s="1" t="s">
        <v>38</v>
      </c>
      <c r="K378" s="5">
        <f t="shared" si="16"/>
        <v>-0.10999999999999943</v>
      </c>
      <c r="L378" s="1">
        <f t="shared" si="17"/>
        <v>0.10999999999999943</v>
      </c>
      <c r="M378" s="1"/>
      <c r="N378" s="18">
        <v>373</v>
      </c>
    </row>
    <row r="379" spans="1:14">
      <c r="A379" s="16">
        <v>36917</v>
      </c>
      <c r="B379" s="4">
        <v>46</v>
      </c>
      <c r="C379" s="4">
        <v>40</v>
      </c>
      <c r="D379" s="4">
        <v>35</v>
      </c>
      <c r="E379" s="2">
        <v>30.04</v>
      </c>
      <c r="F379" s="4">
        <v>12</v>
      </c>
      <c r="G379" s="3">
        <v>4</v>
      </c>
      <c r="H379" s="2">
        <v>0.21</v>
      </c>
      <c r="I379" s="1">
        <v>8</v>
      </c>
      <c r="J379" s="1" t="s">
        <v>35</v>
      </c>
      <c r="K379" s="5">
        <f t="shared" si="16"/>
        <v>-2.9999999999997584E-2</v>
      </c>
      <c r="L379" s="1">
        <f t="shared" si="17"/>
        <v>-0.10999999999999943</v>
      </c>
      <c r="M379" s="1"/>
      <c r="N379" s="18">
        <v>374</v>
      </c>
    </row>
    <row r="380" spans="1:14">
      <c r="A380" s="16">
        <v>36918</v>
      </c>
      <c r="B380" s="4">
        <v>57</v>
      </c>
      <c r="C380" s="4">
        <v>49</v>
      </c>
      <c r="D380" s="4">
        <v>41</v>
      </c>
      <c r="E380" s="2">
        <v>30.01</v>
      </c>
      <c r="F380" s="4">
        <v>24</v>
      </c>
      <c r="G380" s="3">
        <v>11</v>
      </c>
      <c r="H380" s="2">
        <v>0</v>
      </c>
      <c r="I380" s="1">
        <v>0</v>
      </c>
      <c r="J380" s="1"/>
      <c r="K380" s="5">
        <f t="shared" si="16"/>
        <v>5.9999999999998721E-2</v>
      </c>
      <c r="L380" s="1">
        <f t="shared" si="17"/>
        <v>-2.9999999999997584E-2</v>
      </c>
      <c r="M380" s="1"/>
      <c r="N380" s="18">
        <v>375</v>
      </c>
    </row>
    <row r="381" spans="1:14">
      <c r="A381" s="16">
        <v>36919</v>
      </c>
      <c r="B381" s="4">
        <v>51</v>
      </c>
      <c r="C381" s="4">
        <v>42</v>
      </c>
      <c r="D381" s="4">
        <v>34</v>
      </c>
      <c r="E381" s="2">
        <v>30.07</v>
      </c>
      <c r="F381" s="4">
        <v>12</v>
      </c>
      <c r="G381" s="3">
        <v>8</v>
      </c>
      <c r="H381" s="2">
        <v>0</v>
      </c>
      <c r="I381" s="1">
        <v>0</v>
      </c>
      <c r="J381" s="1" t="s">
        <v>35</v>
      </c>
      <c r="K381" s="5">
        <f t="shared" si="16"/>
        <v>0.17999999999999972</v>
      </c>
      <c r="L381" s="1">
        <f t="shared" si="17"/>
        <v>5.9999999999998721E-2</v>
      </c>
      <c r="M381" s="1"/>
      <c r="N381" s="18">
        <v>376</v>
      </c>
    </row>
    <row r="382" spans="1:14">
      <c r="A382" s="16">
        <v>36920</v>
      </c>
      <c r="B382" s="4">
        <v>54</v>
      </c>
      <c r="C382" s="4">
        <v>45</v>
      </c>
      <c r="D382" s="4">
        <v>36</v>
      </c>
      <c r="E382" s="2">
        <v>30.25</v>
      </c>
      <c r="F382" s="4">
        <v>7</v>
      </c>
      <c r="G382" s="3">
        <v>1</v>
      </c>
      <c r="H382" s="2">
        <v>7.0000000000000007E-2</v>
      </c>
      <c r="I382" s="1">
        <v>8</v>
      </c>
      <c r="J382" s="1" t="s">
        <v>35</v>
      </c>
      <c r="K382" s="5">
        <f t="shared" si="16"/>
        <v>0.12999999999999901</v>
      </c>
      <c r="L382" s="1">
        <f t="shared" si="17"/>
        <v>0.17999999999999972</v>
      </c>
      <c r="M382" s="1"/>
      <c r="N382" s="18">
        <v>377</v>
      </c>
    </row>
    <row r="383" spans="1:14" s="8" customFormat="1">
      <c r="A383" s="72">
        <v>36921</v>
      </c>
      <c r="B383" s="51">
        <v>53</v>
      </c>
      <c r="C383" s="51">
        <v>44</v>
      </c>
      <c r="D383" s="51">
        <v>36</v>
      </c>
      <c r="E383" s="62">
        <v>30.38</v>
      </c>
      <c r="F383" s="51">
        <v>18</v>
      </c>
      <c r="G383" s="57">
        <v>6</v>
      </c>
      <c r="H383" s="62">
        <v>0</v>
      </c>
      <c r="I383" s="9">
        <v>0</v>
      </c>
      <c r="J383" s="9"/>
      <c r="K383" s="36">
        <f t="shared" si="16"/>
        <v>-5.0000000000000711E-2</v>
      </c>
      <c r="L383" s="9">
        <f t="shared" si="17"/>
        <v>0.12999999999999901</v>
      </c>
      <c r="M383" s="9"/>
      <c r="N383" s="18">
        <v>378</v>
      </c>
    </row>
    <row r="384" spans="1:14">
      <c r="A384" s="16">
        <v>36922</v>
      </c>
      <c r="B384" s="4">
        <v>62</v>
      </c>
      <c r="C384" s="4">
        <v>53</v>
      </c>
      <c r="D384" s="4">
        <v>35</v>
      </c>
      <c r="E384" s="2">
        <v>30.33</v>
      </c>
      <c r="F384" s="4">
        <v>15</v>
      </c>
      <c r="G384" s="3">
        <v>12</v>
      </c>
      <c r="H384" s="2">
        <v>0</v>
      </c>
      <c r="I384" s="1">
        <v>0</v>
      </c>
      <c r="J384" s="1"/>
      <c r="K384" s="5">
        <f t="shared" si="16"/>
        <v>2.0000000000003126E-2</v>
      </c>
      <c r="L384" s="1">
        <f t="shared" si="17"/>
        <v>-5.0000000000000711E-2</v>
      </c>
      <c r="M384" s="1"/>
      <c r="N384" s="18">
        <v>379</v>
      </c>
    </row>
    <row r="385" spans="1:14">
      <c r="A385" s="16">
        <v>36923</v>
      </c>
      <c r="B385" s="4">
        <v>52</v>
      </c>
      <c r="C385" s="4">
        <v>40</v>
      </c>
      <c r="D385" s="4">
        <v>28</v>
      </c>
      <c r="E385" s="2">
        <v>30.35</v>
      </c>
      <c r="F385" s="4">
        <v>6</v>
      </c>
      <c r="G385" s="3">
        <v>1</v>
      </c>
      <c r="H385" s="2">
        <v>0</v>
      </c>
      <c r="I385" s="1">
        <v>0</v>
      </c>
      <c r="J385" s="1"/>
      <c r="K385" s="5"/>
      <c r="L385" s="1">
        <f t="shared" si="17"/>
        <v>2.0000000000003126E-2</v>
      </c>
      <c r="M385" s="1"/>
      <c r="N385" s="18">
        <v>380</v>
      </c>
    </row>
    <row r="386" spans="1:14">
      <c r="A386" s="71">
        <v>37211</v>
      </c>
      <c r="B386" s="50">
        <v>57</v>
      </c>
      <c r="C386" s="50">
        <v>56</v>
      </c>
      <c r="D386" s="50">
        <v>54</v>
      </c>
      <c r="E386" s="28">
        <v>30</v>
      </c>
      <c r="F386" s="50">
        <v>10</v>
      </c>
      <c r="G386" s="30">
        <v>0</v>
      </c>
      <c r="H386" s="28">
        <v>0.23</v>
      </c>
      <c r="I386" s="20">
        <v>8</v>
      </c>
      <c r="J386" s="20" t="s">
        <v>35</v>
      </c>
      <c r="K386" s="35">
        <f>E387-E386</f>
        <v>0.10999999999999943</v>
      </c>
      <c r="L386" s="20"/>
      <c r="M386" s="1"/>
      <c r="N386" s="18">
        <v>381</v>
      </c>
    </row>
    <row r="387" spans="1:14">
      <c r="A387" s="16">
        <v>37212</v>
      </c>
      <c r="B387" s="4">
        <v>63</v>
      </c>
      <c r="C387" s="4">
        <v>56</v>
      </c>
      <c r="D387" s="4">
        <v>48</v>
      </c>
      <c r="E387" s="2">
        <v>30.11</v>
      </c>
      <c r="F387" s="4">
        <v>7</v>
      </c>
      <c r="G387" s="3">
        <v>5</v>
      </c>
      <c r="H387" s="2">
        <v>0</v>
      </c>
      <c r="I387" s="1">
        <v>4</v>
      </c>
      <c r="J387" s="1"/>
      <c r="K387" s="5">
        <f>E388-E387</f>
        <v>8.0000000000001847E-2</v>
      </c>
      <c r="L387" s="1">
        <f>E387-E386</f>
        <v>0.10999999999999943</v>
      </c>
      <c r="M387" s="1"/>
      <c r="N387" s="18">
        <v>382</v>
      </c>
    </row>
    <row r="388" spans="1:14">
      <c r="A388" s="16">
        <v>37213</v>
      </c>
      <c r="B388" s="4">
        <v>62</v>
      </c>
      <c r="C388" s="4">
        <v>52</v>
      </c>
      <c r="D388" s="4">
        <v>43</v>
      </c>
      <c r="E388" s="2">
        <v>30.19</v>
      </c>
      <c r="F388" s="4">
        <v>6</v>
      </c>
      <c r="G388" s="3">
        <v>5</v>
      </c>
      <c r="H388" s="2">
        <v>0</v>
      </c>
      <c r="I388" s="1">
        <v>2</v>
      </c>
      <c r="J388" s="1"/>
      <c r="K388" s="5">
        <f>E389-E388</f>
        <v>-5.0000000000000711E-2</v>
      </c>
      <c r="L388" s="1">
        <f>E388-E387</f>
        <v>8.0000000000001847E-2</v>
      </c>
      <c r="M388" s="1"/>
      <c r="N388" s="18">
        <v>383</v>
      </c>
    </row>
    <row r="389" spans="1:14">
      <c r="A389" s="16">
        <v>37214</v>
      </c>
      <c r="B389" s="4">
        <v>57</v>
      </c>
      <c r="C389" s="4">
        <v>54</v>
      </c>
      <c r="D389" s="4">
        <v>52</v>
      </c>
      <c r="E389" s="2">
        <v>30.14</v>
      </c>
      <c r="F389" s="4">
        <v>14</v>
      </c>
      <c r="G389" s="3">
        <v>3</v>
      </c>
      <c r="H389" s="2">
        <v>0.13</v>
      </c>
      <c r="I389" s="1">
        <v>8</v>
      </c>
      <c r="J389" s="1" t="s">
        <v>35</v>
      </c>
      <c r="K389" s="5">
        <f>E390-E389</f>
        <v>-1.0000000000001563E-2</v>
      </c>
      <c r="L389" s="1">
        <f>E389-E388</f>
        <v>-5.0000000000000711E-2</v>
      </c>
      <c r="M389" s="1"/>
      <c r="N389" s="18">
        <v>384</v>
      </c>
    </row>
    <row r="390" spans="1:14">
      <c r="A390" s="16">
        <v>37215</v>
      </c>
      <c r="B390" s="4">
        <v>60</v>
      </c>
      <c r="C390" s="4">
        <v>56</v>
      </c>
      <c r="D390" s="4">
        <v>52</v>
      </c>
      <c r="E390" s="2">
        <v>30.13</v>
      </c>
      <c r="F390" s="4">
        <v>25</v>
      </c>
      <c r="G390" s="3">
        <v>5</v>
      </c>
      <c r="H390" s="2">
        <v>0.09</v>
      </c>
      <c r="I390" s="1">
        <v>8</v>
      </c>
      <c r="J390" s="1" t="s">
        <v>35</v>
      </c>
      <c r="K390" s="5"/>
      <c r="L390" s="1">
        <f>E390-E389</f>
        <v>-1.0000000000001563E-2</v>
      </c>
      <c r="M390" s="1"/>
      <c r="N390" s="18">
        <v>385</v>
      </c>
    </row>
    <row r="391" spans="1:14">
      <c r="A391" s="16">
        <v>37269</v>
      </c>
      <c r="B391" s="4">
        <v>61</v>
      </c>
      <c r="C391" s="4">
        <v>50</v>
      </c>
      <c r="D391" s="4">
        <v>39</v>
      </c>
      <c r="E391" s="2">
        <v>30.1</v>
      </c>
      <c r="F391" s="4">
        <v>15</v>
      </c>
      <c r="G391" s="3">
        <v>10</v>
      </c>
      <c r="H391" s="2">
        <v>0</v>
      </c>
      <c r="I391" s="1">
        <v>0</v>
      </c>
      <c r="J391" s="1"/>
      <c r="K391" s="5">
        <f t="shared" ref="K391:K422" si="18">E392-E391</f>
        <v>-2.0000000000003126E-2</v>
      </c>
      <c r="L391" s="1"/>
      <c r="M391" s="1">
        <v>2002</v>
      </c>
      <c r="N391" s="18">
        <v>386</v>
      </c>
    </row>
    <row r="392" spans="1:14">
      <c r="A392" s="16">
        <v>37270</v>
      </c>
      <c r="B392" s="4">
        <v>55</v>
      </c>
      <c r="C392" s="4">
        <v>44</v>
      </c>
      <c r="D392" s="4">
        <v>33</v>
      </c>
      <c r="E392" s="2">
        <v>30.08</v>
      </c>
      <c r="F392" s="4">
        <v>10</v>
      </c>
      <c r="G392" s="3">
        <v>3</v>
      </c>
      <c r="H392" s="2">
        <v>0</v>
      </c>
      <c r="I392" s="1">
        <v>4</v>
      </c>
      <c r="J392" s="1" t="s">
        <v>37</v>
      </c>
      <c r="K392" s="5">
        <f t="shared" si="18"/>
        <v>8.0000000000001847E-2</v>
      </c>
      <c r="L392" s="1">
        <f t="shared" ref="L392:L423" si="19">E392-E391</f>
        <v>-2.0000000000003126E-2</v>
      </c>
      <c r="M392" s="1"/>
      <c r="N392" s="18">
        <v>387</v>
      </c>
    </row>
    <row r="393" spans="1:14">
      <c r="A393" s="16">
        <v>37271</v>
      </c>
      <c r="B393" s="4">
        <v>55</v>
      </c>
      <c r="C393" s="4">
        <v>46</v>
      </c>
      <c r="D393" s="4">
        <v>37</v>
      </c>
      <c r="E393" s="2">
        <v>30.16</v>
      </c>
      <c r="F393" s="4">
        <v>22</v>
      </c>
      <c r="G393" s="3">
        <v>10</v>
      </c>
      <c r="H393" s="2">
        <v>0</v>
      </c>
      <c r="I393" s="1">
        <v>0</v>
      </c>
      <c r="J393" s="1"/>
      <c r="K393" s="5">
        <f t="shared" si="18"/>
        <v>5.0000000000000711E-2</v>
      </c>
      <c r="L393" s="1">
        <f t="shared" si="19"/>
        <v>8.0000000000001847E-2</v>
      </c>
      <c r="M393" s="1"/>
      <c r="N393" s="18">
        <v>388</v>
      </c>
    </row>
    <row r="394" spans="1:14">
      <c r="A394" s="16">
        <v>37272</v>
      </c>
      <c r="B394" s="4">
        <v>57</v>
      </c>
      <c r="C394" s="4">
        <v>47</v>
      </c>
      <c r="D394" s="4">
        <v>37</v>
      </c>
      <c r="E394" s="2">
        <v>30.21</v>
      </c>
      <c r="F394" s="4">
        <v>20</v>
      </c>
      <c r="G394" s="3">
        <v>15</v>
      </c>
      <c r="H394" s="2">
        <v>0</v>
      </c>
      <c r="I394" s="1">
        <v>0</v>
      </c>
      <c r="J394" s="1"/>
      <c r="K394" s="5">
        <f t="shared" si="18"/>
        <v>1.9999999999999574E-2</v>
      </c>
      <c r="L394" s="1">
        <f t="shared" si="19"/>
        <v>5.0000000000000711E-2</v>
      </c>
      <c r="M394" s="1"/>
      <c r="N394" s="18">
        <v>389</v>
      </c>
    </row>
    <row r="395" spans="1:14">
      <c r="A395" s="16">
        <v>37273</v>
      </c>
      <c r="B395" s="4">
        <v>55</v>
      </c>
      <c r="C395" s="4">
        <v>44</v>
      </c>
      <c r="D395" s="4">
        <v>33</v>
      </c>
      <c r="E395" s="2">
        <v>30.23</v>
      </c>
      <c r="F395" s="4">
        <v>16</v>
      </c>
      <c r="G395" s="3">
        <v>5</v>
      </c>
      <c r="H395" s="2">
        <v>0</v>
      </c>
      <c r="I395" s="1">
        <v>3</v>
      </c>
      <c r="J395" s="1"/>
      <c r="K395" s="5">
        <f t="shared" si="18"/>
        <v>7.0000000000000284E-2</v>
      </c>
      <c r="L395" s="1">
        <f t="shared" si="19"/>
        <v>1.9999999999999574E-2</v>
      </c>
      <c r="M395" s="1"/>
      <c r="N395" s="18">
        <v>390</v>
      </c>
    </row>
    <row r="396" spans="1:14">
      <c r="A396" s="16">
        <v>37274</v>
      </c>
      <c r="B396" s="4">
        <v>57</v>
      </c>
      <c r="C396" s="4">
        <v>46</v>
      </c>
      <c r="D396" s="4">
        <v>35</v>
      </c>
      <c r="E396" s="2">
        <v>30.3</v>
      </c>
      <c r="F396" s="4">
        <v>16</v>
      </c>
      <c r="G396" s="3">
        <v>8</v>
      </c>
      <c r="H396" s="2">
        <v>0</v>
      </c>
      <c r="I396" s="1">
        <v>0</v>
      </c>
      <c r="J396" s="1"/>
      <c r="K396" s="5">
        <f t="shared" si="18"/>
        <v>-5.0000000000000711E-2</v>
      </c>
      <c r="L396" s="1">
        <f t="shared" si="19"/>
        <v>7.0000000000000284E-2</v>
      </c>
      <c r="M396" s="1"/>
      <c r="N396" s="18">
        <v>391</v>
      </c>
    </row>
    <row r="397" spans="1:14">
      <c r="A397" s="16">
        <v>37275</v>
      </c>
      <c r="B397" s="4">
        <v>54</v>
      </c>
      <c r="C397" s="4">
        <v>41</v>
      </c>
      <c r="D397" s="4">
        <v>28</v>
      </c>
      <c r="E397" s="2">
        <v>30.25</v>
      </c>
      <c r="F397" s="4">
        <v>16</v>
      </c>
      <c r="G397" s="3">
        <v>4</v>
      </c>
      <c r="H397" s="2">
        <v>0</v>
      </c>
      <c r="I397" s="1">
        <v>0</v>
      </c>
      <c r="J397" s="1"/>
      <c r="K397" s="5">
        <f t="shared" si="18"/>
        <v>-1.0000000000001563E-2</v>
      </c>
      <c r="L397" s="1">
        <f t="shared" si="19"/>
        <v>-5.0000000000000711E-2</v>
      </c>
      <c r="M397" s="1"/>
      <c r="N397" s="18">
        <v>392</v>
      </c>
    </row>
    <row r="398" spans="1:14">
      <c r="A398" s="16">
        <v>37276</v>
      </c>
      <c r="B398" s="4">
        <v>55</v>
      </c>
      <c r="C398" s="4">
        <v>45</v>
      </c>
      <c r="D398" s="4">
        <v>35</v>
      </c>
      <c r="E398" s="2">
        <v>30.24</v>
      </c>
      <c r="F398" s="4">
        <v>9</v>
      </c>
      <c r="G398" s="3">
        <v>0</v>
      </c>
      <c r="H398" s="2">
        <v>0</v>
      </c>
      <c r="I398" s="1">
        <v>6</v>
      </c>
      <c r="J398" s="1"/>
      <c r="K398" s="5">
        <f t="shared" si="18"/>
        <v>-0.17999999999999972</v>
      </c>
      <c r="L398" s="1">
        <f t="shared" si="19"/>
        <v>-1.0000000000001563E-2</v>
      </c>
      <c r="M398" s="1"/>
      <c r="N398" s="18">
        <v>393</v>
      </c>
    </row>
    <row r="399" spans="1:14">
      <c r="A399" s="16">
        <v>37277</v>
      </c>
      <c r="B399" s="4">
        <v>50</v>
      </c>
      <c r="C399" s="4">
        <v>46</v>
      </c>
      <c r="D399" s="4">
        <v>33</v>
      </c>
      <c r="E399" s="2">
        <v>30.06</v>
      </c>
      <c r="F399" s="4">
        <v>18</v>
      </c>
      <c r="G399" s="3">
        <v>7</v>
      </c>
      <c r="H399" s="2">
        <v>0.09</v>
      </c>
      <c r="I399" s="1">
        <v>8</v>
      </c>
      <c r="J399" s="1" t="s">
        <v>35</v>
      </c>
      <c r="K399" s="5">
        <f t="shared" si="18"/>
        <v>0.14000000000000057</v>
      </c>
      <c r="L399" s="1">
        <f t="shared" si="19"/>
        <v>-0.17999999999999972</v>
      </c>
      <c r="M399" s="1"/>
      <c r="N399" s="18">
        <v>394</v>
      </c>
    </row>
    <row r="400" spans="1:14">
      <c r="A400" s="16">
        <v>37278</v>
      </c>
      <c r="B400" s="4">
        <v>46</v>
      </c>
      <c r="C400" s="4">
        <v>36</v>
      </c>
      <c r="D400" s="4">
        <v>27</v>
      </c>
      <c r="E400" s="2">
        <v>30.2</v>
      </c>
      <c r="F400" s="4">
        <v>7</v>
      </c>
      <c r="G400" s="3">
        <v>3</v>
      </c>
      <c r="H400" s="2">
        <v>0</v>
      </c>
      <c r="I400" s="1">
        <v>0</v>
      </c>
      <c r="J400" s="1"/>
      <c r="K400" s="5">
        <f t="shared" si="18"/>
        <v>0.16000000000000014</v>
      </c>
      <c r="L400" s="1">
        <f t="shared" si="19"/>
        <v>0.14000000000000057</v>
      </c>
      <c r="M400" s="1"/>
      <c r="N400" s="18">
        <v>395</v>
      </c>
    </row>
    <row r="401" spans="1:14">
      <c r="A401" s="16">
        <v>37279</v>
      </c>
      <c r="B401" s="4">
        <v>54</v>
      </c>
      <c r="C401" s="4">
        <v>40</v>
      </c>
      <c r="D401" s="4">
        <v>27</v>
      </c>
      <c r="E401" s="2">
        <v>30.36</v>
      </c>
      <c r="F401" s="4">
        <v>10</v>
      </c>
      <c r="G401" s="3">
        <v>2</v>
      </c>
      <c r="H401" s="2">
        <v>0</v>
      </c>
      <c r="I401" s="1">
        <v>0</v>
      </c>
      <c r="J401" s="1"/>
      <c r="K401" s="5">
        <f t="shared" si="18"/>
        <v>8.9999999999999858E-2</v>
      </c>
      <c r="L401" s="1">
        <f t="shared" si="19"/>
        <v>0.16000000000000014</v>
      </c>
      <c r="M401" s="1"/>
      <c r="N401" s="18">
        <v>396</v>
      </c>
    </row>
    <row r="402" spans="1:14">
      <c r="A402" s="16">
        <v>37280</v>
      </c>
      <c r="B402" s="4">
        <v>51</v>
      </c>
      <c r="C402" s="4">
        <v>40</v>
      </c>
      <c r="D402" s="4">
        <v>30</v>
      </c>
      <c r="E402" s="2">
        <v>30.45</v>
      </c>
      <c r="F402" s="4">
        <v>6</v>
      </c>
      <c r="G402" s="3">
        <v>3</v>
      </c>
      <c r="H402" s="2">
        <v>0</v>
      </c>
      <c r="I402" s="1">
        <v>0</v>
      </c>
      <c r="J402" s="1"/>
      <c r="K402" s="5">
        <f t="shared" si="18"/>
        <v>-0.33999999999999986</v>
      </c>
      <c r="L402" s="1">
        <f t="shared" si="19"/>
        <v>8.9999999999999858E-2</v>
      </c>
      <c r="M402" s="1"/>
      <c r="N402" s="18">
        <v>397</v>
      </c>
    </row>
    <row r="403" spans="1:14">
      <c r="A403" s="16">
        <v>37281</v>
      </c>
      <c r="B403" s="4">
        <v>45</v>
      </c>
      <c r="C403" s="4">
        <v>39</v>
      </c>
      <c r="D403" s="4">
        <v>33</v>
      </c>
      <c r="E403" s="2">
        <v>30.11</v>
      </c>
      <c r="F403" s="4">
        <v>6</v>
      </c>
      <c r="G403" s="3">
        <v>0</v>
      </c>
      <c r="H403" s="2">
        <v>0.01</v>
      </c>
      <c r="I403" s="1">
        <v>3</v>
      </c>
      <c r="J403" s="1" t="s">
        <v>35</v>
      </c>
      <c r="K403" s="5">
        <f t="shared" si="18"/>
        <v>-0.16999999999999815</v>
      </c>
      <c r="L403" s="1">
        <f t="shared" si="19"/>
        <v>-0.33999999999999986</v>
      </c>
      <c r="M403" s="1"/>
      <c r="N403" s="18">
        <v>398</v>
      </c>
    </row>
    <row r="404" spans="1:14">
      <c r="A404" s="16">
        <v>37282</v>
      </c>
      <c r="B404" s="4">
        <v>50</v>
      </c>
      <c r="C404" s="4">
        <v>42</v>
      </c>
      <c r="D404" s="4">
        <v>33</v>
      </c>
      <c r="E404" s="2">
        <v>29.94</v>
      </c>
      <c r="F404" s="4">
        <v>9</v>
      </c>
      <c r="G404" s="3">
        <v>0</v>
      </c>
      <c r="H404" s="2">
        <v>0.42</v>
      </c>
      <c r="I404" s="1">
        <v>8</v>
      </c>
      <c r="J404" s="1" t="s">
        <v>35</v>
      </c>
      <c r="K404" s="5">
        <f t="shared" si="18"/>
        <v>3.9999999999999147E-2</v>
      </c>
      <c r="L404" s="1">
        <f t="shared" si="19"/>
        <v>-0.16999999999999815</v>
      </c>
      <c r="M404" s="1"/>
      <c r="N404" s="18">
        <v>399</v>
      </c>
    </row>
    <row r="405" spans="1:14">
      <c r="A405" s="16">
        <v>37283</v>
      </c>
      <c r="B405" s="4">
        <v>46</v>
      </c>
      <c r="C405" s="4">
        <v>37</v>
      </c>
      <c r="D405" s="4">
        <v>28</v>
      </c>
      <c r="E405" s="2">
        <v>29.98</v>
      </c>
      <c r="F405" s="4">
        <v>7</v>
      </c>
      <c r="G405" s="3">
        <v>3</v>
      </c>
      <c r="H405" s="2">
        <v>0</v>
      </c>
      <c r="I405" s="1">
        <v>0</v>
      </c>
      <c r="J405" s="1"/>
      <c r="K405" s="5">
        <f t="shared" si="18"/>
        <v>0</v>
      </c>
      <c r="L405" s="1">
        <f t="shared" si="19"/>
        <v>3.9999999999999147E-2</v>
      </c>
      <c r="M405" s="1"/>
      <c r="N405" s="18">
        <v>400</v>
      </c>
    </row>
    <row r="406" spans="1:14">
      <c r="A406" s="16">
        <v>37284</v>
      </c>
      <c r="B406" s="4">
        <v>42</v>
      </c>
      <c r="C406" s="4">
        <v>34</v>
      </c>
      <c r="D406" s="4">
        <v>27</v>
      </c>
      <c r="E406" s="2">
        <v>29.98</v>
      </c>
      <c r="F406" s="4">
        <v>13</v>
      </c>
      <c r="G406" s="3">
        <v>3</v>
      </c>
      <c r="H406" s="2">
        <v>0.04</v>
      </c>
      <c r="I406" s="1">
        <v>5</v>
      </c>
      <c r="J406" s="1" t="s">
        <v>41</v>
      </c>
      <c r="K406" s="5">
        <f t="shared" si="18"/>
        <v>0.14000000000000057</v>
      </c>
      <c r="L406" s="1">
        <f t="shared" si="19"/>
        <v>0</v>
      </c>
      <c r="M406" s="1"/>
      <c r="N406" s="18">
        <v>401</v>
      </c>
    </row>
    <row r="407" spans="1:14">
      <c r="A407" s="16">
        <v>37285</v>
      </c>
      <c r="B407" s="4">
        <v>50</v>
      </c>
      <c r="C407" s="4">
        <v>39</v>
      </c>
      <c r="D407" s="4">
        <v>28</v>
      </c>
      <c r="E407" s="2">
        <v>30.12</v>
      </c>
      <c r="F407" s="4">
        <v>17</v>
      </c>
      <c r="G407" s="3">
        <v>1</v>
      </c>
      <c r="H407" s="2">
        <v>0</v>
      </c>
      <c r="I407" s="1">
        <v>4</v>
      </c>
      <c r="J407" s="1" t="s">
        <v>37</v>
      </c>
      <c r="K407" s="5">
        <f t="shared" si="18"/>
        <v>0.16999999999999815</v>
      </c>
      <c r="L407" s="1">
        <f t="shared" si="19"/>
        <v>0.14000000000000057</v>
      </c>
      <c r="M407" s="1"/>
      <c r="N407" s="18">
        <v>402</v>
      </c>
    </row>
    <row r="408" spans="1:14">
      <c r="A408" s="16">
        <v>37286</v>
      </c>
      <c r="B408" s="4">
        <v>54</v>
      </c>
      <c r="C408" s="4">
        <v>43</v>
      </c>
      <c r="D408" s="4">
        <v>32</v>
      </c>
      <c r="E408" s="2">
        <v>30.29</v>
      </c>
      <c r="F408" s="4">
        <v>14</v>
      </c>
      <c r="G408" s="3">
        <v>7</v>
      </c>
      <c r="H408" s="2">
        <v>0</v>
      </c>
      <c r="I408" s="1">
        <v>0</v>
      </c>
      <c r="J408" s="1"/>
      <c r="K408" s="5">
        <f t="shared" si="18"/>
        <v>0.10000000000000142</v>
      </c>
      <c r="L408" s="1">
        <f t="shared" si="19"/>
        <v>0.16999999999999815</v>
      </c>
      <c r="M408" s="1"/>
      <c r="N408" s="18">
        <v>403</v>
      </c>
    </row>
    <row r="409" spans="1:14">
      <c r="A409" s="16">
        <v>37287</v>
      </c>
      <c r="B409" s="4">
        <v>46</v>
      </c>
      <c r="C409" s="4">
        <v>36</v>
      </c>
      <c r="D409" s="4">
        <v>26</v>
      </c>
      <c r="E409" s="2">
        <v>30.39</v>
      </c>
      <c r="F409" s="4">
        <v>8</v>
      </c>
      <c r="G409" s="3">
        <v>2</v>
      </c>
      <c r="H409" s="2">
        <v>0</v>
      </c>
      <c r="I409" s="1">
        <v>0</v>
      </c>
      <c r="J409" s="1"/>
      <c r="K409" s="5">
        <f t="shared" si="18"/>
        <v>-5.0000000000000711E-2</v>
      </c>
      <c r="L409" s="1">
        <f t="shared" si="19"/>
        <v>0.10000000000000142</v>
      </c>
      <c r="M409" s="1"/>
      <c r="N409" s="18">
        <v>404</v>
      </c>
    </row>
    <row r="410" spans="1:14">
      <c r="A410" s="16">
        <v>37288</v>
      </c>
      <c r="B410" s="4">
        <v>51</v>
      </c>
      <c r="C410" s="4">
        <v>44</v>
      </c>
      <c r="D410" s="4">
        <v>35</v>
      </c>
      <c r="E410" s="2">
        <v>30.34</v>
      </c>
      <c r="F410" s="4">
        <v>8</v>
      </c>
      <c r="G410" s="3">
        <v>0</v>
      </c>
      <c r="H410" s="2">
        <v>0</v>
      </c>
      <c r="I410" s="1">
        <v>7</v>
      </c>
      <c r="J410" s="1" t="s">
        <v>35</v>
      </c>
      <c r="K410" s="5">
        <f t="shared" si="18"/>
        <v>-0.12999999999999901</v>
      </c>
      <c r="L410" s="1">
        <f t="shared" si="19"/>
        <v>-5.0000000000000711E-2</v>
      </c>
      <c r="M410" s="1"/>
      <c r="N410" s="18">
        <v>405</v>
      </c>
    </row>
    <row r="411" spans="1:14">
      <c r="A411" s="16">
        <v>37289</v>
      </c>
      <c r="B411" s="4">
        <v>55</v>
      </c>
      <c r="C411" s="4">
        <v>42</v>
      </c>
      <c r="D411" s="4">
        <v>28</v>
      </c>
      <c r="E411" s="2">
        <v>30.21</v>
      </c>
      <c r="F411" s="4">
        <v>9</v>
      </c>
      <c r="G411" s="3">
        <v>2</v>
      </c>
      <c r="H411" s="2">
        <v>0</v>
      </c>
      <c r="I411" s="1">
        <v>0</v>
      </c>
      <c r="J411" s="1"/>
      <c r="K411" s="5">
        <f t="shared" si="18"/>
        <v>0.14000000000000057</v>
      </c>
      <c r="L411" s="1">
        <f t="shared" si="19"/>
        <v>-0.12999999999999901</v>
      </c>
      <c r="M411" s="1"/>
      <c r="N411" s="18">
        <v>406</v>
      </c>
    </row>
    <row r="412" spans="1:14">
      <c r="A412" s="16">
        <v>37290</v>
      </c>
      <c r="B412" s="4">
        <v>61</v>
      </c>
      <c r="C412" s="4">
        <v>46</v>
      </c>
      <c r="D412" s="4">
        <v>30</v>
      </c>
      <c r="E412" s="2">
        <v>30.35</v>
      </c>
      <c r="F412" s="4">
        <v>6</v>
      </c>
      <c r="G412" s="3">
        <v>4</v>
      </c>
      <c r="H412" s="2">
        <v>0</v>
      </c>
      <c r="I412" s="1">
        <v>3</v>
      </c>
      <c r="J412" s="1"/>
      <c r="K412" s="5">
        <f t="shared" si="18"/>
        <v>-7.0000000000000284E-2</v>
      </c>
      <c r="L412" s="1">
        <f t="shared" si="19"/>
        <v>0.14000000000000057</v>
      </c>
      <c r="M412" s="1"/>
      <c r="N412" s="18">
        <v>407</v>
      </c>
    </row>
    <row r="413" spans="1:14">
      <c r="A413" s="16">
        <v>37291</v>
      </c>
      <c r="B413" s="4">
        <v>69</v>
      </c>
      <c r="C413" s="4">
        <v>48</v>
      </c>
      <c r="D413" s="4">
        <v>28</v>
      </c>
      <c r="E413" s="2">
        <v>30.28</v>
      </c>
      <c r="F413" s="4">
        <v>8</v>
      </c>
      <c r="G413" s="3">
        <v>1</v>
      </c>
      <c r="H413" s="2">
        <v>0</v>
      </c>
      <c r="I413" s="1">
        <v>0</v>
      </c>
      <c r="J413" s="1"/>
      <c r="K413" s="5">
        <f t="shared" si="18"/>
        <v>0</v>
      </c>
      <c r="L413" s="1">
        <f t="shared" si="19"/>
        <v>-7.0000000000000284E-2</v>
      </c>
      <c r="M413" s="1"/>
      <c r="N413" s="18">
        <v>408</v>
      </c>
    </row>
    <row r="414" spans="1:14">
      <c r="A414" s="16">
        <v>37292</v>
      </c>
      <c r="B414" s="4">
        <v>57</v>
      </c>
      <c r="C414" s="4">
        <v>44</v>
      </c>
      <c r="D414" s="4">
        <v>30</v>
      </c>
      <c r="E414" s="2">
        <v>30.28</v>
      </c>
      <c r="F414" s="4">
        <v>5</v>
      </c>
      <c r="G414" s="3">
        <v>1</v>
      </c>
      <c r="H414" s="2">
        <v>0</v>
      </c>
      <c r="I414" s="1">
        <v>0</v>
      </c>
      <c r="J414" s="1"/>
      <c r="K414" s="5">
        <f t="shared" si="18"/>
        <v>-5.0000000000000711E-2</v>
      </c>
      <c r="L414" s="1">
        <f t="shared" si="19"/>
        <v>0</v>
      </c>
      <c r="M414" s="1"/>
      <c r="N414" s="18">
        <v>409</v>
      </c>
    </row>
    <row r="415" spans="1:14">
      <c r="A415" s="16">
        <v>37293</v>
      </c>
      <c r="B415" s="4">
        <v>54</v>
      </c>
      <c r="C415" s="4">
        <v>44</v>
      </c>
      <c r="D415" s="4">
        <v>34</v>
      </c>
      <c r="E415" s="2">
        <v>30.23</v>
      </c>
      <c r="F415" s="4">
        <v>7</v>
      </c>
      <c r="G415" s="3">
        <v>0</v>
      </c>
      <c r="H415" s="2">
        <v>0</v>
      </c>
      <c r="I415" s="1">
        <v>2</v>
      </c>
      <c r="J415" s="1"/>
      <c r="K415" s="5">
        <f t="shared" si="18"/>
        <v>-0.17999999999999972</v>
      </c>
      <c r="L415" s="1">
        <f t="shared" si="19"/>
        <v>-5.0000000000000711E-2</v>
      </c>
      <c r="M415" s="1"/>
      <c r="N415" s="18">
        <v>410</v>
      </c>
    </row>
    <row r="416" spans="1:14">
      <c r="A416" s="16">
        <v>37294</v>
      </c>
      <c r="B416" s="4">
        <v>54</v>
      </c>
      <c r="C416" s="4">
        <v>48</v>
      </c>
      <c r="D416" s="4">
        <v>43</v>
      </c>
      <c r="E416" s="2">
        <v>30.05</v>
      </c>
      <c r="F416" s="4">
        <v>34</v>
      </c>
      <c r="G416" s="3">
        <v>5</v>
      </c>
      <c r="H416" s="2">
        <v>0.68</v>
      </c>
      <c r="I416" s="1">
        <v>8</v>
      </c>
      <c r="J416" s="1" t="s">
        <v>35</v>
      </c>
      <c r="K416" s="5">
        <f t="shared" si="18"/>
        <v>0.34999999999999787</v>
      </c>
      <c r="L416" s="1">
        <f t="shared" si="19"/>
        <v>-0.17999999999999972</v>
      </c>
      <c r="M416" s="1"/>
      <c r="N416" s="18">
        <v>411</v>
      </c>
    </row>
    <row r="417" spans="1:14">
      <c r="A417" s="16">
        <v>37295</v>
      </c>
      <c r="B417" s="4">
        <v>57</v>
      </c>
      <c r="C417" s="4">
        <v>44</v>
      </c>
      <c r="D417" s="4">
        <v>32</v>
      </c>
      <c r="E417" s="2">
        <v>30.4</v>
      </c>
      <c r="F417" s="4">
        <v>12</v>
      </c>
      <c r="G417" s="3">
        <v>4</v>
      </c>
      <c r="H417" s="2">
        <v>0</v>
      </c>
      <c r="I417" s="1">
        <v>2</v>
      </c>
      <c r="J417" s="1"/>
      <c r="K417" s="5">
        <f t="shared" si="18"/>
        <v>3.0000000000001137E-2</v>
      </c>
      <c r="L417" s="1">
        <f t="shared" si="19"/>
        <v>0.34999999999999787</v>
      </c>
      <c r="M417" s="1"/>
      <c r="N417" s="18">
        <v>412</v>
      </c>
    </row>
    <row r="418" spans="1:14">
      <c r="A418" s="16">
        <v>37296</v>
      </c>
      <c r="B418" s="4">
        <v>66</v>
      </c>
      <c r="C418" s="4">
        <v>56</v>
      </c>
      <c r="D418" s="4">
        <v>46</v>
      </c>
      <c r="E418" s="2">
        <v>30.43</v>
      </c>
      <c r="F418" s="4">
        <v>15</v>
      </c>
      <c r="G418" s="3">
        <v>10</v>
      </c>
      <c r="H418" s="2">
        <v>0</v>
      </c>
      <c r="I418" s="1">
        <v>0</v>
      </c>
      <c r="J418" s="1"/>
      <c r="K418" s="5">
        <f t="shared" si="18"/>
        <v>3.9999999999999147E-2</v>
      </c>
      <c r="L418" s="1">
        <f t="shared" si="19"/>
        <v>3.0000000000001137E-2</v>
      </c>
      <c r="M418" s="1"/>
      <c r="N418" s="18">
        <v>413</v>
      </c>
    </row>
    <row r="419" spans="1:14">
      <c r="A419" s="16">
        <v>37297</v>
      </c>
      <c r="B419" s="4">
        <v>64</v>
      </c>
      <c r="C419" s="4">
        <v>48</v>
      </c>
      <c r="D419" s="4">
        <v>32</v>
      </c>
      <c r="E419" s="2">
        <v>30.47</v>
      </c>
      <c r="F419" s="4">
        <v>6</v>
      </c>
      <c r="G419" s="3">
        <v>4</v>
      </c>
      <c r="H419" s="2">
        <v>0</v>
      </c>
      <c r="I419" s="1">
        <v>0</v>
      </c>
      <c r="J419" s="1"/>
      <c r="K419" s="5">
        <f t="shared" si="18"/>
        <v>-0.14999999999999858</v>
      </c>
      <c r="L419" s="1">
        <f t="shared" si="19"/>
        <v>3.9999999999999147E-2</v>
      </c>
      <c r="M419" s="1"/>
      <c r="N419" s="18">
        <v>414</v>
      </c>
    </row>
    <row r="420" spans="1:14">
      <c r="A420" s="16">
        <v>37298</v>
      </c>
      <c r="B420" s="4">
        <v>68</v>
      </c>
      <c r="C420" s="4">
        <v>51</v>
      </c>
      <c r="D420" s="4">
        <v>34</v>
      </c>
      <c r="E420" s="2">
        <v>30.32</v>
      </c>
      <c r="F420" s="4">
        <v>10</v>
      </c>
      <c r="G420" s="3">
        <v>3</v>
      </c>
      <c r="H420" s="2">
        <v>0</v>
      </c>
      <c r="I420" s="1">
        <v>0</v>
      </c>
      <c r="J420" s="1"/>
      <c r="K420" s="5">
        <f t="shared" si="18"/>
        <v>-0.21000000000000085</v>
      </c>
      <c r="L420" s="1">
        <f t="shared" si="19"/>
        <v>-0.14999999999999858</v>
      </c>
      <c r="M420" s="1"/>
      <c r="N420" s="18">
        <v>415</v>
      </c>
    </row>
    <row r="421" spans="1:14">
      <c r="A421" s="16">
        <v>37299</v>
      </c>
      <c r="B421" s="4">
        <v>73</v>
      </c>
      <c r="C421" s="4">
        <v>62</v>
      </c>
      <c r="D421" s="4">
        <v>52</v>
      </c>
      <c r="E421" s="2">
        <v>30.11</v>
      </c>
      <c r="F421" s="4">
        <v>17</v>
      </c>
      <c r="G421" s="3">
        <v>9</v>
      </c>
      <c r="H421" s="2">
        <v>0</v>
      </c>
      <c r="I421" s="1">
        <v>0</v>
      </c>
      <c r="J421" s="1"/>
      <c r="K421" s="5">
        <f t="shared" si="18"/>
        <v>-5.9999999999998721E-2</v>
      </c>
      <c r="L421" s="1">
        <f t="shared" si="19"/>
        <v>-0.21000000000000085</v>
      </c>
      <c r="M421" s="1"/>
      <c r="N421" s="18">
        <v>416</v>
      </c>
    </row>
    <row r="422" spans="1:14">
      <c r="A422" s="16">
        <v>37300</v>
      </c>
      <c r="B422" s="4">
        <v>63</v>
      </c>
      <c r="C422" s="4">
        <v>54</v>
      </c>
      <c r="D422" s="4">
        <v>45</v>
      </c>
      <c r="E422" s="2">
        <v>30.05</v>
      </c>
      <c r="F422" s="4">
        <v>8</v>
      </c>
      <c r="G422" s="3">
        <v>5</v>
      </c>
      <c r="H422" s="2">
        <v>0</v>
      </c>
      <c r="I422" s="1">
        <v>4</v>
      </c>
      <c r="J422" s="1"/>
      <c r="K422" s="5">
        <f t="shared" si="18"/>
        <v>9.9999999999980105E-3</v>
      </c>
      <c r="L422" s="1">
        <f t="shared" si="19"/>
        <v>-5.9999999999998721E-2</v>
      </c>
      <c r="M422" s="1"/>
      <c r="N422" s="18">
        <v>417</v>
      </c>
    </row>
    <row r="423" spans="1:14">
      <c r="A423" s="16">
        <v>37301</v>
      </c>
      <c r="B423" s="4">
        <v>72</v>
      </c>
      <c r="C423" s="4">
        <v>54</v>
      </c>
      <c r="D423" s="4">
        <v>37</v>
      </c>
      <c r="E423" s="2">
        <v>30.06</v>
      </c>
      <c r="F423" s="4">
        <v>15</v>
      </c>
      <c r="G423" s="3">
        <v>5</v>
      </c>
      <c r="H423" s="2">
        <v>0</v>
      </c>
      <c r="I423" s="1">
        <v>0</v>
      </c>
      <c r="J423" s="1"/>
      <c r="K423" s="5">
        <f t="shared" ref="K423:K454" si="20">E424-E423</f>
        <v>3.0000000000001137E-2</v>
      </c>
      <c r="L423" s="1">
        <f t="shared" si="19"/>
        <v>9.9999999999980105E-3</v>
      </c>
      <c r="M423" s="1"/>
      <c r="N423" s="18">
        <v>418</v>
      </c>
    </row>
    <row r="424" spans="1:14">
      <c r="A424" s="16">
        <v>37302</v>
      </c>
      <c r="B424" s="4">
        <v>57</v>
      </c>
      <c r="C424" s="4">
        <v>52</v>
      </c>
      <c r="D424" s="4">
        <v>46</v>
      </c>
      <c r="E424" s="2">
        <v>30.09</v>
      </c>
      <c r="F424" s="4">
        <v>8</v>
      </c>
      <c r="G424" s="3">
        <v>3</v>
      </c>
      <c r="H424" s="2">
        <v>0</v>
      </c>
      <c r="I424" s="1">
        <v>6</v>
      </c>
      <c r="J424" s="1"/>
      <c r="K424" s="5">
        <f t="shared" si="20"/>
        <v>-0.10999999999999943</v>
      </c>
      <c r="L424" s="1">
        <f t="shared" ref="L424:L455" si="21">E424-E423</f>
        <v>3.0000000000001137E-2</v>
      </c>
      <c r="M424" s="1"/>
      <c r="N424" s="18">
        <v>419</v>
      </c>
    </row>
    <row r="425" spans="1:14">
      <c r="A425" s="16">
        <v>37303</v>
      </c>
      <c r="B425" s="4">
        <v>53</v>
      </c>
      <c r="C425" s="4">
        <v>50</v>
      </c>
      <c r="D425" s="4">
        <v>46</v>
      </c>
      <c r="E425" s="2">
        <v>29.98</v>
      </c>
      <c r="F425" s="4">
        <v>16</v>
      </c>
      <c r="G425" s="3">
        <v>1</v>
      </c>
      <c r="H425" s="2">
        <v>0.08</v>
      </c>
      <c r="I425" s="1">
        <v>8</v>
      </c>
      <c r="J425" s="1" t="s">
        <v>35</v>
      </c>
      <c r="K425" s="5">
        <f t="shared" si="20"/>
        <v>-0.10999999999999943</v>
      </c>
      <c r="L425" s="1">
        <f t="shared" si="21"/>
        <v>-0.10999999999999943</v>
      </c>
      <c r="M425" s="1"/>
      <c r="N425" s="18">
        <v>420</v>
      </c>
    </row>
    <row r="426" spans="1:14">
      <c r="A426" s="16">
        <v>37304</v>
      </c>
      <c r="B426" s="4">
        <v>55</v>
      </c>
      <c r="C426" s="4">
        <v>48</v>
      </c>
      <c r="D426" s="4">
        <v>42</v>
      </c>
      <c r="E426" s="2">
        <v>29.87</v>
      </c>
      <c r="F426" s="4">
        <v>8</v>
      </c>
      <c r="G426" s="3">
        <v>3</v>
      </c>
      <c r="H426" s="2">
        <v>0.01</v>
      </c>
      <c r="I426" s="1">
        <v>7</v>
      </c>
      <c r="J426" s="1"/>
      <c r="K426" s="5">
        <f t="shared" si="20"/>
        <v>0.14000000000000057</v>
      </c>
      <c r="L426" s="1">
        <f t="shared" si="21"/>
        <v>-0.10999999999999943</v>
      </c>
      <c r="M426" s="1"/>
      <c r="N426" s="18">
        <v>421</v>
      </c>
    </row>
    <row r="427" spans="1:14">
      <c r="A427" s="16">
        <v>37305</v>
      </c>
      <c r="B427" s="4">
        <v>51</v>
      </c>
      <c r="C427" s="4">
        <v>48</v>
      </c>
      <c r="D427" s="4">
        <v>44</v>
      </c>
      <c r="E427" s="2">
        <v>30.01</v>
      </c>
      <c r="F427" s="4">
        <v>8</v>
      </c>
      <c r="G427" s="3">
        <v>3</v>
      </c>
      <c r="H427" s="2">
        <v>0.22</v>
      </c>
      <c r="I427" s="1">
        <v>8</v>
      </c>
      <c r="J427" s="1" t="s">
        <v>35</v>
      </c>
      <c r="K427" s="5">
        <f t="shared" si="20"/>
        <v>9.9999999999997868E-2</v>
      </c>
      <c r="L427" s="1">
        <f t="shared" si="21"/>
        <v>0.14000000000000057</v>
      </c>
      <c r="M427" s="1"/>
      <c r="N427" s="18">
        <v>422</v>
      </c>
    </row>
    <row r="428" spans="1:14">
      <c r="A428" s="16">
        <v>37306</v>
      </c>
      <c r="B428" s="4">
        <v>48</v>
      </c>
      <c r="C428" s="4">
        <v>47</v>
      </c>
      <c r="D428" s="4">
        <v>46</v>
      </c>
      <c r="E428" s="2">
        <v>30.11</v>
      </c>
      <c r="F428" s="4">
        <v>17</v>
      </c>
      <c r="G428" s="3">
        <v>9</v>
      </c>
      <c r="H428" s="2">
        <v>1.34</v>
      </c>
      <c r="I428" s="1">
        <v>8</v>
      </c>
      <c r="J428" s="1" t="s">
        <v>35</v>
      </c>
      <c r="K428" s="5">
        <f t="shared" si="20"/>
        <v>0.10000000000000142</v>
      </c>
      <c r="L428" s="1">
        <f t="shared" si="21"/>
        <v>9.9999999999997868E-2</v>
      </c>
      <c r="M428" s="1"/>
      <c r="N428" s="18">
        <v>423</v>
      </c>
    </row>
    <row r="429" spans="1:14">
      <c r="A429" s="16">
        <v>37307</v>
      </c>
      <c r="B429" s="4">
        <v>54</v>
      </c>
      <c r="C429" s="4">
        <v>50</v>
      </c>
      <c r="D429" s="4">
        <v>46</v>
      </c>
      <c r="E429" s="2">
        <v>30.21</v>
      </c>
      <c r="F429" s="4">
        <v>7</v>
      </c>
      <c r="G429" s="3">
        <v>6</v>
      </c>
      <c r="H429" s="2">
        <v>0.49</v>
      </c>
      <c r="I429" s="1">
        <v>8</v>
      </c>
      <c r="J429" s="1" t="s">
        <v>35</v>
      </c>
      <c r="K429" s="5">
        <f t="shared" si="20"/>
        <v>0.11999999999999744</v>
      </c>
      <c r="L429" s="1">
        <f t="shared" si="21"/>
        <v>0.10000000000000142</v>
      </c>
      <c r="M429" s="1"/>
      <c r="N429" s="18">
        <v>424</v>
      </c>
    </row>
    <row r="430" spans="1:14">
      <c r="A430" s="16">
        <v>37308</v>
      </c>
      <c r="B430" s="4">
        <v>66</v>
      </c>
      <c r="C430" s="4">
        <v>56</v>
      </c>
      <c r="D430" s="4">
        <v>46</v>
      </c>
      <c r="E430" s="2">
        <v>30.33</v>
      </c>
      <c r="F430" s="4">
        <v>7</v>
      </c>
      <c r="G430" s="3">
        <v>5</v>
      </c>
      <c r="H430" s="2">
        <v>0</v>
      </c>
      <c r="I430" s="1">
        <v>0</v>
      </c>
      <c r="J430" s="1"/>
      <c r="K430" s="5">
        <f t="shared" si="20"/>
        <v>-0.18999999999999773</v>
      </c>
      <c r="L430" s="1">
        <f t="shared" si="21"/>
        <v>0.11999999999999744</v>
      </c>
      <c r="M430" s="1"/>
      <c r="N430" s="18">
        <v>425</v>
      </c>
    </row>
    <row r="431" spans="1:14">
      <c r="A431" s="16">
        <v>37309</v>
      </c>
      <c r="B431" s="4">
        <v>66</v>
      </c>
      <c r="C431" s="4">
        <v>54</v>
      </c>
      <c r="D431" s="4">
        <v>41</v>
      </c>
      <c r="E431" s="2">
        <v>30.14</v>
      </c>
      <c r="F431" s="4">
        <v>17</v>
      </c>
      <c r="G431" s="3">
        <v>2</v>
      </c>
      <c r="H431" s="2">
        <v>0.01</v>
      </c>
      <c r="I431" s="1">
        <v>0</v>
      </c>
      <c r="J431" s="1"/>
      <c r="K431" s="5">
        <f t="shared" si="20"/>
        <v>-8.0000000000001847E-2</v>
      </c>
      <c r="L431" s="1">
        <f t="shared" si="21"/>
        <v>-0.18999999999999773</v>
      </c>
      <c r="M431" s="1"/>
      <c r="N431" s="18">
        <v>426</v>
      </c>
    </row>
    <row r="432" spans="1:14">
      <c r="A432" s="16">
        <v>37310</v>
      </c>
      <c r="B432" s="4">
        <v>57</v>
      </c>
      <c r="C432" s="4">
        <v>52</v>
      </c>
      <c r="D432" s="4">
        <v>48</v>
      </c>
      <c r="E432" s="2">
        <v>30.06</v>
      </c>
      <c r="F432" s="4">
        <v>25</v>
      </c>
      <c r="G432" s="3">
        <v>16</v>
      </c>
      <c r="H432" s="2">
        <v>0</v>
      </c>
      <c r="I432" s="1">
        <v>4</v>
      </c>
      <c r="J432" s="1" t="s">
        <v>35</v>
      </c>
      <c r="K432" s="5">
        <f t="shared" si="20"/>
        <v>0.15000000000000213</v>
      </c>
      <c r="L432" s="1">
        <f t="shared" si="21"/>
        <v>-8.0000000000001847E-2</v>
      </c>
      <c r="M432" s="1"/>
      <c r="N432" s="18">
        <v>427</v>
      </c>
    </row>
    <row r="433" spans="1:14">
      <c r="A433" s="16">
        <v>37311</v>
      </c>
      <c r="B433" s="4">
        <v>70</v>
      </c>
      <c r="C433" s="4">
        <v>56</v>
      </c>
      <c r="D433" s="4">
        <v>43</v>
      </c>
      <c r="E433" s="2">
        <v>30.21</v>
      </c>
      <c r="F433" s="4">
        <v>12</v>
      </c>
      <c r="G433" s="3">
        <v>4</v>
      </c>
      <c r="H433" s="2">
        <v>0</v>
      </c>
      <c r="I433" s="1">
        <v>2</v>
      </c>
      <c r="J433" s="1"/>
      <c r="K433" s="5">
        <f t="shared" si="20"/>
        <v>5.0000000000000711E-2</v>
      </c>
      <c r="L433" s="1">
        <f t="shared" si="21"/>
        <v>0.15000000000000213</v>
      </c>
      <c r="M433" s="1"/>
      <c r="N433" s="18">
        <v>428</v>
      </c>
    </row>
    <row r="434" spans="1:14">
      <c r="A434" s="16">
        <v>37312</v>
      </c>
      <c r="B434" s="4">
        <v>75</v>
      </c>
      <c r="C434" s="4">
        <v>62</v>
      </c>
      <c r="D434" s="4">
        <v>48</v>
      </c>
      <c r="E434" s="2">
        <v>30.26</v>
      </c>
      <c r="F434" s="4">
        <v>20</v>
      </c>
      <c r="G434" s="3">
        <v>8</v>
      </c>
      <c r="H434" s="2">
        <v>0</v>
      </c>
      <c r="I434" s="1">
        <v>0</v>
      </c>
      <c r="J434" s="1"/>
      <c r="K434" s="5">
        <f t="shared" si="20"/>
        <v>-6.0000000000002274E-2</v>
      </c>
      <c r="L434" s="1">
        <f t="shared" si="21"/>
        <v>5.0000000000000711E-2</v>
      </c>
      <c r="M434" s="1"/>
      <c r="N434" s="18">
        <v>429</v>
      </c>
    </row>
    <row r="435" spans="1:14">
      <c r="A435" s="16">
        <v>37313</v>
      </c>
      <c r="B435" s="4">
        <v>73</v>
      </c>
      <c r="C435" s="4">
        <v>56</v>
      </c>
      <c r="D435" s="4">
        <v>39</v>
      </c>
      <c r="E435" s="2">
        <v>30.2</v>
      </c>
      <c r="F435" s="4">
        <v>12</v>
      </c>
      <c r="G435" s="3">
        <v>8</v>
      </c>
      <c r="H435" s="2">
        <v>0</v>
      </c>
      <c r="I435" s="1">
        <v>0</v>
      </c>
      <c r="J435" s="1"/>
      <c r="K435" s="5">
        <f t="shared" si="20"/>
        <v>-0.16000000000000014</v>
      </c>
      <c r="L435" s="1">
        <f t="shared" si="21"/>
        <v>-6.0000000000002274E-2</v>
      </c>
      <c r="M435" s="1"/>
      <c r="N435" s="18">
        <v>430</v>
      </c>
    </row>
    <row r="436" spans="1:14">
      <c r="A436" s="16">
        <v>37314</v>
      </c>
      <c r="B436" s="4">
        <v>77</v>
      </c>
      <c r="C436" s="4">
        <v>67</v>
      </c>
      <c r="D436" s="4">
        <v>57</v>
      </c>
      <c r="E436" s="2">
        <v>30.04</v>
      </c>
      <c r="F436" s="4">
        <v>18</v>
      </c>
      <c r="G436" s="3">
        <v>12</v>
      </c>
      <c r="H436" s="2">
        <v>0</v>
      </c>
      <c r="I436" s="1">
        <v>0</v>
      </c>
      <c r="J436" s="1"/>
      <c r="K436" s="5">
        <f t="shared" si="20"/>
        <v>-7.0000000000000284E-2</v>
      </c>
      <c r="L436" s="1">
        <f t="shared" si="21"/>
        <v>-0.16000000000000014</v>
      </c>
      <c r="M436" s="1"/>
      <c r="N436" s="18">
        <v>431</v>
      </c>
    </row>
    <row r="437" spans="1:14">
      <c r="A437" s="16">
        <v>37315</v>
      </c>
      <c r="B437" s="4">
        <v>71</v>
      </c>
      <c r="C437" s="4">
        <v>60</v>
      </c>
      <c r="D437" s="4">
        <v>48</v>
      </c>
      <c r="E437" s="2">
        <v>29.97</v>
      </c>
      <c r="F437" s="4">
        <v>33</v>
      </c>
      <c r="G437" s="3">
        <v>10</v>
      </c>
      <c r="H437" s="2">
        <v>0</v>
      </c>
      <c r="I437" s="1">
        <v>0</v>
      </c>
      <c r="J437" s="1"/>
      <c r="K437" s="5">
        <f t="shared" si="20"/>
        <v>0.15000000000000213</v>
      </c>
      <c r="L437" s="1">
        <f t="shared" si="21"/>
        <v>-7.0000000000000284E-2</v>
      </c>
      <c r="M437" s="1"/>
      <c r="N437" s="18">
        <v>432</v>
      </c>
    </row>
    <row r="438" spans="1:14">
      <c r="A438" s="16">
        <v>37316</v>
      </c>
      <c r="B438" s="4">
        <v>64</v>
      </c>
      <c r="C438" s="4">
        <v>54</v>
      </c>
      <c r="D438" s="4">
        <v>45</v>
      </c>
      <c r="E438" s="2">
        <v>30.12</v>
      </c>
      <c r="F438" s="4">
        <v>21</v>
      </c>
      <c r="G438" s="3">
        <v>19</v>
      </c>
      <c r="H438" s="2">
        <v>0</v>
      </c>
      <c r="I438" s="1">
        <v>0</v>
      </c>
      <c r="J438" s="1"/>
      <c r="K438" s="5">
        <f t="shared" si="20"/>
        <v>8.9999999999999858E-2</v>
      </c>
      <c r="L438" s="1">
        <f t="shared" si="21"/>
        <v>0.15000000000000213</v>
      </c>
      <c r="M438" s="1"/>
      <c r="N438" s="18">
        <v>433</v>
      </c>
    </row>
    <row r="439" spans="1:14">
      <c r="A439" s="16">
        <v>37317</v>
      </c>
      <c r="B439" s="4">
        <v>66</v>
      </c>
      <c r="C439" s="4">
        <v>56</v>
      </c>
      <c r="D439" s="4">
        <v>44</v>
      </c>
      <c r="E439" s="2">
        <v>30.21</v>
      </c>
      <c r="F439" s="4">
        <v>18</v>
      </c>
      <c r="G439" s="3">
        <v>11</v>
      </c>
      <c r="H439" s="2">
        <v>0</v>
      </c>
      <c r="I439" s="1">
        <v>0</v>
      </c>
      <c r="J439" s="1"/>
      <c r="K439" s="5">
        <f t="shared" si="20"/>
        <v>0.11999999999999744</v>
      </c>
      <c r="L439" s="1">
        <f t="shared" si="21"/>
        <v>8.9999999999999858E-2</v>
      </c>
      <c r="M439" s="1"/>
      <c r="N439" s="18">
        <v>434</v>
      </c>
    </row>
    <row r="440" spans="1:14">
      <c r="A440" s="16">
        <v>37318</v>
      </c>
      <c r="B440" s="4">
        <v>64</v>
      </c>
      <c r="C440" s="4">
        <v>48</v>
      </c>
      <c r="D440" s="4">
        <v>32</v>
      </c>
      <c r="E440" s="2">
        <v>30.33</v>
      </c>
      <c r="F440" s="4">
        <v>6</v>
      </c>
      <c r="G440" s="3">
        <v>0</v>
      </c>
      <c r="H440" s="2">
        <v>0</v>
      </c>
      <c r="I440" s="1">
        <v>0</v>
      </c>
      <c r="J440" s="1"/>
      <c r="K440" s="5">
        <f t="shared" si="20"/>
        <v>-0.18999999999999773</v>
      </c>
      <c r="L440" s="1">
        <f t="shared" si="21"/>
        <v>0.11999999999999744</v>
      </c>
      <c r="M440" s="1"/>
      <c r="N440" s="18">
        <v>435</v>
      </c>
    </row>
    <row r="441" spans="1:14">
      <c r="A441" s="16">
        <v>37319</v>
      </c>
      <c r="B441" s="4">
        <v>66</v>
      </c>
      <c r="C441" s="4">
        <v>50</v>
      </c>
      <c r="D441" s="4">
        <v>35</v>
      </c>
      <c r="E441" s="2">
        <v>30.14</v>
      </c>
      <c r="F441" s="4">
        <v>10</v>
      </c>
      <c r="G441" s="3">
        <v>3</v>
      </c>
      <c r="H441" s="2">
        <v>0</v>
      </c>
      <c r="I441" s="1">
        <v>0</v>
      </c>
      <c r="J441" s="1"/>
      <c r="K441" s="5">
        <f t="shared" si="20"/>
        <v>-1.9999999999999574E-2</v>
      </c>
      <c r="L441" s="1">
        <f t="shared" si="21"/>
        <v>-0.18999999999999773</v>
      </c>
      <c r="M441" s="1"/>
      <c r="N441" s="18">
        <v>436</v>
      </c>
    </row>
    <row r="442" spans="1:14">
      <c r="A442" s="16">
        <v>37320</v>
      </c>
      <c r="B442" s="4">
        <v>54</v>
      </c>
      <c r="C442" s="4">
        <v>46</v>
      </c>
      <c r="D442" s="4">
        <v>37</v>
      </c>
      <c r="E442" s="2">
        <v>30.12</v>
      </c>
      <c r="F442" s="4">
        <v>6</v>
      </c>
      <c r="G442" s="3">
        <v>2</v>
      </c>
      <c r="H442" s="2">
        <v>0.2</v>
      </c>
      <c r="I442" s="1">
        <v>2</v>
      </c>
      <c r="J442" s="1" t="s">
        <v>35</v>
      </c>
      <c r="K442" s="5">
        <f t="shared" si="20"/>
        <v>-0.19999999999999929</v>
      </c>
      <c r="L442" s="1">
        <f t="shared" si="21"/>
        <v>-1.9999999999999574E-2</v>
      </c>
      <c r="M442" s="1"/>
      <c r="N442" s="18">
        <v>437</v>
      </c>
    </row>
    <row r="443" spans="1:14">
      <c r="A443" s="16">
        <v>37321</v>
      </c>
      <c r="B443" s="4">
        <v>59</v>
      </c>
      <c r="C443" s="4">
        <v>54</v>
      </c>
      <c r="D443" s="4">
        <v>48</v>
      </c>
      <c r="E443" s="2">
        <v>29.92</v>
      </c>
      <c r="F443" s="4">
        <v>20</v>
      </c>
      <c r="G443" s="3">
        <v>9</v>
      </c>
      <c r="H443" s="2">
        <v>0.42</v>
      </c>
      <c r="I443" s="1">
        <v>8</v>
      </c>
      <c r="J443" s="1" t="s">
        <v>35</v>
      </c>
      <c r="K443" s="5">
        <f t="shared" si="20"/>
        <v>-7.0000000000000284E-2</v>
      </c>
      <c r="L443" s="1">
        <f t="shared" si="21"/>
        <v>-0.19999999999999929</v>
      </c>
      <c r="M443" s="1"/>
      <c r="N443" s="18">
        <v>438</v>
      </c>
    </row>
    <row r="444" spans="1:14">
      <c r="A444" s="16">
        <v>37322</v>
      </c>
      <c r="B444" s="4">
        <v>53</v>
      </c>
      <c r="C444" s="4">
        <v>48</v>
      </c>
      <c r="D444" s="4">
        <v>41</v>
      </c>
      <c r="E444" s="2">
        <v>29.85</v>
      </c>
      <c r="F444" s="4">
        <v>21</v>
      </c>
      <c r="G444" s="3">
        <v>16</v>
      </c>
      <c r="H444" s="2">
        <v>0.14000000000000001</v>
      </c>
      <c r="I444" s="1">
        <v>8</v>
      </c>
      <c r="J444" s="1" t="s">
        <v>35</v>
      </c>
      <c r="K444" s="5">
        <f t="shared" si="20"/>
        <v>0.34999999999999787</v>
      </c>
      <c r="L444" s="1">
        <f t="shared" si="21"/>
        <v>-7.0000000000000284E-2</v>
      </c>
      <c r="M444" s="1"/>
      <c r="N444" s="18">
        <v>439</v>
      </c>
    </row>
    <row r="445" spans="1:14">
      <c r="A445" s="16">
        <v>37323</v>
      </c>
      <c r="B445" s="4">
        <v>53</v>
      </c>
      <c r="C445" s="4">
        <v>40</v>
      </c>
      <c r="D445" s="4">
        <v>28</v>
      </c>
      <c r="E445" s="2">
        <v>30.2</v>
      </c>
      <c r="F445" s="4">
        <v>10</v>
      </c>
      <c r="G445" s="3">
        <v>3</v>
      </c>
      <c r="H445" s="2">
        <v>0</v>
      </c>
      <c r="I445" s="1">
        <v>0</v>
      </c>
      <c r="J445" s="1"/>
      <c r="K445" s="5">
        <f t="shared" si="20"/>
        <v>-9.9999999999980105E-3</v>
      </c>
      <c r="L445" s="1">
        <f t="shared" si="21"/>
        <v>0.34999999999999787</v>
      </c>
      <c r="M445" s="1"/>
      <c r="N445" s="18">
        <v>440</v>
      </c>
    </row>
    <row r="446" spans="1:14">
      <c r="A446" s="16">
        <v>37324</v>
      </c>
      <c r="B446" s="4">
        <v>51</v>
      </c>
      <c r="C446" s="4">
        <v>42</v>
      </c>
      <c r="D446" s="4">
        <v>33</v>
      </c>
      <c r="E446" s="2">
        <v>30.19</v>
      </c>
      <c r="F446" s="4">
        <v>14</v>
      </c>
      <c r="G446" s="3">
        <v>0</v>
      </c>
      <c r="H446" s="2">
        <v>0.42</v>
      </c>
      <c r="I446" s="1">
        <v>2</v>
      </c>
      <c r="J446" s="1" t="s">
        <v>35</v>
      </c>
      <c r="K446" s="5">
        <f t="shared" si="20"/>
        <v>-3.0000000000001137E-2</v>
      </c>
      <c r="L446" s="1">
        <f t="shared" si="21"/>
        <v>-9.9999999999980105E-3</v>
      </c>
      <c r="M446" s="1"/>
      <c r="N446" s="18">
        <v>441</v>
      </c>
    </row>
    <row r="447" spans="1:14">
      <c r="A447" s="16">
        <v>37325</v>
      </c>
      <c r="B447" s="4">
        <v>53</v>
      </c>
      <c r="C447" s="4">
        <v>48</v>
      </c>
      <c r="D447" s="4">
        <v>44</v>
      </c>
      <c r="E447" s="2">
        <v>30.16</v>
      </c>
      <c r="F447" s="4">
        <v>17</v>
      </c>
      <c r="G447" s="3">
        <v>8</v>
      </c>
      <c r="H447" s="2">
        <v>0.37</v>
      </c>
      <c r="I447" s="1">
        <v>8</v>
      </c>
      <c r="J447" s="1" t="s">
        <v>35</v>
      </c>
      <c r="K447" s="5">
        <f t="shared" si="20"/>
        <v>7.9999999999998295E-2</v>
      </c>
      <c r="L447" s="1">
        <f t="shared" si="21"/>
        <v>-3.0000000000001137E-2</v>
      </c>
      <c r="M447" s="1"/>
      <c r="N447" s="18">
        <v>442</v>
      </c>
    </row>
    <row r="448" spans="1:14">
      <c r="A448" s="16">
        <v>37326</v>
      </c>
      <c r="B448" s="4">
        <v>62</v>
      </c>
      <c r="C448" s="4">
        <v>54</v>
      </c>
      <c r="D448" s="4">
        <v>46</v>
      </c>
      <c r="E448" s="2">
        <v>30.24</v>
      </c>
      <c r="F448" s="4">
        <v>10</v>
      </c>
      <c r="G448" s="3">
        <v>1</v>
      </c>
      <c r="H448" s="2">
        <v>0</v>
      </c>
      <c r="I448" s="1">
        <v>5</v>
      </c>
      <c r="J448" s="1"/>
      <c r="K448" s="5">
        <f t="shared" si="20"/>
        <v>-0.14999999999999858</v>
      </c>
      <c r="L448" s="1">
        <f t="shared" si="21"/>
        <v>7.9999999999998295E-2</v>
      </c>
      <c r="M448" s="1"/>
      <c r="N448" s="18">
        <v>443</v>
      </c>
    </row>
    <row r="449" spans="1:14">
      <c r="A449" s="16">
        <v>37327</v>
      </c>
      <c r="B449" s="4">
        <v>63</v>
      </c>
      <c r="C449" s="4">
        <v>54</v>
      </c>
      <c r="D449" s="4">
        <v>45</v>
      </c>
      <c r="E449" s="2">
        <v>30.09</v>
      </c>
      <c r="F449" s="4">
        <v>16</v>
      </c>
      <c r="G449" s="3">
        <v>6</v>
      </c>
      <c r="H449" s="2">
        <v>0.01</v>
      </c>
      <c r="I449" s="1">
        <v>6</v>
      </c>
      <c r="J449" s="1" t="s">
        <v>35</v>
      </c>
      <c r="K449" s="5">
        <f t="shared" si="20"/>
        <v>8.9999999999999858E-2</v>
      </c>
      <c r="L449" s="1">
        <f t="shared" si="21"/>
        <v>-0.14999999999999858</v>
      </c>
      <c r="M449" s="1"/>
      <c r="N449" s="18">
        <v>444</v>
      </c>
    </row>
    <row r="450" spans="1:14">
      <c r="A450" s="16">
        <v>37328</v>
      </c>
      <c r="B450" s="4">
        <v>54</v>
      </c>
      <c r="C450" s="4">
        <v>44</v>
      </c>
      <c r="D450" s="4">
        <v>35</v>
      </c>
      <c r="E450" s="2">
        <v>30.18</v>
      </c>
      <c r="F450" s="4">
        <v>12</v>
      </c>
      <c r="G450" s="3">
        <v>5</v>
      </c>
      <c r="H450" s="2">
        <v>0.05</v>
      </c>
      <c r="I450" s="1">
        <v>2</v>
      </c>
      <c r="J450" s="1" t="s">
        <v>35</v>
      </c>
      <c r="K450" s="5">
        <f t="shared" si="20"/>
        <v>1.0000000000001563E-2</v>
      </c>
      <c r="L450" s="1">
        <f t="shared" si="21"/>
        <v>8.9999999999999858E-2</v>
      </c>
      <c r="M450" s="1"/>
      <c r="N450" s="18">
        <v>445</v>
      </c>
    </row>
    <row r="451" spans="1:14">
      <c r="A451" s="16">
        <v>37329</v>
      </c>
      <c r="B451" s="4">
        <v>57</v>
      </c>
      <c r="C451" s="4">
        <v>44</v>
      </c>
      <c r="D451" s="4">
        <v>32</v>
      </c>
      <c r="E451" s="2">
        <v>30.19</v>
      </c>
      <c r="F451" s="4">
        <v>15</v>
      </c>
      <c r="G451" s="3">
        <v>7</v>
      </c>
      <c r="H451" s="2">
        <v>0</v>
      </c>
      <c r="I451" s="1">
        <v>0</v>
      </c>
      <c r="J451" s="1"/>
      <c r="K451" s="5">
        <f t="shared" si="20"/>
        <v>-0.20000000000000284</v>
      </c>
      <c r="L451" s="1">
        <f t="shared" si="21"/>
        <v>1.0000000000001563E-2</v>
      </c>
      <c r="M451" s="1"/>
      <c r="N451" s="18">
        <v>446</v>
      </c>
    </row>
    <row r="452" spans="1:14">
      <c r="A452" s="16">
        <v>37330</v>
      </c>
      <c r="B452" s="4">
        <v>55</v>
      </c>
      <c r="C452" s="4">
        <v>44</v>
      </c>
      <c r="D452" s="4">
        <v>32</v>
      </c>
      <c r="E452" s="2">
        <v>29.99</v>
      </c>
      <c r="F452" s="4">
        <v>9</v>
      </c>
      <c r="G452" s="3">
        <v>1</v>
      </c>
      <c r="H452" s="2">
        <v>0</v>
      </c>
      <c r="I452" s="1">
        <v>2</v>
      </c>
      <c r="J452" s="1"/>
      <c r="K452" s="5">
        <f t="shared" si="20"/>
        <v>0</v>
      </c>
      <c r="L452" s="1">
        <f t="shared" si="21"/>
        <v>-0.20000000000000284</v>
      </c>
      <c r="M452" s="1"/>
      <c r="N452" s="18">
        <v>447</v>
      </c>
    </row>
    <row r="453" spans="1:14">
      <c r="A453" s="16">
        <v>37331</v>
      </c>
      <c r="B453" s="4">
        <v>55</v>
      </c>
      <c r="C453" s="4">
        <v>45</v>
      </c>
      <c r="D453" s="4">
        <v>35</v>
      </c>
      <c r="E453" s="2">
        <v>29.99</v>
      </c>
      <c r="F453" s="4">
        <v>15</v>
      </c>
      <c r="G453" s="3">
        <v>4</v>
      </c>
      <c r="H453" s="2">
        <v>0</v>
      </c>
      <c r="I453" s="1">
        <v>4</v>
      </c>
      <c r="J453" s="1"/>
      <c r="K453" s="5">
        <f t="shared" si="20"/>
        <v>5.0000000000000711E-2</v>
      </c>
      <c r="L453" s="1">
        <f t="shared" si="21"/>
        <v>0</v>
      </c>
      <c r="M453" s="1"/>
      <c r="N453" s="18">
        <v>448</v>
      </c>
    </row>
    <row r="454" spans="1:14">
      <c r="A454" s="16">
        <v>37332</v>
      </c>
      <c r="B454" s="4">
        <v>50</v>
      </c>
      <c r="C454" s="4">
        <v>44</v>
      </c>
      <c r="D454" s="4">
        <v>37</v>
      </c>
      <c r="E454" s="2">
        <v>30.04</v>
      </c>
      <c r="F454" s="4">
        <v>22</v>
      </c>
      <c r="G454" s="3">
        <v>5</v>
      </c>
      <c r="H454" s="2">
        <v>0.02</v>
      </c>
      <c r="I454" s="1">
        <v>5</v>
      </c>
      <c r="J454" s="1" t="s">
        <v>35</v>
      </c>
      <c r="K454" s="5">
        <f t="shared" si="20"/>
        <v>0.19000000000000128</v>
      </c>
      <c r="L454" s="1">
        <f t="shared" si="21"/>
        <v>5.0000000000000711E-2</v>
      </c>
      <c r="M454" s="1"/>
      <c r="N454" s="18">
        <v>449</v>
      </c>
    </row>
    <row r="455" spans="1:14">
      <c r="A455" s="16">
        <v>37333</v>
      </c>
      <c r="B455" s="4">
        <v>62</v>
      </c>
      <c r="C455" s="4">
        <v>48</v>
      </c>
      <c r="D455" s="4">
        <v>33</v>
      </c>
      <c r="E455" s="2">
        <v>30.23</v>
      </c>
      <c r="F455" s="4">
        <v>13</v>
      </c>
      <c r="G455" s="3">
        <v>5</v>
      </c>
      <c r="H455" s="2">
        <v>0</v>
      </c>
      <c r="I455" s="1">
        <v>0</v>
      </c>
      <c r="J455" s="1"/>
      <c r="K455" s="5">
        <f t="shared" ref="K455:K486" si="22">E456-E455</f>
        <v>1.9999999999999574E-2</v>
      </c>
      <c r="L455" s="1">
        <f t="shared" si="21"/>
        <v>0.19000000000000128</v>
      </c>
      <c r="M455" s="1"/>
      <c r="N455" s="18">
        <v>450</v>
      </c>
    </row>
    <row r="456" spans="1:14">
      <c r="A456" s="16">
        <v>37334</v>
      </c>
      <c r="B456" s="4">
        <v>64</v>
      </c>
      <c r="C456" s="4">
        <v>49</v>
      </c>
      <c r="D456" s="4">
        <v>34</v>
      </c>
      <c r="E456" s="2">
        <v>30.25</v>
      </c>
      <c r="F456" s="4">
        <v>6</v>
      </c>
      <c r="G456" s="3">
        <v>3</v>
      </c>
      <c r="H456" s="2">
        <v>0</v>
      </c>
      <c r="I456" s="1">
        <v>0</v>
      </c>
      <c r="J456" s="1"/>
      <c r="K456" s="5">
        <f t="shared" si="22"/>
        <v>-0.10999999999999943</v>
      </c>
      <c r="L456" s="1">
        <f t="shared" ref="L456:L487" si="23">E456-E455</f>
        <v>1.9999999999999574E-2</v>
      </c>
      <c r="M456" s="1"/>
      <c r="N456" s="18">
        <v>451</v>
      </c>
    </row>
    <row r="457" spans="1:14">
      <c r="A457" s="16">
        <v>37335</v>
      </c>
      <c r="B457" s="4">
        <v>69</v>
      </c>
      <c r="C457" s="4">
        <v>54</v>
      </c>
      <c r="D457" s="4">
        <v>39</v>
      </c>
      <c r="E457" s="2">
        <v>30.14</v>
      </c>
      <c r="F457" s="4">
        <v>7</v>
      </c>
      <c r="G457" s="3">
        <v>1</v>
      </c>
      <c r="H457" s="2">
        <v>0</v>
      </c>
      <c r="I457" s="1">
        <v>1</v>
      </c>
      <c r="J457" s="1"/>
      <c r="K457" s="5">
        <f t="shared" si="22"/>
        <v>-0.16000000000000014</v>
      </c>
      <c r="L457" s="1">
        <f t="shared" si="23"/>
        <v>-0.10999999999999943</v>
      </c>
      <c r="M457" s="1"/>
      <c r="N457" s="18">
        <v>452</v>
      </c>
    </row>
    <row r="458" spans="1:14">
      <c r="A458" s="16">
        <v>37336</v>
      </c>
      <c r="B458" s="4">
        <v>72</v>
      </c>
      <c r="C458" s="4">
        <v>56</v>
      </c>
      <c r="D458" s="4">
        <v>41</v>
      </c>
      <c r="E458" s="2">
        <v>29.98</v>
      </c>
      <c r="F458" s="4">
        <v>12</v>
      </c>
      <c r="G458" s="3">
        <v>3</v>
      </c>
      <c r="H458" s="2">
        <v>0</v>
      </c>
      <c r="I458" s="1">
        <v>2</v>
      </c>
      <c r="J458" s="1"/>
      <c r="K458" s="5">
        <f t="shared" si="22"/>
        <v>-8.9999999999999858E-2</v>
      </c>
      <c r="L458" s="1">
        <f t="shared" si="23"/>
        <v>-0.16000000000000014</v>
      </c>
      <c r="M458" s="1"/>
      <c r="N458" s="18">
        <v>453</v>
      </c>
    </row>
    <row r="459" spans="1:14">
      <c r="A459" s="16">
        <v>37337</v>
      </c>
      <c r="B459" s="4">
        <v>53</v>
      </c>
      <c r="C459" s="4">
        <v>50</v>
      </c>
      <c r="D459" s="4">
        <v>46</v>
      </c>
      <c r="E459" s="2">
        <v>29.89</v>
      </c>
      <c r="F459" s="4">
        <v>17</v>
      </c>
      <c r="G459" s="3">
        <v>4</v>
      </c>
      <c r="H459" s="2">
        <v>0.1</v>
      </c>
      <c r="I459" s="1">
        <v>3</v>
      </c>
      <c r="J459" s="1" t="s">
        <v>35</v>
      </c>
      <c r="K459" s="5">
        <f t="shared" si="22"/>
        <v>-6.0000000000002274E-2</v>
      </c>
      <c r="L459" s="1">
        <f t="shared" si="23"/>
        <v>-8.9999999999999858E-2</v>
      </c>
      <c r="M459" s="1"/>
      <c r="N459" s="18">
        <v>454</v>
      </c>
    </row>
    <row r="460" spans="1:14">
      <c r="A460" s="16">
        <v>37338</v>
      </c>
      <c r="B460" s="4">
        <v>55</v>
      </c>
      <c r="C460" s="4">
        <v>50</v>
      </c>
      <c r="D460" s="4">
        <v>46</v>
      </c>
      <c r="E460" s="2">
        <v>29.83</v>
      </c>
      <c r="F460" s="4">
        <v>18</v>
      </c>
      <c r="G460" s="3">
        <v>13</v>
      </c>
      <c r="H460" s="2">
        <v>0.81</v>
      </c>
      <c r="I460" s="1">
        <v>8</v>
      </c>
      <c r="J460" s="1" t="s">
        <v>35</v>
      </c>
      <c r="K460" s="5">
        <f t="shared" si="22"/>
        <v>0.14000000000000057</v>
      </c>
      <c r="L460" s="1">
        <f t="shared" si="23"/>
        <v>-6.0000000000002274E-2</v>
      </c>
      <c r="M460" s="1"/>
      <c r="N460" s="18">
        <v>455</v>
      </c>
    </row>
    <row r="461" spans="1:14">
      <c r="A461" s="16">
        <v>37339</v>
      </c>
      <c r="B461" s="4">
        <v>61</v>
      </c>
      <c r="C461" s="4">
        <v>50</v>
      </c>
      <c r="D461" s="4">
        <v>39</v>
      </c>
      <c r="E461" s="2">
        <v>29.97</v>
      </c>
      <c r="F461" s="4">
        <v>10</v>
      </c>
      <c r="G461" s="3">
        <v>3</v>
      </c>
      <c r="H461" s="2">
        <v>0.01</v>
      </c>
      <c r="I461" s="1">
        <v>5</v>
      </c>
      <c r="J461" s="1" t="s">
        <v>37</v>
      </c>
      <c r="K461" s="5">
        <f t="shared" si="22"/>
        <v>0.10000000000000142</v>
      </c>
      <c r="L461" s="1">
        <f t="shared" si="23"/>
        <v>0.14000000000000057</v>
      </c>
      <c r="M461" s="1"/>
      <c r="N461" s="18">
        <v>456</v>
      </c>
    </row>
    <row r="462" spans="1:14">
      <c r="A462" s="16">
        <v>37340</v>
      </c>
      <c r="B462" s="4">
        <v>62</v>
      </c>
      <c r="C462" s="4">
        <v>52</v>
      </c>
      <c r="D462" s="4">
        <v>43</v>
      </c>
      <c r="E462" s="2">
        <v>30.07</v>
      </c>
      <c r="F462" s="4">
        <v>9</v>
      </c>
      <c r="G462" s="3">
        <v>3</v>
      </c>
      <c r="H462" s="2">
        <v>0</v>
      </c>
      <c r="I462" s="1">
        <v>5</v>
      </c>
      <c r="J462" s="1"/>
      <c r="K462" s="5">
        <f t="shared" si="22"/>
        <v>-3.0000000000001137E-2</v>
      </c>
      <c r="L462" s="1">
        <f t="shared" si="23"/>
        <v>0.10000000000000142</v>
      </c>
      <c r="M462" s="1"/>
      <c r="N462" s="18">
        <v>457</v>
      </c>
    </row>
    <row r="463" spans="1:14">
      <c r="A463" s="16">
        <v>37341</v>
      </c>
      <c r="B463" s="4">
        <v>69</v>
      </c>
      <c r="C463" s="4">
        <v>53</v>
      </c>
      <c r="D463" s="4">
        <v>37</v>
      </c>
      <c r="E463" s="2">
        <v>30.04</v>
      </c>
      <c r="F463" s="4">
        <v>9</v>
      </c>
      <c r="G463" s="3">
        <v>3</v>
      </c>
      <c r="H463" s="2">
        <v>0</v>
      </c>
      <c r="I463" s="1">
        <v>0</v>
      </c>
      <c r="J463" s="1"/>
      <c r="K463" s="5">
        <f t="shared" si="22"/>
        <v>-2.9999999999997584E-2</v>
      </c>
      <c r="L463" s="1">
        <f t="shared" si="23"/>
        <v>-3.0000000000001137E-2</v>
      </c>
      <c r="M463" s="1"/>
      <c r="N463" s="18">
        <v>458</v>
      </c>
    </row>
    <row r="464" spans="1:14">
      <c r="A464" s="16">
        <v>37342</v>
      </c>
      <c r="B464" s="4">
        <v>77</v>
      </c>
      <c r="C464" s="4">
        <v>60</v>
      </c>
      <c r="D464" s="4">
        <v>43</v>
      </c>
      <c r="E464" s="2">
        <v>30.01</v>
      </c>
      <c r="F464" s="4">
        <v>13</v>
      </c>
      <c r="G464" s="3">
        <v>5</v>
      </c>
      <c r="H464" s="2">
        <v>0</v>
      </c>
      <c r="I464" s="1">
        <v>0</v>
      </c>
      <c r="J464" s="1"/>
      <c r="K464" s="5">
        <f t="shared" si="22"/>
        <v>9.9999999999980105E-3</v>
      </c>
      <c r="L464" s="1">
        <f t="shared" si="23"/>
        <v>-2.9999999999997584E-2</v>
      </c>
      <c r="M464" s="1"/>
      <c r="N464" s="18">
        <v>459</v>
      </c>
    </row>
    <row r="465" spans="1:14">
      <c r="A465" s="16">
        <v>37343</v>
      </c>
      <c r="B465" s="4">
        <v>81</v>
      </c>
      <c r="C465" s="4">
        <v>70</v>
      </c>
      <c r="D465" s="4">
        <v>59</v>
      </c>
      <c r="E465" s="2">
        <v>30.02</v>
      </c>
      <c r="F465" s="4">
        <v>17</v>
      </c>
      <c r="G465" s="3">
        <v>12</v>
      </c>
      <c r="H465" s="2">
        <v>0</v>
      </c>
      <c r="I465" s="1">
        <v>0</v>
      </c>
      <c r="J465" s="1"/>
      <c r="K465" s="5">
        <f t="shared" si="22"/>
        <v>1.9999999999999574E-2</v>
      </c>
      <c r="L465" s="1">
        <f t="shared" si="23"/>
        <v>9.9999999999980105E-3</v>
      </c>
      <c r="M465" s="1"/>
      <c r="N465" s="18">
        <v>460</v>
      </c>
    </row>
    <row r="466" spans="1:14">
      <c r="A466" s="16">
        <v>37344</v>
      </c>
      <c r="B466" s="4">
        <v>84</v>
      </c>
      <c r="C466" s="4">
        <v>72</v>
      </c>
      <c r="D466" s="4">
        <v>61</v>
      </c>
      <c r="E466" s="2">
        <v>30.04</v>
      </c>
      <c r="F466" s="4">
        <v>17</v>
      </c>
      <c r="G466" s="3">
        <v>13</v>
      </c>
      <c r="H466" s="2">
        <v>0</v>
      </c>
      <c r="I466" s="1">
        <v>0</v>
      </c>
      <c r="J466" s="1"/>
      <c r="K466" s="5">
        <f t="shared" si="22"/>
        <v>0</v>
      </c>
      <c r="L466" s="1">
        <f t="shared" si="23"/>
        <v>1.9999999999999574E-2</v>
      </c>
      <c r="M466" s="1"/>
      <c r="N466" s="18">
        <v>461</v>
      </c>
    </row>
    <row r="467" spans="1:14">
      <c r="A467" s="16">
        <v>37345</v>
      </c>
      <c r="B467" s="4">
        <v>86</v>
      </c>
      <c r="C467" s="4">
        <v>72</v>
      </c>
      <c r="D467" s="4">
        <v>57</v>
      </c>
      <c r="E467" s="2">
        <v>30.04</v>
      </c>
      <c r="F467" s="4">
        <v>21</v>
      </c>
      <c r="G467" s="3">
        <v>8</v>
      </c>
      <c r="H467" s="2">
        <v>0</v>
      </c>
      <c r="I467" s="1">
        <v>0</v>
      </c>
      <c r="J467" s="1"/>
      <c r="K467" s="5">
        <f t="shared" si="22"/>
        <v>-0.10999999999999943</v>
      </c>
      <c r="L467" s="1">
        <f t="shared" si="23"/>
        <v>0</v>
      </c>
      <c r="M467" s="1"/>
      <c r="N467" s="18">
        <v>462</v>
      </c>
    </row>
    <row r="468" spans="1:14">
      <c r="A468" s="16">
        <v>37346</v>
      </c>
      <c r="B468" s="4">
        <v>87</v>
      </c>
      <c r="C468" s="4">
        <v>70</v>
      </c>
      <c r="D468" s="4">
        <v>52</v>
      </c>
      <c r="E468" s="2">
        <v>29.93</v>
      </c>
      <c r="F468" s="4">
        <v>12</v>
      </c>
      <c r="G468" s="3">
        <v>8</v>
      </c>
      <c r="H468" s="2">
        <v>0</v>
      </c>
      <c r="I468" s="1">
        <v>0</v>
      </c>
      <c r="J468" s="1"/>
      <c r="K468" s="5">
        <f t="shared" si="22"/>
        <v>-7.9999999999998295E-2</v>
      </c>
      <c r="L468" s="1">
        <f t="shared" si="23"/>
        <v>-0.10999999999999943</v>
      </c>
      <c r="M468" s="1"/>
      <c r="N468" s="18">
        <v>463</v>
      </c>
    </row>
    <row r="469" spans="1:14">
      <c r="A469" s="16">
        <v>37347</v>
      </c>
      <c r="B469" s="4">
        <v>91</v>
      </c>
      <c r="C469" s="4">
        <v>70</v>
      </c>
      <c r="D469" s="4">
        <v>48</v>
      </c>
      <c r="E469" s="2">
        <v>29.85</v>
      </c>
      <c r="F469" s="4">
        <v>16</v>
      </c>
      <c r="G469" s="3">
        <v>6</v>
      </c>
      <c r="H469" s="2">
        <v>0</v>
      </c>
      <c r="I469" s="1">
        <v>0</v>
      </c>
      <c r="J469" s="1"/>
      <c r="K469" s="5">
        <f t="shared" si="22"/>
        <v>-3.0000000000001137E-2</v>
      </c>
      <c r="L469" s="1">
        <f t="shared" si="23"/>
        <v>-7.9999999999998295E-2</v>
      </c>
      <c r="M469" s="1"/>
      <c r="N469" s="18">
        <v>464</v>
      </c>
    </row>
    <row r="470" spans="1:14">
      <c r="A470" s="16">
        <v>37348</v>
      </c>
      <c r="B470" s="4">
        <v>89</v>
      </c>
      <c r="C470" s="4">
        <v>76</v>
      </c>
      <c r="D470" s="4">
        <v>59</v>
      </c>
      <c r="E470" s="2">
        <v>29.82</v>
      </c>
      <c r="F470" s="4">
        <v>22</v>
      </c>
      <c r="G470" s="3">
        <v>12</v>
      </c>
      <c r="H470" s="2">
        <v>0</v>
      </c>
      <c r="I470" s="1">
        <v>0</v>
      </c>
      <c r="J470" s="1"/>
      <c r="K470" s="5">
        <f t="shared" si="22"/>
        <v>7.9999999999998295E-2</v>
      </c>
      <c r="L470" s="1">
        <f t="shared" si="23"/>
        <v>-3.0000000000001137E-2</v>
      </c>
      <c r="M470" s="1"/>
      <c r="N470" s="18">
        <v>465</v>
      </c>
    </row>
    <row r="471" spans="1:14">
      <c r="A471" s="16">
        <v>37349</v>
      </c>
      <c r="B471" s="4">
        <v>78</v>
      </c>
      <c r="C471" s="4">
        <v>64</v>
      </c>
      <c r="D471" s="4">
        <v>51</v>
      </c>
      <c r="E471" s="2">
        <v>29.9</v>
      </c>
      <c r="F471" s="4">
        <v>13</v>
      </c>
      <c r="G471" s="3">
        <v>0</v>
      </c>
      <c r="H471" s="2">
        <v>0</v>
      </c>
      <c r="I471" s="1">
        <v>0</v>
      </c>
      <c r="J471" s="1"/>
      <c r="K471" s="5">
        <f t="shared" si="22"/>
        <v>8.0000000000001847E-2</v>
      </c>
      <c r="L471" s="1">
        <f t="shared" si="23"/>
        <v>7.9999999999998295E-2</v>
      </c>
      <c r="M471" s="1"/>
      <c r="N471" s="18">
        <v>466</v>
      </c>
    </row>
    <row r="472" spans="1:14">
      <c r="A472" s="16">
        <v>37350</v>
      </c>
      <c r="B472" s="4">
        <v>68</v>
      </c>
      <c r="C472" s="4">
        <v>60</v>
      </c>
      <c r="D472" s="4">
        <v>53</v>
      </c>
      <c r="E472" s="2">
        <v>29.98</v>
      </c>
      <c r="F472" s="4">
        <v>13</v>
      </c>
      <c r="G472" s="3">
        <v>6</v>
      </c>
      <c r="H472" s="2">
        <v>0</v>
      </c>
      <c r="I472" s="1">
        <v>6</v>
      </c>
      <c r="J472" s="1"/>
      <c r="K472" s="5">
        <f t="shared" si="22"/>
        <v>5.0000000000000711E-2</v>
      </c>
      <c r="L472" s="1">
        <f t="shared" si="23"/>
        <v>8.0000000000001847E-2</v>
      </c>
      <c r="M472" s="1"/>
      <c r="N472" s="18">
        <v>467</v>
      </c>
    </row>
    <row r="473" spans="1:14">
      <c r="A473" s="16">
        <v>37351</v>
      </c>
      <c r="B473" s="4">
        <v>57</v>
      </c>
      <c r="C473" s="4">
        <v>55</v>
      </c>
      <c r="D473" s="4">
        <v>53</v>
      </c>
      <c r="E473" s="2">
        <v>30.03</v>
      </c>
      <c r="F473" s="4">
        <v>9</v>
      </c>
      <c r="G473" s="3">
        <v>9</v>
      </c>
      <c r="H473" s="2">
        <v>0</v>
      </c>
      <c r="I473" s="1">
        <v>8</v>
      </c>
      <c r="J473" s="1"/>
      <c r="K473" s="5">
        <f t="shared" si="22"/>
        <v>-0.12000000000000099</v>
      </c>
      <c r="L473" s="1">
        <f t="shared" si="23"/>
        <v>5.0000000000000711E-2</v>
      </c>
      <c r="M473" s="1"/>
      <c r="N473" s="18">
        <v>468</v>
      </c>
    </row>
    <row r="474" spans="1:14">
      <c r="A474" s="16">
        <v>37352</v>
      </c>
      <c r="B474" s="4">
        <v>75</v>
      </c>
      <c r="C474" s="4">
        <v>64</v>
      </c>
      <c r="D474" s="4">
        <v>52</v>
      </c>
      <c r="E474" s="2">
        <v>29.91</v>
      </c>
      <c r="F474" s="4">
        <v>14</v>
      </c>
      <c r="G474" s="3">
        <v>2</v>
      </c>
      <c r="H474" s="2">
        <v>0</v>
      </c>
      <c r="I474" s="1">
        <v>5</v>
      </c>
      <c r="J474" s="1"/>
      <c r="K474" s="5">
        <f t="shared" si="22"/>
        <v>1.0000000000001563E-2</v>
      </c>
      <c r="L474" s="1">
        <f t="shared" si="23"/>
        <v>-0.12000000000000099</v>
      </c>
      <c r="M474" s="1"/>
      <c r="N474" s="18">
        <v>469</v>
      </c>
    </row>
    <row r="475" spans="1:14">
      <c r="A475" s="16">
        <v>37353</v>
      </c>
      <c r="B475" s="4">
        <v>79</v>
      </c>
      <c r="C475" s="4">
        <v>62</v>
      </c>
      <c r="D475" s="4">
        <v>45</v>
      </c>
      <c r="E475" s="2">
        <v>29.92</v>
      </c>
      <c r="F475" s="4">
        <v>13</v>
      </c>
      <c r="G475" s="3">
        <v>4</v>
      </c>
      <c r="H475" s="2">
        <v>0</v>
      </c>
      <c r="I475" s="1">
        <v>0</v>
      </c>
      <c r="J475" s="1"/>
      <c r="K475" s="5">
        <f t="shared" si="22"/>
        <v>0</v>
      </c>
      <c r="L475" s="1">
        <f t="shared" si="23"/>
        <v>1.0000000000001563E-2</v>
      </c>
      <c r="M475" s="1"/>
      <c r="N475" s="18">
        <v>470</v>
      </c>
    </row>
    <row r="476" spans="1:14">
      <c r="A476" s="16">
        <v>37354</v>
      </c>
      <c r="B476" s="4">
        <v>72</v>
      </c>
      <c r="C476" s="4">
        <v>60</v>
      </c>
      <c r="D476" s="4">
        <v>48</v>
      </c>
      <c r="E476" s="2">
        <v>29.92</v>
      </c>
      <c r="F476" s="4">
        <v>16</v>
      </c>
      <c r="G476" s="3">
        <v>3</v>
      </c>
      <c r="H476" s="2">
        <v>0</v>
      </c>
      <c r="I476" s="1">
        <v>0</v>
      </c>
      <c r="J476" s="1"/>
      <c r="K476" s="5">
        <f t="shared" si="22"/>
        <v>0.13999999999999702</v>
      </c>
      <c r="L476" s="1">
        <f t="shared" si="23"/>
        <v>0</v>
      </c>
      <c r="M476" s="1"/>
      <c r="N476" s="18">
        <v>471</v>
      </c>
    </row>
    <row r="477" spans="1:14">
      <c r="A477" s="16">
        <v>37355</v>
      </c>
      <c r="B477" s="4">
        <v>63</v>
      </c>
      <c r="C477" s="4">
        <v>58</v>
      </c>
      <c r="D477" s="4">
        <v>53</v>
      </c>
      <c r="E477" s="2">
        <v>30.06</v>
      </c>
      <c r="F477" s="4">
        <v>15</v>
      </c>
      <c r="G477" s="3">
        <v>12</v>
      </c>
      <c r="H477" s="2">
        <v>0.26</v>
      </c>
      <c r="I477" s="1">
        <v>7</v>
      </c>
      <c r="J477" s="1" t="s">
        <v>35</v>
      </c>
      <c r="K477" s="5">
        <f t="shared" si="22"/>
        <v>0.11000000000000298</v>
      </c>
      <c r="L477" s="1">
        <f t="shared" si="23"/>
        <v>0.13999999999999702</v>
      </c>
      <c r="M477" s="1"/>
      <c r="N477" s="18">
        <v>472</v>
      </c>
    </row>
    <row r="478" spans="1:14">
      <c r="A478" s="16">
        <v>37356</v>
      </c>
      <c r="B478" s="4">
        <v>70</v>
      </c>
      <c r="C478" s="4">
        <v>60</v>
      </c>
      <c r="D478" s="4">
        <v>52</v>
      </c>
      <c r="E478" s="2">
        <v>30.17</v>
      </c>
      <c r="F478" s="4">
        <v>7</v>
      </c>
      <c r="G478" s="3">
        <v>0</v>
      </c>
      <c r="H478" s="2">
        <v>0.01</v>
      </c>
      <c r="I478" s="1">
        <v>7</v>
      </c>
      <c r="J478" s="1"/>
      <c r="K478" s="5">
        <f t="shared" si="22"/>
        <v>-6.0000000000002274E-2</v>
      </c>
      <c r="L478" s="1">
        <f t="shared" si="23"/>
        <v>0.11000000000000298</v>
      </c>
      <c r="M478" s="1"/>
      <c r="N478" s="18">
        <v>473</v>
      </c>
    </row>
    <row r="479" spans="1:14">
      <c r="A479" s="16">
        <v>37357</v>
      </c>
      <c r="B479" s="4">
        <v>73</v>
      </c>
      <c r="C479" s="4">
        <v>64</v>
      </c>
      <c r="D479" s="4">
        <v>55</v>
      </c>
      <c r="E479" s="2">
        <v>30.11</v>
      </c>
      <c r="F479" s="4">
        <v>9</v>
      </c>
      <c r="G479" s="3">
        <v>5</v>
      </c>
      <c r="H479" s="2">
        <v>0</v>
      </c>
      <c r="I479" s="1">
        <v>8</v>
      </c>
      <c r="J479" s="1" t="s">
        <v>35</v>
      </c>
      <c r="K479" s="5">
        <f t="shared" si="22"/>
        <v>-3.0000000000001137E-2</v>
      </c>
      <c r="L479" s="1">
        <f t="shared" si="23"/>
        <v>-6.0000000000002274E-2</v>
      </c>
      <c r="M479" s="1"/>
      <c r="N479" s="18">
        <v>474</v>
      </c>
    </row>
    <row r="480" spans="1:14">
      <c r="A480" s="16">
        <v>37358</v>
      </c>
      <c r="B480" s="4">
        <v>82</v>
      </c>
      <c r="C480" s="4">
        <v>66</v>
      </c>
      <c r="D480" s="4">
        <v>48</v>
      </c>
      <c r="E480" s="2">
        <v>30.08</v>
      </c>
      <c r="F480" s="4">
        <v>12</v>
      </c>
      <c r="G480" s="3">
        <v>4</v>
      </c>
      <c r="H480" s="2">
        <v>0</v>
      </c>
      <c r="I480" s="1">
        <v>2</v>
      </c>
      <c r="J480" s="1"/>
      <c r="K480" s="5">
        <f t="shared" si="22"/>
        <v>-6.9999999999996732E-2</v>
      </c>
      <c r="L480" s="1">
        <f t="shared" si="23"/>
        <v>-3.0000000000001137E-2</v>
      </c>
      <c r="M480" s="1"/>
      <c r="N480" s="18">
        <v>475</v>
      </c>
    </row>
    <row r="481" spans="1:14">
      <c r="A481" s="16">
        <v>37359</v>
      </c>
      <c r="B481" s="4">
        <v>89</v>
      </c>
      <c r="C481" s="4">
        <v>70</v>
      </c>
      <c r="D481" s="4">
        <v>51</v>
      </c>
      <c r="E481" s="2">
        <v>30.01</v>
      </c>
      <c r="F481" s="4">
        <v>9</v>
      </c>
      <c r="G481" s="3">
        <v>2</v>
      </c>
      <c r="H481" s="2">
        <v>0</v>
      </c>
      <c r="I481" s="1">
        <v>0</v>
      </c>
      <c r="J481" s="1"/>
      <c r="K481" s="5">
        <f t="shared" si="22"/>
        <v>-0.23000000000000043</v>
      </c>
      <c r="L481" s="1">
        <f t="shared" si="23"/>
        <v>-6.9999999999996732E-2</v>
      </c>
      <c r="M481" s="1"/>
      <c r="N481" s="18">
        <v>476</v>
      </c>
    </row>
    <row r="482" spans="1:14">
      <c r="A482" s="16">
        <v>37360</v>
      </c>
      <c r="B482" s="4">
        <v>80</v>
      </c>
      <c r="C482" s="4">
        <v>66</v>
      </c>
      <c r="D482" s="4">
        <v>50</v>
      </c>
      <c r="E482" s="2">
        <v>29.78</v>
      </c>
      <c r="F482" s="4">
        <v>15</v>
      </c>
      <c r="G482" s="3">
        <v>4</v>
      </c>
      <c r="H482" s="2">
        <v>0</v>
      </c>
      <c r="I482" s="1">
        <v>3</v>
      </c>
      <c r="J482" s="1"/>
      <c r="K482" s="5">
        <f t="shared" si="22"/>
        <v>1.9999999999999574E-2</v>
      </c>
      <c r="L482" s="1">
        <f t="shared" si="23"/>
        <v>-0.23000000000000043</v>
      </c>
      <c r="M482" s="1"/>
      <c r="N482" s="18">
        <v>477</v>
      </c>
    </row>
    <row r="483" spans="1:14">
      <c r="A483" s="16">
        <v>37361</v>
      </c>
      <c r="B483" s="4">
        <v>64</v>
      </c>
      <c r="C483" s="4">
        <v>55</v>
      </c>
      <c r="D483" s="4">
        <v>46</v>
      </c>
      <c r="E483" s="2">
        <v>29.8</v>
      </c>
      <c r="F483" s="4">
        <v>13</v>
      </c>
      <c r="G483" s="3">
        <v>9</v>
      </c>
      <c r="H483" s="2">
        <v>0</v>
      </c>
      <c r="I483" s="1">
        <v>4</v>
      </c>
      <c r="J483" s="1"/>
      <c r="K483" s="5">
        <f t="shared" si="22"/>
        <v>9.9999999999997868E-2</v>
      </c>
      <c r="L483" s="1">
        <f t="shared" si="23"/>
        <v>1.9999999999999574E-2</v>
      </c>
      <c r="M483" s="1"/>
      <c r="N483" s="18">
        <v>478</v>
      </c>
    </row>
    <row r="484" spans="1:14">
      <c r="A484" s="16">
        <v>37362</v>
      </c>
      <c r="B484" s="4">
        <v>51</v>
      </c>
      <c r="C484" s="4">
        <v>47</v>
      </c>
      <c r="D484" s="4">
        <v>43</v>
      </c>
      <c r="E484" s="2">
        <v>29.9</v>
      </c>
      <c r="F484" s="4">
        <v>16</v>
      </c>
      <c r="G484" s="3">
        <v>7</v>
      </c>
      <c r="H484" s="2">
        <v>0.32</v>
      </c>
      <c r="I484" s="1">
        <v>5</v>
      </c>
      <c r="J484" s="1" t="s">
        <v>35</v>
      </c>
      <c r="K484" s="5">
        <f t="shared" si="22"/>
        <v>7.0000000000000284E-2</v>
      </c>
      <c r="L484" s="1">
        <f t="shared" si="23"/>
        <v>9.9999999999997868E-2</v>
      </c>
      <c r="M484" s="1"/>
      <c r="N484" s="18">
        <v>479</v>
      </c>
    </row>
    <row r="485" spans="1:14">
      <c r="A485" s="16">
        <v>37363</v>
      </c>
      <c r="B485" s="4">
        <v>55</v>
      </c>
      <c r="C485" s="4">
        <v>47</v>
      </c>
      <c r="D485" s="4">
        <v>39</v>
      </c>
      <c r="E485" s="2">
        <v>29.97</v>
      </c>
      <c r="F485" s="4">
        <v>14</v>
      </c>
      <c r="G485" s="3">
        <v>4</v>
      </c>
      <c r="H485" s="2">
        <v>0.22</v>
      </c>
      <c r="I485" s="1">
        <v>5</v>
      </c>
      <c r="J485" s="1" t="s">
        <v>36</v>
      </c>
      <c r="K485" s="5">
        <f t="shared" si="22"/>
        <v>0.24000000000000199</v>
      </c>
      <c r="L485" s="1">
        <f t="shared" si="23"/>
        <v>7.0000000000000284E-2</v>
      </c>
      <c r="M485" s="1"/>
      <c r="N485" s="18">
        <v>480</v>
      </c>
    </row>
    <row r="486" spans="1:14">
      <c r="A486" s="16">
        <v>37364</v>
      </c>
      <c r="B486" s="4">
        <v>64</v>
      </c>
      <c r="C486" s="4">
        <v>49</v>
      </c>
      <c r="D486" s="4">
        <v>34</v>
      </c>
      <c r="E486" s="2">
        <v>30.21</v>
      </c>
      <c r="F486" s="4">
        <v>15</v>
      </c>
      <c r="G486" s="3">
        <v>5</v>
      </c>
      <c r="H486" s="2">
        <v>0</v>
      </c>
      <c r="I486" s="1">
        <v>2</v>
      </c>
      <c r="J486" s="1"/>
      <c r="K486" s="5">
        <f t="shared" si="22"/>
        <v>-8.9999999999999858E-2</v>
      </c>
      <c r="L486" s="1">
        <f t="shared" si="23"/>
        <v>0.24000000000000199</v>
      </c>
      <c r="M486" s="1"/>
      <c r="N486" s="18">
        <v>481</v>
      </c>
    </row>
    <row r="487" spans="1:14">
      <c r="A487" s="16">
        <v>37365</v>
      </c>
      <c r="B487" s="4">
        <v>71</v>
      </c>
      <c r="C487" s="4">
        <v>58</v>
      </c>
      <c r="D487" s="4">
        <v>46</v>
      </c>
      <c r="E487" s="2">
        <v>30.12</v>
      </c>
      <c r="F487" s="4">
        <v>13</v>
      </c>
      <c r="G487" s="3">
        <v>7</v>
      </c>
      <c r="H487" s="2">
        <v>0</v>
      </c>
      <c r="I487" s="1">
        <v>0</v>
      </c>
      <c r="J487" s="1"/>
      <c r="K487" s="5">
        <f t="shared" ref="K487:K518" si="24">E488-E487</f>
        <v>-0.13000000000000256</v>
      </c>
      <c r="L487" s="1">
        <f t="shared" si="23"/>
        <v>-8.9999999999999858E-2</v>
      </c>
      <c r="M487" s="1"/>
      <c r="N487" s="18">
        <v>482</v>
      </c>
    </row>
    <row r="488" spans="1:14">
      <c r="A488" s="16">
        <v>37366</v>
      </c>
      <c r="B488" s="4">
        <v>73</v>
      </c>
      <c r="C488" s="4">
        <v>59</v>
      </c>
      <c r="D488" s="4">
        <v>42</v>
      </c>
      <c r="E488" s="2">
        <v>29.99</v>
      </c>
      <c r="F488" s="4">
        <v>12</v>
      </c>
      <c r="G488" s="3">
        <v>4</v>
      </c>
      <c r="H488" s="2">
        <v>0</v>
      </c>
      <c r="I488" s="1">
        <v>0</v>
      </c>
      <c r="J488" s="1"/>
      <c r="K488" s="5">
        <f t="shared" si="24"/>
        <v>5.0000000000000711E-2</v>
      </c>
      <c r="L488" s="1">
        <f t="shared" ref="L488:L519" si="25">E488-E487</f>
        <v>-0.13000000000000256</v>
      </c>
      <c r="M488" s="1"/>
      <c r="N488" s="18">
        <v>483</v>
      </c>
    </row>
    <row r="489" spans="1:14">
      <c r="A489" s="16">
        <v>37367</v>
      </c>
      <c r="B489" s="4">
        <v>77</v>
      </c>
      <c r="C489" s="4">
        <v>60</v>
      </c>
      <c r="D489" s="4">
        <v>43</v>
      </c>
      <c r="E489" s="2">
        <v>30.04</v>
      </c>
      <c r="F489" s="4">
        <v>8</v>
      </c>
      <c r="G489" s="3">
        <v>3</v>
      </c>
      <c r="H489" s="2">
        <v>0</v>
      </c>
      <c r="I489" s="1">
        <v>2</v>
      </c>
      <c r="J489" s="1"/>
      <c r="K489" s="5">
        <f t="shared" si="24"/>
        <v>-1.9999999999999574E-2</v>
      </c>
      <c r="L489" s="1">
        <f t="shared" si="25"/>
        <v>5.0000000000000711E-2</v>
      </c>
      <c r="M489" s="1"/>
      <c r="N489" s="18">
        <v>484</v>
      </c>
    </row>
    <row r="490" spans="1:14">
      <c r="A490" s="16">
        <v>37368</v>
      </c>
      <c r="B490" s="4">
        <v>81</v>
      </c>
      <c r="C490" s="4">
        <v>62</v>
      </c>
      <c r="D490" s="4">
        <v>46</v>
      </c>
      <c r="E490" s="2">
        <v>30.02</v>
      </c>
      <c r="F490" s="4">
        <v>7</v>
      </c>
      <c r="G490" s="3">
        <v>2</v>
      </c>
      <c r="H490" s="2">
        <v>0</v>
      </c>
      <c r="I490" s="1">
        <v>0</v>
      </c>
      <c r="J490" s="1"/>
      <c r="K490" s="5">
        <f t="shared" si="24"/>
        <v>0</v>
      </c>
      <c r="L490" s="1">
        <f t="shared" si="25"/>
        <v>-1.9999999999999574E-2</v>
      </c>
      <c r="M490" s="1"/>
      <c r="N490" s="18">
        <v>485</v>
      </c>
    </row>
    <row r="491" spans="1:14">
      <c r="A491" s="16">
        <v>37369</v>
      </c>
      <c r="B491" s="4">
        <v>86</v>
      </c>
      <c r="C491" s="4">
        <v>69</v>
      </c>
      <c r="D491" s="4">
        <v>50</v>
      </c>
      <c r="E491" s="2">
        <v>30.02</v>
      </c>
      <c r="F491" s="4">
        <v>16</v>
      </c>
      <c r="G491" s="3">
        <v>3</v>
      </c>
      <c r="H491" s="2">
        <v>0</v>
      </c>
      <c r="I491" s="1">
        <v>0</v>
      </c>
      <c r="J491" s="1"/>
      <c r="K491" s="5">
        <f t="shared" si="24"/>
        <v>0</v>
      </c>
      <c r="L491" s="1">
        <f t="shared" si="25"/>
        <v>0</v>
      </c>
      <c r="M491" s="1"/>
      <c r="N491" s="18">
        <v>486</v>
      </c>
    </row>
    <row r="492" spans="1:14">
      <c r="A492" s="16">
        <v>37370</v>
      </c>
      <c r="B492" s="4">
        <v>79</v>
      </c>
      <c r="C492" s="4">
        <v>70</v>
      </c>
      <c r="D492" s="4">
        <v>57</v>
      </c>
      <c r="E492" s="2">
        <v>30.02</v>
      </c>
      <c r="F492" s="4">
        <v>16</v>
      </c>
      <c r="G492" s="3">
        <v>14</v>
      </c>
      <c r="H492" s="2">
        <v>0</v>
      </c>
      <c r="I492" s="1">
        <v>0</v>
      </c>
      <c r="J492" s="1"/>
      <c r="K492" s="5">
        <f t="shared" si="24"/>
        <v>-0.12000000000000099</v>
      </c>
      <c r="L492" s="1">
        <f t="shared" si="25"/>
        <v>0</v>
      </c>
      <c r="M492" s="1"/>
      <c r="N492" s="18">
        <v>487</v>
      </c>
    </row>
    <row r="493" spans="1:14">
      <c r="A493" s="16">
        <v>37371</v>
      </c>
      <c r="B493" s="4">
        <v>82</v>
      </c>
      <c r="C493" s="4">
        <v>68</v>
      </c>
      <c r="D493" s="4">
        <v>53</v>
      </c>
      <c r="E493" s="2">
        <v>29.9</v>
      </c>
      <c r="F493" s="4">
        <v>15</v>
      </c>
      <c r="G493" s="3">
        <v>1</v>
      </c>
      <c r="H493" s="2">
        <v>0</v>
      </c>
      <c r="I493" s="1">
        <v>1</v>
      </c>
      <c r="J493" s="1" t="s">
        <v>35</v>
      </c>
      <c r="K493" s="5">
        <f t="shared" si="24"/>
        <v>-9.9999999999997868E-2</v>
      </c>
      <c r="L493" s="1">
        <f t="shared" si="25"/>
        <v>-0.12000000000000099</v>
      </c>
      <c r="M493" s="1"/>
      <c r="N493" s="18">
        <v>488</v>
      </c>
    </row>
    <row r="494" spans="1:14">
      <c r="A494" s="16">
        <v>37372</v>
      </c>
      <c r="B494" s="4">
        <v>68</v>
      </c>
      <c r="C494" s="4">
        <v>60</v>
      </c>
      <c r="D494" s="4">
        <v>54</v>
      </c>
      <c r="E494" s="2">
        <v>29.8</v>
      </c>
      <c r="F494" s="4">
        <v>20</v>
      </c>
      <c r="G494" s="3">
        <v>8</v>
      </c>
      <c r="H494" s="2">
        <v>0</v>
      </c>
      <c r="I494" s="1">
        <v>4</v>
      </c>
      <c r="J494" s="1" t="s">
        <v>35</v>
      </c>
      <c r="K494" s="5">
        <f t="shared" si="24"/>
        <v>8.9999999999999858E-2</v>
      </c>
      <c r="L494" s="1">
        <f t="shared" si="25"/>
        <v>-9.9999999999997868E-2</v>
      </c>
      <c r="M494" s="1"/>
      <c r="N494" s="18">
        <v>489</v>
      </c>
    </row>
    <row r="495" spans="1:14">
      <c r="A495" s="16">
        <v>37373</v>
      </c>
      <c r="B495" s="4">
        <v>62</v>
      </c>
      <c r="C495" s="4">
        <v>54</v>
      </c>
      <c r="D495" s="4">
        <v>46</v>
      </c>
      <c r="E495" s="2">
        <v>29.89</v>
      </c>
      <c r="F495" s="4">
        <v>24</v>
      </c>
      <c r="G495" s="3">
        <v>7</v>
      </c>
      <c r="H495" s="2">
        <v>0.28999999999999998</v>
      </c>
      <c r="I495" s="1">
        <v>4</v>
      </c>
      <c r="J495" s="1" t="s">
        <v>35</v>
      </c>
      <c r="K495" s="5">
        <f t="shared" si="24"/>
        <v>0.21999999999999886</v>
      </c>
      <c r="L495" s="1">
        <f t="shared" si="25"/>
        <v>8.9999999999999858E-2</v>
      </c>
      <c r="M495" s="1"/>
      <c r="N495" s="18">
        <v>490</v>
      </c>
    </row>
    <row r="496" spans="1:14">
      <c r="A496" s="16">
        <v>37374</v>
      </c>
      <c r="B496" s="4">
        <v>62</v>
      </c>
      <c r="C496" s="4">
        <v>52</v>
      </c>
      <c r="D496" s="4">
        <v>41</v>
      </c>
      <c r="E496" s="2">
        <v>30.11</v>
      </c>
      <c r="F496" s="4">
        <v>7</v>
      </c>
      <c r="G496" s="3">
        <v>4</v>
      </c>
      <c r="H496" s="2">
        <v>0</v>
      </c>
      <c r="I496" s="1">
        <v>3</v>
      </c>
      <c r="J496" s="1"/>
      <c r="K496" s="5">
        <f t="shared" si="24"/>
        <v>-0.12000000000000099</v>
      </c>
      <c r="L496" s="1">
        <f t="shared" si="25"/>
        <v>0.21999999999999886</v>
      </c>
      <c r="M496" s="1"/>
      <c r="N496" s="18">
        <v>491</v>
      </c>
    </row>
    <row r="497" spans="1:14">
      <c r="A497" s="16">
        <v>37375</v>
      </c>
      <c r="B497" s="4">
        <v>63</v>
      </c>
      <c r="C497" s="4">
        <v>55</v>
      </c>
      <c r="D497" s="4">
        <v>46</v>
      </c>
      <c r="E497" s="2">
        <v>29.99</v>
      </c>
      <c r="F497" s="4">
        <v>20</v>
      </c>
      <c r="G497" s="3">
        <v>5</v>
      </c>
      <c r="H497" s="2">
        <v>0.16</v>
      </c>
      <c r="I497" s="1">
        <v>5</v>
      </c>
      <c r="J497" s="1" t="s">
        <v>35</v>
      </c>
      <c r="K497" s="5">
        <f t="shared" si="24"/>
        <v>5.0000000000000711E-2</v>
      </c>
      <c r="L497" s="1">
        <f t="shared" si="25"/>
        <v>-0.12000000000000099</v>
      </c>
      <c r="M497" s="1"/>
      <c r="N497" s="18">
        <v>492</v>
      </c>
    </row>
    <row r="498" spans="1:14">
      <c r="A498" s="16">
        <v>37376</v>
      </c>
      <c r="B498" s="4">
        <v>55</v>
      </c>
      <c r="C498" s="4">
        <v>51</v>
      </c>
      <c r="D498" s="4">
        <v>48</v>
      </c>
      <c r="E498" s="2">
        <v>30.04</v>
      </c>
      <c r="F498" s="4">
        <v>7</v>
      </c>
      <c r="G498" s="3">
        <v>3</v>
      </c>
      <c r="H498" s="2">
        <v>0.14000000000000001</v>
      </c>
      <c r="I498" s="1">
        <v>7</v>
      </c>
      <c r="J498" s="1" t="s">
        <v>35</v>
      </c>
      <c r="K498" s="5">
        <f t="shared" si="24"/>
        <v>-9.9999999999980105E-3</v>
      </c>
      <c r="L498" s="1">
        <f t="shared" si="25"/>
        <v>5.0000000000000711E-2</v>
      </c>
      <c r="M498" s="1"/>
      <c r="N498" s="18">
        <v>493</v>
      </c>
    </row>
    <row r="499" spans="1:14">
      <c r="A499" s="16">
        <v>37377</v>
      </c>
      <c r="B499" s="4">
        <v>71</v>
      </c>
      <c r="C499" s="4">
        <v>60</v>
      </c>
      <c r="D499" s="4">
        <v>48</v>
      </c>
      <c r="E499" s="2">
        <v>30.03</v>
      </c>
      <c r="F499" s="4">
        <v>7</v>
      </c>
      <c r="G499" s="3">
        <v>4</v>
      </c>
      <c r="H499" s="2">
        <v>0.01</v>
      </c>
      <c r="I499" s="1">
        <v>8</v>
      </c>
      <c r="J499" s="1" t="s">
        <v>35</v>
      </c>
      <c r="K499" s="5">
        <f t="shared" si="24"/>
        <v>-7.0000000000000284E-2</v>
      </c>
      <c r="L499" s="1">
        <f t="shared" si="25"/>
        <v>-9.9999999999980105E-3</v>
      </c>
      <c r="M499" s="1"/>
      <c r="N499" s="18">
        <v>494</v>
      </c>
    </row>
    <row r="500" spans="1:14">
      <c r="A500" s="16">
        <v>37378</v>
      </c>
      <c r="B500" s="4">
        <v>77</v>
      </c>
      <c r="C500" s="4">
        <v>62</v>
      </c>
      <c r="D500" s="4">
        <v>46</v>
      </c>
      <c r="E500" s="2">
        <v>29.96</v>
      </c>
      <c r="F500" s="4">
        <v>13</v>
      </c>
      <c r="G500" s="3">
        <v>2</v>
      </c>
      <c r="H500" s="2">
        <v>0</v>
      </c>
      <c r="I500" s="1">
        <v>0</v>
      </c>
      <c r="J500" s="1"/>
      <c r="K500" s="5">
        <f t="shared" si="24"/>
        <v>5.9999999999998721E-2</v>
      </c>
      <c r="L500" s="1">
        <f t="shared" si="25"/>
        <v>-7.0000000000000284E-2</v>
      </c>
      <c r="M500" s="1"/>
      <c r="N500" s="18">
        <v>495</v>
      </c>
    </row>
    <row r="501" spans="1:14">
      <c r="A501" s="16">
        <v>37379</v>
      </c>
      <c r="B501" s="4">
        <v>75</v>
      </c>
      <c r="C501" s="4">
        <v>62</v>
      </c>
      <c r="D501" s="4">
        <v>50</v>
      </c>
      <c r="E501" s="2">
        <v>30.02</v>
      </c>
      <c r="F501" s="4">
        <v>12</v>
      </c>
      <c r="G501" s="3">
        <v>4</v>
      </c>
      <c r="H501" s="2">
        <v>0</v>
      </c>
      <c r="I501" s="1">
        <v>1</v>
      </c>
      <c r="J501" s="1"/>
      <c r="K501" s="5">
        <f t="shared" si="24"/>
        <v>-3.0000000000001137E-2</v>
      </c>
      <c r="L501" s="1">
        <f t="shared" si="25"/>
        <v>5.9999999999998721E-2</v>
      </c>
      <c r="M501" s="1"/>
      <c r="N501" s="18">
        <v>496</v>
      </c>
    </row>
    <row r="502" spans="1:14">
      <c r="A502" s="16">
        <v>37380</v>
      </c>
      <c r="B502" s="4">
        <v>84</v>
      </c>
      <c r="C502" s="4">
        <v>66</v>
      </c>
      <c r="D502" s="4">
        <v>46</v>
      </c>
      <c r="E502" s="2">
        <v>29.99</v>
      </c>
      <c r="F502" s="4">
        <v>12</v>
      </c>
      <c r="G502" s="3">
        <v>4</v>
      </c>
      <c r="H502" s="2">
        <v>0</v>
      </c>
      <c r="I502" s="1">
        <v>0</v>
      </c>
      <c r="J502" s="1"/>
      <c r="K502" s="5">
        <f t="shared" si="24"/>
        <v>3.0000000000001137E-2</v>
      </c>
      <c r="L502" s="1">
        <f t="shared" si="25"/>
        <v>-3.0000000000001137E-2</v>
      </c>
      <c r="M502" s="1"/>
      <c r="N502" s="18">
        <v>497</v>
      </c>
    </row>
    <row r="503" spans="1:14">
      <c r="A503" s="16">
        <v>37381</v>
      </c>
      <c r="B503" s="4">
        <v>82</v>
      </c>
      <c r="C503" s="4">
        <v>67</v>
      </c>
      <c r="D503" s="4">
        <v>51</v>
      </c>
      <c r="E503" s="2">
        <v>30.02</v>
      </c>
      <c r="F503" s="4">
        <v>8</v>
      </c>
      <c r="G503" s="3">
        <v>5</v>
      </c>
      <c r="H503" s="2">
        <v>0</v>
      </c>
      <c r="I503" s="1">
        <v>0</v>
      </c>
      <c r="J503" s="1"/>
      <c r="K503" s="5">
        <f t="shared" si="24"/>
        <v>-8.9999999999999858E-2</v>
      </c>
      <c r="L503" s="1">
        <f t="shared" si="25"/>
        <v>3.0000000000001137E-2</v>
      </c>
      <c r="M503" s="1"/>
      <c r="N503" s="18">
        <v>498</v>
      </c>
    </row>
    <row r="504" spans="1:14">
      <c r="A504" s="16">
        <v>37382</v>
      </c>
      <c r="B504" s="4">
        <v>82</v>
      </c>
      <c r="C504" s="4">
        <v>65</v>
      </c>
      <c r="D504" s="4">
        <v>48</v>
      </c>
      <c r="E504" s="2">
        <v>29.93</v>
      </c>
      <c r="F504" s="4">
        <v>13</v>
      </c>
      <c r="G504" s="3">
        <v>5</v>
      </c>
      <c r="H504" s="2">
        <v>0</v>
      </c>
      <c r="I504" s="1">
        <v>0</v>
      </c>
      <c r="J504" s="1"/>
      <c r="K504" s="5">
        <f t="shared" si="24"/>
        <v>5.0000000000000711E-2</v>
      </c>
      <c r="L504" s="1">
        <f t="shared" si="25"/>
        <v>-8.9999999999999858E-2</v>
      </c>
      <c r="M504" s="1"/>
      <c r="N504" s="18">
        <v>499</v>
      </c>
    </row>
    <row r="505" spans="1:14">
      <c r="A505" s="16">
        <v>37383</v>
      </c>
      <c r="B505" s="4">
        <v>71</v>
      </c>
      <c r="C505" s="4">
        <v>62</v>
      </c>
      <c r="D505" s="4">
        <v>53</v>
      </c>
      <c r="E505" s="2">
        <v>29.98</v>
      </c>
      <c r="F505" s="4">
        <v>25</v>
      </c>
      <c r="G505" s="3">
        <v>12</v>
      </c>
      <c r="H505" s="2">
        <v>0</v>
      </c>
      <c r="I505" s="1">
        <v>0</v>
      </c>
      <c r="J505" s="1"/>
      <c r="K505" s="5">
        <f t="shared" si="24"/>
        <v>1.9999999999999574E-2</v>
      </c>
      <c r="L505" s="1">
        <f t="shared" si="25"/>
        <v>5.0000000000000711E-2</v>
      </c>
      <c r="M505" s="1"/>
      <c r="N505" s="18">
        <v>500</v>
      </c>
    </row>
    <row r="506" spans="1:14">
      <c r="A506" s="16">
        <v>37384</v>
      </c>
      <c r="B506" s="4">
        <v>79</v>
      </c>
      <c r="C506" s="4">
        <v>66</v>
      </c>
      <c r="D506" s="4">
        <v>48</v>
      </c>
      <c r="E506" s="2">
        <v>30</v>
      </c>
      <c r="F506" s="4">
        <v>17</v>
      </c>
      <c r="G506" s="3">
        <v>10</v>
      </c>
      <c r="H506" s="2">
        <v>0</v>
      </c>
      <c r="I506" s="1">
        <v>0</v>
      </c>
      <c r="J506" s="1"/>
      <c r="K506" s="5">
        <f t="shared" si="24"/>
        <v>-7.0000000000000284E-2</v>
      </c>
      <c r="L506" s="1">
        <f t="shared" si="25"/>
        <v>1.9999999999999574E-2</v>
      </c>
      <c r="M506" s="1"/>
      <c r="N506" s="18">
        <v>501</v>
      </c>
    </row>
    <row r="507" spans="1:14">
      <c r="A507" s="16">
        <v>37385</v>
      </c>
      <c r="B507" s="4">
        <v>77</v>
      </c>
      <c r="C507" s="4">
        <v>58</v>
      </c>
      <c r="D507" s="4">
        <v>41</v>
      </c>
      <c r="E507" s="2">
        <v>29.93</v>
      </c>
      <c r="F507" s="4">
        <v>15</v>
      </c>
      <c r="G507" s="3">
        <v>2</v>
      </c>
      <c r="H507" s="2">
        <v>0</v>
      </c>
      <c r="I507" s="1">
        <v>0</v>
      </c>
      <c r="J507" s="1"/>
      <c r="K507" s="5">
        <f t="shared" si="24"/>
        <v>1.0000000000001563E-2</v>
      </c>
      <c r="L507" s="1">
        <f t="shared" si="25"/>
        <v>-7.0000000000000284E-2</v>
      </c>
      <c r="M507" s="1"/>
      <c r="N507" s="18">
        <v>502</v>
      </c>
    </row>
    <row r="508" spans="1:14">
      <c r="A508" s="16">
        <v>37386</v>
      </c>
      <c r="B508" s="4">
        <v>71</v>
      </c>
      <c r="C508" s="4">
        <v>62</v>
      </c>
      <c r="D508" s="4">
        <v>54</v>
      </c>
      <c r="E508" s="2">
        <v>29.94</v>
      </c>
      <c r="F508" s="4">
        <v>20</v>
      </c>
      <c r="G508" s="3">
        <v>12</v>
      </c>
      <c r="H508" s="2">
        <v>0</v>
      </c>
      <c r="I508" s="1">
        <v>2</v>
      </c>
      <c r="J508" s="1"/>
      <c r="K508" s="5">
        <f t="shared" si="24"/>
        <v>0.10999999999999943</v>
      </c>
      <c r="L508" s="1">
        <f t="shared" si="25"/>
        <v>1.0000000000001563E-2</v>
      </c>
      <c r="M508" s="1"/>
      <c r="N508" s="18">
        <v>503</v>
      </c>
    </row>
    <row r="509" spans="1:14">
      <c r="A509" s="16">
        <v>37387</v>
      </c>
      <c r="B509" s="4">
        <v>81</v>
      </c>
      <c r="C509" s="4">
        <v>68</v>
      </c>
      <c r="D509" s="4">
        <v>53</v>
      </c>
      <c r="E509" s="2">
        <v>30.05</v>
      </c>
      <c r="F509" s="4">
        <v>17</v>
      </c>
      <c r="G509" s="3">
        <v>9</v>
      </c>
      <c r="H509" s="2">
        <v>0</v>
      </c>
      <c r="I509" s="1">
        <v>0</v>
      </c>
      <c r="J509" s="1"/>
      <c r="K509" s="5">
        <f t="shared" si="24"/>
        <v>3.9999999999999147E-2</v>
      </c>
      <c r="L509" s="1">
        <f t="shared" si="25"/>
        <v>0.10999999999999943</v>
      </c>
      <c r="M509" s="1"/>
      <c r="N509" s="18">
        <v>504</v>
      </c>
    </row>
    <row r="510" spans="1:14">
      <c r="A510" s="16">
        <v>37388</v>
      </c>
      <c r="B510" s="4">
        <v>86</v>
      </c>
      <c r="C510" s="4">
        <v>66</v>
      </c>
      <c r="D510" s="4">
        <v>46</v>
      </c>
      <c r="E510" s="2">
        <v>30.09</v>
      </c>
      <c r="F510" s="4">
        <v>10</v>
      </c>
      <c r="G510" s="3">
        <v>4</v>
      </c>
      <c r="H510" s="2">
        <v>0</v>
      </c>
      <c r="I510" s="1">
        <v>0</v>
      </c>
      <c r="J510" s="1"/>
      <c r="K510" s="5">
        <f t="shared" si="24"/>
        <v>-5.9999999999998721E-2</v>
      </c>
      <c r="L510" s="1">
        <f t="shared" si="25"/>
        <v>3.9999999999999147E-2</v>
      </c>
      <c r="M510" s="1"/>
      <c r="N510" s="18">
        <v>505</v>
      </c>
    </row>
    <row r="511" spans="1:14">
      <c r="A511" s="16">
        <v>37389</v>
      </c>
      <c r="B511" s="4">
        <v>84</v>
      </c>
      <c r="C511" s="4">
        <v>70</v>
      </c>
      <c r="D511" s="4">
        <v>55</v>
      </c>
      <c r="E511" s="2">
        <v>30.03</v>
      </c>
      <c r="F511" s="4">
        <v>12</v>
      </c>
      <c r="G511" s="3">
        <v>3</v>
      </c>
      <c r="H511" s="2">
        <v>0</v>
      </c>
      <c r="I511" s="1">
        <v>2</v>
      </c>
      <c r="J511" s="1"/>
      <c r="K511" s="5">
        <f t="shared" si="24"/>
        <v>-0.13000000000000256</v>
      </c>
      <c r="L511" s="1">
        <f t="shared" si="25"/>
        <v>-5.9999999999998721E-2</v>
      </c>
      <c r="M511" s="1"/>
      <c r="N511" s="18">
        <v>506</v>
      </c>
    </row>
    <row r="512" spans="1:14">
      <c r="A512" s="16">
        <v>37390</v>
      </c>
      <c r="B512" s="4">
        <v>86</v>
      </c>
      <c r="C512" s="4">
        <v>74</v>
      </c>
      <c r="D512" s="4">
        <v>61</v>
      </c>
      <c r="E512" s="2">
        <v>29.9</v>
      </c>
      <c r="F512" s="4">
        <v>16</v>
      </c>
      <c r="G512" s="3">
        <v>6</v>
      </c>
      <c r="H512" s="2">
        <v>0</v>
      </c>
      <c r="I512" s="1">
        <v>0</v>
      </c>
      <c r="J512" s="1"/>
      <c r="K512" s="5">
        <f t="shared" si="24"/>
        <v>-7.0000000000000284E-2</v>
      </c>
      <c r="L512" s="1">
        <f t="shared" si="25"/>
        <v>-0.13000000000000256</v>
      </c>
      <c r="M512" s="1"/>
      <c r="N512" s="18">
        <v>507</v>
      </c>
    </row>
    <row r="513" spans="1:14">
      <c r="A513" s="16">
        <v>37391</v>
      </c>
      <c r="B513" s="4">
        <v>86</v>
      </c>
      <c r="C513" s="4">
        <v>69</v>
      </c>
      <c r="D513" s="4">
        <v>54</v>
      </c>
      <c r="E513" s="2">
        <v>29.83</v>
      </c>
      <c r="F513" s="4">
        <v>17</v>
      </c>
      <c r="G513" s="3">
        <v>7</v>
      </c>
      <c r="H513" s="2">
        <v>0</v>
      </c>
      <c r="I513" s="1">
        <v>0</v>
      </c>
      <c r="J513" s="1"/>
      <c r="K513" s="5">
        <f t="shared" si="24"/>
        <v>8.0000000000001847E-2</v>
      </c>
      <c r="L513" s="1">
        <f t="shared" si="25"/>
        <v>-7.0000000000000284E-2</v>
      </c>
      <c r="M513" s="1"/>
      <c r="N513" s="18">
        <v>508</v>
      </c>
    </row>
    <row r="514" spans="1:14">
      <c r="A514" s="16">
        <v>37392</v>
      </c>
      <c r="B514" s="4">
        <v>90</v>
      </c>
      <c r="C514" s="4">
        <v>76</v>
      </c>
      <c r="D514" s="4">
        <v>61</v>
      </c>
      <c r="E514" s="2">
        <v>29.91</v>
      </c>
      <c r="F514" s="4">
        <v>14</v>
      </c>
      <c r="G514" s="3">
        <v>7</v>
      </c>
      <c r="H514" s="2">
        <v>0</v>
      </c>
      <c r="I514" s="1">
        <v>0</v>
      </c>
      <c r="J514" s="1"/>
      <c r="K514" s="5">
        <f t="shared" si="24"/>
        <v>-8.0000000000001847E-2</v>
      </c>
      <c r="L514" s="1">
        <f t="shared" si="25"/>
        <v>8.0000000000001847E-2</v>
      </c>
      <c r="M514" s="1"/>
      <c r="N514" s="18">
        <v>509</v>
      </c>
    </row>
    <row r="515" spans="1:14">
      <c r="A515" s="16">
        <v>37393</v>
      </c>
      <c r="B515" s="4">
        <v>88</v>
      </c>
      <c r="C515" s="4">
        <v>71</v>
      </c>
      <c r="D515" s="4">
        <v>52</v>
      </c>
      <c r="E515" s="2">
        <v>29.83</v>
      </c>
      <c r="F515" s="4">
        <v>16</v>
      </c>
      <c r="G515" s="3">
        <v>3</v>
      </c>
      <c r="H515" s="2">
        <v>0</v>
      </c>
      <c r="I515" s="1">
        <v>0</v>
      </c>
      <c r="J515" s="1"/>
      <c r="K515" s="5">
        <f t="shared" si="24"/>
        <v>-3.9999999999999147E-2</v>
      </c>
      <c r="L515" s="1">
        <f t="shared" si="25"/>
        <v>-8.0000000000001847E-2</v>
      </c>
      <c r="M515" s="1"/>
      <c r="N515" s="18">
        <v>510</v>
      </c>
    </row>
    <row r="516" spans="1:14">
      <c r="A516" s="16">
        <v>37394</v>
      </c>
      <c r="B516" s="4">
        <v>79</v>
      </c>
      <c r="C516" s="4">
        <v>68</v>
      </c>
      <c r="D516" s="4">
        <v>59</v>
      </c>
      <c r="E516" s="2">
        <v>29.79</v>
      </c>
      <c r="F516" s="4">
        <v>23</v>
      </c>
      <c r="G516" s="3">
        <v>8</v>
      </c>
      <c r="H516" s="2">
        <v>0</v>
      </c>
      <c r="I516" s="1">
        <v>0</v>
      </c>
      <c r="J516" s="1"/>
      <c r="K516" s="5">
        <f t="shared" si="24"/>
        <v>-9.9999999999980105E-3</v>
      </c>
      <c r="L516" s="1">
        <f t="shared" si="25"/>
        <v>-3.9999999999999147E-2</v>
      </c>
      <c r="M516" s="1"/>
      <c r="N516" s="18">
        <v>511</v>
      </c>
    </row>
    <row r="517" spans="1:14">
      <c r="A517" s="16">
        <v>37395</v>
      </c>
      <c r="B517" s="4">
        <v>62</v>
      </c>
      <c r="C517" s="4">
        <v>56</v>
      </c>
      <c r="D517" s="4">
        <v>52</v>
      </c>
      <c r="E517" s="2">
        <v>29.78</v>
      </c>
      <c r="F517" s="4">
        <v>18</v>
      </c>
      <c r="G517" s="3">
        <v>13</v>
      </c>
      <c r="H517" s="2">
        <v>0.27</v>
      </c>
      <c r="I517" s="1">
        <v>4</v>
      </c>
      <c r="J517" s="1" t="s">
        <v>35</v>
      </c>
      <c r="K517" s="5">
        <f t="shared" si="24"/>
        <v>3.9999999999999147E-2</v>
      </c>
      <c r="L517" s="1">
        <f t="shared" si="25"/>
        <v>-9.9999999999980105E-3</v>
      </c>
      <c r="M517" s="1"/>
      <c r="N517" s="18">
        <v>512</v>
      </c>
    </row>
    <row r="518" spans="1:14">
      <c r="A518" s="16">
        <v>37396</v>
      </c>
      <c r="B518" s="4">
        <v>62</v>
      </c>
      <c r="C518" s="4">
        <v>55</v>
      </c>
      <c r="D518" s="4">
        <v>48</v>
      </c>
      <c r="E518" s="2">
        <v>29.82</v>
      </c>
      <c r="F518" s="4">
        <v>23</v>
      </c>
      <c r="G518" s="3">
        <v>13</v>
      </c>
      <c r="H518" s="2">
        <v>0.3</v>
      </c>
      <c r="I518" s="1">
        <v>5</v>
      </c>
      <c r="J518" s="1" t="s">
        <v>35</v>
      </c>
      <c r="K518" s="5">
        <f t="shared" si="24"/>
        <v>0.23000000000000043</v>
      </c>
      <c r="L518" s="1">
        <f t="shared" si="25"/>
        <v>3.9999999999999147E-2</v>
      </c>
      <c r="M518" s="1"/>
      <c r="N518" s="18">
        <v>513</v>
      </c>
    </row>
    <row r="519" spans="1:14">
      <c r="A519" s="16">
        <v>37397</v>
      </c>
      <c r="B519" s="4">
        <v>63</v>
      </c>
      <c r="C519" s="4">
        <v>55</v>
      </c>
      <c r="D519" s="4">
        <v>48</v>
      </c>
      <c r="E519" s="2">
        <v>30.05</v>
      </c>
      <c r="F519" s="4">
        <v>9</v>
      </c>
      <c r="G519" s="3">
        <v>4</v>
      </c>
      <c r="H519" s="2">
        <v>0.1</v>
      </c>
      <c r="I519" s="1">
        <v>8</v>
      </c>
      <c r="J519" s="1" t="s">
        <v>35</v>
      </c>
      <c r="K519" s="5">
        <f t="shared" ref="K519:K528" si="26">E520-E519</f>
        <v>1.9999999999999574E-2</v>
      </c>
      <c r="L519" s="1">
        <f t="shared" si="25"/>
        <v>0.23000000000000043</v>
      </c>
      <c r="M519" s="1"/>
      <c r="N519" s="18">
        <v>514</v>
      </c>
    </row>
    <row r="520" spans="1:14">
      <c r="A520" s="16">
        <v>37398</v>
      </c>
      <c r="B520" s="4">
        <v>72</v>
      </c>
      <c r="C520" s="4">
        <v>60</v>
      </c>
      <c r="D520" s="4">
        <v>48</v>
      </c>
      <c r="E520" s="2">
        <v>30.07</v>
      </c>
      <c r="F520" s="4">
        <v>20</v>
      </c>
      <c r="G520" s="3">
        <v>5</v>
      </c>
      <c r="H520" s="2">
        <v>0</v>
      </c>
      <c r="I520" s="1">
        <v>5</v>
      </c>
      <c r="J520" s="1" t="s">
        <v>35</v>
      </c>
      <c r="K520" s="5">
        <f t="shared" si="26"/>
        <v>-0.10999999999999943</v>
      </c>
      <c r="L520" s="1">
        <f t="shared" ref="L520:L529" si="27">E520-E519</f>
        <v>1.9999999999999574E-2</v>
      </c>
      <c r="M520" s="1"/>
      <c r="N520" s="18">
        <v>515</v>
      </c>
    </row>
    <row r="521" spans="1:14">
      <c r="A521" s="16">
        <v>37399</v>
      </c>
      <c r="B521" s="4">
        <v>82</v>
      </c>
      <c r="C521" s="4">
        <v>65</v>
      </c>
      <c r="D521" s="4">
        <v>48</v>
      </c>
      <c r="E521" s="2">
        <v>29.96</v>
      </c>
      <c r="F521" s="4">
        <v>14</v>
      </c>
      <c r="G521" s="3">
        <v>6</v>
      </c>
      <c r="H521" s="2">
        <v>0</v>
      </c>
      <c r="I521" s="1">
        <v>0</v>
      </c>
      <c r="J521" s="1"/>
      <c r="K521" s="5">
        <f t="shared" si="26"/>
        <v>-8.0000000000001847E-2</v>
      </c>
      <c r="L521" s="1">
        <f t="shared" si="27"/>
        <v>-0.10999999999999943</v>
      </c>
      <c r="M521" s="1"/>
      <c r="N521" s="18">
        <v>516</v>
      </c>
    </row>
    <row r="522" spans="1:14">
      <c r="A522" s="16">
        <v>37400</v>
      </c>
      <c r="B522" s="4">
        <v>89</v>
      </c>
      <c r="C522" s="4">
        <v>71</v>
      </c>
      <c r="D522" s="4">
        <v>53</v>
      </c>
      <c r="E522" s="2">
        <v>29.88</v>
      </c>
      <c r="F522" s="4">
        <v>13</v>
      </c>
      <c r="G522" s="3">
        <v>4</v>
      </c>
      <c r="H522" s="2">
        <v>0</v>
      </c>
      <c r="I522" s="1">
        <v>0</v>
      </c>
      <c r="J522" s="1"/>
      <c r="K522" s="5">
        <f t="shared" si="26"/>
        <v>-2.9999999999997584E-2</v>
      </c>
      <c r="L522" s="1">
        <f t="shared" si="27"/>
        <v>-8.0000000000001847E-2</v>
      </c>
      <c r="M522" s="1"/>
      <c r="N522" s="18">
        <v>517</v>
      </c>
    </row>
    <row r="523" spans="1:14">
      <c r="A523" s="16">
        <v>37401</v>
      </c>
      <c r="B523" s="4">
        <v>89</v>
      </c>
      <c r="C523" s="4">
        <v>72</v>
      </c>
      <c r="D523" s="4">
        <v>55</v>
      </c>
      <c r="E523" s="2">
        <v>29.85</v>
      </c>
      <c r="F523" s="4">
        <v>14</v>
      </c>
      <c r="G523" s="3">
        <v>5</v>
      </c>
      <c r="H523" s="2">
        <v>0</v>
      </c>
      <c r="I523" s="1">
        <v>0</v>
      </c>
      <c r="J523" s="1"/>
      <c r="K523" s="5">
        <f t="shared" si="26"/>
        <v>-2.0000000000003126E-2</v>
      </c>
      <c r="L523" s="1">
        <f t="shared" si="27"/>
        <v>-2.9999999999997584E-2</v>
      </c>
      <c r="M523" s="1"/>
      <c r="N523" s="18">
        <v>518</v>
      </c>
    </row>
    <row r="524" spans="1:14">
      <c r="A524" s="16">
        <v>37402</v>
      </c>
      <c r="B524" s="4">
        <v>87</v>
      </c>
      <c r="C524" s="4">
        <v>72</v>
      </c>
      <c r="D524" s="4">
        <v>57</v>
      </c>
      <c r="E524" s="2">
        <v>29.83</v>
      </c>
      <c r="F524" s="4">
        <v>14</v>
      </c>
      <c r="G524" s="3">
        <v>3</v>
      </c>
      <c r="H524" s="2">
        <v>0</v>
      </c>
      <c r="I524" s="1">
        <v>0</v>
      </c>
      <c r="J524" s="1"/>
      <c r="K524" s="5">
        <f t="shared" si="26"/>
        <v>3.0000000000001137E-2</v>
      </c>
      <c r="L524" s="1">
        <f t="shared" si="27"/>
        <v>-2.0000000000003126E-2</v>
      </c>
      <c r="M524" s="1"/>
      <c r="N524" s="18">
        <v>519</v>
      </c>
    </row>
    <row r="525" spans="1:14">
      <c r="A525" s="16">
        <v>37403</v>
      </c>
      <c r="B525" s="4">
        <v>79</v>
      </c>
      <c r="C525" s="4">
        <v>70</v>
      </c>
      <c r="D525" s="4">
        <v>63</v>
      </c>
      <c r="E525" s="2">
        <v>29.86</v>
      </c>
      <c r="F525" s="4">
        <v>16</v>
      </c>
      <c r="G525" s="3">
        <v>6</v>
      </c>
      <c r="H525" s="2">
        <v>0</v>
      </c>
      <c r="I525" s="1">
        <v>3</v>
      </c>
      <c r="J525" s="1"/>
      <c r="K525" s="5">
        <f t="shared" si="26"/>
        <v>8.9999999999999858E-2</v>
      </c>
      <c r="L525" s="1">
        <f t="shared" si="27"/>
        <v>3.0000000000001137E-2</v>
      </c>
      <c r="M525" s="1"/>
      <c r="N525" s="18">
        <v>520</v>
      </c>
    </row>
    <row r="526" spans="1:14">
      <c r="A526" s="16">
        <v>37404</v>
      </c>
      <c r="B526" s="4">
        <v>84</v>
      </c>
      <c r="C526" s="4">
        <v>72</v>
      </c>
      <c r="D526" s="4">
        <v>60</v>
      </c>
      <c r="E526" s="2">
        <v>29.95</v>
      </c>
      <c r="F526" s="4">
        <v>9</v>
      </c>
      <c r="G526" s="3">
        <v>4</v>
      </c>
      <c r="H526" s="2">
        <v>0</v>
      </c>
      <c r="I526" s="1">
        <v>4</v>
      </c>
      <c r="J526" s="1"/>
      <c r="K526" s="5">
        <f t="shared" si="26"/>
        <v>-5.9999999999998721E-2</v>
      </c>
      <c r="L526" s="1">
        <f t="shared" si="27"/>
        <v>8.9999999999999858E-2</v>
      </c>
      <c r="M526" s="1"/>
      <c r="N526" s="18">
        <v>521</v>
      </c>
    </row>
    <row r="527" spans="1:14">
      <c r="A527" s="16">
        <v>37405</v>
      </c>
      <c r="B527" s="4">
        <v>95</v>
      </c>
      <c r="C527" s="4">
        <v>78</v>
      </c>
      <c r="D527" s="4">
        <v>64</v>
      </c>
      <c r="E527" s="2">
        <v>29.89</v>
      </c>
      <c r="F527" s="4">
        <v>8</v>
      </c>
      <c r="G527" s="3">
        <v>2</v>
      </c>
      <c r="H527" s="2">
        <v>0</v>
      </c>
      <c r="I527" s="1">
        <v>1</v>
      </c>
      <c r="J527" s="1"/>
      <c r="K527" s="5">
        <f t="shared" si="26"/>
        <v>-8.0000000000001847E-2</v>
      </c>
      <c r="L527" s="1">
        <f t="shared" si="27"/>
        <v>-5.9999999999998721E-2</v>
      </c>
      <c r="M527" s="1"/>
      <c r="N527" s="18">
        <v>522</v>
      </c>
    </row>
    <row r="528" spans="1:14">
      <c r="A528" s="16">
        <v>37406</v>
      </c>
      <c r="B528" s="4">
        <v>98</v>
      </c>
      <c r="C528" s="4">
        <v>82</v>
      </c>
      <c r="D528" s="4">
        <v>66</v>
      </c>
      <c r="E528" s="2">
        <v>29.81</v>
      </c>
      <c r="F528" s="4">
        <v>8</v>
      </c>
      <c r="G528" s="3">
        <v>4</v>
      </c>
      <c r="H528" s="2">
        <v>0</v>
      </c>
      <c r="I528" s="1">
        <v>0</v>
      </c>
      <c r="J528" s="1"/>
      <c r="K528" s="5">
        <f t="shared" si="26"/>
        <v>-9.9999999999997868E-2</v>
      </c>
      <c r="L528" s="1">
        <f t="shared" si="27"/>
        <v>-8.0000000000001847E-2</v>
      </c>
      <c r="M528" s="1"/>
      <c r="N528" s="18">
        <v>523</v>
      </c>
    </row>
    <row r="529" spans="1:14">
      <c r="A529" s="16">
        <v>37407</v>
      </c>
      <c r="B529" s="4">
        <v>98</v>
      </c>
      <c r="C529" s="4">
        <v>84</v>
      </c>
      <c r="D529" s="4">
        <v>71</v>
      </c>
      <c r="E529" s="2">
        <v>29.71</v>
      </c>
      <c r="F529" s="4">
        <v>13</v>
      </c>
      <c r="G529" s="3">
        <v>4</v>
      </c>
      <c r="H529" s="2">
        <v>0</v>
      </c>
      <c r="I529" s="1">
        <v>0</v>
      </c>
      <c r="J529" s="1"/>
      <c r="K529" s="5"/>
      <c r="L529" s="1">
        <f t="shared" si="27"/>
        <v>-9.9999999999997868E-2</v>
      </c>
      <c r="M529" s="1"/>
      <c r="N529" s="18">
        <v>524</v>
      </c>
    </row>
    <row r="530" spans="1:14">
      <c r="A530" s="71">
        <v>37641</v>
      </c>
      <c r="B530" s="50">
        <v>46</v>
      </c>
      <c r="C530" s="50">
        <v>44</v>
      </c>
      <c r="D530" s="50">
        <v>42</v>
      </c>
      <c r="E530" s="28">
        <v>30.19</v>
      </c>
      <c r="F530" s="50">
        <v>8</v>
      </c>
      <c r="G530" s="30">
        <v>1</v>
      </c>
      <c r="H530" s="28">
        <v>0.01</v>
      </c>
      <c r="I530" s="20">
        <v>8</v>
      </c>
      <c r="J530" s="20" t="s">
        <v>37</v>
      </c>
      <c r="K530" s="35">
        <f t="shared" ref="K530:K561" si="28">E531-E530</f>
        <v>0</v>
      </c>
      <c r="L530" s="20"/>
      <c r="M530" s="1">
        <v>2003</v>
      </c>
      <c r="N530" s="18">
        <v>525</v>
      </c>
    </row>
    <row r="531" spans="1:14">
      <c r="A531" s="16">
        <v>37642</v>
      </c>
      <c r="B531" s="4">
        <v>46</v>
      </c>
      <c r="C531" s="4">
        <v>44</v>
      </c>
      <c r="D531" s="4">
        <v>42</v>
      </c>
      <c r="E531" s="2">
        <v>30.19</v>
      </c>
      <c r="F531" s="4">
        <v>6</v>
      </c>
      <c r="G531" s="3">
        <v>4</v>
      </c>
      <c r="H531" s="2">
        <v>0.18</v>
      </c>
      <c r="I531" s="1">
        <v>8</v>
      </c>
      <c r="J531" s="1" t="s">
        <v>35</v>
      </c>
      <c r="K531" s="5">
        <f t="shared" si="28"/>
        <v>2.9999999999997584E-2</v>
      </c>
      <c r="L531" s="1">
        <f t="shared" ref="L531:L562" si="29">E531-E530</f>
        <v>0</v>
      </c>
      <c r="M531" s="1"/>
      <c r="N531" s="18">
        <v>526</v>
      </c>
    </row>
    <row r="532" spans="1:14">
      <c r="A532" s="16">
        <v>37643</v>
      </c>
      <c r="B532" s="4">
        <v>50</v>
      </c>
      <c r="C532" s="4">
        <v>48</v>
      </c>
      <c r="D532" s="4">
        <v>46</v>
      </c>
      <c r="E532" s="2">
        <v>30.22</v>
      </c>
      <c r="F532" s="4">
        <v>7</v>
      </c>
      <c r="G532" s="3">
        <v>0</v>
      </c>
      <c r="H532" s="2">
        <v>1.3</v>
      </c>
      <c r="I532" s="1">
        <v>8</v>
      </c>
      <c r="J532" s="1" t="s">
        <v>35</v>
      </c>
      <c r="K532" s="5">
        <f t="shared" si="28"/>
        <v>7.0000000000000284E-2</v>
      </c>
      <c r="L532" s="1">
        <f t="shared" si="29"/>
        <v>2.9999999999997584E-2</v>
      </c>
      <c r="M532" s="1"/>
      <c r="N532" s="18">
        <v>527</v>
      </c>
    </row>
    <row r="533" spans="1:14">
      <c r="A533" s="16">
        <v>37644</v>
      </c>
      <c r="B533" s="4">
        <v>57</v>
      </c>
      <c r="C533" s="4">
        <v>52</v>
      </c>
      <c r="D533" s="4">
        <v>46</v>
      </c>
      <c r="E533" s="2">
        <v>30.29</v>
      </c>
      <c r="F533" s="4">
        <v>5</v>
      </c>
      <c r="G533" s="3">
        <v>2</v>
      </c>
      <c r="H533" s="2">
        <v>0.02</v>
      </c>
      <c r="I533" s="1">
        <v>8</v>
      </c>
      <c r="J533" s="1" t="s">
        <v>37</v>
      </c>
      <c r="K533" s="5">
        <f t="shared" si="28"/>
        <v>-1.9999999999999574E-2</v>
      </c>
      <c r="L533" s="1">
        <f t="shared" si="29"/>
        <v>7.0000000000000284E-2</v>
      </c>
      <c r="M533" s="1"/>
      <c r="N533" s="18">
        <v>528</v>
      </c>
    </row>
    <row r="534" spans="1:14">
      <c r="A534" s="16">
        <v>37645</v>
      </c>
      <c r="B534" s="4">
        <v>52</v>
      </c>
      <c r="C534" s="4">
        <v>47</v>
      </c>
      <c r="D534" s="4">
        <v>42</v>
      </c>
      <c r="E534" s="2">
        <v>30.27</v>
      </c>
      <c r="F534" s="4">
        <v>7</v>
      </c>
      <c r="G534" s="3">
        <v>1</v>
      </c>
      <c r="H534" s="2">
        <v>0.17</v>
      </c>
      <c r="I534" s="1">
        <v>6</v>
      </c>
      <c r="J534" s="1" t="s">
        <v>34</v>
      </c>
      <c r="K534" s="5">
        <f t="shared" si="28"/>
        <v>5.9999999999998721E-2</v>
      </c>
      <c r="L534" s="1">
        <f t="shared" si="29"/>
        <v>-1.9999999999999574E-2</v>
      </c>
      <c r="M534" s="1"/>
      <c r="N534" s="18">
        <v>529</v>
      </c>
    </row>
    <row r="535" spans="1:14">
      <c r="A535" s="16">
        <v>37646</v>
      </c>
      <c r="B535" s="4">
        <v>64</v>
      </c>
      <c r="C535" s="4">
        <v>57</v>
      </c>
      <c r="D535" s="4">
        <v>50</v>
      </c>
      <c r="E535" s="2">
        <v>30.33</v>
      </c>
      <c r="F535" s="4">
        <v>8</v>
      </c>
      <c r="G535" s="3">
        <v>4</v>
      </c>
      <c r="H535" s="2">
        <v>0.02</v>
      </c>
      <c r="I535" s="1">
        <v>6</v>
      </c>
      <c r="J535" s="1"/>
      <c r="K535" s="5">
        <f t="shared" si="28"/>
        <v>-4.9999999999997158E-2</v>
      </c>
      <c r="L535" s="1">
        <f t="shared" si="29"/>
        <v>5.9999999999998721E-2</v>
      </c>
      <c r="M535" s="1"/>
      <c r="N535" s="18">
        <v>530</v>
      </c>
    </row>
    <row r="536" spans="1:14">
      <c r="A536" s="16">
        <v>37647</v>
      </c>
      <c r="B536" s="4">
        <v>57</v>
      </c>
      <c r="C536" s="4">
        <v>54</v>
      </c>
      <c r="D536" s="4">
        <v>52</v>
      </c>
      <c r="E536" s="2">
        <v>30.28</v>
      </c>
      <c r="F536" s="4">
        <v>9</v>
      </c>
      <c r="G536" s="3">
        <v>6</v>
      </c>
      <c r="H536" s="2">
        <v>0.01</v>
      </c>
      <c r="I536" s="1">
        <v>5</v>
      </c>
      <c r="J536" s="1" t="s">
        <v>37</v>
      </c>
      <c r="K536" s="5">
        <f t="shared" si="28"/>
        <v>-0.16000000000000014</v>
      </c>
      <c r="L536" s="1">
        <f t="shared" si="29"/>
        <v>-4.9999999999997158E-2</v>
      </c>
      <c r="M536" s="1"/>
      <c r="N536" s="18">
        <v>531</v>
      </c>
    </row>
    <row r="537" spans="1:14">
      <c r="A537" s="16">
        <v>37648</v>
      </c>
      <c r="B537" s="4">
        <v>55</v>
      </c>
      <c r="C537" s="4">
        <v>52</v>
      </c>
      <c r="D537" s="4">
        <v>48</v>
      </c>
      <c r="E537" s="2">
        <v>30.12</v>
      </c>
      <c r="F537" s="4">
        <v>9</v>
      </c>
      <c r="G537" s="3">
        <v>2</v>
      </c>
      <c r="H537" s="2">
        <v>0.15</v>
      </c>
      <c r="I537" s="1">
        <v>8</v>
      </c>
      <c r="J537" s="1" t="s">
        <v>35</v>
      </c>
      <c r="K537" s="5">
        <f t="shared" si="28"/>
        <v>2.9999999999997584E-2</v>
      </c>
      <c r="L537" s="1">
        <f t="shared" si="29"/>
        <v>-0.16000000000000014</v>
      </c>
      <c r="M537" s="1"/>
      <c r="N537" s="18">
        <v>532</v>
      </c>
    </row>
    <row r="538" spans="1:14">
      <c r="A538" s="16">
        <v>37649</v>
      </c>
      <c r="B538" s="4">
        <v>64</v>
      </c>
      <c r="C538" s="4">
        <v>52</v>
      </c>
      <c r="D538" s="4">
        <v>41</v>
      </c>
      <c r="E538" s="2">
        <v>30.15</v>
      </c>
      <c r="F538" s="4">
        <v>9</v>
      </c>
      <c r="G538" s="3">
        <v>5</v>
      </c>
      <c r="H538" s="2">
        <v>0</v>
      </c>
      <c r="I538" s="1">
        <v>0</v>
      </c>
      <c r="J538" s="1"/>
      <c r="K538" s="5">
        <f t="shared" si="28"/>
        <v>0.13000000000000256</v>
      </c>
      <c r="L538" s="1">
        <f t="shared" si="29"/>
        <v>2.9999999999997584E-2</v>
      </c>
      <c r="M538" s="1"/>
      <c r="N538" s="18">
        <v>533</v>
      </c>
    </row>
    <row r="539" spans="1:14">
      <c r="A539" s="16">
        <v>37650</v>
      </c>
      <c r="B539" s="4">
        <v>57</v>
      </c>
      <c r="C539" s="4">
        <v>48</v>
      </c>
      <c r="D539" s="4">
        <v>39</v>
      </c>
      <c r="E539" s="2">
        <v>30.28</v>
      </c>
      <c r="F539" s="4">
        <v>7</v>
      </c>
      <c r="G539" s="3">
        <v>5</v>
      </c>
      <c r="H539" s="2">
        <v>0</v>
      </c>
      <c r="I539" s="1">
        <v>2</v>
      </c>
      <c r="J539" s="1"/>
      <c r="K539" s="5">
        <f t="shared" si="28"/>
        <v>4.9999999999997158E-2</v>
      </c>
      <c r="L539" s="1">
        <f t="shared" si="29"/>
        <v>0.13000000000000256</v>
      </c>
      <c r="M539" s="1"/>
      <c r="N539" s="18">
        <v>534</v>
      </c>
    </row>
    <row r="540" spans="1:14">
      <c r="A540" s="16">
        <v>37651</v>
      </c>
      <c r="B540" s="4">
        <v>66</v>
      </c>
      <c r="C540" s="4">
        <v>56</v>
      </c>
      <c r="D540" s="4">
        <v>46</v>
      </c>
      <c r="E540" s="2">
        <v>30.33</v>
      </c>
      <c r="F540" s="4">
        <v>7</v>
      </c>
      <c r="G540" s="3">
        <v>2</v>
      </c>
      <c r="H540" s="2">
        <v>0</v>
      </c>
      <c r="I540" s="1">
        <v>6</v>
      </c>
      <c r="J540" s="1"/>
      <c r="K540" s="5">
        <f t="shared" si="28"/>
        <v>-0.12999999999999901</v>
      </c>
      <c r="L540" s="1">
        <f t="shared" si="29"/>
        <v>4.9999999999997158E-2</v>
      </c>
      <c r="M540" s="1"/>
      <c r="N540" s="18">
        <v>535</v>
      </c>
    </row>
    <row r="541" spans="1:14">
      <c r="A541" s="16">
        <v>37652</v>
      </c>
      <c r="B541" s="4">
        <v>54</v>
      </c>
      <c r="C541" s="4">
        <v>50</v>
      </c>
      <c r="D541" s="4">
        <v>46</v>
      </c>
      <c r="E541" s="2">
        <v>30.2</v>
      </c>
      <c r="F541" s="4">
        <v>6</v>
      </c>
      <c r="G541" s="3">
        <v>4</v>
      </c>
      <c r="H541" s="2">
        <v>0.01</v>
      </c>
      <c r="I541" s="1">
        <v>3</v>
      </c>
      <c r="J541" s="1" t="s">
        <v>37</v>
      </c>
      <c r="K541" s="5">
        <f t="shared" si="28"/>
        <v>-0.16999999999999815</v>
      </c>
      <c r="L541" s="1">
        <f t="shared" si="29"/>
        <v>-0.12999999999999901</v>
      </c>
      <c r="M541" s="1"/>
      <c r="N541" s="18">
        <v>536</v>
      </c>
    </row>
    <row r="542" spans="1:14">
      <c r="A542" s="16">
        <v>37653</v>
      </c>
      <c r="B542" s="4">
        <v>57</v>
      </c>
      <c r="C542" s="4">
        <v>49</v>
      </c>
      <c r="D542" s="4">
        <v>41</v>
      </c>
      <c r="E542" s="2">
        <v>30.03</v>
      </c>
      <c r="F542" s="4">
        <v>13</v>
      </c>
      <c r="G542" s="3">
        <v>0</v>
      </c>
      <c r="H542" s="2">
        <v>0.03</v>
      </c>
      <c r="I542" s="1">
        <v>8</v>
      </c>
      <c r="J542" s="1" t="s">
        <v>34</v>
      </c>
      <c r="K542" s="5">
        <f t="shared" si="28"/>
        <v>0.2099999999999973</v>
      </c>
      <c r="L542" s="1">
        <f t="shared" si="29"/>
        <v>-0.16999999999999815</v>
      </c>
      <c r="M542" s="1"/>
      <c r="N542" s="18">
        <v>537</v>
      </c>
    </row>
    <row r="543" spans="1:14">
      <c r="A543" s="16">
        <v>37654</v>
      </c>
      <c r="B543" s="4">
        <v>61</v>
      </c>
      <c r="C543" s="4">
        <v>49</v>
      </c>
      <c r="D543" s="4">
        <v>37</v>
      </c>
      <c r="E543" s="2">
        <v>30.24</v>
      </c>
      <c r="F543" s="4">
        <v>20</v>
      </c>
      <c r="G543" s="3">
        <v>7</v>
      </c>
      <c r="H543" s="2">
        <v>0</v>
      </c>
      <c r="I543" s="1">
        <v>0</v>
      </c>
      <c r="J543" s="1"/>
      <c r="K543" s="5">
        <f t="shared" si="28"/>
        <v>-4.9999999999997158E-2</v>
      </c>
      <c r="L543" s="1">
        <f t="shared" si="29"/>
        <v>0.2099999999999973</v>
      </c>
      <c r="M543" s="1"/>
      <c r="N543" s="18">
        <v>538</v>
      </c>
    </row>
    <row r="544" spans="1:14">
      <c r="A544" s="16">
        <v>37655</v>
      </c>
      <c r="B544" s="4">
        <v>66</v>
      </c>
      <c r="C544" s="4">
        <v>55</v>
      </c>
      <c r="D544" s="4">
        <v>42</v>
      </c>
      <c r="E544" s="2">
        <v>30.19</v>
      </c>
      <c r="F544" s="4">
        <v>15</v>
      </c>
      <c r="G544" s="3">
        <v>8</v>
      </c>
      <c r="H544" s="2">
        <v>0</v>
      </c>
      <c r="I544" s="1">
        <v>0</v>
      </c>
      <c r="J544" s="1"/>
      <c r="K544" s="5">
        <f t="shared" si="28"/>
        <v>-1.0000000000001563E-2</v>
      </c>
      <c r="L544" s="1">
        <f t="shared" si="29"/>
        <v>-4.9999999999997158E-2</v>
      </c>
      <c r="M544" s="1"/>
      <c r="N544" s="18">
        <v>539</v>
      </c>
    </row>
    <row r="545" spans="1:14">
      <c r="A545" s="16">
        <v>37656</v>
      </c>
      <c r="B545" s="4">
        <v>57</v>
      </c>
      <c r="C545" s="4">
        <v>47</v>
      </c>
      <c r="D545" s="4">
        <v>37</v>
      </c>
      <c r="E545" s="2">
        <v>30.18</v>
      </c>
      <c r="F545" s="4">
        <v>25</v>
      </c>
      <c r="G545" s="3">
        <v>12</v>
      </c>
      <c r="H545" s="2">
        <v>0</v>
      </c>
      <c r="I545" s="1">
        <v>0</v>
      </c>
      <c r="J545" s="1"/>
      <c r="K545" s="5">
        <f t="shared" si="28"/>
        <v>-7.0000000000000284E-2</v>
      </c>
      <c r="L545" s="1">
        <f t="shared" si="29"/>
        <v>-1.0000000000001563E-2</v>
      </c>
      <c r="M545" s="1"/>
      <c r="N545" s="18">
        <v>540</v>
      </c>
    </row>
    <row r="546" spans="1:14">
      <c r="A546" s="16">
        <v>37657</v>
      </c>
      <c r="B546" s="4">
        <v>62</v>
      </c>
      <c r="C546" s="4">
        <v>53</v>
      </c>
      <c r="D546" s="4">
        <v>44</v>
      </c>
      <c r="E546" s="2">
        <v>30.11</v>
      </c>
      <c r="F546" s="4">
        <v>21</v>
      </c>
      <c r="G546" s="3">
        <v>15</v>
      </c>
      <c r="H546" s="2">
        <v>0</v>
      </c>
      <c r="I546" s="1">
        <v>0</v>
      </c>
      <c r="J546" s="1"/>
      <c r="K546" s="5">
        <f t="shared" si="28"/>
        <v>1.0000000000001563E-2</v>
      </c>
      <c r="L546" s="1">
        <f t="shared" si="29"/>
        <v>-7.0000000000000284E-2</v>
      </c>
      <c r="M546" s="1"/>
      <c r="N546" s="18">
        <v>541</v>
      </c>
    </row>
    <row r="547" spans="1:14">
      <c r="A547" s="16">
        <v>37658</v>
      </c>
      <c r="B547" s="4">
        <v>57</v>
      </c>
      <c r="C547" s="4">
        <v>52</v>
      </c>
      <c r="D547" s="4">
        <v>46</v>
      </c>
      <c r="E547" s="2">
        <v>30.12</v>
      </c>
      <c r="F547" s="4">
        <v>25</v>
      </c>
      <c r="G547" s="3">
        <v>14</v>
      </c>
      <c r="H547" s="2">
        <v>0</v>
      </c>
      <c r="I547" s="1">
        <v>0</v>
      </c>
      <c r="J547" s="1"/>
      <c r="K547" s="5">
        <f t="shared" si="28"/>
        <v>1.9999999999999574E-2</v>
      </c>
      <c r="L547" s="1">
        <f t="shared" si="29"/>
        <v>1.0000000000001563E-2</v>
      </c>
      <c r="M547" s="1"/>
      <c r="N547" s="18">
        <v>542</v>
      </c>
    </row>
    <row r="548" spans="1:14">
      <c r="A548" s="16">
        <v>37659</v>
      </c>
      <c r="B548" s="4">
        <v>60</v>
      </c>
      <c r="C548" s="4">
        <v>48</v>
      </c>
      <c r="D548" s="4">
        <v>35</v>
      </c>
      <c r="E548" s="2">
        <v>30.14</v>
      </c>
      <c r="F548" s="4">
        <v>17</v>
      </c>
      <c r="G548" s="3">
        <v>12</v>
      </c>
      <c r="H548" s="2">
        <v>0</v>
      </c>
      <c r="I548" s="1">
        <v>0</v>
      </c>
      <c r="J548" s="1"/>
      <c r="K548" s="5">
        <f t="shared" si="28"/>
        <v>-5.0000000000000711E-2</v>
      </c>
      <c r="L548" s="1">
        <f t="shared" si="29"/>
        <v>1.9999999999999574E-2</v>
      </c>
      <c r="M548" s="1"/>
      <c r="N548" s="18">
        <v>543</v>
      </c>
    </row>
    <row r="549" spans="1:14">
      <c r="A549" s="16">
        <v>37660</v>
      </c>
      <c r="B549" s="4">
        <v>60</v>
      </c>
      <c r="C549" s="4">
        <v>43</v>
      </c>
      <c r="D549" s="4">
        <v>26</v>
      </c>
      <c r="E549" s="2">
        <v>30.09</v>
      </c>
      <c r="F549" s="4">
        <v>8</v>
      </c>
      <c r="G549" s="3">
        <v>0</v>
      </c>
      <c r="H549" s="2">
        <v>0</v>
      </c>
      <c r="I549" s="1">
        <v>0</v>
      </c>
      <c r="J549" s="1"/>
      <c r="K549" s="5">
        <f t="shared" si="28"/>
        <v>0.10999999999999943</v>
      </c>
      <c r="L549" s="1">
        <f t="shared" si="29"/>
        <v>-5.0000000000000711E-2</v>
      </c>
      <c r="M549" s="1"/>
      <c r="N549" s="18">
        <v>544</v>
      </c>
    </row>
    <row r="550" spans="1:14">
      <c r="A550" s="16">
        <v>37661</v>
      </c>
      <c r="B550" s="4">
        <v>61</v>
      </c>
      <c r="C550" s="4">
        <v>44</v>
      </c>
      <c r="D550" s="4">
        <v>27</v>
      </c>
      <c r="E550" s="2">
        <v>30.2</v>
      </c>
      <c r="F550" s="4">
        <v>5</v>
      </c>
      <c r="G550" s="3">
        <v>0</v>
      </c>
      <c r="H550" s="2">
        <v>0</v>
      </c>
      <c r="I550" s="1">
        <v>0</v>
      </c>
      <c r="J550" s="1"/>
      <c r="K550" s="5">
        <f t="shared" si="28"/>
        <v>-0.10999999999999943</v>
      </c>
      <c r="L550" s="1">
        <f t="shared" si="29"/>
        <v>0.10999999999999943</v>
      </c>
      <c r="M550" s="1"/>
      <c r="N550" s="18">
        <v>545</v>
      </c>
    </row>
    <row r="551" spans="1:14">
      <c r="A551" s="16">
        <v>37662</v>
      </c>
      <c r="B551" s="4">
        <v>64</v>
      </c>
      <c r="C551" s="4">
        <v>47</v>
      </c>
      <c r="D551" s="4">
        <v>30</v>
      </c>
      <c r="E551" s="2">
        <v>30.09</v>
      </c>
      <c r="F551" s="4">
        <v>9</v>
      </c>
      <c r="G551" s="3">
        <v>3</v>
      </c>
      <c r="H551" s="2">
        <v>0</v>
      </c>
      <c r="I551" s="1">
        <v>0</v>
      </c>
      <c r="J551" s="1"/>
      <c r="K551" s="5">
        <f t="shared" si="28"/>
        <v>-0.14000000000000057</v>
      </c>
      <c r="L551" s="1">
        <f t="shared" si="29"/>
        <v>-0.10999999999999943</v>
      </c>
      <c r="M551" s="1"/>
      <c r="N551" s="18">
        <v>546</v>
      </c>
    </row>
    <row r="552" spans="1:14">
      <c r="A552" s="16">
        <v>37663</v>
      </c>
      <c r="B552" s="4">
        <v>62</v>
      </c>
      <c r="C552" s="4">
        <v>48</v>
      </c>
      <c r="D552" s="4">
        <v>33</v>
      </c>
      <c r="E552" s="2">
        <v>29.95</v>
      </c>
      <c r="F552" s="4">
        <v>14</v>
      </c>
      <c r="G552" s="3">
        <v>3</v>
      </c>
      <c r="H552" s="2">
        <v>0</v>
      </c>
      <c r="I552" s="1">
        <v>0</v>
      </c>
      <c r="J552" s="1"/>
      <c r="K552" s="5">
        <f t="shared" si="28"/>
        <v>-0.12999999999999901</v>
      </c>
      <c r="L552" s="1">
        <f t="shared" si="29"/>
        <v>-0.14000000000000057</v>
      </c>
      <c r="M552" s="1"/>
      <c r="N552" s="18">
        <v>547</v>
      </c>
    </row>
    <row r="553" spans="1:14">
      <c r="A553" s="16">
        <v>37664</v>
      </c>
      <c r="B553" s="4">
        <v>61</v>
      </c>
      <c r="C553" s="4">
        <v>48</v>
      </c>
      <c r="D553" s="4">
        <v>36</v>
      </c>
      <c r="E553" s="2">
        <v>29.82</v>
      </c>
      <c r="F553" s="4">
        <v>17</v>
      </c>
      <c r="G553" s="3">
        <v>2</v>
      </c>
      <c r="H553" s="2">
        <v>0.1</v>
      </c>
      <c r="I553" s="1">
        <v>2</v>
      </c>
      <c r="J553" s="1" t="s">
        <v>35</v>
      </c>
      <c r="K553" s="5">
        <f t="shared" si="28"/>
        <v>-5.0000000000000711E-2</v>
      </c>
      <c r="L553" s="1">
        <f t="shared" si="29"/>
        <v>-0.12999999999999901</v>
      </c>
      <c r="M553" s="1"/>
      <c r="N553" s="18">
        <v>548</v>
      </c>
    </row>
    <row r="554" spans="1:14">
      <c r="A554" s="16">
        <v>37665</v>
      </c>
      <c r="B554" s="4">
        <v>54</v>
      </c>
      <c r="C554" s="4">
        <v>51</v>
      </c>
      <c r="D554" s="4">
        <v>48</v>
      </c>
      <c r="E554" s="2">
        <v>29.77</v>
      </c>
      <c r="F554" s="4">
        <v>6</v>
      </c>
      <c r="G554" s="3">
        <v>2</v>
      </c>
      <c r="H554" s="2">
        <v>0.38</v>
      </c>
      <c r="I554" s="1">
        <v>8</v>
      </c>
      <c r="J554" s="1" t="s">
        <v>34</v>
      </c>
      <c r="K554" s="5">
        <f t="shared" si="28"/>
        <v>0.17000000000000171</v>
      </c>
      <c r="L554" s="1">
        <f t="shared" si="29"/>
        <v>-5.0000000000000711E-2</v>
      </c>
      <c r="M554" s="1"/>
      <c r="N554" s="18">
        <v>549</v>
      </c>
    </row>
    <row r="555" spans="1:14">
      <c r="A555" s="16">
        <v>37666</v>
      </c>
      <c r="B555" s="4">
        <v>63</v>
      </c>
      <c r="C555" s="4">
        <v>54</v>
      </c>
      <c r="D555" s="4">
        <v>46</v>
      </c>
      <c r="E555" s="2">
        <v>29.94</v>
      </c>
      <c r="F555" s="4">
        <v>12</v>
      </c>
      <c r="G555" s="3">
        <v>0</v>
      </c>
      <c r="H555" s="2">
        <v>0</v>
      </c>
      <c r="I555" s="1">
        <v>8</v>
      </c>
      <c r="J555" s="1" t="s">
        <v>37</v>
      </c>
      <c r="K555" s="5">
        <f t="shared" si="28"/>
        <v>1.9999999999999574E-2</v>
      </c>
      <c r="L555" s="1">
        <f t="shared" si="29"/>
        <v>0.17000000000000171</v>
      </c>
      <c r="M555" s="1"/>
      <c r="N555" s="18">
        <v>550</v>
      </c>
    </row>
    <row r="556" spans="1:14">
      <c r="A556" s="16">
        <v>37667</v>
      </c>
      <c r="B556" s="4">
        <v>55</v>
      </c>
      <c r="C556" s="4">
        <v>52</v>
      </c>
      <c r="D556" s="4">
        <v>50</v>
      </c>
      <c r="E556" s="2">
        <v>29.96</v>
      </c>
      <c r="F556" s="4">
        <v>28</v>
      </c>
      <c r="G556" s="3">
        <v>9</v>
      </c>
      <c r="H556" s="2">
        <v>0.83</v>
      </c>
      <c r="I556" s="1">
        <v>7</v>
      </c>
      <c r="J556" s="1" t="s">
        <v>35</v>
      </c>
      <c r="K556" s="5">
        <f t="shared" si="28"/>
        <v>0.10999999999999943</v>
      </c>
      <c r="L556" s="1">
        <f t="shared" si="29"/>
        <v>1.9999999999999574E-2</v>
      </c>
      <c r="M556" s="1"/>
      <c r="N556" s="18">
        <v>551</v>
      </c>
    </row>
    <row r="557" spans="1:14">
      <c r="A557" s="16">
        <v>37668</v>
      </c>
      <c r="B557" s="4">
        <v>53</v>
      </c>
      <c r="C557" s="4">
        <v>47</v>
      </c>
      <c r="D557" s="4">
        <v>41</v>
      </c>
      <c r="E557" s="2">
        <v>30.07</v>
      </c>
      <c r="F557" s="4">
        <v>16</v>
      </c>
      <c r="G557" s="3">
        <v>11</v>
      </c>
      <c r="H557" s="2">
        <v>0.63</v>
      </c>
      <c r="I557" s="1">
        <v>4</v>
      </c>
      <c r="J557" s="1" t="s">
        <v>36</v>
      </c>
      <c r="K557" s="5">
        <f t="shared" si="28"/>
        <v>0.14999999999999858</v>
      </c>
      <c r="L557" s="1">
        <f t="shared" si="29"/>
        <v>0.10999999999999943</v>
      </c>
      <c r="M557" s="1"/>
      <c r="N557" s="18">
        <v>552</v>
      </c>
    </row>
    <row r="558" spans="1:14">
      <c r="A558" s="16">
        <v>37669</v>
      </c>
      <c r="B558" s="4">
        <v>59</v>
      </c>
      <c r="C558" s="4">
        <v>48</v>
      </c>
      <c r="D558" s="4">
        <v>37</v>
      </c>
      <c r="E558" s="2">
        <v>30.22</v>
      </c>
      <c r="F558" s="4">
        <v>6</v>
      </c>
      <c r="G558" s="3">
        <v>3</v>
      </c>
      <c r="H558" s="2">
        <v>0</v>
      </c>
      <c r="I558" s="1">
        <v>0</v>
      </c>
      <c r="J558" s="1"/>
      <c r="K558" s="5">
        <f t="shared" si="28"/>
        <v>0</v>
      </c>
      <c r="L558" s="1">
        <f t="shared" si="29"/>
        <v>0.14999999999999858</v>
      </c>
      <c r="M558" s="1"/>
      <c r="N558" s="18">
        <v>553</v>
      </c>
    </row>
    <row r="559" spans="1:14">
      <c r="A559" s="16">
        <v>37670</v>
      </c>
      <c r="B559" s="4">
        <v>57</v>
      </c>
      <c r="C559" s="4">
        <v>48</v>
      </c>
      <c r="D559" s="4">
        <v>39</v>
      </c>
      <c r="E559" s="2">
        <v>30.22</v>
      </c>
      <c r="F559" s="4">
        <v>5</v>
      </c>
      <c r="G559" s="3">
        <v>1</v>
      </c>
      <c r="H559" s="2">
        <v>0</v>
      </c>
      <c r="I559" s="1">
        <v>5</v>
      </c>
      <c r="J559" s="1"/>
      <c r="K559" s="5">
        <f t="shared" si="28"/>
        <v>-0.14999999999999858</v>
      </c>
      <c r="L559" s="1">
        <f t="shared" si="29"/>
        <v>0</v>
      </c>
      <c r="M559" s="1"/>
      <c r="N559" s="18">
        <v>554</v>
      </c>
    </row>
    <row r="560" spans="1:14">
      <c r="A560" s="16">
        <v>37671</v>
      </c>
      <c r="B560" s="4">
        <v>55</v>
      </c>
      <c r="C560" s="4">
        <v>49</v>
      </c>
      <c r="D560" s="4">
        <v>41</v>
      </c>
      <c r="E560" s="2">
        <v>30.07</v>
      </c>
      <c r="F560" s="4">
        <v>8</v>
      </c>
      <c r="G560" s="3">
        <v>2</v>
      </c>
      <c r="H560" s="2">
        <v>0.3</v>
      </c>
      <c r="I560" s="1">
        <v>8</v>
      </c>
      <c r="J560" s="1" t="s">
        <v>35</v>
      </c>
      <c r="K560" s="5">
        <f t="shared" si="28"/>
        <v>7.0000000000000284E-2</v>
      </c>
      <c r="L560" s="1">
        <f t="shared" si="29"/>
        <v>-0.14999999999999858</v>
      </c>
      <c r="M560" s="1"/>
      <c r="N560" s="18">
        <v>555</v>
      </c>
    </row>
    <row r="561" spans="1:14">
      <c r="A561" s="16">
        <v>37672</v>
      </c>
      <c r="B561" s="4">
        <v>66</v>
      </c>
      <c r="C561" s="4">
        <v>52</v>
      </c>
      <c r="D561" s="4">
        <v>37</v>
      </c>
      <c r="E561" s="2">
        <v>30.14</v>
      </c>
      <c r="F561" s="4">
        <v>14</v>
      </c>
      <c r="G561" s="3">
        <v>6</v>
      </c>
      <c r="H561" s="2">
        <v>0</v>
      </c>
      <c r="I561" s="1">
        <v>0</v>
      </c>
      <c r="J561" s="1"/>
      <c r="K561" s="5">
        <f t="shared" si="28"/>
        <v>1.9999999999999574E-2</v>
      </c>
      <c r="L561" s="1">
        <f t="shared" si="29"/>
        <v>7.0000000000000284E-2</v>
      </c>
      <c r="M561" s="1"/>
      <c r="N561" s="18">
        <v>556</v>
      </c>
    </row>
    <row r="562" spans="1:14">
      <c r="A562" s="16">
        <v>37673</v>
      </c>
      <c r="B562" s="4">
        <v>69</v>
      </c>
      <c r="C562" s="4">
        <v>56</v>
      </c>
      <c r="D562" s="4">
        <v>43</v>
      </c>
      <c r="E562" s="2">
        <v>30.16</v>
      </c>
      <c r="F562" s="4">
        <v>10</v>
      </c>
      <c r="G562" s="3">
        <v>3</v>
      </c>
      <c r="H562" s="2">
        <v>0</v>
      </c>
      <c r="I562" s="1">
        <v>0</v>
      </c>
      <c r="J562" s="1"/>
      <c r="K562" s="5">
        <f t="shared" ref="K562:K593" si="30">E563-E562</f>
        <v>-0.12000000000000099</v>
      </c>
      <c r="L562" s="1">
        <f t="shared" si="29"/>
        <v>1.9999999999999574E-2</v>
      </c>
      <c r="M562" s="1"/>
      <c r="N562" s="18">
        <v>557</v>
      </c>
    </row>
    <row r="563" spans="1:14">
      <c r="A563" s="16">
        <v>37674</v>
      </c>
      <c r="B563" s="4">
        <v>66</v>
      </c>
      <c r="C563" s="4">
        <v>52</v>
      </c>
      <c r="D563" s="4">
        <v>37</v>
      </c>
      <c r="E563" s="2">
        <v>30.04</v>
      </c>
      <c r="F563" s="4">
        <v>16</v>
      </c>
      <c r="G563" s="3">
        <v>4</v>
      </c>
      <c r="H563" s="2">
        <v>0</v>
      </c>
      <c r="I563" s="1">
        <v>0</v>
      </c>
      <c r="J563" s="1"/>
      <c r="K563" s="5">
        <f t="shared" si="30"/>
        <v>-0.23999999999999844</v>
      </c>
      <c r="L563" s="1">
        <f t="shared" ref="L563:L594" si="31">E563-E562</f>
        <v>-0.12000000000000099</v>
      </c>
      <c r="M563" s="1"/>
      <c r="N563" s="18">
        <v>558</v>
      </c>
    </row>
    <row r="564" spans="1:14">
      <c r="A564" s="16">
        <v>37675</v>
      </c>
      <c r="B564" s="4">
        <v>62</v>
      </c>
      <c r="C564" s="4">
        <v>52</v>
      </c>
      <c r="D564" s="4">
        <v>42</v>
      </c>
      <c r="E564" s="2">
        <v>29.8</v>
      </c>
      <c r="F564" s="4">
        <v>9</v>
      </c>
      <c r="G564" s="3">
        <v>4</v>
      </c>
      <c r="H564" s="2">
        <v>0</v>
      </c>
      <c r="I564" s="1">
        <v>0</v>
      </c>
      <c r="J564" s="1"/>
      <c r="K564" s="5">
        <f t="shared" si="30"/>
        <v>-6.0000000000002274E-2</v>
      </c>
      <c r="L564" s="1">
        <f t="shared" si="31"/>
        <v>-0.23999999999999844</v>
      </c>
      <c r="M564" s="1"/>
      <c r="N564" s="18">
        <v>559</v>
      </c>
    </row>
    <row r="565" spans="1:14">
      <c r="A565" s="16">
        <v>37676</v>
      </c>
      <c r="B565" s="4">
        <v>61</v>
      </c>
      <c r="C565" s="4">
        <v>54</v>
      </c>
      <c r="D565" s="4">
        <v>46</v>
      </c>
      <c r="E565" s="2">
        <v>29.74</v>
      </c>
      <c r="F565" s="4">
        <v>13</v>
      </c>
      <c r="G565" s="3">
        <v>5</v>
      </c>
      <c r="H565" s="2">
        <v>0</v>
      </c>
      <c r="I565" s="1">
        <v>7</v>
      </c>
      <c r="J565" s="1"/>
      <c r="K565" s="5">
        <f t="shared" si="30"/>
        <v>8.0000000000001847E-2</v>
      </c>
      <c r="L565" s="1">
        <f t="shared" si="31"/>
        <v>-6.0000000000002274E-2</v>
      </c>
      <c r="M565" s="1"/>
      <c r="N565" s="18">
        <v>560</v>
      </c>
    </row>
    <row r="566" spans="1:14">
      <c r="A566" s="16">
        <v>37677</v>
      </c>
      <c r="B566" s="4">
        <v>62</v>
      </c>
      <c r="C566" s="4">
        <v>54</v>
      </c>
      <c r="D566" s="4">
        <v>46</v>
      </c>
      <c r="E566" s="2">
        <v>29.82</v>
      </c>
      <c r="F566" s="4">
        <v>24</v>
      </c>
      <c r="G566" s="3">
        <v>15</v>
      </c>
      <c r="H566" s="2">
        <v>0</v>
      </c>
      <c r="I566" s="1">
        <v>2</v>
      </c>
      <c r="J566" s="1"/>
      <c r="K566" s="5">
        <f t="shared" si="30"/>
        <v>3.0000000000001137E-2</v>
      </c>
      <c r="L566" s="1">
        <f t="shared" si="31"/>
        <v>8.0000000000001847E-2</v>
      </c>
      <c r="M566" s="1"/>
      <c r="N566" s="18">
        <v>561</v>
      </c>
    </row>
    <row r="567" spans="1:14">
      <c r="A567" s="16">
        <v>37678</v>
      </c>
      <c r="B567" s="4">
        <v>54</v>
      </c>
      <c r="C567" s="4">
        <v>42</v>
      </c>
      <c r="D567" s="4">
        <v>30</v>
      </c>
      <c r="E567" s="2">
        <v>29.85</v>
      </c>
      <c r="F567" s="4">
        <v>14</v>
      </c>
      <c r="G567" s="3">
        <v>2</v>
      </c>
      <c r="H567" s="2">
        <v>0</v>
      </c>
      <c r="I567" s="1">
        <v>1</v>
      </c>
      <c r="J567" s="1"/>
      <c r="K567" s="5">
        <f t="shared" si="30"/>
        <v>8.9999999999999858E-2</v>
      </c>
      <c r="L567" s="1">
        <f t="shared" si="31"/>
        <v>3.0000000000001137E-2</v>
      </c>
      <c r="M567" s="1"/>
      <c r="N567" s="18">
        <v>562</v>
      </c>
    </row>
    <row r="568" spans="1:14">
      <c r="A568" s="16">
        <v>37679</v>
      </c>
      <c r="B568" s="4">
        <v>60</v>
      </c>
      <c r="C568" s="4">
        <v>46</v>
      </c>
      <c r="D568" s="4">
        <v>33</v>
      </c>
      <c r="E568" s="2">
        <v>29.94</v>
      </c>
      <c r="F568" s="4">
        <v>14</v>
      </c>
      <c r="G568" s="3">
        <v>5</v>
      </c>
      <c r="H568" s="2">
        <v>0</v>
      </c>
      <c r="I568" s="1">
        <v>0</v>
      </c>
      <c r="J568" s="1"/>
      <c r="K568" s="5">
        <f t="shared" si="30"/>
        <v>8.9999999999999858E-2</v>
      </c>
      <c r="L568" s="1">
        <f t="shared" si="31"/>
        <v>8.9999999999999858E-2</v>
      </c>
      <c r="M568" s="1"/>
      <c r="N568" s="18">
        <v>563</v>
      </c>
    </row>
    <row r="569" spans="1:14">
      <c r="A569" s="16">
        <v>37680</v>
      </c>
      <c r="B569" s="4">
        <v>55</v>
      </c>
      <c r="C569" s="4">
        <v>47</v>
      </c>
      <c r="D569" s="4">
        <v>39</v>
      </c>
      <c r="E569" s="2">
        <v>30.03</v>
      </c>
      <c r="F569" s="4">
        <v>9</v>
      </c>
      <c r="G569" s="3">
        <v>5</v>
      </c>
      <c r="H569" s="2">
        <v>0</v>
      </c>
      <c r="I569" s="1">
        <v>2</v>
      </c>
      <c r="J569" s="1"/>
      <c r="K569" s="5">
        <f t="shared" si="30"/>
        <v>1.9999999999999574E-2</v>
      </c>
      <c r="L569" s="1">
        <f t="shared" si="31"/>
        <v>8.9999999999999858E-2</v>
      </c>
      <c r="M569" s="1"/>
      <c r="N569" s="18">
        <v>564</v>
      </c>
    </row>
    <row r="570" spans="1:14">
      <c r="A570" s="16">
        <v>37681</v>
      </c>
      <c r="B570" s="4">
        <v>64</v>
      </c>
      <c r="C570" s="4">
        <v>50</v>
      </c>
      <c r="D570" s="4">
        <v>36</v>
      </c>
      <c r="E570" s="2">
        <v>30.05</v>
      </c>
      <c r="F570" s="4">
        <v>13</v>
      </c>
      <c r="G570" s="3">
        <v>4</v>
      </c>
      <c r="H570" s="2">
        <v>0</v>
      </c>
      <c r="I570" s="1">
        <v>2</v>
      </c>
      <c r="J570" s="1"/>
      <c r="K570" s="5">
        <f t="shared" si="30"/>
        <v>5.0000000000000711E-2</v>
      </c>
      <c r="L570" s="1">
        <f t="shared" si="31"/>
        <v>1.9999999999999574E-2</v>
      </c>
      <c r="M570" s="1"/>
      <c r="N570" s="18">
        <v>565</v>
      </c>
    </row>
    <row r="571" spans="1:14">
      <c r="A571" s="16">
        <v>37682</v>
      </c>
      <c r="B571" s="4">
        <v>64</v>
      </c>
      <c r="C571" s="4">
        <v>50</v>
      </c>
      <c r="D571" s="4">
        <v>35</v>
      </c>
      <c r="E571" s="2">
        <v>30.1</v>
      </c>
      <c r="F571" s="4">
        <v>15</v>
      </c>
      <c r="G571" s="3">
        <v>4</v>
      </c>
      <c r="H571" s="2">
        <v>0</v>
      </c>
      <c r="I571" s="1">
        <v>0</v>
      </c>
      <c r="J571" s="1"/>
      <c r="K571" s="5">
        <f t="shared" si="30"/>
        <v>-0.17000000000000171</v>
      </c>
      <c r="L571" s="1">
        <f t="shared" si="31"/>
        <v>5.0000000000000711E-2</v>
      </c>
      <c r="M571" s="1"/>
      <c r="N571" s="18">
        <v>566</v>
      </c>
    </row>
    <row r="572" spans="1:14">
      <c r="A572" s="16">
        <v>37683</v>
      </c>
      <c r="B572" s="4">
        <v>55</v>
      </c>
      <c r="C572" s="4">
        <v>47</v>
      </c>
      <c r="D572" s="4">
        <v>37</v>
      </c>
      <c r="E572" s="2">
        <v>29.93</v>
      </c>
      <c r="F572" s="4">
        <v>18</v>
      </c>
      <c r="G572" s="3">
        <v>1</v>
      </c>
      <c r="H572" s="2">
        <v>0.01</v>
      </c>
      <c r="I572" s="1">
        <v>5</v>
      </c>
      <c r="J572" s="1" t="s">
        <v>35</v>
      </c>
      <c r="K572" s="5">
        <f t="shared" si="30"/>
        <v>-7.9999999999998295E-2</v>
      </c>
      <c r="L572" s="1">
        <f t="shared" si="31"/>
        <v>-0.17000000000000171</v>
      </c>
      <c r="M572" s="1"/>
      <c r="N572" s="18">
        <v>567</v>
      </c>
    </row>
    <row r="573" spans="1:14">
      <c r="A573" s="16">
        <v>37684</v>
      </c>
      <c r="B573" s="4">
        <v>62</v>
      </c>
      <c r="C573" s="4">
        <v>47</v>
      </c>
      <c r="D573" s="4">
        <v>32</v>
      </c>
      <c r="E573" s="2">
        <v>29.85</v>
      </c>
      <c r="F573" s="4">
        <v>13</v>
      </c>
      <c r="G573" s="3">
        <v>3</v>
      </c>
      <c r="H573" s="2">
        <v>0</v>
      </c>
      <c r="I573" s="1">
        <v>0</v>
      </c>
      <c r="J573" s="1"/>
      <c r="K573" s="5">
        <f t="shared" si="30"/>
        <v>0.13999999999999702</v>
      </c>
      <c r="L573" s="1">
        <f t="shared" si="31"/>
        <v>-7.9999999999998295E-2</v>
      </c>
      <c r="M573" s="1"/>
      <c r="N573" s="18">
        <v>568</v>
      </c>
    </row>
    <row r="574" spans="1:14">
      <c r="A574" s="16">
        <v>37685</v>
      </c>
      <c r="B574" s="4">
        <v>63</v>
      </c>
      <c r="C574" s="4">
        <v>49</v>
      </c>
      <c r="D574" s="4">
        <v>35</v>
      </c>
      <c r="E574" s="2">
        <v>29.99</v>
      </c>
      <c r="F574" s="4">
        <v>13</v>
      </c>
      <c r="G574" s="3">
        <v>3</v>
      </c>
      <c r="H574" s="2">
        <v>0</v>
      </c>
      <c r="I574" s="1">
        <v>0</v>
      </c>
      <c r="J574" s="1"/>
      <c r="K574" s="5">
        <f t="shared" si="30"/>
        <v>6.0000000000002274E-2</v>
      </c>
      <c r="L574" s="1">
        <f t="shared" si="31"/>
        <v>0.13999999999999702</v>
      </c>
      <c r="M574" s="1"/>
      <c r="N574" s="18">
        <v>569</v>
      </c>
    </row>
    <row r="575" spans="1:14">
      <c r="A575" s="16">
        <v>37686</v>
      </c>
      <c r="B575" s="4">
        <v>63</v>
      </c>
      <c r="C575" s="4">
        <v>49</v>
      </c>
      <c r="D575" s="4">
        <v>35</v>
      </c>
      <c r="E575" s="2">
        <v>30.05</v>
      </c>
      <c r="F575" s="4">
        <v>8</v>
      </c>
      <c r="G575" s="3">
        <v>2</v>
      </c>
      <c r="H575" s="2">
        <v>0</v>
      </c>
      <c r="I575" s="1">
        <v>0</v>
      </c>
      <c r="J575" s="1"/>
      <c r="K575" s="5">
        <f t="shared" si="30"/>
        <v>-5.0000000000000711E-2</v>
      </c>
      <c r="L575" s="1">
        <f t="shared" si="31"/>
        <v>6.0000000000002274E-2</v>
      </c>
      <c r="M575" s="1"/>
      <c r="N575" s="18">
        <v>570</v>
      </c>
    </row>
    <row r="576" spans="1:14">
      <c r="A576" s="16">
        <v>37687</v>
      </c>
      <c r="B576" s="4">
        <v>63</v>
      </c>
      <c r="C576" s="4">
        <v>50</v>
      </c>
      <c r="D576" s="4">
        <v>36</v>
      </c>
      <c r="E576" s="2">
        <v>30</v>
      </c>
      <c r="F576" s="4">
        <v>9</v>
      </c>
      <c r="G576" s="3">
        <v>0</v>
      </c>
      <c r="H576" s="2">
        <v>0</v>
      </c>
      <c r="I576" s="1">
        <v>0</v>
      </c>
      <c r="J576" s="1"/>
      <c r="K576" s="5">
        <f t="shared" si="30"/>
        <v>0.10999999999999943</v>
      </c>
      <c r="L576" s="1">
        <f t="shared" si="31"/>
        <v>-5.0000000000000711E-2</v>
      </c>
      <c r="M576" s="1"/>
      <c r="N576" s="18">
        <v>571</v>
      </c>
    </row>
    <row r="577" spans="1:14">
      <c r="A577" s="16">
        <v>37688</v>
      </c>
      <c r="B577" s="4">
        <v>64</v>
      </c>
      <c r="C577" s="4">
        <v>50</v>
      </c>
      <c r="D577" s="4">
        <v>37</v>
      </c>
      <c r="E577" s="2">
        <v>30.11</v>
      </c>
      <c r="F577" s="4">
        <v>10</v>
      </c>
      <c r="G577" s="3">
        <v>1</v>
      </c>
      <c r="H577" s="2">
        <v>0</v>
      </c>
      <c r="I577" s="1">
        <v>4</v>
      </c>
      <c r="J577" s="1"/>
      <c r="K577" s="5">
        <f t="shared" si="30"/>
        <v>6.0000000000002274E-2</v>
      </c>
      <c r="L577" s="1">
        <f t="shared" si="31"/>
        <v>0.10999999999999943</v>
      </c>
      <c r="M577" s="1"/>
      <c r="N577" s="18">
        <v>572</v>
      </c>
    </row>
    <row r="578" spans="1:14">
      <c r="A578" s="16">
        <v>37689</v>
      </c>
      <c r="B578" s="4">
        <v>55</v>
      </c>
      <c r="C578" s="4">
        <v>50</v>
      </c>
      <c r="D578" s="4">
        <v>46</v>
      </c>
      <c r="E578" s="2">
        <v>30.17</v>
      </c>
      <c r="F578" s="4">
        <v>7</v>
      </c>
      <c r="G578" s="3">
        <v>1</v>
      </c>
      <c r="H578" s="2">
        <v>0.04</v>
      </c>
      <c r="I578" s="1">
        <v>4</v>
      </c>
      <c r="J578" s="1" t="s">
        <v>35</v>
      </c>
      <c r="K578" s="5">
        <f t="shared" si="30"/>
        <v>-3.0000000000001137E-2</v>
      </c>
      <c r="L578" s="1">
        <f t="shared" si="31"/>
        <v>6.0000000000002274E-2</v>
      </c>
      <c r="M578" s="1"/>
      <c r="N578" s="18">
        <v>573</v>
      </c>
    </row>
    <row r="579" spans="1:14">
      <c r="A579" s="16">
        <v>37690</v>
      </c>
      <c r="B579" s="4">
        <v>66</v>
      </c>
      <c r="C579" s="4">
        <v>58</v>
      </c>
      <c r="D579" s="4">
        <v>48</v>
      </c>
      <c r="E579" s="2">
        <v>30.14</v>
      </c>
      <c r="F579" s="4">
        <v>6</v>
      </c>
      <c r="G579" s="3">
        <v>3</v>
      </c>
      <c r="H579" s="2">
        <v>0</v>
      </c>
      <c r="I579" s="1">
        <v>6</v>
      </c>
      <c r="J579" s="1" t="s">
        <v>35</v>
      </c>
      <c r="K579" s="5">
        <f t="shared" si="30"/>
        <v>-0.12000000000000099</v>
      </c>
      <c r="L579" s="1">
        <f t="shared" si="31"/>
        <v>-3.0000000000001137E-2</v>
      </c>
      <c r="M579" s="1"/>
      <c r="N579" s="18">
        <v>574</v>
      </c>
    </row>
    <row r="580" spans="1:14">
      <c r="A580" s="16">
        <v>37691</v>
      </c>
      <c r="B580" s="4">
        <v>69</v>
      </c>
      <c r="C580" s="4">
        <v>56</v>
      </c>
      <c r="D580" s="4">
        <v>44</v>
      </c>
      <c r="E580" s="2">
        <v>30.02</v>
      </c>
      <c r="F580" s="4">
        <v>8</v>
      </c>
      <c r="G580" s="3">
        <v>3</v>
      </c>
      <c r="H580" s="2">
        <v>0.01</v>
      </c>
      <c r="I580" s="1">
        <v>3</v>
      </c>
      <c r="J580" s="1"/>
      <c r="K580" s="5">
        <f t="shared" si="30"/>
        <v>-8.9999999999999858E-2</v>
      </c>
      <c r="L580" s="1">
        <f t="shared" si="31"/>
        <v>-0.12000000000000099</v>
      </c>
      <c r="M580" s="1"/>
      <c r="N580" s="18">
        <v>575</v>
      </c>
    </row>
    <row r="581" spans="1:14">
      <c r="A581" s="16">
        <v>37692</v>
      </c>
      <c r="B581" s="4">
        <v>66</v>
      </c>
      <c r="C581" s="4">
        <v>57</v>
      </c>
      <c r="D581" s="4">
        <v>48</v>
      </c>
      <c r="E581" s="2">
        <v>29.93</v>
      </c>
      <c r="F581" s="4">
        <v>18</v>
      </c>
      <c r="G581" s="3">
        <v>3</v>
      </c>
      <c r="H581" s="2">
        <v>0</v>
      </c>
      <c r="I581" s="1">
        <v>4</v>
      </c>
      <c r="J581" s="1"/>
      <c r="K581" s="5">
        <f t="shared" si="30"/>
        <v>-0.16000000000000014</v>
      </c>
      <c r="L581" s="1">
        <f t="shared" si="31"/>
        <v>-8.9999999999999858E-2</v>
      </c>
      <c r="M581" s="1"/>
      <c r="N581" s="18">
        <v>576</v>
      </c>
    </row>
    <row r="582" spans="1:14">
      <c r="A582" s="16">
        <v>37693</v>
      </c>
      <c r="B582" s="4">
        <v>61</v>
      </c>
      <c r="C582" s="4">
        <v>57</v>
      </c>
      <c r="D582" s="4">
        <v>53</v>
      </c>
      <c r="E582" s="2">
        <v>29.77</v>
      </c>
      <c r="F582" s="4">
        <v>31</v>
      </c>
      <c r="G582" s="3">
        <v>11</v>
      </c>
      <c r="H582" s="2">
        <v>0.41</v>
      </c>
      <c r="I582" s="1">
        <v>4</v>
      </c>
      <c r="J582" s="1" t="s">
        <v>35</v>
      </c>
      <c r="K582" s="5">
        <f t="shared" si="30"/>
        <v>-3.9999999999999147E-2</v>
      </c>
      <c r="L582" s="1">
        <f t="shared" si="31"/>
        <v>-0.16000000000000014</v>
      </c>
      <c r="M582" s="1"/>
      <c r="N582" s="18">
        <v>577</v>
      </c>
    </row>
    <row r="583" spans="1:14">
      <c r="A583" s="16">
        <v>37694</v>
      </c>
      <c r="B583" s="4">
        <v>60</v>
      </c>
      <c r="C583" s="4">
        <v>56</v>
      </c>
      <c r="D583" s="4">
        <v>51</v>
      </c>
      <c r="E583" s="2">
        <v>29.73</v>
      </c>
      <c r="F583" s="4">
        <v>33</v>
      </c>
      <c r="G583" s="3">
        <v>12</v>
      </c>
      <c r="H583" s="2">
        <v>0.62</v>
      </c>
      <c r="I583" s="1">
        <v>6</v>
      </c>
      <c r="J583" s="1" t="s">
        <v>35</v>
      </c>
      <c r="K583" s="5">
        <f t="shared" si="30"/>
        <v>-0.23000000000000043</v>
      </c>
      <c r="L583" s="1">
        <f t="shared" si="31"/>
        <v>-3.9999999999999147E-2</v>
      </c>
      <c r="M583" s="1"/>
      <c r="N583" s="18">
        <v>578</v>
      </c>
    </row>
    <row r="584" spans="1:14">
      <c r="A584" s="16">
        <v>37695</v>
      </c>
      <c r="B584" s="4">
        <v>60</v>
      </c>
      <c r="C584" s="4">
        <v>55</v>
      </c>
      <c r="D584" s="4">
        <v>50</v>
      </c>
      <c r="E584" s="2">
        <v>29.5</v>
      </c>
      <c r="F584" s="4">
        <v>37</v>
      </c>
      <c r="G584" s="3">
        <v>24</v>
      </c>
      <c r="H584" s="2">
        <v>1</v>
      </c>
      <c r="I584" s="1">
        <v>8</v>
      </c>
      <c r="J584" s="1" t="s">
        <v>36</v>
      </c>
      <c r="K584" s="5">
        <f t="shared" si="30"/>
        <v>0.23999999999999844</v>
      </c>
      <c r="L584" s="1">
        <f t="shared" si="31"/>
        <v>-0.23000000000000043</v>
      </c>
      <c r="M584" s="1"/>
      <c r="N584" s="18">
        <v>579</v>
      </c>
    </row>
    <row r="585" spans="1:14">
      <c r="A585" s="16">
        <v>37696</v>
      </c>
      <c r="B585" s="4">
        <v>57</v>
      </c>
      <c r="C585" s="4">
        <v>50</v>
      </c>
      <c r="D585" s="4">
        <v>43</v>
      </c>
      <c r="E585" s="2">
        <v>29.74</v>
      </c>
      <c r="F585" s="4">
        <v>17</v>
      </c>
      <c r="G585" s="3">
        <v>6</v>
      </c>
      <c r="H585" s="2">
        <v>0.13</v>
      </c>
      <c r="I585" s="1">
        <v>8</v>
      </c>
      <c r="J585" s="1" t="s">
        <v>35</v>
      </c>
      <c r="K585" s="5">
        <f t="shared" si="30"/>
        <v>0.28000000000000114</v>
      </c>
      <c r="L585" s="1">
        <f t="shared" si="31"/>
        <v>0.23999999999999844</v>
      </c>
      <c r="M585" s="1"/>
      <c r="N585" s="18">
        <v>580</v>
      </c>
    </row>
    <row r="586" spans="1:14">
      <c r="A586" s="16">
        <v>37697</v>
      </c>
      <c r="B586" s="4">
        <v>63</v>
      </c>
      <c r="C586" s="4">
        <v>50</v>
      </c>
      <c r="D586" s="4">
        <v>37</v>
      </c>
      <c r="E586" s="2">
        <v>30.02</v>
      </c>
      <c r="F586" s="4">
        <v>15</v>
      </c>
      <c r="G586" s="3">
        <v>2</v>
      </c>
      <c r="H586" s="2">
        <v>0</v>
      </c>
      <c r="I586" s="1">
        <v>3</v>
      </c>
      <c r="J586" s="1"/>
      <c r="K586" s="5">
        <f t="shared" si="30"/>
        <v>0.15000000000000213</v>
      </c>
      <c r="L586" s="1">
        <f t="shared" si="31"/>
        <v>0.28000000000000114</v>
      </c>
      <c r="M586" s="1"/>
      <c r="N586" s="18">
        <v>581</v>
      </c>
    </row>
    <row r="587" spans="1:14">
      <c r="A587" s="16">
        <v>37698</v>
      </c>
      <c r="B587" s="4">
        <v>66</v>
      </c>
      <c r="C587" s="4">
        <v>54</v>
      </c>
      <c r="D587" s="4">
        <v>43</v>
      </c>
      <c r="E587" s="2">
        <v>30.17</v>
      </c>
      <c r="F587" s="4">
        <v>16</v>
      </c>
      <c r="G587" s="3">
        <v>7</v>
      </c>
      <c r="H587" s="2">
        <v>0</v>
      </c>
      <c r="I587" s="1">
        <v>0</v>
      </c>
      <c r="J587" s="1"/>
      <c r="K587" s="5">
        <f t="shared" si="30"/>
        <v>-9.0000000000003411E-2</v>
      </c>
      <c r="L587" s="1">
        <f t="shared" si="31"/>
        <v>0.15000000000000213</v>
      </c>
      <c r="M587" s="1"/>
      <c r="N587" s="18">
        <v>582</v>
      </c>
    </row>
    <row r="588" spans="1:14">
      <c r="A588" s="16">
        <v>37699</v>
      </c>
      <c r="B588" s="4">
        <v>60</v>
      </c>
      <c r="C588" s="4">
        <v>50</v>
      </c>
      <c r="D588" s="4">
        <v>39</v>
      </c>
      <c r="E588" s="2">
        <v>30.08</v>
      </c>
      <c r="F588" s="4">
        <v>15</v>
      </c>
      <c r="G588" s="3">
        <v>3</v>
      </c>
      <c r="H588" s="2">
        <v>0.3</v>
      </c>
      <c r="I588" s="1">
        <v>1</v>
      </c>
      <c r="J588" s="1" t="s">
        <v>35</v>
      </c>
      <c r="K588" s="5">
        <f t="shared" si="30"/>
        <v>4.00000000000027E-2</v>
      </c>
      <c r="L588" s="1">
        <f t="shared" si="31"/>
        <v>-9.0000000000003411E-2</v>
      </c>
      <c r="M588" s="1"/>
      <c r="N588" s="18">
        <v>583</v>
      </c>
    </row>
    <row r="589" spans="1:14">
      <c r="A589" s="16">
        <v>37700</v>
      </c>
      <c r="B589" s="4">
        <v>63</v>
      </c>
      <c r="C589" s="4">
        <v>56</v>
      </c>
      <c r="D589" s="4">
        <v>48</v>
      </c>
      <c r="E589" s="2">
        <v>30.12</v>
      </c>
      <c r="F589" s="4">
        <v>9</v>
      </c>
      <c r="G589" s="3">
        <v>8</v>
      </c>
      <c r="H589" s="2">
        <v>0.02</v>
      </c>
      <c r="I589" s="1">
        <v>7</v>
      </c>
      <c r="J589" s="1" t="s">
        <v>35</v>
      </c>
      <c r="K589" s="5">
        <f t="shared" si="30"/>
        <v>7.9999999999998295E-2</v>
      </c>
      <c r="L589" s="1">
        <f t="shared" si="31"/>
        <v>4.00000000000027E-2</v>
      </c>
      <c r="M589" s="1"/>
      <c r="N589" s="18">
        <v>584</v>
      </c>
    </row>
    <row r="590" spans="1:14">
      <c r="A590" s="16">
        <v>37701</v>
      </c>
      <c r="B590" s="4">
        <v>64</v>
      </c>
      <c r="C590" s="4">
        <v>56</v>
      </c>
      <c r="D590" s="4">
        <v>48</v>
      </c>
      <c r="E590" s="2">
        <v>30.2</v>
      </c>
      <c r="F590" s="4">
        <v>5</v>
      </c>
      <c r="G590" s="3">
        <v>2</v>
      </c>
      <c r="H590" s="2">
        <v>0</v>
      </c>
      <c r="I590" s="1">
        <v>6</v>
      </c>
      <c r="J590" s="1"/>
      <c r="K590" s="5">
        <f t="shared" si="30"/>
        <v>-0.10999999999999943</v>
      </c>
      <c r="L590" s="1">
        <f t="shared" si="31"/>
        <v>7.9999999999998295E-2</v>
      </c>
      <c r="M590" s="1"/>
      <c r="N590" s="18">
        <v>585</v>
      </c>
    </row>
    <row r="591" spans="1:14">
      <c r="A591" s="16">
        <v>37702</v>
      </c>
      <c r="B591" s="4">
        <v>55</v>
      </c>
      <c r="C591" s="4">
        <v>54</v>
      </c>
      <c r="D591" s="4">
        <v>53</v>
      </c>
      <c r="E591" s="2">
        <v>30.09</v>
      </c>
      <c r="F591" s="4">
        <v>14</v>
      </c>
      <c r="G591" s="3">
        <v>4</v>
      </c>
      <c r="H591" s="2">
        <v>0.83</v>
      </c>
      <c r="I591" s="1">
        <v>5</v>
      </c>
      <c r="J591" s="1" t="s">
        <v>35</v>
      </c>
      <c r="K591" s="5">
        <f t="shared" si="30"/>
        <v>-1.9999999999999574E-2</v>
      </c>
      <c r="L591" s="1">
        <f t="shared" si="31"/>
        <v>-0.10999999999999943</v>
      </c>
      <c r="M591" s="1"/>
      <c r="N591" s="18">
        <v>586</v>
      </c>
    </row>
    <row r="592" spans="1:14">
      <c r="A592" s="16">
        <v>37703</v>
      </c>
      <c r="B592" s="4">
        <v>64</v>
      </c>
      <c r="C592" s="4">
        <v>56</v>
      </c>
      <c r="D592" s="4">
        <v>45</v>
      </c>
      <c r="E592" s="2">
        <v>30.07</v>
      </c>
      <c r="F592" s="4">
        <v>13</v>
      </c>
      <c r="G592" s="3">
        <v>4</v>
      </c>
      <c r="H592" s="2">
        <v>0.01</v>
      </c>
      <c r="I592" s="1">
        <v>6</v>
      </c>
      <c r="J592" s="1" t="s">
        <v>35</v>
      </c>
      <c r="K592" s="5">
        <f t="shared" si="30"/>
        <v>3.0000000000001137E-2</v>
      </c>
      <c r="L592" s="1">
        <f t="shared" si="31"/>
        <v>-1.9999999999999574E-2</v>
      </c>
      <c r="M592" s="1"/>
      <c r="N592" s="18">
        <v>587</v>
      </c>
    </row>
    <row r="593" spans="1:14">
      <c r="A593" s="16">
        <v>37704</v>
      </c>
      <c r="B593" s="4">
        <v>64</v>
      </c>
      <c r="C593" s="4">
        <v>52</v>
      </c>
      <c r="D593" s="4">
        <v>41</v>
      </c>
      <c r="E593" s="2">
        <v>30.1</v>
      </c>
      <c r="F593" s="4">
        <v>6</v>
      </c>
      <c r="G593" s="3">
        <v>0</v>
      </c>
      <c r="H593" s="2">
        <v>0</v>
      </c>
      <c r="I593" s="1">
        <v>0</v>
      </c>
      <c r="J593" s="1"/>
      <c r="K593" s="5">
        <f t="shared" si="30"/>
        <v>0.11999999999999744</v>
      </c>
      <c r="L593" s="1">
        <f t="shared" si="31"/>
        <v>3.0000000000001137E-2</v>
      </c>
      <c r="M593" s="1"/>
      <c r="N593" s="18">
        <v>588</v>
      </c>
    </row>
    <row r="594" spans="1:14">
      <c r="A594" s="16">
        <v>37705</v>
      </c>
      <c r="B594" s="4">
        <v>64</v>
      </c>
      <c r="C594" s="4">
        <v>55</v>
      </c>
      <c r="D594" s="4">
        <v>46</v>
      </c>
      <c r="E594" s="2">
        <v>30.22</v>
      </c>
      <c r="F594" s="4">
        <v>14</v>
      </c>
      <c r="G594" s="3">
        <v>4</v>
      </c>
      <c r="H594" s="2">
        <v>0.11</v>
      </c>
      <c r="I594" s="1">
        <v>5</v>
      </c>
      <c r="J594" s="1" t="s">
        <v>35</v>
      </c>
      <c r="K594" s="5">
        <f t="shared" ref="K594:K624" si="32">E595-E594</f>
        <v>-7.9999999999998295E-2</v>
      </c>
      <c r="L594" s="1">
        <f t="shared" si="31"/>
        <v>0.11999999999999744</v>
      </c>
      <c r="M594" s="1"/>
      <c r="N594" s="18">
        <v>589</v>
      </c>
    </row>
    <row r="595" spans="1:14">
      <c r="A595" s="16">
        <v>37706</v>
      </c>
      <c r="B595" s="4">
        <v>64</v>
      </c>
      <c r="C595" s="4">
        <v>58</v>
      </c>
      <c r="D595" s="4">
        <v>50</v>
      </c>
      <c r="E595" s="2">
        <v>30.14</v>
      </c>
      <c r="F595" s="4">
        <v>12</v>
      </c>
      <c r="G595" s="3">
        <v>2</v>
      </c>
      <c r="H595" s="2">
        <v>0.23</v>
      </c>
      <c r="I595" s="1">
        <v>5</v>
      </c>
      <c r="J595" s="1" t="s">
        <v>35</v>
      </c>
      <c r="K595" s="5">
        <f t="shared" si="32"/>
        <v>9.9999999999997868E-2</v>
      </c>
      <c r="L595" s="1">
        <f t="shared" ref="L595:L625" si="33">E595-E594</f>
        <v>-7.9999999999998295E-2</v>
      </c>
      <c r="M595" s="1"/>
      <c r="N595" s="18">
        <v>590</v>
      </c>
    </row>
    <row r="596" spans="1:14">
      <c r="A596" s="16">
        <v>37707</v>
      </c>
      <c r="B596" s="4">
        <v>66</v>
      </c>
      <c r="C596" s="4">
        <v>56</v>
      </c>
      <c r="D596" s="4">
        <v>46</v>
      </c>
      <c r="E596" s="2">
        <v>30.24</v>
      </c>
      <c r="F596" s="4">
        <v>20</v>
      </c>
      <c r="G596" s="3">
        <v>9</v>
      </c>
      <c r="H596" s="2">
        <v>0</v>
      </c>
      <c r="I596" s="1">
        <v>0</v>
      </c>
      <c r="J596" s="1"/>
      <c r="K596" s="5">
        <f t="shared" si="32"/>
        <v>4.00000000000027E-2</v>
      </c>
      <c r="L596" s="1">
        <f t="shared" si="33"/>
        <v>9.9999999999997868E-2</v>
      </c>
      <c r="M596" s="1"/>
      <c r="N596" s="18">
        <v>591</v>
      </c>
    </row>
    <row r="597" spans="1:14">
      <c r="A597" s="16">
        <v>37708</v>
      </c>
      <c r="B597" s="4">
        <v>73</v>
      </c>
      <c r="C597" s="4">
        <v>62</v>
      </c>
      <c r="D597" s="4">
        <v>52</v>
      </c>
      <c r="E597" s="2">
        <v>30.28</v>
      </c>
      <c r="F597" s="4">
        <v>21</v>
      </c>
      <c r="G597" s="3">
        <v>11</v>
      </c>
      <c r="H597" s="2">
        <v>0</v>
      </c>
      <c r="I597" s="1">
        <v>0</v>
      </c>
      <c r="J597" s="1"/>
      <c r="K597" s="5">
        <f t="shared" si="32"/>
        <v>2.9999999999997584E-2</v>
      </c>
      <c r="L597" s="1">
        <f t="shared" si="33"/>
        <v>4.00000000000027E-2</v>
      </c>
      <c r="M597" s="1"/>
      <c r="N597" s="18">
        <v>592</v>
      </c>
    </row>
    <row r="598" spans="1:14">
      <c r="A598" s="16">
        <v>37709</v>
      </c>
      <c r="B598" s="4">
        <v>80</v>
      </c>
      <c r="C598" s="4">
        <v>68</v>
      </c>
      <c r="D598" s="4">
        <v>53</v>
      </c>
      <c r="E598" s="2">
        <v>30.31</v>
      </c>
      <c r="F598" s="4">
        <v>13</v>
      </c>
      <c r="G598" s="3">
        <v>8</v>
      </c>
      <c r="H598" s="2">
        <v>0</v>
      </c>
      <c r="I598" s="1">
        <v>0</v>
      </c>
      <c r="J598" s="1"/>
      <c r="K598" s="5">
        <f t="shared" si="32"/>
        <v>-7.9999999999998295E-2</v>
      </c>
      <c r="L598" s="1">
        <f t="shared" si="33"/>
        <v>2.9999999999997584E-2</v>
      </c>
      <c r="M598" s="1"/>
      <c r="N598" s="18">
        <v>593</v>
      </c>
    </row>
    <row r="599" spans="1:14">
      <c r="A599" s="16">
        <v>37710</v>
      </c>
      <c r="B599" s="4">
        <v>77</v>
      </c>
      <c r="C599" s="4">
        <v>62</v>
      </c>
      <c r="D599" s="4">
        <v>46</v>
      </c>
      <c r="E599" s="2">
        <v>30.23</v>
      </c>
      <c r="F599" s="4">
        <v>15</v>
      </c>
      <c r="G599" s="3">
        <v>1</v>
      </c>
      <c r="H599" s="2">
        <v>0</v>
      </c>
      <c r="I599" s="1">
        <v>0</v>
      </c>
      <c r="J599" s="1"/>
      <c r="K599" s="5">
        <f t="shared" si="32"/>
        <v>-0.30999999999999872</v>
      </c>
      <c r="L599" s="1">
        <f t="shared" si="33"/>
        <v>-7.9999999999998295E-2</v>
      </c>
      <c r="M599" s="1"/>
      <c r="N599" s="18">
        <v>594</v>
      </c>
    </row>
    <row r="600" spans="1:14">
      <c r="A600" s="16">
        <v>37711</v>
      </c>
      <c r="B600" s="4">
        <v>73</v>
      </c>
      <c r="C600" s="4">
        <v>62</v>
      </c>
      <c r="D600" s="4">
        <v>50</v>
      </c>
      <c r="E600" s="2">
        <v>29.92</v>
      </c>
      <c r="F600" s="4">
        <v>13</v>
      </c>
      <c r="G600" s="3">
        <v>0</v>
      </c>
      <c r="H600" s="2">
        <v>0.02</v>
      </c>
      <c r="I600" s="1">
        <v>0</v>
      </c>
      <c r="J600" s="1"/>
      <c r="K600" s="5">
        <f t="shared" si="32"/>
        <v>-0.19000000000000128</v>
      </c>
      <c r="L600" s="1">
        <f t="shared" si="33"/>
        <v>-0.30999999999999872</v>
      </c>
      <c r="M600" s="1"/>
      <c r="N600" s="18">
        <v>595</v>
      </c>
    </row>
    <row r="601" spans="1:14">
      <c r="A601" s="16">
        <v>37712</v>
      </c>
      <c r="B601" s="4">
        <v>60</v>
      </c>
      <c r="C601" s="4">
        <v>53</v>
      </c>
      <c r="D601" s="4">
        <v>44</v>
      </c>
      <c r="E601" s="2">
        <v>29.73</v>
      </c>
      <c r="F601" s="4">
        <v>20</v>
      </c>
      <c r="G601" s="3">
        <v>7</v>
      </c>
      <c r="H601" s="2">
        <v>0.01</v>
      </c>
      <c r="I601" s="1">
        <v>6</v>
      </c>
      <c r="J601" s="1" t="s">
        <v>35</v>
      </c>
      <c r="K601" s="5">
        <f t="shared" si="32"/>
        <v>7.9999999999998295E-2</v>
      </c>
      <c r="L601" s="1">
        <f t="shared" si="33"/>
        <v>-0.19000000000000128</v>
      </c>
      <c r="M601" s="1"/>
      <c r="N601" s="18">
        <v>596</v>
      </c>
    </row>
    <row r="602" spans="1:14">
      <c r="A602" s="16">
        <v>37713</v>
      </c>
      <c r="B602" s="4">
        <v>53</v>
      </c>
      <c r="C602" s="4">
        <v>46</v>
      </c>
      <c r="D602" s="4">
        <v>37</v>
      </c>
      <c r="E602" s="2">
        <v>29.81</v>
      </c>
      <c r="F602" s="4">
        <v>20</v>
      </c>
      <c r="G602" s="3">
        <v>10</v>
      </c>
      <c r="H602" s="2">
        <v>0.06</v>
      </c>
      <c r="I602" s="1">
        <v>5</v>
      </c>
      <c r="J602" s="1" t="s">
        <v>35</v>
      </c>
      <c r="K602" s="5">
        <f t="shared" si="32"/>
        <v>0.24000000000000199</v>
      </c>
      <c r="L602" s="1">
        <f t="shared" si="33"/>
        <v>7.9999999999998295E-2</v>
      </c>
      <c r="M602" s="1"/>
      <c r="N602" s="18">
        <v>597</v>
      </c>
    </row>
    <row r="603" spans="1:14">
      <c r="A603" s="16">
        <v>37714</v>
      </c>
      <c r="B603" s="4">
        <v>55</v>
      </c>
      <c r="C603" s="4">
        <v>46</v>
      </c>
      <c r="D603" s="4">
        <v>37</v>
      </c>
      <c r="E603" s="2">
        <v>30.05</v>
      </c>
      <c r="F603" s="4">
        <v>21</v>
      </c>
      <c r="G603" s="3">
        <v>7</v>
      </c>
      <c r="H603" s="2">
        <v>0.03</v>
      </c>
      <c r="I603" s="1">
        <v>7</v>
      </c>
      <c r="J603" s="1" t="s">
        <v>35</v>
      </c>
      <c r="K603" s="5">
        <f t="shared" si="32"/>
        <v>-0.16000000000000014</v>
      </c>
      <c r="L603" s="1">
        <f t="shared" si="33"/>
        <v>0.24000000000000199</v>
      </c>
      <c r="M603" s="1"/>
      <c r="N603" s="18">
        <v>598</v>
      </c>
    </row>
    <row r="604" spans="1:14">
      <c r="A604" s="16">
        <v>37715</v>
      </c>
      <c r="B604" s="4">
        <v>55</v>
      </c>
      <c r="C604" s="4">
        <v>48</v>
      </c>
      <c r="D604" s="4">
        <v>39</v>
      </c>
      <c r="E604" s="2">
        <v>29.89</v>
      </c>
      <c r="F604" s="4">
        <v>25</v>
      </c>
      <c r="G604" s="3">
        <v>19</v>
      </c>
      <c r="H604" s="2">
        <v>0.13</v>
      </c>
      <c r="I604" s="1">
        <v>8</v>
      </c>
      <c r="J604" s="1" t="s">
        <v>35</v>
      </c>
      <c r="K604" s="5">
        <f t="shared" si="32"/>
        <v>0.21000000000000085</v>
      </c>
      <c r="L604" s="1">
        <f t="shared" si="33"/>
        <v>-0.16000000000000014</v>
      </c>
      <c r="M604" s="1"/>
      <c r="N604" s="18">
        <v>599</v>
      </c>
    </row>
    <row r="605" spans="1:14">
      <c r="A605" s="16">
        <v>37716</v>
      </c>
      <c r="B605" s="4">
        <v>57</v>
      </c>
      <c r="C605" s="4">
        <v>45</v>
      </c>
      <c r="D605" s="4">
        <v>33</v>
      </c>
      <c r="E605" s="2">
        <v>30.1</v>
      </c>
      <c r="F605" s="4">
        <v>10</v>
      </c>
      <c r="G605" s="3">
        <v>0</v>
      </c>
      <c r="H605" s="2">
        <v>0</v>
      </c>
      <c r="I605" s="1">
        <v>0</v>
      </c>
      <c r="J605" s="1" t="s">
        <v>35</v>
      </c>
      <c r="K605" s="5">
        <f t="shared" si="32"/>
        <v>1.9999999999999574E-2</v>
      </c>
      <c r="L605" s="1">
        <f t="shared" si="33"/>
        <v>0.21000000000000085</v>
      </c>
      <c r="M605" s="1"/>
      <c r="N605" s="18">
        <v>600</v>
      </c>
    </row>
    <row r="606" spans="1:14">
      <c r="A606" s="16">
        <v>37717</v>
      </c>
      <c r="B606" s="4">
        <v>57</v>
      </c>
      <c r="C606" s="4">
        <v>52</v>
      </c>
      <c r="D606" s="4">
        <v>46</v>
      </c>
      <c r="E606" s="2">
        <v>30.12</v>
      </c>
      <c r="F606" s="4">
        <v>17</v>
      </c>
      <c r="G606" s="3">
        <v>8</v>
      </c>
      <c r="H606" s="2">
        <v>0.02</v>
      </c>
      <c r="I606" s="1">
        <v>6</v>
      </c>
      <c r="J606" s="1" t="s">
        <v>35</v>
      </c>
      <c r="K606" s="5">
        <f t="shared" si="32"/>
        <v>5.0000000000000711E-2</v>
      </c>
      <c r="L606" s="1">
        <f t="shared" si="33"/>
        <v>1.9999999999999574E-2</v>
      </c>
      <c r="M606" s="1"/>
      <c r="N606" s="18">
        <v>601</v>
      </c>
    </row>
    <row r="607" spans="1:14">
      <c r="A607" s="16">
        <v>37718</v>
      </c>
      <c r="B607" s="4">
        <v>71</v>
      </c>
      <c r="C607" s="4">
        <v>57</v>
      </c>
      <c r="D607" s="4">
        <v>43</v>
      </c>
      <c r="E607" s="2">
        <v>30.17</v>
      </c>
      <c r="F607" s="4">
        <v>9</v>
      </c>
      <c r="G607" s="3">
        <v>5</v>
      </c>
      <c r="H607" s="2">
        <v>0</v>
      </c>
      <c r="I607" s="1">
        <v>2</v>
      </c>
      <c r="J607" s="1"/>
      <c r="K607" s="5">
        <f t="shared" si="32"/>
        <v>-8.0000000000001847E-2</v>
      </c>
      <c r="L607" s="1">
        <f t="shared" si="33"/>
        <v>5.0000000000000711E-2</v>
      </c>
      <c r="M607" s="1"/>
      <c r="N607" s="18">
        <v>602</v>
      </c>
    </row>
    <row r="608" spans="1:14">
      <c r="A608" s="16">
        <v>37719</v>
      </c>
      <c r="B608" s="4">
        <v>72</v>
      </c>
      <c r="C608" s="4">
        <v>59</v>
      </c>
      <c r="D608" s="4">
        <v>44</v>
      </c>
      <c r="E608" s="2">
        <v>30.09</v>
      </c>
      <c r="F608" s="4">
        <v>13</v>
      </c>
      <c r="G608" s="3">
        <v>2</v>
      </c>
      <c r="H608" s="2">
        <v>0</v>
      </c>
      <c r="I608" s="1">
        <v>0</v>
      </c>
      <c r="J608" s="1"/>
      <c r="K608" s="5">
        <f t="shared" si="32"/>
        <v>-0.14000000000000057</v>
      </c>
      <c r="L608" s="1">
        <f t="shared" si="33"/>
        <v>-8.0000000000001847E-2</v>
      </c>
      <c r="M608" s="1"/>
      <c r="N608" s="18">
        <v>603</v>
      </c>
    </row>
    <row r="609" spans="1:14">
      <c r="A609" s="16">
        <v>37720</v>
      </c>
      <c r="B609" s="4">
        <v>73</v>
      </c>
      <c r="C609" s="4">
        <v>60</v>
      </c>
      <c r="D609" s="4">
        <v>46</v>
      </c>
      <c r="E609" s="2">
        <v>29.95</v>
      </c>
      <c r="F609" s="4">
        <v>12</v>
      </c>
      <c r="G609" s="3">
        <v>2</v>
      </c>
      <c r="H609" s="2">
        <v>0</v>
      </c>
      <c r="I609" s="1">
        <v>0</v>
      </c>
      <c r="J609" s="1"/>
      <c r="K609" s="5">
        <f t="shared" si="32"/>
        <v>-5.9999999999998721E-2</v>
      </c>
      <c r="L609" s="1">
        <f t="shared" si="33"/>
        <v>-0.14000000000000057</v>
      </c>
      <c r="M609" s="1"/>
      <c r="N609" s="18">
        <v>604</v>
      </c>
    </row>
    <row r="610" spans="1:14">
      <c r="A610" s="16">
        <v>37721</v>
      </c>
      <c r="B610" s="4">
        <v>70</v>
      </c>
      <c r="C610" s="4">
        <v>58</v>
      </c>
      <c r="D610" s="4">
        <v>46</v>
      </c>
      <c r="E610" s="2">
        <v>29.89</v>
      </c>
      <c r="F610" s="4">
        <v>24</v>
      </c>
      <c r="G610" s="3">
        <v>6</v>
      </c>
      <c r="H610" s="2">
        <v>0</v>
      </c>
      <c r="I610" s="1">
        <v>2</v>
      </c>
      <c r="J610" s="1"/>
      <c r="K610" s="5">
        <f t="shared" si="32"/>
        <v>3.0000000000001137E-2</v>
      </c>
      <c r="L610" s="1">
        <f t="shared" si="33"/>
        <v>-5.9999999999998721E-2</v>
      </c>
      <c r="M610" s="1"/>
      <c r="N610" s="18">
        <v>605</v>
      </c>
    </row>
    <row r="611" spans="1:14">
      <c r="A611" s="16">
        <v>37722</v>
      </c>
      <c r="B611" s="4">
        <v>64</v>
      </c>
      <c r="C611" s="4">
        <v>56</v>
      </c>
      <c r="D611" s="4">
        <v>48</v>
      </c>
      <c r="E611" s="2">
        <v>29.92</v>
      </c>
      <c r="F611" s="4">
        <v>15</v>
      </c>
      <c r="G611" s="3">
        <v>5</v>
      </c>
      <c r="H611" s="2">
        <v>0</v>
      </c>
      <c r="I611" s="1">
        <v>5</v>
      </c>
      <c r="J611" s="1" t="s">
        <v>35</v>
      </c>
      <c r="K611" s="5">
        <f t="shared" si="32"/>
        <v>-0.17000000000000171</v>
      </c>
      <c r="L611" s="1">
        <f t="shared" si="33"/>
        <v>3.0000000000001137E-2</v>
      </c>
      <c r="M611" s="1"/>
      <c r="N611" s="18">
        <v>606</v>
      </c>
    </row>
    <row r="612" spans="1:14">
      <c r="A612" s="16">
        <v>37723</v>
      </c>
      <c r="B612" s="4">
        <v>57</v>
      </c>
      <c r="C612" s="4">
        <v>52</v>
      </c>
      <c r="D612" s="4">
        <v>48</v>
      </c>
      <c r="E612" s="2">
        <v>29.75</v>
      </c>
      <c r="F612" s="4">
        <v>28</v>
      </c>
      <c r="G612" s="3">
        <v>14</v>
      </c>
      <c r="H612" s="2">
        <v>0.48</v>
      </c>
      <c r="I612" s="1">
        <v>6</v>
      </c>
      <c r="J612" s="1" t="s">
        <v>35</v>
      </c>
      <c r="K612" s="5">
        <f t="shared" si="32"/>
        <v>7.0000000000000284E-2</v>
      </c>
      <c r="L612" s="1">
        <f t="shared" si="33"/>
        <v>-0.17000000000000171</v>
      </c>
      <c r="M612" s="1"/>
      <c r="N612" s="18">
        <v>607</v>
      </c>
    </row>
    <row r="613" spans="1:14">
      <c r="A613" s="16">
        <v>37724</v>
      </c>
      <c r="B613" s="4">
        <v>54</v>
      </c>
      <c r="C613" s="4">
        <v>49</v>
      </c>
      <c r="D613" s="4">
        <v>43</v>
      </c>
      <c r="E613" s="2">
        <v>29.82</v>
      </c>
      <c r="F613" s="4">
        <v>22</v>
      </c>
      <c r="G613" s="3">
        <v>13</v>
      </c>
      <c r="H613" s="2">
        <v>0.24</v>
      </c>
      <c r="I613" s="1">
        <v>8</v>
      </c>
      <c r="J613" s="1" t="s">
        <v>35</v>
      </c>
      <c r="K613" s="5">
        <f t="shared" si="32"/>
        <v>0.14999999999999858</v>
      </c>
      <c r="L613" s="1">
        <f t="shared" si="33"/>
        <v>7.0000000000000284E-2</v>
      </c>
      <c r="M613" s="1"/>
      <c r="N613" s="18">
        <v>608</v>
      </c>
    </row>
    <row r="614" spans="1:14">
      <c r="A614" s="16">
        <v>37725</v>
      </c>
      <c r="B614" s="4">
        <v>59</v>
      </c>
      <c r="C614" s="4">
        <v>49</v>
      </c>
      <c r="D614" s="4">
        <v>41</v>
      </c>
      <c r="E614" s="2">
        <v>29.97</v>
      </c>
      <c r="F614" s="4">
        <v>10</v>
      </c>
      <c r="G614" s="3">
        <v>4</v>
      </c>
      <c r="H614" s="2">
        <v>0.01</v>
      </c>
      <c r="I614" s="1">
        <v>6</v>
      </c>
      <c r="J614" s="1"/>
      <c r="K614" s="5">
        <f t="shared" si="32"/>
        <v>3.0000000000001137E-2</v>
      </c>
      <c r="L614" s="1">
        <f t="shared" si="33"/>
        <v>0.14999999999999858</v>
      </c>
      <c r="M614" s="1"/>
      <c r="N614" s="18">
        <v>609</v>
      </c>
    </row>
    <row r="615" spans="1:14">
      <c r="A615" s="16">
        <v>37726</v>
      </c>
      <c r="B615" s="4">
        <v>57</v>
      </c>
      <c r="C615" s="4">
        <v>47</v>
      </c>
      <c r="D615" s="4">
        <v>36</v>
      </c>
      <c r="E615" s="2">
        <v>30</v>
      </c>
      <c r="F615" s="4">
        <v>14</v>
      </c>
      <c r="G615" s="3">
        <v>1</v>
      </c>
      <c r="H615" s="2">
        <v>0.03</v>
      </c>
      <c r="I615" s="1">
        <v>0</v>
      </c>
      <c r="J615" s="1" t="s">
        <v>35</v>
      </c>
      <c r="K615" s="5">
        <f t="shared" si="32"/>
        <v>8.9999999999999858E-2</v>
      </c>
      <c r="L615" s="1">
        <f t="shared" si="33"/>
        <v>3.0000000000001137E-2</v>
      </c>
      <c r="M615" s="1"/>
      <c r="N615" s="18">
        <v>610</v>
      </c>
    </row>
    <row r="616" spans="1:14">
      <c r="A616" s="16">
        <v>37727</v>
      </c>
      <c r="B616" s="4">
        <v>57</v>
      </c>
      <c r="C616" s="4">
        <v>50</v>
      </c>
      <c r="D616" s="4">
        <v>45</v>
      </c>
      <c r="E616" s="2">
        <v>30.09</v>
      </c>
      <c r="F616" s="4">
        <v>10</v>
      </c>
      <c r="G616" s="3">
        <v>4</v>
      </c>
      <c r="H616" s="2">
        <v>0.16</v>
      </c>
      <c r="I616" s="1">
        <v>6</v>
      </c>
      <c r="J616" s="1" t="s">
        <v>35</v>
      </c>
      <c r="K616" s="5">
        <f t="shared" si="32"/>
        <v>-0.12999999999999901</v>
      </c>
      <c r="L616" s="1">
        <f t="shared" si="33"/>
        <v>8.9999999999999858E-2</v>
      </c>
      <c r="M616" s="1"/>
      <c r="N616" s="18">
        <v>611</v>
      </c>
    </row>
    <row r="617" spans="1:14">
      <c r="A617" s="16">
        <v>37728</v>
      </c>
      <c r="B617" s="4">
        <v>64</v>
      </c>
      <c r="C617" s="4">
        <v>54</v>
      </c>
      <c r="D617" s="4">
        <v>44</v>
      </c>
      <c r="E617" s="2">
        <v>29.96</v>
      </c>
      <c r="F617" s="4">
        <v>10</v>
      </c>
      <c r="G617" s="3">
        <v>4</v>
      </c>
      <c r="H617" s="2">
        <v>0.01</v>
      </c>
      <c r="I617" s="1">
        <v>6</v>
      </c>
      <c r="J617" s="1"/>
      <c r="K617" s="5">
        <f t="shared" si="32"/>
        <v>8.9999999999999858E-2</v>
      </c>
      <c r="L617" s="1">
        <f t="shared" si="33"/>
        <v>-0.12999999999999901</v>
      </c>
      <c r="M617" s="1"/>
      <c r="N617" s="18">
        <v>612</v>
      </c>
    </row>
    <row r="618" spans="1:14">
      <c r="A618" s="16">
        <v>37729</v>
      </c>
      <c r="B618" s="4">
        <v>66</v>
      </c>
      <c r="C618" s="4">
        <v>54</v>
      </c>
      <c r="D618" s="4">
        <v>43</v>
      </c>
      <c r="E618" s="2">
        <v>30.05</v>
      </c>
      <c r="F618" s="4">
        <v>15</v>
      </c>
      <c r="G618" s="3">
        <v>5</v>
      </c>
      <c r="H618" s="2">
        <v>0</v>
      </c>
      <c r="I618" s="1">
        <v>2</v>
      </c>
      <c r="J618" s="1"/>
      <c r="K618" s="5">
        <f t="shared" si="32"/>
        <v>2.9999999999997584E-2</v>
      </c>
      <c r="L618" s="1">
        <f t="shared" si="33"/>
        <v>8.9999999999999858E-2</v>
      </c>
      <c r="M618" s="1"/>
      <c r="N618" s="18">
        <v>613</v>
      </c>
    </row>
    <row r="619" spans="1:14">
      <c r="A619" s="16">
        <v>37730</v>
      </c>
      <c r="B619" s="4">
        <v>71</v>
      </c>
      <c r="C619" s="4">
        <v>58</v>
      </c>
      <c r="D619" s="4">
        <v>46</v>
      </c>
      <c r="E619" s="2">
        <v>30.08</v>
      </c>
      <c r="F619" s="4">
        <v>10</v>
      </c>
      <c r="G619" s="3">
        <v>9</v>
      </c>
      <c r="H619" s="2">
        <v>0</v>
      </c>
      <c r="I619" s="1">
        <v>0</v>
      </c>
      <c r="J619" s="1"/>
      <c r="K619" s="5">
        <f t="shared" si="32"/>
        <v>-0.15999999999999659</v>
      </c>
      <c r="L619" s="1">
        <f t="shared" si="33"/>
        <v>2.9999999999997584E-2</v>
      </c>
      <c r="M619" s="1"/>
      <c r="N619" s="18">
        <v>614</v>
      </c>
    </row>
    <row r="620" spans="1:14">
      <c r="A620" s="16">
        <v>37731</v>
      </c>
      <c r="B620" s="4">
        <v>66</v>
      </c>
      <c r="C620" s="4">
        <v>56</v>
      </c>
      <c r="D620" s="4">
        <v>46</v>
      </c>
      <c r="E620" s="2">
        <v>29.92</v>
      </c>
      <c r="F620" s="4">
        <v>13</v>
      </c>
      <c r="G620" s="3">
        <v>4</v>
      </c>
      <c r="H620" s="2">
        <v>0</v>
      </c>
      <c r="I620" s="1">
        <v>0</v>
      </c>
      <c r="J620" s="1"/>
      <c r="K620" s="5">
        <f t="shared" si="32"/>
        <v>-0.15000000000000213</v>
      </c>
      <c r="L620" s="1">
        <f t="shared" si="33"/>
        <v>-0.15999999999999659</v>
      </c>
      <c r="M620" s="1"/>
      <c r="N620" s="18">
        <v>615</v>
      </c>
    </row>
    <row r="621" spans="1:14">
      <c r="A621" s="16">
        <v>37732</v>
      </c>
      <c r="B621" s="4">
        <v>57</v>
      </c>
      <c r="C621" s="4">
        <v>52</v>
      </c>
      <c r="D621" s="4">
        <v>48</v>
      </c>
      <c r="E621" s="2">
        <v>29.77</v>
      </c>
      <c r="F621" s="4">
        <v>15</v>
      </c>
      <c r="G621" s="3">
        <v>9</v>
      </c>
      <c r="H621" s="2">
        <v>0.27</v>
      </c>
      <c r="I621" s="1">
        <v>6</v>
      </c>
      <c r="J621" s="1" t="s">
        <v>35</v>
      </c>
      <c r="K621" s="5">
        <f t="shared" si="32"/>
        <v>0.14000000000000057</v>
      </c>
      <c r="L621" s="1">
        <f t="shared" si="33"/>
        <v>-0.15000000000000213</v>
      </c>
      <c r="M621" s="1"/>
      <c r="N621" s="18">
        <v>616</v>
      </c>
    </row>
    <row r="622" spans="1:14">
      <c r="A622" s="16">
        <v>37733</v>
      </c>
      <c r="B622" s="4">
        <v>64</v>
      </c>
      <c r="C622" s="4">
        <v>54</v>
      </c>
      <c r="D622" s="4">
        <v>42</v>
      </c>
      <c r="E622" s="2">
        <v>29.91</v>
      </c>
      <c r="F622" s="4">
        <v>13</v>
      </c>
      <c r="G622" s="3">
        <v>2</v>
      </c>
      <c r="H622" s="2">
        <v>0.01</v>
      </c>
      <c r="I622" s="1">
        <v>5</v>
      </c>
      <c r="J622" s="1" t="s">
        <v>35</v>
      </c>
      <c r="K622" s="5">
        <f t="shared" si="32"/>
        <v>1.9999999999999574E-2</v>
      </c>
      <c r="L622" s="1">
        <f t="shared" si="33"/>
        <v>0.14000000000000057</v>
      </c>
      <c r="M622" s="1"/>
      <c r="N622" s="18">
        <v>617</v>
      </c>
    </row>
    <row r="623" spans="1:14">
      <c r="A623" s="16">
        <v>37734</v>
      </c>
      <c r="B623" s="4">
        <v>59</v>
      </c>
      <c r="C623" s="4">
        <v>54</v>
      </c>
      <c r="D623" s="4">
        <v>51</v>
      </c>
      <c r="E623" s="2">
        <v>29.93</v>
      </c>
      <c r="F623" s="4">
        <v>22</v>
      </c>
      <c r="G623" s="3">
        <v>7</v>
      </c>
      <c r="H623" s="2">
        <v>0</v>
      </c>
      <c r="I623" s="1">
        <v>8</v>
      </c>
      <c r="J623" s="1" t="s">
        <v>35</v>
      </c>
      <c r="K623" s="5">
        <f t="shared" si="32"/>
        <v>-0.14000000000000057</v>
      </c>
      <c r="L623" s="1">
        <f t="shared" si="33"/>
        <v>1.9999999999999574E-2</v>
      </c>
      <c r="M623" s="1"/>
      <c r="N623" s="18">
        <v>618</v>
      </c>
    </row>
    <row r="624" spans="1:14">
      <c r="A624" s="16">
        <v>37735</v>
      </c>
      <c r="B624" s="4">
        <v>54</v>
      </c>
      <c r="C624" s="4">
        <v>49</v>
      </c>
      <c r="D624" s="4">
        <v>44</v>
      </c>
      <c r="E624" s="2">
        <v>29.79</v>
      </c>
      <c r="F624" s="4">
        <v>25</v>
      </c>
      <c r="G624" s="3">
        <v>14</v>
      </c>
      <c r="H624" s="2">
        <v>0.28999999999999998</v>
      </c>
      <c r="I624" s="1">
        <v>8</v>
      </c>
      <c r="J624" s="1" t="s">
        <v>35</v>
      </c>
      <c r="K624" s="5">
        <f t="shared" si="32"/>
        <v>8.0000000000001847E-2</v>
      </c>
      <c r="L624" s="1">
        <f t="shared" si="33"/>
        <v>-0.14000000000000057</v>
      </c>
      <c r="M624" s="1"/>
      <c r="N624" s="18">
        <v>619</v>
      </c>
    </row>
    <row r="625" spans="1:14">
      <c r="A625" s="16">
        <v>37736</v>
      </c>
      <c r="B625" s="4">
        <v>57</v>
      </c>
      <c r="C625" s="4">
        <v>51</v>
      </c>
      <c r="D625" s="4">
        <v>45</v>
      </c>
      <c r="E625" s="2">
        <v>29.87</v>
      </c>
      <c r="F625" s="4">
        <v>25</v>
      </c>
      <c r="G625" s="3">
        <v>9</v>
      </c>
      <c r="H625" s="2">
        <v>0.39</v>
      </c>
      <c r="I625" s="1">
        <v>8</v>
      </c>
      <c r="J625" s="1" t="s">
        <v>35</v>
      </c>
      <c r="K625" s="5"/>
      <c r="L625" s="1">
        <f t="shared" si="33"/>
        <v>8.0000000000001847E-2</v>
      </c>
      <c r="M625" s="1"/>
      <c r="N625" s="18">
        <v>620</v>
      </c>
    </row>
    <row r="626" spans="1:14">
      <c r="A626" s="71">
        <v>37998</v>
      </c>
      <c r="B626" s="50">
        <v>53</v>
      </c>
      <c r="C626" s="50">
        <v>45</v>
      </c>
      <c r="D626" s="50">
        <v>36</v>
      </c>
      <c r="E626" s="28">
        <v>30.14</v>
      </c>
      <c r="F626" s="50">
        <v>8</v>
      </c>
      <c r="G626" s="30">
        <v>1</v>
      </c>
      <c r="H626" s="28">
        <v>0</v>
      </c>
      <c r="I626" s="20">
        <v>0</v>
      </c>
      <c r="J626" s="20" t="s">
        <v>37</v>
      </c>
      <c r="K626" s="35">
        <f t="shared" ref="K626:K657" si="34">E627-E626</f>
        <v>0.12999999999999901</v>
      </c>
      <c r="L626" s="20"/>
      <c r="M626" s="1">
        <v>2004</v>
      </c>
      <c r="N626" s="18">
        <v>621</v>
      </c>
    </row>
    <row r="627" spans="1:14">
      <c r="A627" s="16">
        <v>37999</v>
      </c>
      <c r="B627" s="4">
        <v>60</v>
      </c>
      <c r="C627" s="4">
        <v>47</v>
      </c>
      <c r="D627" s="4">
        <v>33</v>
      </c>
      <c r="E627" s="2">
        <v>30.27</v>
      </c>
      <c r="F627" s="4">
        <v>8</v>
      </c>
      <c r="G627" s="3">
        <v>2</v>
      </c>
      <c r="H627" s="2">
        <v>0</v>
      </c>
      <c r="I627" s="1">
        <v>8</v>
      </c>
      <c r="J627" s="1" t="s">
        <v>37</v>
      </c>
      <c r="K627" s="5">
        <f t="shared" si="34"/>
        <v>-5.9999999999998721E-2</v>
      </c>
      <c r="L627" s="1">
        <f t="shared" ref="L627:L658" si="35">E627-E626</f>
        <v>0.12999999999999901</v>
      </c>
      <c r="M627" s="1"/>
      <c r="N627" s="18">
        <v>622</v>
      </c>
    </row>
    <row r="628" spans="1:14">
      <c r="A628" s="16">
        <v>38000</v>
      </c>
      <c r="B628" s="4">
        <v>46</v>
      </c>
      <c r="C628" s="4">
        <v>41</v>
      </c>
      <c r="D628" s="4">
        <v>35</v>
      </c>
      <c r="E628" s="2">
        <v>30.21</v>
      </c>
      <c r="F628" s="4">
        <v>7</v>
      </c>
      <c r="G628" s="3">
        <v>1</v>
      </c>
      <c r="H628" s="2">
        <v>0.16</v>
      </c>
      <c r="I628" s="1">
        <v>8</v>
      </c>
      <c r="J628" s="1" t="s">
        <v>34</v>
      </c>
      <c r="K628" s="5">
        <f t="shared" si="34"/>
        <v>-0.15000000000000213</v>
      </c>
      <c r="L628" s="1">
        <f t="shared" si="35"/>
        <v>-5.9999999999998721E-2</v>
      </c>
      <c r="M628" s="1"/>
      <c r="N628" s="18">
        <v>623</v>
      </c>
    </row>
    <row r="629" spans="1:14">
      <c r="A629" s="16">
        <v>38001</v>
      </c>
      <c r="B629" s="4">
        <v>65</v>
      </c>
      <c r="C629" s="4">
        <v>51</v>
      </c>
      <c r="D629" s="4">
        <v>37</v>
      </c>
      <c r="E629" s="2">
        <v>30.06</v>
      </c>
      <c r="F629" s="4">
        <v>15</v>
      </c>
      <c r="G629" s="3">
        <v>6</v>
      </c>
      <c r="H629" s="2">
        <v>0</v>
      </c>
      <c r="I629" s="1">
        <v>0</v>
      </c>
      <c r="J629" s="1" t="s">
        <v>37</v>
      </c>
      <c r="K629" s="5">
        <f t="shared" si="34"/>
        <v>0</v>
      </c>
      <c r="L629" s="1">
        <f t="shared" si="35"/>
        <v>-0.15000000000000213</v>
      </c>
      <c r="M629" s="1"/>
      <c r="N629" s="18">
        <v>624</v>
      </c>
    </row>
    <row r="630" spans="1:14">
      <c r="A630" s="16">
        <v>38002</v>
      </c>
      <c r="B630" s="4">
        <v>49</v>
      </c>
      <c r="C630" s="4">
        <v>43</v>
      </c>
      <c r="D630" s="4">
        <v>37</v>
      </c>
      <c r="E630" s="2">
        <v>30.06</v>
      </c>
      <c r="F630" s="4">
        <v>8</v>
      </c>
      <c r="G630" s="3">
        <v>3</v>
      </c>
      <c r="H630" s="2">
        <v>0</v>
      </c>
      <c r="I630" s="1">
        <v>8</v>
      </c>
      <c r="J630" s="1" t="s">
        <v>37</v>
      </c>
      <c r="K630" s="5">
        <f t="shared" si="34"/>
        <v>1.0000000000001563E-2</v>
      </c>
      <c r="L630" s="1">
        <f t="shared" si="35"/>
        <v>0</v>
      </c>
      <c r="M630" s="1"/>
      <c r="N630" s="18">
        <v>625</v>
      </c>
    </row>
    <row r="631" spans="1:14">
      <c r="A631" s="16">
        <v>38003</v>
      </c>
      <c r="B631" s="4">
        <v>50</v>
      </c>
      <c r="C631" s="4">
        <v>43</v>
      </c>
      <c r="D631" s="4">
        <v>35</v>
      </c>
      <c r="E631" s="2">
        <v>30.07</v>
      </c>
      <c r="F631" s="4">
        <v>12</v>
      </c>
      <c r="G631" s="3">
        <v>3</v>
      </c>
      <c r="H631" s="2">
        <v>0</v>
      </c>
      <c r="I631" s="1">
        <v>4</v>
      </c>
      <c r="J631" s="1" t="s">
        <v>37</v>
      </c>
      <c r="K631" s="5">
        <f t="shared" si="34"/>
        <v>0.10000000000000142</v>
      </c>
      <c r="L631" s="1">
        <f t="shared" si="35"/>
        <v>1.0000000000001563E-2</v>
      </c>
      <c r="M631" s="1"/>
      <c r="N631" s="18">
        <v>626</v>
      </c>
    </row>
    <row r="632" spans="1:14">
      <c r="A632" s="16">
        <v>38004</v>
      </c>
      <c r="B632" s="4">
        <v>59</v>
      </c>
      <c r="C632" s="4">
        <v>49</v>
      </c>
      <c r="D632" s="4">
        <v>39</v>
      </c>
      <c r="E632" s="2">
        <v>30.17</v>
      </c>
      <c r="F632" s="4">
        <v>7</v>
      </c>
      <c r="G632" s="3">
        <v>2</v>
      </c>
      <c r="H632" s="2">
        <v>0</v>
      </c>
      <c r="I632" s="1">
        <v>6</v>
      </c>
      <c r="J632" s="1"/>
      <c r="K632" s="5">
        <f t="shared" si="34"/>
        <v>1.9999999999999574E-2</v>
      </c>
      <c r="L632" s="1">
        <f t="shared" si="35"/>
        <v>0.10000000000000142</v>
      </c>
      <c r="M632" s="1"/>
      <c r="N632" s="18">
        <v>627</v>
      </c>
    </row>
    <row r="633" spans="1:14">
      <c r="A633" s="16">
        <v>38005</v>
      </c>
      <c r="B633" s="4">
        <v>48</v>
      </c>
      <c r="C633" s="4">
        <v>42</v>
      </c>
      <c r="D633" s="4">
        <v>36</v>
      </c>
      <c r="E633" s="2">
        <v>30.19</v>
      </c>
      <c r="F633" s="4">
        <v>8</v>
      </c>
      <c r="G633" s="3">
        <v>1</v>
      </c>
      <c r="H633" s="2">
        <v>0</v>
      </c>
      <c r="I633" s="1">
        <v>4</v>
      </c>
      <c r="J633" s="1"/>
      <c r="K633" s="5">
        <f t="shared" si="34"/>
        <v>-7.0000000000000284E-2</v>
      </c>
      <c r="L633" s="1">
        <f t="shared" si="35"/>
        <v>1.9999999999999574E-2</v>
      </c>
      <c r="M633" s="1"/>
      <c r="N633" s="18">
        <v>628</v>
      </c>
    </row>
    <row r="634" spans="1:14">
      <c r="A634" s="16">
        <v>38006</v>
      </c>
      <c r="B634" s="4">
        <v>63</v>
      </c>
      <c r="C634" s="4">
        <v>49</v>
      </c>
      <c r="D634" s="4">
        <v>34</v>
      </c>
      <c r="E634" s="2">
        <v>30.12</v>
      </c>
      <c r="F634" s="4">
        <v>28</v>
      </c>
      <c r="G634" s="3">
        <v>11</v>
      </c>
      <c r="H634" s="2">
        <v>0</v>
      </c>
      <c r="I634" s="1">
        <v>4</v>
      </c>
      <c r="J634" s="1" t="s">
        <v>37</v>
      </c>
      <c r="K634" s="5">
        <f t="shared" si="34"/>
        <v>0.16999999999999815</v>
      </c>
      <c r="L634" s="1">
        <f t="shared" si="35"/>
        <v>-7.0000000000000284E-2</v>
      </c>
      <c r="M634" s="1"/>
      <c r="N634" s="18">
        <v>629</v>
      </c>
    </row>
    <row r="635" spans="1:14">
      <c r="A635" s="16">
        <v>38007</v>
      </c>
      <c r="B635" s="4">
        <v>64</v>
      </c>
      <c r="C635" s="4">
        <v>50</v>
      </c>
      <c r="D635" s="4">
        <v>35</v>
      </c>
      <c r="E635" s="2">
        <v>30.29</v>
      </c>
      <c r="F635" s="4">
        <v>20</v>
      </c>
      <c r="G635" s="3">
        <v>8</v>
      </c>
      <c r="H635" s="2">
        <v>0</v>
      </c>
      <c r="I635" s="1">
        <v>0</v>
      </c>
      <c r="J635" s="1"/>
      <c r="K635" s="5">
        <f t="shared" si="34"/>
        <v>5.0000000000000711E-2</v>
      </c>
      <c r="L635" s="1">
        <f t="shared" si="35"/>
        <v>0.16999999999999815</v>
      </c>
      <c r="M635" s="1"/>
      <c r="N635" s="18">
        <v>630</v>
      </c>
    </row>
    <row r="636" spans="1:14">
      <c r="A636" s="16">
        <v>38008</v>
      </c>
      <c r="B636" s="4">
        <v>56</v>
      </c>
      <c r="C636" s="4">
        <v>42</v>
      </c>
      <c r="D636" s="4">
        <v>28</v>
      </c>
      <c r="E636" s="2">
        <v>30.34</v>
      </c>
      <c r="F636" s="4">
        <v>8</v>
      </c>
      <c r="G636" s="3">
        <v>2</v>
      </c>
      <c r="H636" s="2">
        <v>0</v>
      </c>
      <c r="I636" s="1">
        <v>0</v>
      </c>
      <c r="J636" s="1"/>
      <c r="K636" s="5">
        <f t="shared" si="34"/>
        <v>-0.19000000000000128</v>
      </c>
      <c r="L636" s="1">
        <f t="shared" si="35"/>
        <v>5.0000000000000711E-2</v>
      </c>
      <c r="M636" s="1"/>
      <c r="N636" s="18">
        <v>631</v>
      </c>
    </row>
    <row r="637" spans="1:14">
      <c r="A637" s="16">
        <v>38009</v>
      </c>
      <c r="B637" s="4">
        <v>53</v>
      </c>
      <c r="C637" s="4">
        <v>41</v>
      </c>
      <c r="D637" s="4">
        <v>28</v>
      </c>
      <c r="E637" s="2">
        <v>30.15</v>
      </c>
      <c r="F637" s="4">
        <v>6</v>
      </c>
      <c r="G637" s="3">
        <v>1</v>
      </c>
      <c r="H637" s="2">
        <v>0.03</v>
      </c>
      <c r="I637" s="1">
        <v>1</v>
      </c>
      <c r="J637" s="1" t="s">
        <v>35</v>
      </c>
      <c r="K637" s="5">
        <f t="shared" si="34"/>
        <v>-0.12999999999999901</v>
      </c>
      <c r="L637" s="1">
        <f t="shared" si="35"/>
        <v>-0.19000000000000128</v>
      </c>
      <c r="M637" s="1"/>
      <c r="N637" s="18">
        <v>632</v>
      </c>
    </row>
    <row r="638" spans="1:14">
      <c r="A638" s="16">
        <v>38010</v>
      </c>
      <c r="B638" s="4">
        <v>48</v>
      </c>
      <c r="C638" s="4">
        <v>42</v>
      </c>
      <c r="D638" s="4">
        <v>35</v>
      </c>
      <c r="E638" s="2">
        <v>30.02</v>
      </c>
      <c r="F638" s="4">
        <v>10</v>
      </c>
      <c r="G638" s="3">
        <v>0</v>
      </c>
      <c r="H638" s="2">
        <v>0.03</v>
      </c>
      <c r="I638" s="1">
        <v>8</v>
      </c>
      <c r="J638" s="1" t="s">
        <v>35</v>
      </c>
      <c r="K638" s="5">
        <f t="shared" si="34"/>
        <v>0.10999999999999943</v>
      </c>
      <c r="L638" s="1">
        <f t="shared" si="35"/>
        <v>-0.12999999999999901</v>
      </c>
      <c r="M638" s="1"/>
      <c r="N638" s="18">
        <v>633</v>
      </c>
    </row>
    <row r="639" spans="1:14">
      <c r="A639" s="16">
        <v>38011</v>
      </c>
      <c r="B639" s="4">
        <v>53</v>
      </c>
      <c r="C639" s="4">
        <v>42</v>
      </c>
      <c r="D639" s="4">
        <v>30</v>
      </c>
      <c r="E639" s="2">
        <v>30.13</v>
      </c>
      <c r="F639" s="4">
        <v>10</v>
      </c>
      <c r="G639" s="3">
        <v>4</v>
      </c>
      <c r="H639" s="2">
        <v>0</v>
      </c>
      <c r="I639" s="1">
        <v>0</v>
      </c>
      <c r="J639" s="1" t="s">
        <v>37</v>
      </c>
      <c r="K639" s="5">
        <f t="shared" si="34"/>
        <v>8.0000000000001847E-2</v>
      </c>
      <c r="L639" s="1">
        <f t="shared" si="35"/>
        <v>0.10999999999999943</v>
      </c>
      <c r="M639" s="1"/>
      <c r="N639" s="18">
        <v>634</v>
      </c>
    </row>
    <row r="640" spans="1:14">
      <c r="A640" s="16">
        <v>38012</v>
      </c>
      <c r="B640" s="4">
        <v>43</v>
      </c>
      <c r="C640" s="4">
        <v>38</v>
      </c>
      <c r="D640" s="4">
        <v>32</v>
      </c>
      <c r="E640" s="2">
        <v>30.21</v>
      </c>
      <c r="F640" s="4">
        <v>12</v>
      </c>
      <c r="G640" s="3">
        <v>4</v>
      </c>
      <c r="H640" s="2">
        <v>0.11</v>
      </c>
      <c r="I640" s="1">
        <v>5</v>
      </c>
      <c r="J640" s="1" t="s">
        <v>35</v>
      </c>
      <c r="K640" s="5">
        <f t="shared" si="34"/>
        <v>-1.9999999999999574E-2</v>
      </c>
      <c r="L640" s="1">
        <f t="shared" si="35"/>
        <v>8.0000000000001847E-2</v>
      </c>
      <c r="M640" s="1"/>
      <c r="N640" s="18">
        <v>635</v>
      </c>
    </row>
    <row r="641" spans="1:14">
      <c r="A641" s="16">
        <v>38013</v>
      </c>
      <c r="B641" s="4">
        <v>45</v>
      </c>
      <c r="C641" s="4">
        <v>39</v>
      </c>
      <c r="D641" s="4">
        <v>33</v>
      </c>
      <c r="E641" s="2">
        <v>30.19</v>
      </c>
      <c r="F641" s="4">
        <v>13</v>
      </c>
      <c r="G641" s="3">
        <v>4</v>
      </c>
      <c r="H641" s="2">
        <v>0.57999999999999996</v>
      </c>
      <c r="I641" s="1">
        <v>8</v>
      </c>
      <c r="J641" s="1" t="s">
        <v>34</v>
      </c>
      <c r="K641" s="5">
        <f t="shared" si="34"/>
        <v>7.0000000000000284E-2</v>
      </c>
      <c r="L641" s="1">
        <f t="shared" si="35"/>
        <v>-1.9999999999999574E-2</v>
      </c>
      <c r="M641" s="1"/>
      <c r="N641" s="18">
        <v>636</v>
      </c>
    </row>
    <row r="642" spans="1:14">
      <c r="A642" s="16">
        <v>38014</v>
      </c>
      <c r="B642" s="4">
        <v>53</v>
      </c>
      <c r="C642" s="4">
        <v>42</v>
      </c>
      <c r="D642" s="4">
        <v>30</v>
      </c>
      <c r="E642" s="2">
        <v>30.26</v>
      </c>
      <c r="F642" s="4">
        <v>6</v>
      </c>
      <c r="G642" s="3">
        <v>1</v>
      </c>
      <c r="H642" s="2">
        <v>0</v>
      </c>
      <c r="I642" s="1">
        <v>0</v>
      </c>
      <c r="J642" s="1" t="s">
        <v>37</v>
      </c>
      <c r="K642" s="5">
        <f t="shared" si="34"/>
        <v>-3.0000000000001137E-2</v>
      </c>
      <c r="L642" s="1">
        <f t="shared" si="35"/>
        <v>7.0000000000000284E-2</v>
      </c>
      <c r="M642" s="1"/>
      <c r="N642" s="18">
        <v>637</v>
      </c>
    </row>
    <row r="643" spans="1:14">
      <c r="A643" s="16">
        <v>38015</v>
      </c>
      <c r="B643" s="4">
        <v>57</v>
      </c>
      <c r="C643" s="4">
        <v>46</v>
      </c>
      <c r="D643" s="4">
        <v>34</v>
      </c>
      <c r="E643" s="2">
        <v>30.23</v>
      </c>
      <c r="F643" s="4">
        <v>16</v>
      </c>
      <c r="G643" s="3">
        <v>4</v>
      </c>
      <c r="H643" s="2">
        <v>0</v>
      </c>
      <c r="I643" s="1">
        <v>0</v>
      </c>
      <c r="J643" s="1"/>
      <c r="K643" s="5">
        <f t="shared" si="34"/>
        <v>-0.16000000000000014</v>
      </c>
      <c r="L643" s="1">
        <f t="shared" si="35"/>
        <v>-3.0000000000001137E-2</v>
      </c>
      <c r="M643" s="1"/>
      <c r="N643" s="18">
        <v>638</v>
      </c>
    </row>
    <row r="644" spans="1:14">
      <c r="A644" s="16">
        <v>38016</v>
      </c>
      <c r="B644" s="4">
        <v>54</v>
      </c>
      <c r="C644" s="4">
        <v>46</v>
      </c>
      <c r="D644" s="4">
        <v>38</v>
      </c>
      <c r="E644" s="2">
        <v>30.07</v>
      </c>
      <c r="F644" s="4">
        <v>18</v>
      </c>
      <c r="G644" s="3">
        <v>7</v>
      </c>
      <c r="H644" s="2">
        <v>0.14000000000000001</v>
      </c>
      <c r="I644" s="1">
        <v>6</v>
      </c>
      <c r="J644" s="1" t="s">
        <v>35</v>
      </c>
      <c r="K644" s="5">
        <f t="shared" si="34"/>
        <v>3.0000000000001137E-2</v>
      </c>
      <c r="L644" s="1">
        <f t="shared" si="35"/>
        <v>-0.16000000000000014</v>
      </c>
      <c r="M644" s="1"/>
      <c r="N644" s="18">
        <v>639</v>
      </c>
    </row>
    <row r="645" spans="1:14">
      <c r="A645" s="16">
        <v>38017</v>
      </c>
      <c r="B645" s="4">
        <v>55</v>
      </c>
      <c r="C645" s="4">
        <v>44</v>
      </c>
      <c r="D645" s="4">
        <v>32</v>
      </c>
      <c r="E645" s="2">
        <v>30.1</v>
      </c>
      <c r="F645" s="4">
        <v>15</v>
      </c>
      <c r="G645" s="3">
        <v>5</v>
      </c>
      <c r="H645" s="2">
        <v>0</v>
      </c>
      <c r="I645" s="1">
        <v>0</v>
      </c>
      <c r="J645" s="1"/>
      <c r="K645" s="5">
        <f t="shared" si="34"/>
        <v>-2.0000000000003126E-2</v>
      </c>
      <c r="L645" s="1">
        <f t="shared" si="35"/>
        <v>3.0000000000001137E-2</v>
      </c>
      <c r="M645" s="1"/>
      <c r="N645" s="18">
        <v>640</v>
      </c>
    </row>
    <row r="646" spans="1:14">
      <c r="A646" s="16">
        <v>38018</v>
      </c>
      <c r="B646" s="4">
        <v>44</v>
      </c>
      <c r="C646" s="4">
        <v>41</v>
      </c>
      <c r="D646" s="4">
        <v>37</v>
      </c>
      <c r="E646" s="2">
        <v>30.08</v>
      </c>
      <c r="F646" s="4">
        <v>8</v>
      </c>
      <c r="G646" s="3">
        <v>3</v>
      </c>
      <c r="H646" s="2">
        <v>0.14000000000000001</v>
      </c>
      <c r="I646" s="1">
        <v>6</v>
      </c>
      <c r="J646" s="1" t="s">
        <v>35</v>
      </c>
      <c r="K646" s="5">
        <f t="shared" si="34"/>
        <v>-0.25999999999999801</v>
      </c>
      <c r="L646" s="1">
        <f t="shared" si="35"/>
        <v>-2.0000000000003126E-2</v>
      </c>
      <c r="M646" s="1"/>
      <c r="N646" s="18">
        <v>641</v>
      </c>
    </row>
    <row r="647" spans="1:14">
      <c r="A647" s="16">
        <v>38019</v>
      </c>
      <c r="B647" s="4">
        <v>45</v>
      </c>
      <c r="C647" s="4">
        <v>43</v>
      </c>
      <c r="D647" s="4">
        <v>40</v>
      </c>
      <c r="E647" s="2">
        <v>29.82</v>
      </c>
      <c r="F647" s="4">
        <v>17</v>
      </c>
      <c r="G647" s="3">
        <v>5</v>
      </c>
      <c r="H647" s="2">
        <v>1.53</v>
      </c>
      <c r="I647" s="1">
        <v>8</v>
      </c>
      <c r="J647" s="1" t="s">
        <v>35</v>
      </c>
      <c r="K647" s="5">
        <f t="shared" si="34"/>
        <v>0</v>
      </c>
      <c r="L647" s="1">
        <f t="shared" si="35"/>
        <v>-0.25999999999999801</v>
      </c>
      <c r="M647" s="1"/>
      <c r="N647" s="18">
        <v>642</v>
      </c>
    </row>
    <row r="648" spans="1:14">
      <c r="A648" s="16">
        <v>38020</v>
      </c>
      <c r="B648" s="4">
        <v>47</v>
      </c>
      <c r="C648" s="4">
        <v>43</v>
      </c>
      <c r="D648" s="4">
        <v>38</v>
      </c>
      <c r="E648" s="2">
        <v>29.82</v>
      </c>
      <c r="F648" s="4">
        <v>7</v>
      </c>
      <c r="G648" s="3">
        <v>2</v>
      </c>
      <c r="H648" s="2">
        <v>0.74</v>
      </c>
      <c r="I648" s="1">
        <v>8</v>
      </c>
      <c r="J648" s="1" t="s">
        <v>34</v>
      </c>
      <c r="K648" s="5">
        <f t="shared" si="34"/>
        <v>0.23000000000000043</v>
      </c>
      <c r="L648" s="1">
        <f t="shared" si="35"/>
        <v>0</v>
      </c>
      <c r="M648" s="1"/>
      <c r="N648" s="18">
        <v>643</v>
      </c>
    </row>
    <row r="649" spans="1:14">
      <c r="A649" s="16">
        <v>38021</v>
      </c>
      <c r="B649" s="4">
        <v>61</v>
      </c>
      <c r="C649" s="4">
        <v>47</v>
      </c>
      <c r="D649" s="4">
        <v>32</v>
      </c>
      <c r="E649" s="2">
        <v>30.05</v>
      </c>
      <c r="F649" s="4">
        <v>7</v>
      </c>
      <c r="G649" s="3">
        <v>3</v>
      </c>
      <c r="H649" s="2">
        <v>0</v>
      </c>
      <c r="I649" s="1">
        <v>6</v>
      </c>
      <c r="J649" s="1" t="s">
        <v>37</v>
      </c>
      <c r="K649" s="5">
        <f t="shared" si="34"/>
        <v>0.21999999999999886</v>
      </c>
      <c r="L649" s="1">
        <f t="shared" si="35"/>
        <v>0.23000000000000043</v>
      </c>
      <c r="M649" s="1"/>
      <c r="N649" s="18">
        <v>644</v>
      </c>
    </row>
    <row r="650" spans="1:14">
      <c r="A650" s="16">
        <v>38022</v>
      </c>
      <c r="B650" s="4">
        <v>62</v>
      </c>
      <c r="C650" s="4">
        <v>50</v>
      </c>
      <c r="D650" s="4">
        <v>37</v>
      </c>
      <c r="E650" s="2">
        <v>30.27</v>
      </c>
      <c r="F650" s="4">
        <v>16</v>
      </c>
      <c r="G650" s="3">
        <v>7</v>
      </c>
      <c r="H650" s="2">
        <v>0</v>
      </c>
      <c r="I650" s="1">
        <v>2</v>
      </c>
      <c r="J650" s="1"/>
      <c r="K650" s="5">
        <f t="shared" si="34"/>
        <v>8.9999999999999858E-2</v>
      </c>
      <c r="L650" s="1">
        <f t="shared" si="35"/>
        <v>0.21999999999999886</v>
      </c>
      <c r="M650" s="1"/>
      <c r="N650" s="18">
        <v>645</v>
      </c>
    </row>
    <row r="651" spans="1:14">
      <c r="A651" s="16">
        <v>38023</v>
      </c>
      <c r="B651" s="4">
        <v>50</v>
      </c>
      <c r="C651" s="4">
        <v>43</v>
      </c>
      <c r="D651" s="4">
        <v>35</v>
      </c>
      <c r="E651" s="2">
        <v>30.36</v>
      </c>
      <c r="F651" s="4">
        <v>10</v>
      </c>
      <c r="G651" s="3">
        <v>2</v>
      </c>
      <c r="H651" s="2">
        <v>0.17</v>
      </c>
      <c r="I651" s="1">
        <v>6</v>
      </c>
      <c r="J651" s="1" t="s">
        <v>34</v>
      </c>
      <c r="K651" s="5">
        <f t="shared" si="34"/>
        <v>0</v>
      </c>
      <c r="L651" s="1">
        <f t="shared" si="35"/>
        <v>8.9999999999999858E-2</v>
      </c>
      <c r="M651" s="1"/>
      <c r="N651" s="18">
        <v>646</v>
      </c>
    </row>
    <row r="652" spans="1:14">
      <c r="A652" s="16">
        <v>38024</v>
      </c>
      <c r="B652" s="4">
        <v>58</v>
      </c>
      <c r="C652" s="4">
        <v>44</v>
      </c>
      <c r="D652" s="4">
        <v>30</v>
      </c>
      <c r="E652" s="2">
        <v>30.36</v>
      </c>
      <c r="F652" s="4">
        <v>14</v>
      </c>
      <c r="G652" s="3">
        <v>5</v>
      </c>
      <c r="H652" s="2">
        <v>0</v>
      </c>
      <c r="I652" s="1">
        <v>2</v>
      </c>
      <c r="J652" s="1" t="s">
        <v>37</v>
      </c>
      <c r="K652" s="5">
        <f t="shared" si="34"/>
        <v>-3.9999999999999147E-2</v>
      </c>
      <c r="L652" s="1">
        <f t="shared" si="35"/>
        <v>0</v>
      </c>
      <c r="M652" s="1"/>
      <c r="N652" s="18">
        <v>647</v>
      </c>
    </row>
    <row r="653" spans="1:14">
      <c r="A653" s="16">
        <v>38025</v>
      </c>
      <c r="B653" s="4">
        <v>61</v>
      </c>
      <c r="C653" s="4">
        <v>53</v>
      </c>
      <c r="D653" s="4">
        <v>44</v>
      </c>
      <c r="E653" s="2">
        <v>30.32</v>
      </c>
      <c r="F653" s="4">
        <v>25</v>
      </c>
      <c r="G653" s="3">
        <v>14</v>
      </c>
      <c r="H653" s="2">
        <v>0</v>
      </c>
      <c r="I653" s="1">
        <v>0</v>
      </c>
      <c r="J653" s="1"/>
      <c r="K653" s="5">
        <f t="shared" si="34"/>
        <v>-3.0000000000001137E-2</v>
      </c>
      <c r="L653" s="1">
        <f t="shared" si="35"/>
        <v>-3.9999999999999147E-2</v>
      </c>
      <c r="M653" s="1"/>
      <c r="N653" s="18">
        <v>648</v>
      </c>
    </row>
    <row r="654" spans="1:14">
      <c r="A654" s="16">
        <v>38026</v>
      </c>
      <c r="B654" s="4">
        <v>63</v>
      </c>
      <c r="C654" s="4">
        <v>55</v>
      </c>
      <c r="D654" s="4">
        <v>47</v>
      </c>
      <c r="E654" s="2">
        <v>30.29</v>
      </c>
      <c r="F654" s="4">
        <v>30</v>
      </c>
      <c r="G654" s="3">
        <v>17</v>
      </c>
      <c r="H654" s="2">
        <v>0</v>
      </c>
      <c r="I654" s="1">
        <v>0</v>
      </c>
      <c r="J654" s="1"/>
      <c r="K654" s="5">
        <f t="shared" si="34"/>
        <v>-3.9999999999999147E-2</v>
      </c>
      <c r="L654" s="1">
        <f t="shared" si="35"/>
        <v>-3.0000000000001137E-2</v>
      </c>
      <c r="M654" s="1"/>
      <c r="N654" s="18">
        <v>649</v>
      </c>
    </row>
    <row r="655" spans="1:14">
      <c r="A655" s="16">
        <v>38027</v>
      </c>
      <c r="B655" s="4">
        <v>67</v>
      </c>
      <c r="C655" s="4">
        <v>53</v>
      </c>
      <c r="D655" s="4">
        <v>38</v>
      </c>
      <c r="E655" s="2">
        <v>30.25</v>
      </c>
      <c r="F655" s="4">
        <v>25</v>
      </c>
      <c r="G655" s="3">
        <v>10</v>
      </c>
      <c r="H655" s="2">
        <v>0</v>
      </c>
      <c r="I655" s="1">
        <v>0</v>
      </c>
      <c r="J655" s="1"/>
      <c r="K655" s="5">
        <f t="shared" si="34"/>
        <v>-0.10000000000000142</v>
      </c>
      <c r="L655" s="1">
        <f t="shared" si="35"/>
        <v>-3.9999999999999147E-2</v>
      </c>
      <c r="M655" s="1"/>
      <c r="N655" s="18">
        <v>650</v>
      </c>
    </row>
    <row r="656" spans="1:14">
      <c r="A656" s="16">
        <v>38028</v>
      </c>
      <c r="B656" s="4">
        <v>69</v>
      </c>
      <c r="C656" s="4">
        <v>49</v>
      </c>
      <c r="D656" s="4">
        <v>29</v>
      </c>
      <c r="E656" s="2">
        <v>30.15</v>
      </c>
      <c r="F656" s="4">
        <v>6</v>
      </c>
      <c r="G656" s="3">
        <v>1</v>
      </c>
      <c r="H656" s="2">
        <v>0</v>
      </c>
      <c r="I656" s="1">
        <v>0</v>
      </c>
      <c r="J656" s="1"/>
      <c r="K656" s="5">
        <f t="shared" si="34"/>
        <v>-9.9999999999980105E-3</v>
      </c>
      <c r="L656" s="1">
        <f t="shared" si="35"/>
        <v>-0.10000000000000142</v>
      </c>
      <c r="M656" s="1"/>
      <c r="N656" s="18">
        <v>651</v>
      </c>
    </row>
    <row r="657" spans="1:14">
      <c r="A657" s="16">
        <v>38029</v>
      </c>
      <c r="B657" s="4">
        <v>69</v>
      </c>
      <c r="C657" s="4">
        <v>49</v>
      </c>
      <c r="D657" s="4">
        <v>29</v>
      </c>
      <c r="E657" s="2">
        <v>30.14</v>
      </c>
      <c r="F657" s="4">
        <v>12</v>
      </c>
      <c r="G657" s="3">
        <v>2</v>
      </c>
      <c r="H657" s="2">
        <v>0</v>
      </c>
      <c r="I657" s="1">
        <v>0</v>
      </c>
      <c r="J657" s="1"/>
      <c r="K657" s="5">
        <f t="shared" si="34"/>
        <v>-1.9999999999999574E-2</v>
      </c>
      <c r="L657" s="1">
        <f t="shared" si="35"/>
        <v>-9.9999999999980105E-3</v>
      </c>
      <c r="M657" s="1"/>
      <c r="N657" s="18">
        <v>652</v>
      </c>
    </row>
    <row r="658" spans="1:14">
      <c r="A658" s="16">
        <v>38030</v>
      </c>
      <c r="B658" s="4">
        <v>55</v>
      </c>
      <c r="C658" s="4">
        <v>45</v>
      </c>
      <c r="D658" s="4">
        <v>35</v>
      </c>
      <c r="E658" s="2">
        <v>30.12</v>
      </c>
      <c r="F658" s="4">
        <v>21</v>
      </c>
      <c r="G658" s="3">
        <v>5</v>
      </c>
      <c r="H658" s="2">
        <v>0.01</v>
      </c>
      <c r="I658" s="1">
        <v>1</v>
      </c>
      <c r="J658" s="1" t="s">
        <v>35</v>
      </c>
      <c r="K658" s="5">
        <f t="shared" ref="K658:K689" si="36">E659-E658</f>
        <v>7.9999999999998295E-2</v>
      </c>
      <c r="L658" s="1">
        <f t="shared" si="35"/>
        <v>-1.9999999999999574E-2</v>
      </c>
      <c r="M658" s="1"/>
      <c r="N658" s="18">
        <v>653</v>
      </c>
    </row>
    <row r="659" spans="1:14">
      <c r="A659" s="16">
        <v>38031</v>
      </c>
      <c r="B659" s="4">
        <v>56</v>
      </c>
      <c r="C659" s="4">
        <v>50</v>
      </c>
      <c r="D659" s="4">
        <v>44</v>
      </c>
      <c r="E659" s="2">
        <v>30.2</v>
      </c>
      <c r="F659" s="4">
        <v>9</v>
      </c>
      <c r="G659" s="3">
        <v>3</v>
      </c>
      <c r="H659" s="2">
        <v>0.02</v>
      </c>
      <c r="I659" s="1">
        <v>7</v>
      </c>
      <c r="J659" s="1"/>
      <c r="K659" s="5">
        <f t="shared" si="36"/>
        <v>-5.0000000000000711E-2</v>
      </c>
      <c r="L659" s="1">
        <f t="shared" ref="L659:L690" si="37">E659-E658</f>
        <v>7.9999999999998295E-2</v>
      </c>
      <c r="M659" s="1"/>
      <c r="N659" s="18">
        <v>654</v>
      </c>
    </row>
    <row r="660" spans="1:14">
      <c r="A660" s="16">
        <v>38032</v>
      </c>
      <c r="B660" s="4">
        <v>51</v>
      </c>
      <c r="C660" s="4">
        <v>49</v>
      </c>
      <c r="D660" s="4">
        <v>47</v>
      </c>
      <c r="E660" s="2">
        <v>30.15</v>
      </c>
      <c r="F660" s="4">
        <v>9</v>
      </c>
      <c r="G660" s="3">
        <v>2</v>
      </c>
      <c r="H660" s="2">
        <v>0.82</v>
      </c>
      <c r="I660" s="1">
        <v>8</v>
      </c>
      <c r="J660" s="1" t="s">
        <v>35</v>
      </c>
      <c r="K660" s="5">
        <f t="shared" si="36"/>
        <v>-5.9999999999998721E-2</v>
      </c>
      <c r="L660" s="1">
        <f t="shared" si="37"/>
        <v>-5.0000000000000711E-2</v>
      </c>
      <c r="M660" s="1"/>
      <c r="N660" s="18">
        <v>655</v>
      </c>
    </row>
    <row r="661" spans="1:14">
      <c r="A661" s="16">
        <v>38033</v>
      </c>
      <c r="B661" s="4">
        <v>55</v>
      </c>
      <c r="C661" s="4">
        <v>52</v>
      </c>
      <c r="D661" s="4">
        <v>49</v>
      </c>
      <c r="E661" s="2">
        <v>30.09</v>
      </c>
      <c r="F661" s="4">
        <v>38</v>
      </c>
      <c r="G661" s="3">
        <v>14</v>
      </c>
      <c r="H661" s="2">
        <v>2.29</v>
      </c>
      <c r="I661" s="1">
        <v>8</v>
      </c>
      <c r="J661" s="1" t="s">
        <v>35</v>
      </c>
      <c r="K661" s="5">
        <f t="shared" si="36"/>
        <v>-0.14000000000000057</v>
      </c>
      <c r="L661" s="1">
        <f t="shared" si="37"/>
        <v>-5.9999999999998721E-2</v>
      </c>
      <c r="M661" s="1"/>
      <c r="N661" s="18">
        <v>656</v>
      </c>
    </row>
    <row r="662" spans="1:14">
      <c r="A662" s="16">
        <v>38034</v>
      </c>
      <c r="B662" s="4">
        <v>58</v>
      </c>
      <c r="C662" s="4">
        <v>56</v>
      </c>
      <c r="D662" s="4">
        <v>53</v>
      </c>
      <c r="E662" s="2">
        <v>29.95</v>
      </c>
      <c r="F662" s="4">
        <v>40</v>
      </c>
      <c r="G662" s="3">
        <v>28</v>
      </c>
      <c r="H662" s="2">
        <v>0.96</v>
      </c>
      <c r="I662" s="1">
        <v>8</v>
      </c>
      <c r="J662" s="1" t="s">
        <v>35</v>
      </c>
      <c r="K662" s="5">
        <f t="shared" si="36"/>
        <v>8.9999999999999858E-2</v>
      </c>
      <c r="L662" s="1">
        <f t="shared" si="37"/>
        <v>-0.14000000000000057</v>
      </c>
      <c r="M662" s="1"/>
      <c r="N662" s="18">
        <v>657</v>
      </c>
    </row>
    <row r="663" spans="1:14">
      <c r="A663" s="16">
        <v>38035</v>
      </c>
      <c r="B663" s="4">
        <v>60</v>
      </c>
      <c r="C663" s="4">
        <v>52</v>
      </c>
      <c r="D663" s="4">
        <v>44</v>
      </c>
      <c r="E663" s="2">
        <v>30.04</v>
      </c>
      <c r="F663" s="4">
        <v>8</v>
      </c>
      <c r="G663" s="3">
        <v>8</v>
      </c>
      <c r="H663" s="2">
        <v>0.19</v>
      </c>
      <c r="I663" s="1">
        <v>8</v>
      </c>
      <c r="J663" s="1" t="s">
        <v>35</v>
      </c>
      <c r="K663" s="5">
        <f t="shared" si="36"/>
        <v>0.10000000000000142</v>
      </c>
      <c r="L663" s="1">
        <f t="shared" si="37"/>
        <v>8.9999999999999858E-2</v>
      </c>
      <c r="M663" s="1"/>
      <c r="N663" s="18">
        <v>658</v>
      </c>
    </row>
    <row r="664" spans="1:14">
      <c r="A664" s="16">
        <v>38036</v>
      </c>
      <c r="B664" s="4">
        <v>62</v>
      </c>
      <c r="C664" s="4">
        <v>52</v>
      </c>
      <c r="D664" s="4">
        <v>43</v>
      </c>
      <c r="E664" s="2">
        <v>30.14</v>
      </c>
      <c r="F664" s="4">
        <v>13</v>
      </c>
      <c r="G664" s="3">
        <v>4</v>
      </c>
      <c r="H664" s="2">
        <v>0</v>
      </c>
      <c r="I664" s="1">
        <v>0</v>
      </c>
      <c r="J664" s="1"/>
      <c r="K664" s="5">
        <f t="shared" si="36"/>
        <v>-0.17999999999999972</v>
      </c>
      <c r="L664" s="1">
        <f t="shared" si="37"/>
        <v>0.10000000000000142</v>
      </c>
      <c r="M664" s="1"/>
      <c r="N664" s="18">
        <v>659</v>
      </c>
    </row>
    <row r="665" spans="1:14">
      <c r="A665" s="16">
        <v>38037</v>
      </c>
      <c r="B665" s="4">
        <v>61</v>
      </c>
      <c r="C665" s="4">
        <v>51</v>
      </c>
      <c r="D665" s="4">
        <v>41</v>
      </c>
      <c r="E665" s="2">
        <v>29.96</v>
      </c>
      <c r="F665" s="4">
        <v>9</v>
      </c>
      <c r="G665" s="3">
        <v>4</v>
      </c>
      <c r="H665" s="2">
        <v>0</v>
      </c>
      <c r="I665" s="1">
        <v>4</v>
      </c>
      <c r="J665" s="1"/>
      <c r="K665" s="5">
        <f t="shared" si="36"/>
        <v>-0.12000000000000099</v>
      </c>
      <c r="L665" s="1">
        <f t="shared" si="37"/>
        <v>-0.17999999999999972</v>
      </c>
      <c r="M665" s="1"/>
      <c r="N665" s="18">
        <v>660</v>
      </c>
    </row>
    <row r="666" spans="1:14">
      <c r="A666" s="16">
        <v>38038</v>
      </c>
      <c r="B666" s="4">
        <v>52</v>
      </c>
      <c r="C666" s="4">
        <v>49</v>
      </c>
      <c r="D666" s="4">
        <v>46</v>
      </c>
      <c r="E666" s="2">
        <v>29.84</v>
      </c>
      <c r="F666" s="4">
        <v>8</v>
      </c>
      <c r="G666" s="3">
        <v>2</v>
      </c>
      <c r="H666" s="2">
        <v>0.01</v>
      </c>
      <c r="I666" s="1">
        <v>8</v>
      </c>
      <c r="J666" s="1" t="s">
        <v>35</v>
      </c>
      <c r="K666" s="5">
        <f t="shared" si="36"/>
        <v>-8.9999999999999858E-2</v>
      </c>
      <c r="L666" s="1">
        <f t="shared" si="37"/>
        <v>-0.12000000000000099</v>
      </c>
      <c r="M666" s="1"/>
      <c r="N666" s="18">
        <v>661</v>
      </c>
    </row>
    <row r="667" spans="1:14">
      <c r="A667" s="16">
        <v>38039</v>
      </c>
      <c r="B667" s="4">
        <v>50</v>
      </c>
      <c r="C667" s="4">
        <v>48</v>
      </c>
      <c r="D667" s="4">
        <v>46</v>
      </c>
      <c r="E667" s="2">
        <v>29.75</v>
      </c>
      <c r="F667" s="4">
        <v>8</v>
      </c>
      <c r="G667" s="3">
        <v>4</v>
      </c>
      <c r="H667" s="2">
        <v>0.27</v>
      </c>
      <c r="I667" s="1">
        <v>8</v>
      </c>
      <c r="J667" s="1" t="s">
        <v>35</v>
      </c>
      <c r="K667" s="5">
        <f t="shared" si="36"/>
        <v>1.9999999999999574E-2</v>
      </c>
      <c r="L667" s="1">
        <f t="shared" si="37"/>
        <v>-8.9999999999999858E-2</v>
      </c>
      <c r="M667" s="1"/>
      <c r="N667" s="18">
        <v>662</v>
      </c>
    </row>
    <row r="668" spans="1:14">
      <c r="A668" s="16">
        <v>38040</v>
      </c>
      <c r="B668" s="4">
        <v>61</v>
      </c>
      <c r="C668" s="4">
        <v>53</v>
      </c>
      <c r="D668" s="4">
        <v>44</v>
      </c>
      <c r="E668" s="2">
        <v>29.77</v>
      </c>
      <c r="F668" s="4">
        <v>24</v>
      </c>
      <c r="G668" s="3">
        <v>7</v>
      </c>
      <c r="H668" s="2" t="s">
        <v>42</v>
      </c>
      <c r="I668" s="1">
        <v>6</v>
      </c>
      <c r="J668" s="1"/>
      <c r="K668" s="5">
        <f t="shared" si="36"/>
        <v>0.12999999999999901</v>
      </c>
      <c r="L668" s="1">
        <f t="shared" si="37"/>
        <v>1.9999999999999574E-2</v>
      </c>
      <c r="M668" s="1"/>
      <c r="N668" s="18">
        <v>663</v>
      </c>
    </row>
    <row r="669" spans="1:14">
      <c r="A669" s="16">
        <v>38041</v>
      </c>
      <c r="B669" s="4">
        <v>58</v>
      </c>
      <c r="C669" s="4">
        <v>53</v>
      </c>
      <c r="D669" s="4">
        <v>47</v>
      </c>
      <c r="E669" s="2">
        <v>29.9</v>
      </c>
      <c r="F669" s="4">
        <v>25</v>
      </c>
      <c r="G669" s="3">
        <v>12</v>
      </c>
      <c r="H669" s="2">
        <v>0.22</v>
      </c>
      <c r="I669" s="1">
        <v>8</v>
      </c>
      <c r="J669" s="1" t="s">
        <v>35</v>
      </c>
      <c r="K669" s="5">
        <f t="shared" si="36"/>
        <v>-0.27999999999999758</v>
      </c>
      <c r="L669" s="1">
        <f t="shared" si="37"/>
        <v>0.12999999999999901</v>
      </c>
      <c r="M669" s="1"/>
      <c r="N669" s="18">
        <v>664</v>
      </c>
    </row>
    <row r="670" spans="1:14">
      <c r="A670" s="16">
        <v>38042</v>
      </c>
      <c r="B670" s="4">
        <v>56</v>
      </c>
      <c r="C670" s="4">
        <v>51</v>
      </c>
      <c r="D670" s="4">
        <v>45</v>
      </c>
      <c r="E670" s="2">
        <v>29.62</v>
      </c>
      <c r="F670" s="4">
        <v>46</v>
      </c>
      <c r="G670" s="3">
        <v>24</v>
      </c>
      <c r="H670" s="2">
        <v>2.13</v>
      </c>
      <c r="I670" s="1">
        <v>8</v>
      </c>
      <c r="J670" s="1" t="s">
        <v>35</v>
      </c>
      <c r="K670" s="5">
        <f t="shared" si="36"/>
        <v>7.9999999999998295E-2</v>
      </c>
      <c r="L670" s="1">
        <f t="shared" si="37"/>
        <v>-0.27999999999999758</v>
      </c>
      <c r="M670" s="1"/>
      <c r="N670" s="18">
        <v>665</v>
      </c>
    </row>
    <row r="671" spans="1:14">
      <c r="A671" s="16">
        <v>38043</v>
      </c>
      <c r="B671" s="4">
        <v>53</v>
      </c>
      <c r="C671" s="4">
        <v>47</v>
      </c>
      <c r="D671" s="4">
        <v>41</v>
      </c>
      <c r="E671" s="2">
        <v>29.7</v>
      </c>
      <c r="F671" s="4">
        <v>37</v>
      </c>
      <c r="G671" s="3">
        <v>20</v>
      </c>
      <c r="H671" s="2">
        <v>0.37</v>
      </c>
      <c r="I671" s="1">
        <v>8</v>
      </c>
      <c r="J671" s="1" t="s">
        <v>35</v>
      </c>
      <c r="K671" s="5">
        <f t="shared" si="36"/>
        <v>0.32000000000000028</v>
      </c>
      <c r="L671" s="1">
        <f t="shared" si="37"/>
        <v>7.9999999999998295E-2</v>
      </c>
      <c r="M671" s="1"/>
      <c r="N671" s="18">
        <v>666</v>
      </c>
    </row>
    <row r="672" spans="1:14">
      <c r="A672" s="16">
        <v>38044</v>
      </c>
      <c r="B672" s="4">
        <v>56</v>
      </c>
      <c r="C672" s="4">
        <v>48</v>
      </c>
      <c r="D672" s="4">
        <v>40</v>
      </c>
      <c r="E672" s="2">
        <v>30.02</v>
      </c>
      <c r="F672" s="4">
        <v>7</v>
      </c>
      <c r="G672" s="3">
        <v>2</v>
      </c>
      <c r="H672" s="2">
        <v>0.01</v>
      </c>
      <c r="I672" s="1">
        <v>8</v>
      </c>
      <c r="J672" s="1"/>
      <c r="K672" s="5">
        <f t="shared" si="36"/>
        <v>0.12999999999999901</v>
      </c>
      <c r="L672" s="1">
        <f t="shared" si="37"/>
        <v>0.32000000000000028</v>
      </c>
      <c r="M672" s="1"/>
      <c r="N672" s="18">
        <v>667</v>
      </c>
    </row>
    <row r="673" spans="1:14">
      <c r="A673" s="16">
        <v>38045</v>
      </c>
      <c r="B673" s="4">
        <v>61</v>
      </c>
      <c r="C673" s="4">
        <v>49</v>
      </c>
      <c r="D673" s="4">
        <v>36</v>
      </c>
      <c r="E673" s="2">
        <v>30.15</v>
      </c>
      <c r="F673" s="4">
        <v>13</v>
      </c>
      <c r="G673" s="3">
        <v>5</v>
      </c>
      <c r="H673" s="2">
        <v>0</v>
      </c>
      <c r="I673" s="1">
        <v>0</v>
      </c>
      <c r="J673" s="1"/>
      <c r="K673" s="5">
        <f t="shared" si="36"/>
        <v>-4.9999999999997158E-2</v>
      </c>
      <c r="L673" s="1">
        <f t="shared" si="37"/>
        <v>0.12999999999999901</v>
      </c>
      <c r="M673" s="1"/>
      <c r="N673" s="18">
        <v>668</v>
      </c>
    </row>
    <row r="674" spans="1:14">
      <c r="A674" s="16">
        <v>38046</v>
      </c>
      <c r="B674" s="4">
        <v>58</v>
      </c>
      <c r="C674" s="4">
        <v>46</v>
      </c>
      <c r="D674" s="4">
        <v>34</v>
      </c>
      <c r="E674" s="2">
        <v>30.1</v>
      </c>
      <c r="F674" s="4">
        <v>21</v>
      </c>
      <c r="G674" s="3">
        <v>5</v>
      </c>
      <c r="H674" s="2">
        <v>0.21</v>
      </c>
      <c r="I674" s="1">
        <v>1</v>
      </c>
      <c r="J674" s="1" t="s">
        <v>35</v>
      </c>
      <c r="K674" s="5">
        <f t="shared" si="36"/>
        <v>-0.16000000000000014</v>
      </c>
      <c r="L674" s="1">
        <f t="shared" si="37"/>
        <v>-4.9999999999997158E-2</v>
      </c>
      <c r="M674" s="1"/>
      <c r="N674" s="18">
        <v>669</v>
      </c>
    </row>
    <row r="675" spans="1:14">
      <c r="A675" s="16">
        <v>38047</v>
      </c>
      <c r="B675" s="4">
        <v>48</v>
      </c>
      <c r="C675" s="4">
        <v>43</v>
      </c>
      <c r="D675" s="4">
        <v>38</v>
      </c>
      <c r="E675" s="2">
        <v>29.94</v>
      </c>
      <c r="F675" s="4">
        <v>20</v>
      </c>
      <c r="G675" s="3">
        <v>8</v>
      </c>
      <c r="H675" s="2">
        <v>0.92</v>
      </c>
      <c r="I675" s="1">
        <v>8</v>
      </c>
      <c r="J675" s="1" t="s">
        <v>35</v>
      </c>
      <c r="K675" s="5">
        <f t="shared" si="36"/>
        <v>5.9999999999998721E-2</v>
      </c>
      <c r="L675" s="1">
        <f t="shared" si="37"/>
        <v>-0.16000000000000014</v>
      </c>
      <c r="M675" s="1"/>
      <c r="N675" s="18">
        <v>670</v>
      </c>
    </row>
    <row r="676" spans="1:14">
      <c r="A676" s="16">
        <v>38048</v>
      </c>
      <c r="B676" s="4">
        <v>64</v>
      </c>
      <c r="C676" s="4">
        <v>53</v>
      </c>
      <c r="D676" s="4">
        <v>41</v>
      </c>
      <c r="E676" s="2">
        <v>30</v>
      </c>
      <c r="F676" s="4">
        <v>29</v>
      </c>
      <c r="G676" s="3">
        <v>12</v>
      </c>
      <c r="H676" s="2">
        <v>0</v>
      </c>
      <c r="I676" s="1">
        <v>0</v>
      </c>
      <c r="J676" s="1"/>
      <c r="K676" s="5">
        <f t="shared" si="36"/>
        <v>3.9999999999999147E-2</v>
      </c>
      <c r="L676" s="1">
        <f t="shared" si="37"/>
        <v>5.9999999999998721E-2</v>
      </c>
      <c r="M676" s="1"/>
      <c r="N676" s="18">
        <v>671</v>
      </c>
    </row>
    <row r="677" spans="1:14">
      <c r="A677" s="16">
        <v>38049</v>
      </c>
      <c r="B677" s="4">
        <v>62</v>
      </c>
      <c r="C677" s="4">
        <v>49</v>
      </c>
      <c r="D677" s="4">
        <v>36</v>
      </c>
      <c r="E677" s="2">
        <v>30.04</v>
      </c>
      <c r="F677" s="4">
        <v>12</v>
      </c>
      <c r="G677" s="3">
        <v>5</v>
      </c>
      <c r="H677" s="2">
        <v>0</v>
      </c>
      <c r="I677" s="1">
        <v>2</v>
      </c>
      <c r="J677" s="1"/>
      <c r="K677" s="5">
        <f t="shared" si="36"/>
        <v>-2.9999999999997584E-2</v>
      </c>
      <c r="L677" s="1">
        <f t="shared" si="37"/>
        <v>3.9999999999999147E-2</v>
      </c>
      <c r="M677" s="1"/>
      <c r="N677" s="18">
        <v>672</v>
      </c>
    </row>
    <row r="678" spans="1:14">
      <c r="A678" s="16">
        <v>38050</v>
      </c>
      <c r="B678" s="4">
        <v>66</v>
      </c>
      <c r="C678" s="4">
        <v>51</v>
      </c>
      <c r="D678" s="4">
        <v>36</v>
      </c>
      <c r="E678" s="2">
        <v>30.01</v>
      </c>
      <c r="F678" s="4">
        <v>9</v>
      </c>
      <c r="G678" s="3">
        <v>5</v>
      </c>
      <c r="H678" s="2">
        <v>0</v>
      </c>
      <c r="I678" s="1">
        <v>0</v>
      </c>
      <c r="J678" s="1"/>
      <c r="K678" s="5">
        <f t="shared" si="36"/>
        <v>0.14999999999999858</v>
      </c>
      <c r="L678" s="1">
        <f t="shared" si="37"/>
        <v>-2.9999999999997584E-2</v>
      </c>
      <c r="M678" s="1"/>
      <c r="N678" s="18">
        <v>673</v>
      </c>
    </row>
    <row r="679" spans="1:14">
      <c r="A679" s="16">
        <v>38051</v>
      </c>
      <c r="B679" s="4">
        <v>60</v>
      </c>
      <c r="C679" s="4">
        <v>51</v>
      </c>
      <c r="D679" s="4">
        <v>42</v>
      </c>
      <c r="E679" s="2">
        <v>30.16</v>
      </c>
      <c r="F679" s="4">
        <v>14</v>
      </c>
      <c r="G679" s="3">
        <v>4</v>
      </c>
      <c r="H679" s="2" t="s">
        <v>42</v>
      </c>
      <c r="I679" s="1">
        <v>2</v>
      </c>
      <c r="J679" s="1" t="s">
        <v>35</v>
      </c>
      <c r="K679" s="5">
        <f t="shared" si="36"/>
        <v>0.17999999999999972</v>
      </c>
      <c r="L679" s="1">
        <f t="shared" si="37"/>
        <v>0.14999999999999858</v>
      </c>
      <c r="M679" s="1"/>
      <c r="N679" s="18">
        <v>674</v>
      </c>
    </row>
    <row r="680" spans="1:14">
      <c r="A680" s="16">
        <v>38052</v>
      </c>
      <c r="B680" s="4">
        <v>69</v>
      </c>
      <c r="C680" s="4">
        <v>55</v>
      </c>
      <c r="D680" s="4">
        <v>40</v>
      </c>
      <c r="E680" s="2">
        <v>30.34</v>
      </c>
      <c r="F680" s="4">
        <v>8</v>
      </c>
      <c r="G680" s="3">
        <v>4</v>
      </c>
      <c r="H680" s="2">
        <v>0</v>
      </c>
      <c r="I680" s="1">
        <v>0</v>
      </c>
      <c r="J680" s="1"/>
      <c r="K680" s="5">
        <f t="shared" si="36"/>
        <v>-3.9999999999999147E-2</v>
      </c>
      <c r="L680" s="1">
        <f t="shared" si="37"/>
        <v>0.17999999999999972</v>
      </c>
      <c r="M680" s="1"/>
      <c r="N680" s="18">
        <v>675</v>
      </c>
    </row>
    <row r="681" spans="1:14">
      <c r="A681" s="16">
        <v>38053</v>
      </c>
      <c r="B681" s="4">
        <v>83</v>
      </c>
      <c r="C681" s="4">
        <v>66</v>
      </c>
      <c r="D681" s="4">
        <v>49</v>
      </c>
      <c r="E681" s="2">
        <v>30.3</v>
      </c>
      <c r="F681" s="4">
        <v>17</v>
      </c>
      <c r="G681" s="3">
        <v>8</v>
      </c>
      <c r="H681" s="2">
        <v>0</v>
      </c>
      <c r="I681" s="1">
        <v>0</v>
      </c>
      <c r="J681" s="1"/>
      <c r="K681" s="5">
        <f t="shared" si="36"/>
        <v>-8.9999999999999858E-2</v>
      </c>
      <c r="L681" s="1">
        <f t="shared" si="37"/>
        <v>-3.9999999999999147E-2</v>
      </c>
      <c r="M681" s="1"/>
      <c r="N681" s="18">
        <v>676</v>
      </c>
    </row>
    <row r="682" spans="1:14">
      <c r="A682" s="16">
        <v>38054</v>
      </c>
      <c r="B682" s="4">
        <v>84</v>
      </c>
      <c r="C682" s="4">
        <v>64</v>
      </c>
      <c r="D682" s="4">
        <v>44</v>
      </c>
      <c r="E682" s="2">
        <v>30.21</v>
      </c>
      <c r="F682" s="4">
        <v>12</v>
      </c>
      <c r="G682" s="3">
        <v>3</v>
      </c>
      <c r="H682" s="2">
        <v>0</v>
      </c>
      <c r="I682" s="1">
        <v>0</v>
      </c>
      <c r="J682" s="1"/>
      <c r="K682" s="5">
        <f t="shared" si="36"/>
        <v>-7.0000000000000284E-2</v>
      </c>
      <c r="L682" s="1">
        <f t="shared" si="37"/>
        <v>-8.9999999999999858E-2</v>
      </c>
      <c r="M682" s="1"/>
      <c r="N682" s="18">
        <v>677</v>
      </c>
    </row>
    <row r="683" spans="1:14">
      <c r="A683" s="16">
        <v>38055</v>
      </c>
      <c r="B683" s="4">
        <v>85</v>
      </c>
      <c r="C683" s="4">
        <v>67</v>
      </c>
      <c r="D683" s="4">
        <v>48</v>
      </c>
      <c r="E683" s="2">
        <v>30.14</v>
      </c>
      <c r="F683" s="4">
        <v>14</v>
      </c>
      <c r="G683" s="3">
        <v>6</v>
      </c>
      <c r="H683" s="2">
        <v>0</v>
      </c>
      <c r="I683" s="1">
        <v>0</v>
      </c>
      <c r="J683" s="1"/>
      <c r="K683" s="5">
        <f t="shared" si="36"/>
        <v>-1.0000000000001563E-2</v>
      </c>
      <c r="L683" s="1">
        <f t="shared" si="37"/>
        <v>-7.0000000000000284E-2</v>
      </c>
      <c r="M683" s="1"/>
      <c r="N683" s="18">
        <v>678</v>
      </c>
    </row>
    <row r="684" spans="1:14">
      <c r="A684" s="16">
        <v>38056</v>
      </c>
      <c r="B684" s="4">
        <v>81</v>
      </c>
      <c r="C684" s="4">
        <v>71</v>
      </c>
      <c r="D684" s="4">
        <v>61</v>
      </c>
      <c r="E684" s="2">
        <v>30.13</v>
      </c>
      <c r="F684" s="4">
        <v>25</v>
      </c>
      <c r="G684" s="3">
        <v>13</v>
      </c>
      <c r="H684" s="2">
        <v>0</v>
      </c>
      <c r="I684" s="1">
        <v>0</v>
      </c>
      <c r="J684" s="1"/>
      <c r="K684" s="5">
        <f t="shared" si="36"/>
        <v>-0.14000000000000057</v>
      </c>
      <c r="L684" s="1">
        <f t="shared" si="37"/>
        <v>-1.0000000000001563E-2</v>
      </c>
      <c r="M684" s="1"/>
      <c r="N684" s="18">
        <v>679</v>
      </c>
    </row>
    <row r="685" spans="1:14">
      <c r="A685" s="16">
        <v>38057</v>
      </c>
      <c r="B685" s="4">
        <v>80</v>
      </c>
      <c r="C685" s="4">
        <v>66</v>
      </c>
      <c r="D685" s="4">
        <v>51</v>
      </c>
      <c r="E685" s="2">
        <v>29.99</v>
      </c>
      <c r="F685" s="4">
        <v>17</v>
      </c>
      <c r="G685" s="3">
        <v>7</v>
      </c>
      <c r="H685" s="2">
        <v>0</v>
      </c>
      <c r="I685" s="1">
        <v>0</v>
      </c>
      <c r="J685" s="1"/>
      <c r="K685" s="5">
        <f t="shared" si="36"/>
        <v>-3.9999999999999147E-2</v>
      </c>
      <c r="L685" s="1">
        <f t="shared" si="37"/>
        <v>-0.14000000000000057</v>
      </c>
      <c r="M685" s="1"/>
      <c r="N685" s="18">
        <v>680</v>
      </c>
    </row>
    <row r="686" spans="1:14">
      <c r="A686" s="16">
        <v>38058</v>
      </c>
      <c r="B686" s="4">
        <v>84</v>
      </c>
      <c r="C686" s="4">
        <v>65</v>
      </c>
      <c r="D686" s="4">
        <v>46</v>
      </c>
      <c r="E686" s="2">
        <v>29.95</v>
      </c>
      <c r="F686" s="4">
        <v>17</v>
      </c>
      <c r="G686" s="3">
        <v>8</v>
      </c>
      <c r="H686" s="2">
        <v>0</v>
      </c>
      <c r="I686" s="1">
        <v>0</v>
      </c>
      <c r="J686" s="1"/>
      <c r="K686" s="5">
        <f t="shared" si="36"/>
        <v>6.0000000000002274E-2</v>
      </c>
      <c r="L686" s="1">
        <f t="shared" si="37"/>
        <v>-3.9999999999999147E-2</v>
      </c>
      <c r="M686" s="1"/>
      <c r="N686" s="18">
        <v>681</v>
      </c>
    </row>
    <row r="687" spans="1:14">
      <c r="A687" s="16">
        <v>38059</v>
      </c>
      <c r="B687" s="4">
        <v>85</v>
      </c>
      <c r="C687" s="4">
        <v>70</v>
      </c>
      <c r="D687" s="4">
        <v>54</v>
      </c>
      <c r="E687" s="2">
        <v>30.01</v>
      </c>
      <c r="F687" s="4">
        <v>15</v>
      </c>
      <c r="G687" s="3">
        <v>6</v>
      </c>
      <c r="H687" s="2">
        <v>0</v>
      </c>
      <c r="I687" s="1">
        <v>0</v>
      </c>
      <c r="J687" s="1"/>
      <c r="K687" s="5">
        <f t="shared" si="36"/>
        <v>0.13999999999999702</v>
      </c>
      <c r="L687" s="1">
        <f t="shared" si="37"/>
        <v>6.0000000000002274E-2</v>
      </c>
      <c r="M687" s="1"/>
      <c r="N687" s="18">
        <v>682</v>
      </c>
    </row>
    <row r="688" spans="1:14">
      <c r="A688" s="16">
        <v>38060</v>
      </c>
      <c r="B688" s="4">
        <v>84</v>
      </c>
      <c r="C688" s="4">
        <v>67</v>
      </c>
      <c r="D688" s="4">
        <v>50</v>
      </c>
      <c r="E688" s="2">
        <v>30.15</v>
      </c>
      <c r="F688" s="4">
        <v>12</v>
      </c>
      <c r="G688" s="3">
        <v>5</v>
      </c>
      <c r="H688" s="2">
        <v>0</v>
      </c>
      <c r="I688" s="1">
        <v>0</v>
      </c>
      <c r="J688" s="1"/>
      <c r="K688" s="5">
        <f t="shared" si="36"/>
        <v>7.0000000000000284E-2</v>
      </c>
      <c r="L688" s="1">
        <f t="shared" si="37"/>
        <v>0.13999999999999702</v>
      </c>
      <c r="M688" s="1"/>
      <c r="N688" s="18">
        <v>683</v>
      </c>
    </row>
    <row r="689" spans="1:14">
      <c r="A689" s="16">
        <v>38061</v>
      </c>
      <c r="B689" s="4">
        <v>84</v>
      </c>
      <c r="C689" s="4">
        <v>70</v>
      </c>
      <c r="D689" s="4">
        <v>55</v>
      </c>
      <c r="E689" s="2">
        <v>30.22</v>
      </c>
      <c r="F689" s="4">
        <v>20</v>
      </c>
      <c r="G689" s="3">
        <v>9</v>
      </c>
      <c r="H689" s="2">
        <v>0</v>
      </c>
      <c r="I689" s="1">
        <v>0</v>
      </c>
      <c r="J689" s="1"/>
      <c r="K689" s="5">
        <f t="shared" si="36"/>
        <v>-9.9999999999997868E-2</v>
      </c>
      <c r="L689" s="1">
        <f t="shared" si="37"/>
        <v>7.0000000000000284E-2</v>
      </c>
      <c r="M689" s="1"/>
      <c r="N689" s="18">
        <v>684</v>
      </c>
    </row>
    <row r="690" spans="1:14">
      <c r="A690" s="16">
        <v>38062</v>
      </c>
      <c r="B690" s="4">
        <v>85</v>
      </c>
      <c r="C690" s="4">
        <v>70</v>
      </c>
      <c r="D690" s="4">
        <v>55</v>
      </c>
      <c r="E690" s="2">
        <v>30.12</v>
      </c>
      <c r="F690" s="4">
        <v>20</v>
      </c>
      <c r="G690" s="3">
        <v>10</v>
      </c>
      <c r="H690" s="2">
        <v>0</v>
      </c>
      <c r="I690" s="1">
        <v>0</v>
      </c>
      <c r="J690" s="1"/>
      <c r="K690" s="5">
        <f t="shared" ref="K690:K722" si="38">E691-E690</f>
        <v>-0.16000000000000014</v>
      </c>
      <c r="L690" s="1">
        <f t="shared" si="37"/>
        <v>-9.9999999999997868E-2</v>
      </c>
      <c r="M690" s="1"/>
      <c r="N690" s="18">
        <v>685</v>
      </c>
    </row>
    <row r="691" spans="1:14">
      <c r="A691" s="16">
        <v>38063</v>
      </c>
      <c r="B691" s="4">
        <v>88</v>
      </c>
      <c r="C691" s="4">
        <v>69</v>
      </c>
      <c r="D691" s="4">
        <v>49</v>
      </c>
      <c r="E691" s="2">
        <v>29.96</v>
      </c>
      <c r="F691" s="4">
        <v>14</v>
      </c>
      <c r="G691" s="3">
        <v>6</v>
      </c>
      <c r="H691" s="2">
        <v>0</v>
      </c>
      <c r="I691" s="1">
        <v>0</v>
      </c>
      <c r="J691" s="1"/>
      <c r="K691" s="5">
        <f t="shared" si="38"/>
        <v>-7.0000000000000284E-2</v>
      </c>
      <c r="L691" s="1">
        <f t="shared" ref="L691:L723" si="39">E691-E690</f>
        <v>-0.16000000000000014</v>
      </c>
      <c r="M691" s="1"/>
      <c r="N691" s="18">
        <v>686</v>
      </c>
    </row>
    <row r="692" spans="1:14">
      <c r="A692" s="16">
        <v>38064</v>
      </c>
      <c r="B692" s="4">
        <v>79</v>
      </c>
      <c r="C692" s="4">
        <v>63</v>
      </c>
      <c r="D692" s="4">
        <v>47</v>
      </c>
      <c r="E692" s="2">
        <v>29.89</v>
      </c>
      <c r="F692" s="4">
        <v>20</v>
      </c>
      <c r="G692" s="3">
        <v>5</v>
      </c>
      <c r="H692" s="2">
        <v>0</v>
      </c>
      <c r="I692" s="1">
        <v>0</v>
      </c>
      <c r="J692" s="1"/>
      <c r="K692" s="5">
        <f t="shared" si="38"/>
        <v>9.9999999999997868E-2</v>
      </c>
      <c r="L692" s="1">
        <f t="shared" si="39"/>
        <v>-7.0000000000000284E-2</v>
      </c>
      <c r="M692" s="1"/>
      <c r="N692" s="18">
        <v>687</v>
      </c>
    </row>
    <row r="693" spans="1:14">
      <c r="A693" s="16">
        <v>38065</v>
      </c>
      <c r="B693" s="4">
        <v>79</v>
      </c>
      <c r="C693" s="4">
        <v>66</v>
      </c>
      <c r="D693" s="4">
        <v>53</v>
      </c>
      <c r="E693" s="2">
        <v>29.99</v>
      </c>
      <c r="F693" s="4">
        <v>9</v>
      </c>
      <c r="G693" s="3">
        <v>4</v>
      </c>
      <c r="H693" s="2">
        <v>0</v>
      </c>
      <c r="I693" s="1">
        <v>0</v>
      </c>
      <c r="J693" s="1"/>
      <c r="K693" s="5">
        <f t="shared" si="38"/>
        <v>0.11000000000000298</v>
      </c>
      <c r="L693" s="1">
        <f t="shared" si="39"/>
        <v>9.9999999999997868E-2</v>
      </c>
      <c r="M693" s="1"/>
      <c r="N693" s="18">
        <v>688</v>
      </c>
    </row>
    <row r="694" spans="1:14">
      <c r="A694" s="16">
        <v>38066</v>
      </c>
      <c r="B694" s="4">
        <v>85</v>
      </c>
      <c r="C694" s="4">
        <v>65</v>
      </c>
      <c r="D694" s="4">
        <v>45</v>
      </c>
      <c r="E694" s="2">
        <v>30.1</v>
      </c>
      <c r="F694" s="4">
        <v>10</v>
      </c>
      <c r="G694" s="3">
        <v>4</v>
      </c>
      <c r="H694" s="2">
        <v>0</v>
      </c>
      <c r="I694" s="1">
        <v>0</v>
      </c>
      <c r="J694" s="1"/>
      <c r="K694" s="5">
        <f t="shared" si="38"/>
        <v>-5.0000000000000711E-2</v>
      </c>
      <c r="L694" s="1">
        <f t="shared" si="39"/>
        <v>0.11000000000000298</v>
      </c>
      <c r="M694" s="1"/>
      <c r="N694" s="18">
        <v>689</v>
      </c>
    </row>
    <row r="695" spans="1:14">
      <c r="A695" s="16">
        <v>38067</v>
      </c>
      <c r="B695" s="4">
        <v>85</v>
      </c>
      <c r="C695" s="4">
        <v>66</v>
      </c>
      <c r="D695" s="4">
        <v>46</v>
      </c>
      <c r="E695" s="2">
        <v>30.05</v>
      </c>
      <c r="F695" s="4">
        <v>10</v>
      </c>
      <c r="G695" s="3">
        <v>3</v>
      </c>
      <c r="H695" s="2">
        <v>0</v>
      </c>
      <c r="I695" s="1">
        <v>0</v>
      </c>
      <c r="J695" s="1"/>
      <c r="K695" s="5">
        <f t="shared" si="38"/>
        <v>-0.19000000000000128</v>
      </c>
      <c r="L695" s="1">
        <f t="shared" si="39"/>
        <v>-5.0000000000000711E-2</v>
      </c>
      <c r="M695" s="1"/>
      <c r="N695" s="18">
        <v>690</v>
      </c>
    </row>
    <row r="696" spans="1:14">
      <c r="A696" s="16">
        <v>38068</v>
      </c>
      <c r="B696" s="4">
        <v>78</v>
      </c>
      <c r="C696" s="4">
        <v>64</v>
      </c>
      <c r="D696" s="4">
        <v>49</v>
      </c>
      <c r="E696" s="2">
        <v>29.86</v>
      </c>
      <c r="F696" s="4">
        <v>10</v>
      </c>
      <c r="G696" s="3">
        <v>3</v>
      </c>
      <c r="H696" s="2">
        <v>0</v>
      </c>
      <c r="I696" s="1">
        <v>0</v>
      </c>
      <c r="J696" s="1"/>
      <c r="K696" s="5">
        <f t="shared" si="38"/>
        <v>3.9999999999999147E-2</v>
      </c>
      <c r="L696" s="1">
        <f t="shared" si="39"/>
        <v>-0.19000000000000128</v>
      </c>
      <c r="M696" s="1"/>
      <c r="N696" s="18">
        <v>691</v>
      </c>
    </row>
    <row r="697" spans="1:14">
      <c r="A697" s="16">
        <v>38069</v>
      </c>
      <c r="B697" s="4">
        <v>73</v>
      </c>
      <c r="C697" s="4">
        <v>63</v>
      </c>
      <c r="D697" s="4">
        <v>53</v>
      </c>
      <c r="E697" s="2">
        <v>29.9</v>
      </c>
      <c r="F697" s="4">
        <v>12</v>
      </c>
      <c r="G697" s="3">
        <v>6</v>
      </c>
      <c r="H697" s="2">
        <v>0</v>
      </c>
      <c r="I697" s="1">
        <v>4</v>
      </c>
      <c r="J697" s="1"/>
      <c r="K697" s="5">
        <f t="shared" si="38"/>
        <v>0.13000000000000256</v>
      </c>
      <c r="L697" s="1">
        <f t="shared" si="39"/>
        <v>3.9999999999999147E-2</v>
      </c>
      <c r="M697" s="1"/>
      <c r="N697" s="18">
        <v>692</v>
      </c>
    </row>
    <row r="698" spans="1:14">
      <c r="A698" s="16">
        <v>38070</v>
      </c>
      <c r="B698" s="4">
        <v>69</v>
      </c>
      <c r="C698" s="4">
        <v>60</v>
      </c>
      <c r="D698" s="4">
        <v>51</v>
      </c>
      <c r="E698" s="2">
        <v>30.03</v>
      </c>
      <c r="F698" s="4">
        <v>22</v>
      </c>
      <c r="G698" s="3">
        <v>7</v>
      </c>
      <c r="H698" s="2" t="s">
        <v>42</v>
      </c>
      <c r="I698" s="1">
        <v>4</v>
      </c>
      <c r="J698" s="1" t="s">
        <v>35</v>
      </c>
      <c r="K698" s="5">
        <f t="shared" si="38"/>
        <v>-6.0000000000002274E-2</v>
      </c>
      <c r="L698" s="1">
        <f t="shared" si="39"/>
        <v>0.13000000000000256</v>
      </c>
      <c r="M698" s="1"/>
      <c r="N698" s="18">
        <v>693</v>
      </c>
    </row>
    <row r="699" spans="1:14">
      <c r="A699" s="16">
        <v>38071</v>
      </c>
      <c r="B699" s="4">
        <v>58</v>
      </c>
      <c r="C699" s="4">
        <v>49</v>
      </c>
      <c r="D699" s="4">
        <v>40</v>
      </c>
      <c r="E699" s="2">
        <v>29.97</v>
      </c>
      <c r="F699" s="4">
        <v>33</v>
      </c>
      <c r="G699" s="3">
        <v>12</v>
      </c>
      <c r="H699" s="2">
        <v>0.32</v>
      </c>
      <c r="I699" s="1">
        <v>6</v>
      </c>
      <c r="J699" s="1" t="s">
        <v>35</v>
      </c>
      <c r="K699" s="5">
        <f t="shared" si="38"/>
        <v>0.17999999999999972</v>
      </c>
      <c r="L699" s="1">
        <f t="shared" si="39"/>
        <v>-6.0000000000002274E-2</v>
      </c>
      <c r="M699" s="1"/>
      <c r="N699" s="18">
        <v>694</v>
      </c>
    </row>
    <row r="700" spans="1:14">
      <c r="A700" s="16">
        <v>38072</v>
      </c>
      <c r="B700" s="4">
        <v>55</v>
      </c>
      <c r="C700" s="4">
        <v>47</v>
      </c>
      <c r="D700" s="4">
        <v>38</v>
      </c>
      <c r="E700" s="2">
        <v>30.15</v>
      </c>
      <c r="F700" s="4">
        <v>20</v>
      </c>
      <c r="G700" s="3">
        <v>7</v>
      </c>
      <c r="H700" s="2">
        <v>0.04</v>
      </c>
      <c r="I700" s="1">
        <v>4</v>
      </c>
      <c r="J700" s="1" t="s">
        <v>35</v>
      </c>
      <c r="K700" s="5">
        <f t="shared" si="38"/>
        <v>0.13000000000000256</v>
      </c>
      <c r="L700" s="1">
        <f t="shared" si="39"/>
        <v>0.17999999999999972</v>
      </c>
      <c r="M700" s="1"/>
      <c r="N700" s="18">
        <v>695</v>
      </c>
    </row>
    <row r="701" spans="1:14">
      <c r="A701" s="16">
        <v>38073</v>
      </c>
      <c r="B701" s="4">
        <v>65</v>
      </c>
      <c r="C701" s="4">
        <v>57</v>
      </c>
      <c r="D701" s="4">
        <v>49</v>
      </c>
      <c r="E701" s="2">
        <v>30.28</v>
      </c>
      <c r="F701" s="4">
        <v>9</v>
      </c>
      <c r="G701" s="3">
        <v>5</v>
      </c>
      <c r="H701" s="2" t="s">
        <v>42</v>
      </c>
      <c r="I701" s="1">
        <v>8</v>
      </c>
      <c r="J701" s="1" t="s">
        <v>35</v>
      </c>
      <c r="K701" s="5">
        <f t="shared" si="38"/>
        <v>-0.17000000000000171</v>
      </c>
      <c r="L701" s="1">
        <f t="shared" si="39"/>
        <v>0.13000000000000256</v>
      </c>
      <c r="M701" s="1"/>
      <c r="N701" s="18">
        <v>696</v>
      </c>
    </row>
    <row r="702" spans="1:14">
      <c r="A702" s="16">
        <v>38074</v>
      </c>
      <c r="B702" s="4">
        <v>81</v>
      </c>
      <c r="C702" s="4">
        <v>67</v>
      </c>
      <c r="D702" s="4">
        <v>53</v>
      </c>
      <c r="E702" s="2">
        <v>30.11</v>
      </c>
      <c r="F702" s="4">
        <v>16</v>
      </c>
      <c r="G702" s="3">
        <v>7</v>
      </c>
      <c r="H702" s="2">
        <v>0</v>
      </c>
      <c r="I702" s="1">
        <v>0</v>
      </c>
      <c r="J702" s="1"/>
      <c r="K702" s="5">
        <f t="shared" si="38"/>
        <v>-0.16999999999999815</v>
      </c>
      <c r="L702" s="1">
        <f t="shared" si="39"/>
        <v>-0.17000000000000171</v>
      </c>
      <c r="M702" s="1"/>
      <c r="N702" s="18">
        <v>697</v>
      </c>
    </row>
    <row r="703" spans="1:14">
      <c r="A703" s="16">
        <v>38075</v>
      </c>
      <c r="B703" s="4">
        <v>78</v>
      </c>
      <c r="C703" s="4">
        <v>63</v>
      </c>
      <c r="D703" s="4">
        <v>47</v>
      </c>
      <c r="E703" s="2">
        <v>29.94</v>
      </c>
      <c r="F703" s="4">
        <v>20</v>
      </c>
      <c r="G703" s="3">
        <v>4</v>
      </c>
      <c r="H703" s="2">
        <v>0</v>
      </c>
      <c r="I703" s="1">
        <v>0</v>
      </c>
      <c r="J703" s="1"/>
      <c r="K703" s="5">
        <f t="shared" si="38"/>
        <v>-1.9999999999999574E-2</v>
      </c>
      <c r="L703" s="1">
        <f t="shared" si="39"/>
        <v>-0.16999999999999815</v>
      </c>
      <c r="M703" s="1"/>
      <c r="N703" s="18">
        <v>698</v>
      </c>
    </row>
    <row r="704" spans="1:14">
      <c r="A704" s="16">
        <v>38076</v>
      </c>
      <c r="B704" s="4">
        <v>61</v>
      </c>
      <c r="C704" s="4">
        <v>56</v>
      </c>
      <c r="D704" s="4">
        <v>51</v>
      </c>
      <c r="E704" s="2">
        <v>29.92</v>
      </c>
      <c r="F704" s="4">
        <v>13</v>
      </c>
      <c r="G704" s="3">
        <v>5</v>
      </c>
      <c r="H704" s="2">
        <v>0.13</v>
      </c>
      <c r="I704" s="1">
        <v>4</v>
      </c>
      <c r="J704" s="1" t="s">
        <v>35</v>
      </c>
      <c r="K704" s="5">
        <f t="shared" si="38"/>
        <v>6.9999999999996732E-2</v>
      </c>
      <c r="L704" s="1">
        <f t="shared" si="39"/>
        <v>-1.9999999999999574E-2</v>
      </c>
      <c r="M704" s="1"/>
      <c r="N704" s="18">
        <v>699</v>
      </c>
    </row>
    <row r="705" spans="1:14">
      <c r="A705" s="16">
        <v>38077</v>
      </c>
      <c r="B705" s="4">
        <v>68</v>
      </c>
      <c r="C705" s="4">
        <v>58</v>
      </c>
      <c r="D705" s="4">
        <v>47</v>
      </c>
      <c r="E705" s="2">
        <v>29.99</v>
      </c>
      <c r="F705" s="4">
        <v>12</v>
      </c>
      <c r="G705" s="3">
        <v>6</v>
      </c>
      <c r="H705" s="2">
        <v>0</v>
      </c>
      <c r="I705" s="1">
        <v>0</v>
      </c>
      <c r="J705" s="1"/>
      <c r="K705" s="5">
        <f t="shared" si="38"/>
        <v>5.0000000000000711E-2</v>
      </c>
      <c r="L705" s="1">
        <f t="shared" si="39"/>
        <v>6.9999999999996732E-2</v>
      </c>
      <c r="M705" s="1"/>
      <c r="N705" s="18">
        <v>700</v>
      </c>
    </row>
    <row r="706" spans="1:14">
      <c r="A706" s="16">
        <v>38078</v>
      </c>
      <c r="B706" s="4">
        <v>69</v>
      </c>
      <c r="C706" s="4">
        <v>58</v>
      </c>
      <c r="D706" s="4">
        <v>46</v>
      </c>
      <c r="E706" s="2">
        <v>30.04</v>
      </c>
      <c r="F706" s="4">
        <v>30</v>
      </c>
      <c r="G706" s="3">
        <v>12</v>
      </c>
      <c r="H706" s="2">
        <v>0</v>
      </c>
      <c r="I706" s="1">
        <v>0</v>
      </c>
      <c r="J706" s="1"/>
      <c r="K706" s="5">
        <f t="shared" si="38"/>
        <v>-0.16000000000000014</v>
      </c>
      <c r="L706" s="1">
        <f t="shared" si="39"/>
        <v>5.0000000000000711E-2</v>
      </c>
      <c r="M706" s="1"/>
      <c r="N706" s="18">
        <v>701</v>
      </c>
    </row>
    <row r="707" spans="1:14">
      <c r="A707" s="16">
        <v>38079</v>
      </c>
      <c r="B707" s="4">
        <v>77</v>
      </c>
      <c r="C707" s="4">
        <v>64</v>
      </c>
      <c r="D707" s="4">
        <v>50</v>
      </c>
      <c r="E707" s="2">
        <v>29.88</v>
      </c>
      <c r="F707" s="4">
        <v>31</v>
      </c>
      <c r="G707" s="3">
        <v>16</v>
      </c>
      <c r="H707" s="2">
        <v>0</v>
      </c>
      <c r="I707" s="1">
        <v>0</v>
      </c>
      <c r="J707" s="1"/>
      <c r="K707" s="5">
        <f t="shared" si="38"/>
        <v>0</v>
      </c>
      <c r="L707" s="1">
        <f t="shared" si="39"/>
        <v>-0.16000000000000014</v>
      </c>
      <c r="M707" s="1"/>
      <c r="N707" s="18">
        <v>702</v>
      </c>
    </row>
    <row r="708" spans="1:14">
      <c r="A708" s="16">
        <v>38080</v>
      </c>
      <c r="B708" s="4">
        <v>76</v>
      </c>
      <c r="C708" s="4">
        <v>60</v>
      </c>
      <c r="D708" s="4">
        <v>44</v>
      </c>
      <c r="E708" s="2">
        <v>29.88</v>
      </c>
      <c r="F708" s="4">
        <v>8</v>
      </c>
      <c r="G708" s="3">
        <v>3</v>
      </c>
      <c r="H708" s="2">
        <v>0</v>
      </c>
      <c r="I708" s="1">
        <v>0</v>
      </c>
      <c r="J708" s="1"/>
      <c r="K708" s="5">
        <f t="shared" si="38"/>
        <v>5.0000000000000711E-2</v>
      </c>
      <c r="L708" s="1">
        <f t="shared" si="39"/>
        <v>0</v>
      </c>
      <c r="M708" s="1"/>
      <c r="N708" s="18">
        <v>703</v>
      </c>
    </row>
    <row r="709" spans="1:14">
      <c r="A709" s="16">
        <v>38081</v>
      </c>
      <c r="B709" s="4">
        <v>74</v>
      </c>
      <c r="C709" s="4">
        <v>61</v>
      </c>
      <c r="D709" s="4">
        <v>47</v>
      </c>
      <c r="E709" s="2">
        <v>29.93</v>
      </c>
      <c r="F709" s="4">
        <v>12</v>
      </c>
      <c r="G709" s="3">
        <v>4</v>
      </c>
      <c r="H709" s="2">
        <v>0</v>
      </c>
      <c r="I709" s="1">
        <v>0</v>
      </c>
      <c r="J709" s="1"/>
      <c r="K709" s="5">
        <f t="shared" si="38"/>
        <v>5.9999999999998721E-2</v>
      </c>
      <c r="L709" s="1">
        <f t="shared" si="39"/>
        <v>5.0000000000000711E-2</v>
      </c>
      <c r="M709" s="1"/>
      <c r="N709" s="18">
        <v>704</v>
      </c>
    </row>
    <row r="710" spans="1:14">
      <c r="A710" s="16">
        <v>38082</v>
      </c>
      <c r="B710" s="4">
        <v>67</v>
      </c>
      <c r="C710" s="4">
        <v>57</v>
      </c>
      <c r="D710" s="4">
        <v>47</v>
      </c>
      <c r="E710" s="2">
        <v>29.99</v>
      </c>
      <c r="F710" s="4">
        <v>15</v>
      </c>
      <c r="G710" s="3">
        <v>5</v>
      </c>
      <c r="H710" s="2">
        <v>0</v>
      </c>
      <c r="I710" s="1">
        <v>4</v>
      </c>
      <c r="J710" s="1"/>
      <c r="K710" s="5">
        <f t="shared" si="38"/>
        <v>5.0000000000000711E-2</v>
      </c>
      <c r="L710" s="1">
        <f t="shared" si="39"/>
        <v>5.9999999999998721E-2</v>
      </c>
      <c r="M710" s="1"/>
      <c r="N710" s="18">
        <v>705</v>
      </c>
    </row>
    <row r="711" spans="1:14">
      <c r="A711" s="16">
        <v>38083</v>
      </c>
      <c r="B711" s="4">
        <v>70</v>
      </c>
      <c r="C711" s="4">
        <v>60</v>
      </c>
      <c r="D711" s="4">
        <v>50</v>
      </c>
      <c r="E711" s="2">
        <v>30.04</v>
      </c>
      <c r="F711" s="4">
        <v>10</v>
      </c>
      <c r="G711" s="3">
        <v>4</v>
      </c>
      <c r="H711" s="2">
        <v>0</v>
      </c>
      <c r="I711" s="1">
        <v>6</v>
      </c>
      <c r="J711" s="1"/>
      <c r="K711" s="5">
        <f t="shared" si="38"/>
        <v>-2.9999999999997584E-2</v>
      </c>
      <c r="L711" s="1">
        <f t="shared" si="39"/>
        <v>5.0000000000000711E-2</v>
      </c>
      <c r="M711" s="1"/>
      <c r="N711" s="18">
        <v>706</v>
      </c>
    </row>
    <row r="712" spans="1:14">
      <c r="A712" s="16">
        <v>38084</v>
      </c>
      <c r="B712" s="4">
        <v>84</v>
      </c>
      <c r="C712" s="4">
        <v>65</v>
      </c>
      <c r="D712" s="4">
        <v>45</v>
      </c>
      <c r="E712" s="2">
        <v>30.01</v>
      </c>
      <c r="F712" s="4">
        <v>16</v>
      </c>
      <c r="G712" s="3">
        <v>6</v>
      </c>
      <c r="H712" s="2">
        <v>0</v>
      </c>
      <c r="I712" s="1">
        <v>0</v>
      </c>
      <c r="J712" s="1"/>
      <c r="K712" s="5">
        <f t="shared" si="38"/>
        <v>-8.9999999999999858E-2</v>
      </c>
      <c r="L712" s="1">
        <f t="shared" si="39"/>
        <v>-2.9999999999997584E-2</v>
      </c>
      <c r="M712" s="1"/>
      <c r="N712" s="18">
        <v>707</v>
      </c>
    </row>
    <row r="713" spans="1:14">
      <c r="A713" s="16">
        <v>38085</v>
      </c>
      <c r="B713" s="4">
        <v>85</v>
      </c>
      <c r="C713" s="4">
        <v>71</v>
      </c>
      <c r="D713" s="4">
        <v>56</v>
      </c>
      <c r="E713" s="2">
        <v>29.92</v>
      </c>
      <c r="F713" s="4">
        <v>17</v>
      </c>
      <c r="G713" s="3">
        <v>9</v>
      </c>
      <c r="H713" s="2">
        <v>0</v>
      </c>
      <c r="I713" s="1">
        <v>0</v>
      </c>
      <c r="J713" s="1"/>
      <c r="K713" s="5">
        <f t="shared" si="38"/>
        <v>6.9999999999996732E-2</v>
      </c>
      <c r="L713" s="1">
        <f t="shared" si="39"/>
        <v>-8.9999999999999858E-2</v>
      </c>
      <c r="M713" s="1"/>
      <c r="N713" s="18">
        <v>708</v>
      </c>
    </row>
    <row r="714" spans="1:14">
      <c r="A714" s="16">
        <v>38086</v>
      </c>
      <c r="B714" s="4">
        <v>87</v>
      </c>
      <c r="C714" s="4">
        <v>73</v>
      </c>
      <c r="D714" s="4">
        <v>59</v>
      </c>
      <c r="E714" s="2">
        <v>29.99</v>
      </c>
      <c r="F714" s="4">
        <v>20</v>
      </c>
      <c r="G714" s="3">
        <v>11</v>
      </c>
      <c r="H714" s="2">
        <v>0</v>
      </c>
      <c r="I714" s="1">
        <v>0</v>
      </c>
      <c r="J714" s="1"/>
      <c r="K714" s="5">
        <f t="shared" si="38"/>
        <v>-2.9999999999997584E-2</v>
      </c>
      <c r="L714" s="1">
        <f t="shared" si="39"/>
        <v>6.9999999999996732E-2</v>
      </c>
      <c r="M714" s="1"/>
      <c r="N714" s="18">
        <v>709</v>
      </c>
    </row>
    <row r="715" spans="1:14">
      <c r="A715" s="16">
        <v>38087</v>
      </c>
      <c r="B715" s="4">
        <v>87</v>
      </c>
      <c r="C715" s="4">
        <v>71</v>
      </c>
      <c r="D715" s="4">
        <v>55</v>
      </c>
      <c r="E715" s="2">
        <v>29.96</v>
      </c>
      <c r="F715" s="4">
        <v>23</v>
      </c>
      <c r="G715" s="3">
        <v>9</v>
      </c>
      <c r="H715" s="2">
        <v>0</v>
      </c>
      <c r="I715" s="1">
        <v>0</v>
      </c>
      <c r="J715" s="1"/>
      <c r="K715" s="5">
        <f t="shared" si="38"/>
        <v>-1.9999999999999574E-2</v>
      </c>
      <c r="L715" s="1">
        <f t="shared" si="39"/>
        <v>-2.9999999999997584E-2</v>
      </c>
      <c r="M715" s="1"/>
      <c r="N715" s="18">
        <v>710</v>
      </c>
    </row>
    <row r="716" spans="1:14">
      <c r="A716" s="16">
        <v>38088</v>
      </c>
      <c r="B716" s="4">
        <v>85</v>
      </c>
      <c r="C716" s="4">
        <v>65</v>
      </c>
      <c r="D716" s="4">
        <v>45</v>
      </c>
      <c r="E716" s="2">
        <v>29.94</v>
      </c>
      <c r="F716" s="4">
        <v>14</v>
      </c>
      <c r="G716" s="3">
        <v>3</v>
      </c>
      <c r="H716" s="2">
        <v>0</v>
      </c>
      <c r="I716" s="1">
        <v>0</v>
      </c>
      <c r="J716" s="1"/>
      <c r="K716" s="5">
        <f t="shared" si="38"/>
        <v>1.9999999999999574E-2</v>
      </c>
      <c r="L716" s="1">
        <f t="shared" si="39"/>
        <v>-1.9999999999999574E-2</v>
      </c>
      <c r="M716" s="1"/>
      <c r="N716" s="18">
        <v>711</v>
      </c>
    </row>
    <row r="717" spans="1:14">
      <c r="A717" s="16">
        <v>38089</v>
      </c>
      <c r="B717" s="4">
        <v>77</v>
      </c>
      <c r="C717" s="4">
        <v>63</v>
      </c>
      <c r="D717" s="4">
        <v>49</v>
      </c>
      <c r="E717" s="2">
        <v>29.96</v>
      </c>
      <c r="F717" s="4">
        <v>17</v>
      </c>
      <c r="G717" s="3">
        <v>5</v>
      </c>
      <c r="H717" s="2">
        <v>0</v>
      </c>
      <c r="I717" s="1">
        <v>0</v>
      </c>
      <c r="J717" s="1"/>
      <c r="K717" s="5">
        <f t="shared" si="38"/>
        <v>1.9999999999999574E-2</v>
      </c>
      <c r="L717" s="1">
        <f t="shared" si="39"/>
        <v>1.9999999999999574E-2</v>
      </c>
      <c r="M717" s="1"/>
      <c r="N717" s="18">
        <v>712</v>
      </c>
    </row>
    <row r="718" spans="1:14">
      <c r="A718" s="16">
        <v>38090</v>
      </c>
      <c r="B718" s="4">
        <v>67</v>
      </c>
      <c r="C718" s="4">
        <v>58</v>
      </c>
      <c r="D718" s="4">
        <v>49</v>
      </c>
      <c r="E718" s="2">
        <v>29.98</v>
      </c>
      <c r="F718" s="4">
        <v>21</v>
      </c>
      <c r="G718" s="3">
        <v>10</v>
      </c>
      <c r="H718" s="2">
        <v>0.12</v>
      </c>
      <c r="I718" s="1">
        <v>3</v>
      </c>
      <c r="J718" s="1" t="s">
        <v>36</v>
      </c>
      <c r="K718" s="5">
        <f t="shared" si="38"/>
        <v>-1.0000000000001563E-2</v>
      </c>
      <c r="L718" s="1">
        <f t="shared" si="39"/>
        <v>1.9999999999999574E-2</v>
      </c>
      <c r="M718" s="1"/>
      <c r="N718" s="18">
        <v>713</v>
      </c>
    </row>
    <row r="719" spans="1:14">
      <c r="A719" s="16">
        <v>38091</v>
      </c>
      <c r="B719" s="4">
        <v>66</v>
      </c>
      <c r="C719" s="4">
        <v>58</v>
      </c>
      <c r="D719" s="4">
        <v>50</v>
      </c>
      <c r="E719" s="2">
        <v>29.97</v>
      </c>
      <c r="F719" s="4">
        <v>37</v>
      </c>
      <c r="G719" s="3">
        <v>16</v>
      </c>
      <c r="H719" s="2" t="s">
        <v>42</v>
      </c>
      <c r="I719" s="1">
        <v>8</v>
      </c>
      <c r="J719" s="1" t="s">
        <v>35</v>
      </c>
      <c r="K719" s="5">
        <f t="shared" si="38"/>
        <v>5.0000000000000711E-2</v>
      </c>
      <c r="L719" s="1">
        <f t="shared" si="39"/>
        <v>-1.0000000000001563E-2</v>
      </c>
      <c r="M719" s="1"/>
      <c r="N719" s="18">
        <v>714</v>
      </c>
    </row>
    <row r="720" spans="1:14">
      <c r="A720" s="16">
        <v>38092</v>
      </c>
      <c r="B720" s="4">
        <v>65</v>
      </c>
      <c r="C720" s="4">
        <v>54</v>
      </c>
      <c r="D720" s="4">
        <v>43</v>
      </c>
      <c r="E720" s="2">
        <v>30.02</v>
      </c>
      <c r="F720" s="4">
        <v>13</v>
      </c>
      <c r="G720" s="3">
        <v>5</v>
      </c>
      <c r="H720" s="2">
        <v>0</v>
      </c>
      <c r="I720" s="1">
        <v>5</v>
      </c>
      <c r="J720" s="1"/>
      <c r="K720" s="5">
        <f t="shared" si="38"/>
        <v>-3.9999999999999147E-2</v>
      </c>
      <c r="L720" s="1">
        <f t="shared" si="39"/>
        <v>5.0000000000000711E-2</v>
      </c>
      <c r="M720" s="1"/>
      <c r="N720" s="18">
        <v>715</v>
      </c>
    </row>
    <row r="721" spans="1:14">
      <c r="A721" s="16">
        <v>38093</v>
      </c>
      <c r="B721" s="4">
        <v>61</v>
      </c>
      <c r="C721" s="4">
        <v>51</v>
      </c>
      <c r="D721" s="4">
        <v>40</v>
      </c>
      <c r="E721" s="2">
        <v>29.98</v>
      </c>
      <c r="F721" s="4">
        <v>18</v>
      </c>
      <c r="G721" s="3">
        <v>5</v>
      </c>
      <c r="H721" s="2">
        <v>0.02</v>
      </c>
      <c r="I721" s="1">
        <v>4</v>
      </c>
      <c r="J721" s="1"/>
      <c r="K721" s="5">
        <f t="shared" si="38"/>
        <v>-3.9999999999999147E-2</v>
      </c>
      <c r="L721" s="1">
        <f t="shared" si="39"/>
        <v>-3.9999999999999147E-2</v>
      </c>
      <c r="M721" s="1"/>
      <c r="N721" s="18">
        <v>716</v>
      </c>
    </row>
    <row r="722" spans="1:14">
      <c r="A722" s="16">
        <v>38094</v>
      </c>
      <c r="B722" s="4">
        <v>60</v>
      </c>
      <c r="C722" s="4">
        <v>53</v>
      </c>
      <c r="D722" s="4">
        <v>46</v>
      </c>
      <c r="E722" s="2">
        <v>29.94</v>
      </c>
      <c r="F722" s="4">
        <v>16</v>
      </c>
      <c r="G722" s="3">
        <v>6</v>
      </c>
      <c r="H722" s="2">
        <v>0.18</v>
      </c>
      <c r="I722" s="1">
        <v>8</v>
      </c>
      <c r="J722" s="1" t="s">
        <v>36</v>
      </c>
      <c r="K722" s="5">
        <f t="shared" si="38"/>
        <v>0.18999999999999773</v>
      </c>
      <c r="L722" s="1">
        <f t="shared" si="39"/>
        <v>-3.9999999999999147E-2</v>
      </c>
      <c r="M722" s="1"/>
      <c r="N722" s="18">
        <v>717</v>
      </c>
    </row>
    <row r="723" spans="1:14">
      <c r="A723" s="16">
        <v>38095</v>
      </c>
      <c r="B723" s="4">
        <v>57</v>
      </c>
      <c r="C723" s="4">
        <v>52</v>
      </c>
      <c r="D723" s="4">
        <v>47</v>
      </c>
      <c r="E723" s="2">
        <v>30.13</v>
      </c>
      <c r="F723" s="4">
        <v>24</v>
      </c>
      <c r="G723" s="3">
        <v>10</v>
      </c>
      <c r="H723" s="2">
        <v>0.31</v>
      </c>
      <c r="I723" s="1">
        <v>8</v>
      </c>
      <c r="J723" s="1" t="s">
        <v>35</v>
      </c>
      <c r="K723" s="5"/>
      <c r="L723" s="1">
        <f t="shared" si="39"/>
        <v>0.18999999999999773</v>
      </c>
      <c r="M723" s="1"/>
      <c r="N723" s="18">
        <v>718</v>
      </c>
    </row>
    <row r="724" spans="1:14">
      <c r="A724" s="71">
        <v>38354</v>
      </c>
      <c r="B724" s="50">
        <v>44</v>
      </c>
      <c r="C724" s="50">
        <v>42</v>
      </c>
      <c r="D724" s="50">
        <v>40</v>
      </c>
      <c r="E724" s="28">
        <v>29.95</v>
      </c>
      <c r="F724" s="50">
        <v>13</v>
      </c>
      <c r="G724" s="30">
        <v>5</v>
      </c>
      <c r="H724" s="28">
        <v>0.49</v>
      </c>
      <c r="I724" s="20">
        <v>8</v>
      </c>
      <c r="J724" s="20" t="s">
        <v>35</v>
      </c>
      <c r="K724" s="35">
        <f t="shared" ref="K724:K755" si="40">E725-E724</f>
        <v>-7.9999999999998295E-2</v>
      </c>
      <c r="L724" s="20"/>
      <c r="M724" s="1">
        <v>2005</v>
      </c>
      <c r="N724" s="18">
        <v>719</v>
      </c>
    </row>
    <row r="725" spans="1:14">
      <c r="A725" s="16">
        <v>38355</v>
      </c>
      <c r="B725" s="4">
        <v>56</v>
      </c>
      <c r="C725" s="4">
        <v>47</v>
      </c>
      <c r="D725" s="4">
        <v>38</v>
      </c>
      <c r="E725" s="2">
        <v>29.87</v>
      </c>
      <c r="F725" s="4">
        <v>17</v>
      </c>
      <c r="G725" s="3">
        <v>6</v>
      </c>
      <c r="H725" s="2">
        <v>0</v>
      </c>
      <c r="I725" s="1">
        <v>4</v>
      </c>
      <c r="J725" s="1"/>
      <c r="K725" s="5">
        <f t="shared" si="40"/>
        <v>0</v>
      </c>
      <c r="L725" s="1">
        <f t="shared" ref="L725:L756" si="41">E725-E724</f>
        <v>-7.9999999999998295E-2</v>
      </c>
      <c r="M725" s="1"/>
      <c r="N725" s="18">
        <v>720</v>
      </c>
    </row>
    <row r="726" spans="1:14">
      <c r="A726" s="16">
        <v>38356</v>
      </c>
      <c r="B726" s="4">
        <v>52</v>
      </c>
      <c r="C726" s="4">
        <v>45</v>
      </c>
      <c r="D726" s="4">
        <v>37</v>
      </c>
      <c r="E726" s="2">
        <v>29.87</v>
      </c>
      <c r="F726" s="4">
        <v>24</v>
      </c>
      <c r="G726" s="3">
        <v>12</v>
      </c>
      <c r="H726" s="2">
        <v>0</v>
      </c>
      <c r="I726" s="1">
        <v>0</v>
      </c>
      <c r="J726" s="1"/>
      <c r="K726" s="5">
        <f t="shared" si="40"/>
        <v>0.32999999999999829</v>
      </c>
      <c r="L726" s="1">
        <f t="shared" si="41"/>
        <v>0</v>
      </c>
      <c r="M726" s="1"/>
      <c r="N726" s="18">
        <v>721</v>
      </c>
    </row>
    <row r="727" spans="1:14">
      <c r="A727" s="16">
        <v>38357</v>
      </c>
      <c r="B727" s="4">
        <v>46</v>
      </c>
      <c r="C727" s="4">
        <v>43</v>
      </c>
      <c r="D727" s="4">
        <v>40</v>
      </c>
      <c r="E727" s="2">
        <v>30.2</v>
      </c>
      <c r="F727" s="4">
        <v>7</v>
      </c>
      <c r="G727" s="3">
        <v>2</v>
      </c>
      <c r="H727" s="2" t="s">
        <v>42</v>
      </c>
      <c r="I727" s="1">
        <v>8</v>
      </c>
      <c r="J727" s="1" t="s">
        <v>35</v>
      </c>
      <c r="K727" s="5">
        <f t="shared" si="40"/>
        <v>-0.14999999999999858</v>
      </c>
      <c r="L727" s="1">
        <f t="shared" si="41"/>
        <v>0.32999999999999829</v>
      </c>
      <c r="M727" s="1"/>
      <c r="N727" s="18">
        <v>722</v>
      </c>
    </row>
    <row r="728" spans="1:14">
      <c r="A728" s="16">
        <v>38358</v>
      </c>
      <c r="B728" s="4">
        <v>50</v>
      </c>
      <c r="C728" s="4">
        <v>44</v>
      </c>
      <c r="D728" s="4">
        <v>38</v>
      </c>
      <c r="E728" s="2">
        <v>30.05</v>
      </c>
      <c r="F728" s="4">
        <v>7</v>
      </c>
      <c r="G728" s="3">
        <v>1</v>
      </c>
      <c r="H728" s="2">
        <v>0</v>
      </c>
      <c r="I728" s="1">
        <v>8</v>
      </c>
      <c r="J728" s="1"/>
      <c r="K728" s="5">
        <f t="shared" si="40"/>
        <v>-0.64000000000000057</v>
      </c>
      <c r="L728" s="1">
        <f t="shared" si="41"/>
        <v>-0.14999999999999858</v>
      </c>
      <c r="M728" s="1"/>
      <c r="N728" s="18">
        <v>723</v>
      </c>
    </row>
    <row r="729" spans="1:14">
      <c r="A729" s="16">
        <v>38359</v>
      </c>
      <c r="B729" s="4">
        <v>43</v>
      </c>
      <c r="C729" s="4">
        <v>39</v>
      </c>
      <c r="D729" s="4">
        <v>35</v>
      </c>
      <c r="E729" s="2">
        <v>29.41</v>
      </c>
      <c r="F729" s="4">
        <v>17</v>
      </c>
      <c r="G729" s="3">
        <v>7</v>
      </c>
      <c r="H729" s="2">
        <v>0.94</v>
      </c>
      <c r="I729" s="1">
        <v>8</v>
      </c>
      <c r="J729" s="1" t="s">
        <v>40</v>
      </c>
      <c r="K729" s="5">
        <f t="shared" si="40"/>
        <v>0.19000000000000128</v>
      </c>
      <c r="L729" s="1">
        <f t="shared" si="41"/>
        <v>-0.64000000000000057</v>
      </c>
      <c r="M729" s="1"/>
      <c r="N729" s="18">
        <v>724</v>
      </c>
    </row>
    <row r="730" spans="1:14">
      <c r="A730" s="16">
        <v>38360</v>
      </c>
      <c r="B730" s="4">
        <v>49</v>
      </c>
      <c r="C730" s="4">
        <v>44</v>
      </c>
      <c r="D730" s="4">
        <v>38</v>
      </c>
      <c r="E730" s="2">
        <v>29.6</v>
      </c>
      <c r="F730" s="4">
        <v>36</v>
      </c>
      <c r="G730" s="3">
        <v>16</v>
      </c>
      <c r="H730" s="2" t="s">
        <v>42</v>
      </c>
      <c r="I730" s="1">
        <v>4</v>
      </c>
      <c r="J730" s="1"/>
      <c r="K730" s="5">
        <f t="shared" si="40"/>
        <v>0.27999999999999758</v>
      </c>
      <c r="L730" s="1">
        <f t="shared" si="41"/>
        <v>0.19000000000000128</v>
      </c>
      <c r="M730" s="1"/>
      <c r="N730" s="18">
        <v>725</v>
      </c>
    </row>
    <row r="731" spans="1:14">
      <c r="A731" s="16">
        <v>38361</v>
      </c>
      <c r="B731" s="4">
        <v>51</v>
      </c>
      <c r="C731" s="4">
        <v>47</v>
      </c>
      <c r="D731" s="4">
        <v>43</v>
      </c>
      <c r="E731" s="2">
        <v>29.88</v>
      </c>
      <c r="F731" s="4">
        <v>29</v>
      </c>
      <c r="G731" s="3">
        <v>8</v>
      </c>
      <c r="H731" s="2">
        <v>0.04</v>
      </c>
      <c r="I731" s="1">
        <v>8</v>
      </c>
      <c r="J731" s="1" t="s">
        <v>35</v>
      </c>
      <c r="K731" s="5">
        <f t="shared" si="40"/>
        <v>-2.9999999999997584E-2</v>
      </c>
      <c r="L731" s="1">
        <f t="shared" si="41"/>
        <v>0.27999999999999758</v>
      </c>
      <c r="M731" s="1"/>
      <c r="N731" s="18">
        <v>726</v>
      </c>
    </row>
    <row r="732" spans="1:14">
      <c r="A732" s="16">
        <v>38362</v>
      </c>
      <c r="B732" s="4">
        <v>49</v>
      </c>
      <c r="C732" s="4">
        <v>46</v>
      </c>
      <c r="D732" s="4">
        <v>42</v>
      </c>
      <c r="E732" s="2">
        <v>29.85</v>
      </c>
      <c r="F732" s="4">
        <v>17</v>
      </c>
      <c r="G732" s="3">
        <v>3</v>
      </c>
      <c r="H732" s="2">
        <v>0.56999999999999995</v>
      </c>
      <c r="I732" s="1">
        <v>8</v>
      </c>
      <c r="J732" s="1" t="s">
        <v>35</v>
      </c>
      <c r="K732" s="5">
        <f t="shared" si="40"/>
        <v>0</v>
      </c>
      <c r="L732" s="1">
        <f t="shared" si="41"/>
        <v>-2.9999999999997584E-2</v>
      </c>
      <c r="M732" s="1"/>
      <c r="N732" s="18">
        <v>727</v>
      </c>
    </row>
    <row r="733" spans="1:14">
      <c r="A733" s="16">
        <v>38363</v>
      </c>
      <c r="B733" s="4">
        <v>52</v>
      </c>
      <c r="C733" s="4">
        <v>43</v>
      </c>
      <c r="D733" s="4">
        <v>34</v>
      </c>
      <c r="E733" s="2">
        <v>29.85</v>
      </c>
      <c r="F733" s="4">
        <v>12</v>
      </c>
      <c r="G733" s="3">
        <v>3</v>
      </c>
      <c r="H733" s="2">
        <v>0.04</v>
      </c>
      <c r="I733" s="1">
        <v>7</v>
      </c>
      <c r="J733" s="1" t="s">
        <v>35</v>
      </c>
      <c r="K733" s="5">
        <f t="shared" si="40"/>
        <v>0.35999999999999943</v>
      </c>
      <c r="L733" s="1">
        <f t="shared" si="41"/>
        <v>0</v>
      </c>
      <c r="M733" s="1"/>
      <c r="N733" s="18">
        <v>728</v>
      </c>
    </row>
    <row r="734" spans="1:14">
      <c r="A734" s="16">
        <v>38364</v>
      </c>
      <c r="B734" s="4">
        <v>56</v>
      </c>
      <c r="C734" s="4">
        <v>43</v>
      </c>
      <c r="D734" s="4">
        <v>30</v>
      </c>
      <c r="E734" s="2">
        <v>30.21</v>
      </c>
      <c r="F734" s="4">
        <v>12</v>
      </c>
      <c r="G734" s="3">
        <v>4</v>
      </c>
      <c r="H734" s="2">
        <v>0</v>
      </c>
      <c r="I734" s="1">
        <v>0</v>
      </c>
      <c r="J734" s="1"/>
      <c r="K734" s="5">
        <f t="shared" si="40"/>
        <v>0.11999999999999744</v>
      </c>
      <c r="L734" s="1">
        <f t="shared" si="41"/>
        <v>0.35999999999999943</v>
      </c>
      <c r="M734" s="1"/>
      <c r="N734" s="18">
        <v>729</v>
      </c>
    </row>
    <row r="735" spans="1:14">
      <c r="A735" s="16">
        <v>38365</v>
      </c>
      <c r="B735" s="4">
        <v>49</v>
      </c>
      <c r="C735" s="4">
        <v>39</v>
      </c>
      <c r="D735" s="4">
        <v>28</v>
      </c>
      <c r="E735" s="2">
        <v>30.33</v>
      </c>
      <c r="F735" s="4">
        <v>6</v>
      </c>
      <c r="G735" s="3">
        <v>0</v>
      </c>
      <c r="H735" s="2">
        <v>0</v>
      </c>
      <c r="I735" s="1">
        <v>0</v>
      </c>
      <c r="J735" s="1"/>
      <c r="K735" s="5">
        <f t="shared" si="40"/>
        <v>-3.9999999999999147E-2</v>
      </c>
      <c r="L735" s="1">
        <f t="shared" si="41"/>
        <v>0.11999999999999744</v>
      </c>
      <c r="M735" s="1"/>
      <c r="N735" s="18">
        <v>730</v>
      </c>
    </row>
    <row r="736" spans="1:14">
      <c r="A736" s="16">
        <v>38366</v>
      </c>
      <c r="B736" s="4">
        <v>53</v>
      </c>
      <c r="C736" s="4">
        <v>41</v>
      </c>
      <c r="D736" s="4">
        <v>29</v>
      </c>
      <c r="E736" s="2">
        <v>30.29</v>
      </c>
      <c r="F736" s="4">
        <v>9</v>
      </c>
      <c r="G736" s="3">
        <v>1</v>
      </c>
      <c r="H736" s="2">
        <v>0</v>
      </c>
      <c r="I736" s="1">
        <v>2</v>
      </c>
      <c r="J736" s="1"/>
      <c r="K736" s="5">
        <f t="shared" si="40"/>
        <v>5.0000000000000711E-2</v>
      </c>
      <c r="L736" s="1">
        <f t="shared" si="41"/>
        <v>-3.9999999999999147E-2</v>
      </c>
      <c r="M736" s="1"/>
      <c r="N736" s="18">
        <v>731</v>
      </c>
    </row>
    <row r="737" spans="1:14">
      <c r="A737" s="16">
        <v>38367</v>
      </c>
      <c r="B737" s="4">
        <v>50</v>
      </c>
      <c r="C737" s="4">
        <v>44</v>
      </c>
      <c r="D737" s="4">
        <v>38</v>
      </c>
      <c r="E737" s="2">
        <v>30.34</v>
      </c>
      <c r="F737" s="4">
        <v>9</v>
      </c>
      <c r="G737" s="3">
        <v>3</v>
      </c>
      <c r="H737" s="2">
        <v>0.03</v>
      </c>
      <c r="I737" s="1">
        <v>4</v>
      </c>
      <c r="J737" s="1" t="s">
        <v>35</v>
      </c>
      <c r="K737" s="5">
        <f t="shared" si="40"/>
        <v>7.0000000000000284E-2</v>
      </c>
      <c r="L737" s="1">
        <f t="shared" si="41"/>
        <v>5.0000000000000711E-2</v>
      </c>
      <c r="M737" s="1"/>
      <c r="N737" s="18">
        <v>732</v>
      </c>
    </row>
    <row r="738" spans="1:14">
      <c r="A738" s="16">
        <v>38368</v>
      </c>
      <c r="B738" s="4">
        <v>63</v>
      </c>
      <c r="C738" s="4">
        <v>53</v>
      </c>
      <c r="D738" s="4">
        <v>42</v>
      </c>
      <c r="E738" s="2">
        <v>30.41</v>
      </c>
      <c r="F738" s="4">
        <v>9</v>
      </c>
      <c r="G738" s="3">
        <v>4</v>
      </c>
      <c r="H738" s="2">
        <v>0.05</v>
      </c>
      <c r="I738" s="1">
        <v>8</v>
      </c>
      <c r="J738" s="1" t="s">
        <v>35</v>
      </c>
      <c r="K738" s="5">
        <f t="shared" si="40"/>
        <v>-7.0000000000000284E-2</v>
      </c>
      <c r="L738" s="1">
        <f t="shared" si="41"/>
        <v>7.0000000000000284E-2</v>
      </c>
      <c r="M738" s="1"/>
      <c r="N738" s="18">
        <v>733</v>
      </c>
    </row>
    <row r="739" spans="1:14">
      <c r="A739" s="16">
        <v>38369</v>
      </c>
      <c r="B739" s="4">
        <v>59</v>
      </c>
      <c r="C739" s="4">
        <v>50</v>
      </c>
      <c r="D739" s="4">
        <v>40</v>
      </c>
      <c r="E739" s="2">
        <v>30.34</v>
      </c>
      <c r="F739" s="4">
        <v>8</v>
      </c>
      <c r="G739" s="3">
        <v>2</v>
      </c>
      <c r="H739" s="2">
        <v>0</v>
      </c>
      <c r="I739" s="1">
        <v>0</v>
      </c>
      <c r="J739" s="1" t="s">
        <v>37</v>
      </c>
      <c r="K739" s="5">
        <f t="shared" si="40"/>
        <v>0</v>
      </c>
      <c r="L739" s="1">
        <f t="shared" si="41"/>
        <v>-7.0000000000000284E-2</v>
      </c>
      <c r="M739" s="1"/>
      <c r="N739" s="18">
        <v>734</v>
      </c>
    </row>
    <row r="740" spans="1:14">
      <c r="A740" s="16">
        <v>38370</v>
      </c>
      <c r="B740" s="4">
        <v>46</v>
      </c>
      <c r="C740" s="4">
        <v>45</v>
      </c>
      <c r="D740" s="4">
        <v>43</v>
      </c>
      <c r="E740" s="2">
        <v>30.34</v>
      </c>
      <c r="F740" s="4">
        <v>9</v>
      </c>
      <c r="G740" s="3">
        <v>2</v>
      </c>
      <c r="H740" s="2">
        <v>0</v>
      </c>
      <c r="I740" s="1">
        <v>8</v>
      </c>
      <c r="J740" s="1" t="s">
        <v>37</v>
      </c>
      <c r="K740" s="5">
        <f t="shared" si="40"/>
        <v>-3.9999999999999147E-2</v>
      </c>
      <c r="L740" s="1">
        <f t="shared" si="41"/>
        <v>0</v>
      </c>
      <c r="M740" s="1"/>
      <c r="N740" s="18">
        <v>735</v>
      </c>
    </row>
    <row r="741" spans="1:14">
      <c r="A741" s="16">
        <v>38371</v>
      </c>
      <c r="B741" s="4">
        <v>63</v>
      </c>
      <c r="C741" s="4">
        <v>52</v>
      </c>
      <c r="D741" s="4">
        <v>40</v>
      </c>
      <c r="E741" s="2">
        <v>30.3</v>
      </c>
      <c r="F741" s="4">
        <v>12</v>
      </c>
      <c r="G741" s="3">
        <v>3</v>
      </c>
      <c r="H741" s="2">
        <v>0</v>
      </c>
      <c r="I741" s="1">
        <v>4</v>
      </c>
      <c r="J741" s="1" t="s">
        <v>37</v>
      </c>
      <c r="K741" s="5">
        <f t="shared" si="40"/>
        <v>-0.12999999999999901</v>
      </c>
      <c r="L741" s="1">
        <f t="shared" si="41"/>
        <v>-3.9999999999999147E-2</v>
      </c>
      <c r="M741" s="1"/>
      <c r="N741" s="18">
        <v>736</v>
      </c>
    </row>
    <row r="742" spans="1:14">
      <c r="A742" s="16">
        <v>38372</v>
      </c>
      <c r="B742" s="4">
        <v>57</v>
      </c>
      <c r="C742" s="4">
        <v>48</v>
      </c>
      <c r="D742" s="4">
        <v>38</v>
      </c>
      <c r="E742" s="2">
        <v>30.17</v>
      </c>
      <c r="F742" s="4">
        <v>7</v>
      </c>
      <c r="G742" s="3">
        <v>1</v>
      </c>
      <c r="H742" s="2">
        <v>0</v>
      </c>
      <c r="I742" s="1">
        <v>4</v>
      </c>
      <c r="J742" s="1" t="s">
        <v>37</v>
      </c>
      <c r="K742" s="5">
        <f t="shared" si="40"/>
        <v>-9.0000000000003411E-2</v>
      </c>
      <c r="L742" s="1">
        <f t="shared" si="41"/>
        <v>-0.12999999999999901</v>
      </c>
      <c r="M742" s="1"/>
      <c r="N742" s="18">
        <v>737</v>
      </c>
    </row>
    <row r="743" spans="1:14">
      <c r="A743" s="16">
        <v>38373</v>
      </c>
      <c r="B743" s="4">
        <v>61</v>
      </c>
      <c r="C743" s="4">
        <v>49</v>
      </c>
      <c r="D743" s="4">
        <v>37</v>
      </c>
      <c r="E743" s="2">
        <v>30.08</v>
      </c>
      <c r="F743" s="4">
        <v>13</v>
      </c>
      <c r="G743" s="3">
        <v>3</v>
      </c>
      <c r="H743" s="2">
        <v>0.01</v>
      </c>
      <c r="I743" s="1">
        <v>5</v>
      </c>
      <c r="J743" s="1" t="s">
        <v>37</v>
      </c>
      <c r="K743" s="5">
        <f t="shared" si="40"/>
        <v>5.0000000000000711E-2</v>
      </c>
      <c r="L743" s="1">
        <f t="shared" si="41"/>
        <v>-9.0000000000003411E-2</v>
      </c>
      <c r="M743" s="1"/>
      <c r="N743" s="18">
        <v>738</v>
      </c>
    </row>
    <row r="744" spans="1:14">
      <c r="A744" s="16">
        <v>38374</v>
      </c>
      <c r="B744" s="4">
        <v>55</v>
      </c>
      <c r="C744" s="4">
        <v>46</v>
      </c>
      <c r="D744" s="4">
        <v>37</v>
      </c>
      <c r="E744" s="2">
        <v>30.13</v>
      </c>
      <c r="F744" s="4">
        <v>12</v>
      </c>
      <c r="G744" s="3">
        <v>3</v>
      </c>
      <c r="H744" s="2">
        <v>0</v>
      </c>
      <c r="I744" s="1">
        <v>4</v>
      </c>
      <c r="J744" s="1" t="s">
        <v>37</v>
      </c>
      <c r="K744" s="5">
        <f t="shared" si="40"/>
        <v>-9.9999999999980105E-3</v>
      </c>
      <c r="L744" s="1">
        <f t="shared" si="41"/>
        <v>5.0000000000000711E-2</v>
      </c>
      <c r="M744" s="1"/>
      <c r="N744" s="18">
        <v>739</v>
      </c>
    </row>
    <row r="745" spans="1:14">
      <c r="A745" s="16">
        <v>38375</v>
      </c>
      <c r="B745" s="4">
        <v>62</v>
      </c>
      <c r="C745" s="4">
        <v>50</v>
      </c>
      <c r="D745" s="4">
        <v>37</v>
      </c>
      <c r="E745" s="2">
        <v>30.12</v>
      </c>
      <c r="F745" s="4">
        <v>6</v>
      </c>
      <c r="G745" s="3">
        <v>1</v>
      </c>
      <c r="H745" s="2">
        <v>0</v>
      </c>
      <c r="I745" s="1">
        <v>2</v>
      </c>
      <c r="J745" s="1" t="s">
        <v>37</v>
      </c>
      <c r="K745" s="5">
        <f t="shared" si="40"/>
        <v>-4.00000000000027E-2</v>
      </c>
      <c r="L745" s="1">
        <f t="shared" si="41"/>
        <v>-9.9999999999980105E-3</v>
      </c>
      <c r="M745" s="1"/>
      <c r="N745" s="18">
        <v>740</v>
      </c>
    </row>
    <row r="746" spans="1:14">
      <c r="A746" s="16">
        <v>38376</v>
      </c>
      <c r="B746" s="4">
        <v>64</v>
      </c>
      <c r="C746" s="4">
        <v>51</v>
      </c>
      <c r="D746" s="4">
        <v>37</v>
      </c>
      <c r="E746" s="2">
        <v>30.08</v>
      </c>
      <c r="F746" s="4">
        <v>10</v>
      </c>
      <c r="G746" s="3">
        <v>2</v>
      </c>
      <c r="H746" s="2" t="s">
        <v>42</v>
      </c>
      <c r="I746" s="1">
        <v>5</v>
      </c>
      <c r="J746" s="1" t="s">
        <v>37</v>
      </c>
      <c r="K746" s="5">
        <f t="shared" si="40"/>
        <v>-2.9999999999997584E-2</v>
      </c>
      <c r="L746" s="1">
        <f t="shared" si="41"/>
        <v>-4.00000000000027E-2</v>
      </c>
      <c r="M746" s="1"/>
      <c r="N746" s="18">
        <v>741</v>
      </c>
    </row>
    <row r="747" spans="1:14">
      <c r="A747" s="16">
        <v>38377</v>
      </c>
      <c r="B747" s="4">
        <v>57</v>
      </c>
      <c r="C747" s="4">
        <v>53</v>
      </c>
      <c r="D747" s="4">
        <v>48</v>
      </c>
      <c r="E747" s="2">
        <v>30.05</v>
      </c>
      <c r="F747" s="4">
        <v>8</v>
      </c>
      <c r="G747" s="3">
        <v>2</v>
      </c>
      <c r="H747" s="2">
        <v>0.44</v>
      </c>
      <c r="I747" s="1">
        <v>8</v>
      </c>
      <c r="J747" s="1" t="s">
        <v>35</v>
      </c>
      <c r="K747" s="5">
        <f t="shared" si="40"/>
        <v>-0.19000000000000128</v>
      </c>
      <c r="L747" s="1">
        <f t="shared" si="41"/>
        <v>-2.9999999999997584E-2</v>
      </c>
      <c r="M747" s="1"/>
      <c r="N747" s="18">
        <v>742</v>
      </c>
    </row>
    <row r="748" spans="1:14">
      <c r="A748" s="16">
        <v>38378</v>
      </c>
      <c r="B748" s="4">
        <v>53</v>
      </c>
      <c r="C748" s="4">
        <v>51</v>
      </c>
      <c r="D748" s="4">
        <v>48</v>
      </c>
      <c r="E748" s="2">
        <v>29.86</v>
      </c>
      <c r="F748" s="4">
        <v>10</v>
      </c>
      <c r="G748" s="3">
        <v>2</v>
      </c>
      <c r="H748" s="2">
        <v>1.29</v>
      </c>
      <c r="I748" s="1">
        <v>8</v>
      </c>
      <c r="J748" s="1" t="s">
        <v>35</v>
      </c>
      <c r="K748" s="5">
        <f t="shared" si="40"/>
        <v>0.10000000000000142</v>
      </c>
      <c r="L748" s="1">
        <f t="shared" si="41"/>
        <v>-0.19000000000000128</v>
      </c>
      <c r="M748" s="1"/>
      <c r="N748" s="18">
        <v>743</v>
      </c>
    </row>
    <row r="749" spans="1:14">
      <c r="A749" s="16">
        <v>38379</v>
      </c>
      <c r="B749" s="4">
        <v>55</v>
      </c>
      <c r="C749" s="4">
        <v>52</v>
      </c>
      <c r="D749" s="4">
        <v>49</v>
      </c>
      <c r="E749" s="2">
        <v>29.96</v>
      </c>
      <c r="F749" s="4">
        <v>29</v>
      </c>
      <c r="G749" s="3">
        <v>7</v>
      </c>
      <c r="H749" s="2">
        <v>0.14000000000000001</v>
      </c>
      <c r="I749" s="1">
        <v>8</v>
      </c>
      <c r="J749" s="1" t="s">
        <v>35</v>
      </c>
      <c r="K749" s="5">
        <f t="shared" si="40"/>
        <v>5.9999999999998721E-2</v>
      </c>
      <c r="L749" s="1">
        <f t="shared" si="41"/>
        <v>0.10000000000000142</v>
      </c>
      <c r="M749" s="1"/>
      <c r="N749" s="18">
        <v>744</v>
      </c>
    </row>
    <row r="750" spans="1:14">
      <c r="A750" s="16">
        <v>38380</v>
      </c>
      <c r="B750" s="4">
        <v>55</v>
      </c>
      <c r="C750" s="4">
        <v>51</v>
      </c>
      <c r="D750" s="4">
        <v>46</v>
      </c>
      <c r="E750" s="2">
        <v>30.02</v>
      </c>
      <c r="F750" s="4">
        <v>37</v>
      </c>
      <c r="G750" s="3">
        <v>16</v>
      </c>
      <c r="H750" s="2">
        <v>0.28000000000000003</v>
      </c>
      <c r="I750" s="1">
        <v>8</v>
      </c>
      <c r="J750" s="1" t="s">
        <v>35</v>
      </c>
      <c r="K750" s="5">
        <f t="shared" si="40"/>
        <v>0.21000000000000085</v>
      </c>
      <c r="L750" s="1">
        <f t="shared" si="41"/>
        <v>5.9999999999998721E-2</v>
      </c>
      <c r="M750" s="1"/>
      <c r="N750" s="18">
        <v>745</v>
      </c>
    </row>
    <row r="751" spans="1:14">
      <c r="A751" s="16">
        <v>38381</v>
      </c>
      <c r="B751" s="4">
        <v>59</v>
      </c>
      <c r="C751" s="4">
        <v>49</v>
      </c>
      <c r="D751" s="4">
        <v>39</v>
      </c>
      <c r="E751" s="2">
        <v>30.23</v>
      </c>
      <c r="F751" s="4">
        <v>16</v>
      </c>
      <c r="G751" s="3">
        <v>6</v>
      </c>
      <c r="H751" s="2">
        <v>0</v>
      </c>
      <c r="I751" s="1">
        <v>4</v>
      </c>
      <c r="J751" s="1" t="s">
        <v>37</v>
      </c>
      <c r="K751" s="5">
        <f t="shared" si="40"/>
        <v>7.9999999999998295E-2</v>
      </c>
      <c r="L751" s="1">
        <f t="shared" si="41"/>
        <v>0.21000000000000085</v>
      </c>
      <c r="M751" s="1"/>
      <c r="N751" s="18">
        <v>746</v>
      </c>
    </row>
    <row r="752" spans="1:14">
      <c r="A752" s="16">
        <v>38382</v>
      </c>
      <c r="B752" s="4">
        <v>66</v>
      </c>
      <c r="C752" s="4">
        <v>51</v>
      </c>
      <c r="D752" s="4">
        <v>35</v>
      </c>
      <c r="E752" s="2">
        <v>30.31</v>
      </c>
      <c r="F752" s="4">
        <v>20</v>
      </c>
      <c r="G752" s="3">
        <v>7</v>
      </c>
      <c r="H752" s="2">
        <v>0</v>
      </c>
      <c r="I752" s="1">
        <v>0</v>
      </c>
      <c r="J752" s="1"/>
      <c r="K752" s="5">
        <f t="shared" si="40"/>
        <v>-4.9999999999997158E-2</v>
      </c>
      <c r="L752" s="1">
        <f t="shared" si="41"/>
        <v>7.9999999999998295E-2</v>
      </c>
      <c r="M752" s="1"/>
      <c r="N752" s="18">
        <v>747</v>
      </c>
    </row>
    <row r="753" spans="1:14">
      <c r="A753" s="16">
        <v>38383</v>
      </c>
      <c r="B753" s="4">
        <v>70</v>
      </c>
      <c r="C753" s="4">
        <v>54</v>
      </c>
      <c r="D753" s="4">
        <v>37</v>
      </c>
      <c r="E753" s="2">
        <v>30.26</v>
      </c>
      <c r="F753" s="4">
        <v>24</v>
      </c>
      <c r="G753" s="3">
        <v>11</v>
      </c>
      <c r="H753" s="2">
        <v>0</v>
      </c>
      <c r="I753" s="1">
        <v>0</v>
      </c>
      <c r="J753" s="1"/>
      <c r="K753" s="5">
        <f t="shared" si="40"/>
        <v>5.9999999999998721E-2</v>
      </c>
      <c r="L753" s="1">
        <f t="shared" si="41"/>
        <v>-4.9999999999997158E-2</v>
      </c>
      <c r="M753" s="1"/>
      <c r="N753" s="18">
        <v>748</v>
      </c>
    </row>
    <row r="754" spans="1:14">
      <c r="A754" s="16">
        <v>38384</v>
      </c>
      <c r="B754" s="4">
        <v>72</v>
      </c>
      <c r="C754" s="4">
        <v>62</v>
      </c>
      <c r="D754" s="4">
        <v>52</v>
      </c>
      <c r="E754" s="2">
        <v>30.32</v>
      </c>
      <c r="F754" s="4">
        <v>15</v>
      </c>
      <c r="G754" s="3">
        <v>10</v>
      </c>
      <c r="H754" s="2">
        <v>0</v>
      </c>
      <c r="I754" s="1">
        <v>0</v>
      </c>
      <c r="J754" s="1"/>
      <c r="K754" s="5">
        <f t="shared" si="40"/>
        <v>-1.9999999999999574E-2</v>
      </c>
      <c r="L754" s="1">
        <f t="shared" si="41"/>
        <v>5.9999999999998721E-2</v>
      </c>
      <c r="M754" s="1"/>
      <c r="N754" s="18">
        <v>749</v>
      </c>
    </row>
    <row r="755" spans="1:14">
      <c r="A755" s="16">
        <v>38385</v>
      </c>
      <c r="B755" s="4">
        <v>74</v>
      </c>
      <c r="C755" s="4">
        <v>59</v>
      </c>
      <c r="D755" s="4">
        <v>43</v>
      </c>
      <c r="E755" s="2">
        <v>30.3</v>
      </c>
      <c r="F755" s="4">
        <v>17</v>
      </c>
      <c r="G755" s="3">
        <v>8</v>
      </c>
      <c r="H755" s="2">
        <v>0</v>
      </c>
      <c r="I755" s="1">
        <v>0</v>
      </c>
      <c r="J755" s="1"/>
      <c r="K755" s="5">
        <f t="shared" si="40"/>
        <v>-0.12999999999999901</v>
      </c>
      <c r="L755" s="1">
        <f t="shared" si="41"/>
        <v>-1.9999999999999574E-2</v>
      </c>
      <c r="M755" s="1"/>
      <c r="N755" s="18">
        <v>750</v>
      </c>
    </row>
    <row r="756" spans="1:14">
      <c r="A756" s="16">
        <v>38386</v>
      </c>
      <c r="B756" s="4">
        <v>78</v>
      </c>
      <c r="C756" s="4">
        <v>57</v>
      </c>
      <c r="D756" s="4">
        <v>36</v>
      </c>
      <c r="E756" s="2">
        <v>30.17</v>
      </c>
      <c r="F756" s="4">
        <v>14</v>
      </c>
      <c r="G756" s="3">
        <v>3</v>
      </c>
      <c r="H756" s="2">
        <v>0</v>
      </c>
      <c r="I756" s="1">
        <v>0</v>
      </c>
      <c r="J756" s="1"/>
      <c r="K756" s="5">
        <f t="shared" ref="K756:K787" si="42">E757-E756</f>
        <v>4.9999999999997158E-2</v>
      </c>
      <c r="L756" s="1">
        <f t="shared" si="41"/>
        <v>-0.12999999999999901</v>
      </c>
      <c r="M756" s="1"/>
      <c r="N756" s="18">
        <v>751</v>
      </c>
    </row>
    <row r="757" spans="1:14">
      <c r="A757" s="16">
        <v>38387</v>
      </c>
      <c r="B757" s="4">
        <v>62</v>
      </c>
      <c r="C757" s="4">
        <v>50</v>
      </c>
      <c r="D757" s="4">
        <v>37</v>
      </c>
      <c r="E757" s="2">
        <v>30.22</v>
      </c>
      <c r="F757" s="4">
        <v>7</v>
      </c>
      <c r="G757" s="3">
        <v>1</v>
      </c>
      <c r="H757" s="2">
        <v>0</v>
      </c>
      <c r="I757" s="1">
        <v>0</v>
      </c>
      <c r="J757" s="1" t="s">
        <v>37</v>
      </c>
      <c r="K757" s="5">
        <f t="shared" si="42"/>
        <v>-0.23999999999999844</v>
      </c>
      <c r="L757" s="1">
        <f t="shared" ref="L757:L788" si="43">E757-E756</f>
        <v>4.9999999999997158E-2</v>
      </c>
      <c r="M757" s="1"/>
      <c r="N757" s="18">
        <v>752</v>
      </c>
    </row>
    <row r="758" spans="1:14">
      <c r="A758" s="16">
        <v>38388</v>
      </c>
      <c r="B758" s="4">
        <v>61</v>
      </c>
      <c r="C758" s="4">
        <v>50</v>
      </c>
      <c r="D758" s="4">
        <v>38</v>
      </c>
      <c r="E758" s="2">
        <v>29.98</v>
      </c>
      <c r="F758" s="4">
        <v>17</v>
      </c>
      <c r="G758" s="3">
        <v>10</v>
      </c>
      <c r="H758" s="2">
        <v>0</v>
      </c>
      <c r="I758" s="1">
        <v>0</v>
      </c>
      <c r="J758" s="1"/>
      <c r="K758" s="5">
        <f t="shared" si="42"/>
        <v>-8.9999999999999858E-2</v>
      </c>
      <c r="L758" s="1">
        <f t="shared" si="43"/>
        <v>-0.23999999999999844</v>
      </c>
      <c r="M758" s="1"/>
      <c r="N758" s="18">
        <v>753</v>
      </c>
    </row>
    <row r="759" spans="1:14">
      <c r="A759" s="16">
        <v>38389</v>
      </c>
      <c r="B759" s="4">
        <v>58</v>
      </c>
      <c r="C759" s="4">
        <v>50</v>
      </c>
      <c r="D759" s="4">
        <v>42</v>
      </c>
      <c r="E759" s="2">
        <v>29.89</v>
      </c>
      <c r="F759" s="4">
        <v>13</v>
      </c>
      <c r="G759" s="3">
        <v>6</v>
      </c>
      <c r="H759" s="2" t="s">
        <v>42</v>
      </c>
      <c r="I759" s="1">
        <v>0</v>
      </c>
      <c r="J759" s="1" t="s">
        <v>35</v>
      </c>
      <c r="K759" s="5">
        <f t="shared" si="42"/>
        <v>8.9999999999999858E-2</v>
      </c>
      <c r="L759" s="1">
        <f t="shared" si="43"/>
        <v>-8.9999999999999858E-2</v>
      </c>
      <c r="M759" s="1"/>
      <c r="N759" s="18">
        <v>754</v>
      </c>
    </row>
    <row r="760" spans="1:14">
      <c r="A760" s="16">
        <v>38390</v>
      </c>
      <c r="B760" s="4">
        <v>58</v>
      </c>
      <c r="C760" s="4">
        <v>51</v>
      </c>
      <c r="D760" s="4">
        <v>43</v>
      </c>
      <c r="E760" s="2">
        <v>29.98</v>
      </c>
      <c r="F760" s="4">
        <v>14</v>
      </c>
      <c r="G760" s="3">
        <v>5</v>
      </c>
      <c r="H760" s="2" t="s">
        <v>42</v>
      </c>
      <c r="I760" s="1">
        <v>5</v>
      </c>
      <c r="J760" s="1"/>
      <c r="K760" s="5">
        <f t="shared" si="42"/>
        <v>0.12999999999999901</v>
      </c>
      <c r="L760" s="1">
        <f t="shared" si="43"/>
        <v>8.9999999999999858E-2</v>
      </c>
      <c r="M760" s="1"/>
      <c r="N760" s="18">
        <v>755</v>
      </c>
    </row>
    <row r="761" spans="1:14">
      <c r="A761" s="16">
        <v>38391</v>
      </c>
      <c r="B761" s="4">
        <v>62</v>
      </c>
      <c r="C761" s="4">
        <v>50</v>
      </c>
      <c r="D761" s="4">
        <v>38</v>
      </c>
      <c r="E761" s="2">
        <v>30.11</v>
      </c>
      <c r="F761" s="4">
        <v>8</v>
      </c>
      <c r="G761" s="3">
        <v>3</v>
      </c>
      <c r="H761" s="2">
        <v>0</v>
      </c>
      <c r="I761" s="1">
        <v>4</v>
      </c>
      <c r="J761" s="1"/>
      <c r="K761" s="5">
        <f t="shared" si="42"/>
        <v>1.9999999999999574E-2</v>
      </c>
      <c r="L761" s="1">
        <f t="shared" si="43"/>
        <v>0.12999999999999901</v>
      </c>
      <c r="M761" s="1"/>
      <c r="N761" s="18">
        <v>756</v>
      </c>
    </row>
    <row r="762" spans="1:14">
      <c r="A762" s="16">
        <v>38392</v>
      </c>
      <c r="B762" s="4">
        <v>62</v>
      </c>
      <c r="C762" s="4">
        <v>50</v>
      </c>
      <c r="D762" s="4">
        <v>37</v>
      </c>
      <c r="E762" s="2">
        <v>30.13</v>
      </c>
      <c r="F762" s="4">
        <v>7</v>
      </c>
      <c r="G762" s="3">
        <v>2</v>
      </c>
      <c r="H762" s="2">
        <v>0</v>
      </c>
      <c r="I762" s="1">
        <v>5</v>
      </c>
      <c r="J762" s="1"/>
      <c r="K762" s="5">
        <f t="shared" si="42"/>
        <v>-9.9999999999997868E-2</v>
      </c>
      <c r="L762" s="1">
        <f t="shared" si="43"/>
        <v>1.9999999999999574E-2</v>
      </c>
      <c r="M762" s="1"/>
      <c r="N762" s="18">
        <v>757</v>
      </c>
    </row>
    <row r="763" spans="1:14">
      <c r="A763" s="16">
        <v>38393</v>
      </c>
      <c r="B763" s="4">
        <v>70</v>
      </c>
      <c r="C763" s="4">
        <v>52</v>
      </c>
      <c r="D763" s="4">
        <v>33</v>
      </c>
      <c r="E763" s="2">
        <v>30.03</v>
      </c>
      <c r="F763" s="4">
        <v>87</v>
      </c>
      <c r="G763" s="3">
        <v>5</v>
      </c>
      <c r="H763" s="2">
        <v>0</v>
      </c>
      <c r="I763" s="1">
        <v>0</v>
      </c>
      <c r="J763" s="1"/>
      <c r="K763" s="5">
        <f t="shared" si="42"/>
        <v>-0.20000000000000284</v>
      </c>
      <c r="L763" s="1">
        <f t="shared" si="43"/>
        <v>-9.9999999999997868E-2</v>
      </c>
      <c r="M763" s="1"/>
      <c r="N763" s="18">
        <v>758</v>
      </c>
    </row>
    <row r="764" spans="1:14">
      <c r="A764" s="16">
        <v>38394</v>
      </c>
      <c r="B764" s="4">
        <v>65</v>
      </c>
      <c r="C764" s="4">
        <v>50</v>
      </c>
      <c r="D764" s="4">
        <v>34</v>
      </c>
      <c r="E764" s="2">
        <v>29.83</v>
      </c>
      <c r="F764" s="4">
        <v>13</v>
      </c>
      <c r="G764" s="3">
        <v>3</v>
      </c>
      <c r="H764" s="2">
        <v>0</v>
      </c>
      <c r="I764" s="1">
        <v>0</v>
      </c>
      <c r="J764" s="1"/>
      <c r="K764" s="5">
        <f t="shared" si="42"/>
        <v>0.15000000000000213</v>
      </c>
      <c r="L764" s="1">
        <f t="shared" si="43"/>
        <v>-0.20000000000000284</v>
      </c>
      <c r="M764" s="1"/>
      <c r="N764" s="18">
        <v>759</v>
      </c>
    </row>
    <row r="765" spans="1:14">
      <c r="A765" s="16">
        <v>38395</v>
      </c>
      <c r="B765" s="4">
        <v>58</v>
      </c>
      <c r="C765" s="4">
        <v>46</v>
      </c>
      <c r="D765" s="4">
        <v>34</v>
      </c>
      <c r="E765" s="2">
        <v>29.98</v>
      </c>
      <c r="F765" s="4">
        <v>10</v>
      </c>
      <c r="G765" s="3">
        <v>2</v>
      </c>
      <c r="H765" s="2">
        <v>0.08</v>
      </c>
      <c r="I765" s="1">
        <v>1</v>
      </c>
      <c r="J765" s="1" t="s">
        <v>35</v>
      </c>
      <c r="K765" s="5">
        <f t="shared" si="42"/>
        <v>7.9999999999998295E-2</v>
      </c>
      <c r="L765" s="1">
        <f t="shared" si="43"/>
        <v>0.15000000000000213</v>
      </c>
      <c r="M765" s="1"/>
      <c r="N765" s="18">
        <v>760</v>
      </c>
    </row>
    <row r="766" spans="1:14">
      <c r="A766" s="16">
        <v>38396</v>
      </c>
      <c r="B766" s="4">
        <v>50</v>
      </c>
      <c r="C766" s="4">
        <v>49</v>
      </c>
      <c r="D766" s="4">
        <v>48</v>
      </c>
      <c r="E766" s="2">
        <v>30.06</v>
      </c>
      <c r="F766" s="4">
        <v>8</v>
      </c>
      <c r="G766" s="3">
        <v>1</v>
      </c>
      <c r="H766" s="2">
        <v>1.0900000000000001</v>
      </c>
      <c r="I766" s="1">
        <v>8</v>
      </c>
      <c r="J766" s="1" t="s">
        <v>35</v>
      </c>
      <c r="K766" s="5">
        <f t="shared" si="42"/>
        <v>6.0000000000002274E-2</v>
      </c>
      <c r="L766" s="1">
        <f t="shared" si="43"/>
        <v>7.9999999999998295E-2</v>
      </c>
      <c r="M766" s="1"/>
      <c r="N766" s="18">
        <v>761</v>
      </c>
    </row>
    <row r="767" spans="1:14">
      <c r="A767" s="16">
        <v>38397</v>
      </c>
      <c r="B767" s="4">
        <v>57</v>
      </c>
      <c r="C767" s="4">
        <v>50</v>
      </c>
      <c r="D767" s="4">
        <v>43</v>
      </c>
      <c r="E767" s="2">
        <v>30.12</v>
      </c>
      <c r="F767" s="4">
        <v>7</v>
      </c>
      <c r="G767" s="3">
        <v>2</v>
      </c>
      <c r="H767" s="2">
        <v>0.02</v>
      </c>
      <c r="I767" s="1">
        <v>8</v>
      </c>
      <c r="J767" s="1" t="s">
        <v>35</v>
      </c>
      <c r="K767" s="5">
        <f t="shared" si="42"/>
        <v>-6.0000000000002274E-2</v>
      </c>
      <c r="L767" s="1">
        <f t="shared" si="43"/>
        <v>6.0000000000002274E-2</v>
      </c>
      <c r="M767" s="1"/>
      <c r="N767" s="18">
        <v>762</v>
      </c>
    </row>
    <row r="768" spans="1:14">
      <c r="A768" s="16">
        <v>38398</v>
      </c>
      <c r="B768" s="4">
        <v>58</v>
      </c>
      <c r="C768" s="4">
        <v>51</v>
      </c>
      <c r="D768" s="4">
        <v>44</v>
      </c>
      <c r="E768" s="2">
        <v>30.06</v>
      </c>
      <c r="F768" s="4">
        <v>13</v>
      </c>
      <c r="G768" s="3">
        <v>4</v>
      </c>
      <c r="H768" s="2">
        <v>0.02</v>
      </c>
      <c r="I768" s="1">
        <v>7</v>
      </c>
      <c r="J768" s="1" t="s">
        <v>35</v>
      </c>
      <c r="K768" s="5">
        <f t="shared" si="42"/>
        <v>-2.9999999999997584E-2</v>
      </c>
      <c r="L768" s="1">
        <f t="shared" si="43"/>
        <v>-6.0000000000002274E-2</v>
      </c>
      <c r="M768" s="1"/>
      <c r="N768" s="18">
        <v>763</v>
      </c>
    </row>
    <row r="769" spans="1:14">
      <c r="A769" s="16">
        <v>38399</v>
      </c>
      <c r="B769" s="4">
        <v>62</v>
      </c>
      <c r="C769" s="4">
        <v>55</v>
      </c>
      <c r="D769" s="4">
        <v>48</v>
      </c>
      <c r="E769" s="2">
        <v>30.03</v>
      </c>
      <c r="F769" s="4">
        <v>12</v>
      </c>
      <c r="G769" s="3">
        <v>4</v>
      </c>
      <c r="H769" s="2">
        <v>0.11</v>
      </c>
      <c r="I769" s="1">
        <v>6</v>
      </c>
      <c r="J769" s="1" t="s">
        <v>35</v>
      </c>
      <c r="K769" s="5">
        <f t="shared" si="42"/>
        <v>-0.10000000000000142</v>
      </c>
      <c r="L769" s="1">
        <f t="shared" si="43"/>
        <v>-2.9999999999997584E-2</v>
      </c>
      <c r="M769" s="1"/>
      <c r="N769" s="18">
        <v>764</v>
      </c>
    </row>
    <row r="770" spans="1:14">
      <c r="A770" s="16">
        <v>38400</v>
      </c>
      <c r="B770" s="4">
        <v>68</v>
      </c>
      <c r="C770" s="4">
        <v>57</v>
      </c>
      <c r="D770" s="4">
        <v>46</v>
      </c>
      <c r="E770" s="2">
        <v>29.93</v>
      </c>
      <c r="F770" s="4">
        <v>10</v>
      </c>
      <c r="G770" s="3">
        <v>5</v>
      </c>
      <c r="H770" s="2" t="s">
        <v>42</v>
      </c>
      <c r="I770" s="1">
        <v>4</v>
      </c>
      <c r="J770" s="1" t="s">
        <v>35</v>
      </c>
      <c r="K770" s="5">
        <f t="shared" si="42"/>
        <v>-0.10999999999999943</v>
      </c>
      <c r="L770" s="1">
        <f t="shared" si="43"/>
        <v>-0.10000000000000142</v>
      </c>
      <c r="M770" s="1"/>
      <c r="N770" s="18">
        <v>765</v>
      </c>
    </row>
    <row r="771" spans="1:14">
      <c r="A771" s="16">
        <v>38401</v>
      </c>
      <c r="B771" s="4">
        <v>57</v>
      </c>
      <c r="C771" s="4">
        <v>52</v>
      </c>
      <c r="D771" s="4">
        <v>46</v>
      </c>
      <c r="E771" s="2">
        <v>29.82</v>
      </c>
      <c r="F771" s="4">
        <v>14</v>
      </c>
      <c r="G771" s="3">
        <v>4</v>
      </c>
      <c r="H771" s="2">
        <v>0.06</v>
      </c>
      <c r="I771" s="1">
        <v>4</v>
      </c>
      <c r="J771" s="1" t="s">
        <v>34</v>
      </c>
      <c r="K771" s="5">
        <f t="shared" si="42"/>
        <v>-5.9999999999998721E-2</v>
      </c>
      <c r="L771" s="1">
        <f t="shared" si="43"/>
        <v>-0.10999999999999943</v>
      </c>
      <c r="M771" s="1"/>
      <c r="N771" s="18">
        <v>766</v>
      </c>
    </row>
    <row r="772" spans="1:14">
      <c r="A772" s="16">
        <v>38402</v>
      </c>
      <c r="B772" s="4">
        <v>60</v>
      </c>
      <c r="C772" s="4">
        <v>54</v>
      </c>
      <c r="D772" s="4">
        <v>48</v>
      </c>
      <c r="E772" s="2">
        <v>29.76</v>
      </c>
      <c r="F772" s="4">
        <v>15</v>
      </c>
      <c r="G772" s="3">
        <v>4</v>
      </c>
      <c r="H772" s="2">
        <v>0.56000000000000005</v>
      </c>
      <c r="I772" s="1">
        <v>7</v>
      </c>
      <c r="J772" s="1" t="s">
        <v>35</v>
      </c>
      <c r="K772" s="5">
        <f t="shared" si="42"/>
        <v>2.9999999999997584E-2</v>
      </c>
      <c r="L772" s="1">
        <f t="shared" si="43"/>
        <v>-5.9999999999998721E-2</v>
      </c>
      <c r="M772" s="1"/>
      <c r="N772" s="18">
        <v>767</v>
      </c>
    </row>
    <row r="773" spans="1:14">
      <c r="A773" s="16">
        <v>38403</v>
      </c>
      <c r="B773" s="4">
        <v>56</v>
      </c>
      <c r="C773" s="4">
        <v>51</v>
      </c>
      <c r="D773" s="4">
        <v>46</v>
      </c>
      <c r="E773" s="2">
        <v>29.79</v>
      </c>
      <c r="F773" s="4">
        <v>24</v>
      </c>
      <c r="G773" s="3">
        <v>13</v>
      </c>
      <c r="H773" s="2">
        <v>0.15</v>
      </c>
      <c r="I773" s="1">
        <v>8</v>
      </c>
      <c r="J773" s="1" t="s">
        <v>35</v>
      </c>
      <c r="K773" s="5">
        <f t="shared" si="42"/>
        <v>5.0000000000000711E-2</v>
      </c>
      <c r="L773" s="1">
        <f t="shared" si="43"/>
        <v>2.9999999999997584E-2</v>
      </c>
      <c r="M773" s="1"/>
      <c r="N773" s="18">
        <v>768</v>
      </c>
    </row>
    <row r="774" spans="1:14">
      <c r="A774" s="16">
        <v>38404</v>
      </c>
      <c r="B774" s="4">
        <v>66</v>
      </c>
      <c r="C774" s="4">
        <v>56</v>
      </c>
      <c r="D774" s="4">
        <v>46</v>
      </c>
      <c r="E774" s="2">
        <v>29.84</v>
      </c>
      <c r="F774" s="4">
        <v>17</v>
      </c>
      <c r="G774" s="3">
        <v>6</v>
      </c>
      <c r="H774" s="2">
        <v>0.02</v>
      </c>
      <c r="I774" s="1">
        <v>5</v>
      </c>
      <c r="J774" s="1" t="s">
        <v>35</v>
      </c>
      <c r="K774" s="5">
        <f t="shared" si="42"/>
        <v>7.0000000000000284E-2</v>
      </c>
      <c r="L774" s="1">
        <f t="shared" si="43"/>
        <v>5.0000000000000711E-2</v>
      </c>
      <c r="M774" s="1"/>
      <c r="N774" s="18">
        <v>769</v>
      </c>
    </row>
    <row r="775" spans="1:14">
      <c r="A775" s="16">
        <v>38405</v>
      </c>
      <c r="B775" s="4">
        <v>70</v>
      </c>
      <c r="C775" s="4">
        <v>55</v>
      </c>
      <c r="D775" s="4">
        <v>39</v>
      </c>
      <c r="E775" s="2">
        <v>29.91</v>
      </c>
      <c r="F775" s="4">
        <v>16</v>
      </c>
      <c r="G775" s="3">
        <v>4</v>
      </c>
      <c r="H775" s="2">
        <v>0</v>
      </c>
      <c r="I775" s="1">
        <v>0</v>
      </c>
      <c r="J775" s="1" t="s">
        <v>37</v>
      </c>
      <c r="K775" s="5">
        <f t="shared" si="42"/>
        <v>5.0000000000000711E-2</v>
      </c>
      <c r="L775" s="1">
        <f t="shared" si="43"/>
        <v>7.0000000000000284E-2</v>
      </c>
      <c r="M775" s="1"/>
      <c r="N775" s="18">
        <v>770</v>
      </c>
    </row>
    <row r="776" spans="1:14">
      <c r="A776" s="16">
        <v>38406</v>
      </c>
      <c r="B776" s="4">
        <v>71</v>
      </c>
      <c r="C776" s="4">
        <v>59</v>
      </c>
      <c r="D776" s="4">
        <v>46</v>
      </c>
      <c r="E776" s="2">
        <v>29.96</v>
      </c>
      <c r="F776" s="4">
        <v>12</v>
      </c>
      <c r="G776" s="3">
        <v>5</v>
      </c>
      <c r="H776" s="2">
        <v>0</v>
      </c>
      <c r="I776" s="1">
        <v>0</v>
      </c>
      <c r="J776" s="1"/>
      <c r="K776" s="5">
        <f t="shared" si="42"/>
        <v>0.11999999999999744</v>
      </c>
      <c r="L776" s="1">
        <f t="shared" si="43"/>
        <v>5.0000000000000711E-2</v>
      </c>
      <c r="M776" s="1"/>
      <c r="N776" s="18">
        <v>771</v>
      </c>
    </row>
    <row r="777" spans="1:14">
      <c r="A777" s="16">
        <v>38407</v>
      </c>
      <c r="B777" s="4">
        <v>62</v>
      </c>
      <c r="C777" s="4">
        <v>50</v>
      </c>
      <c r="D777" s="4">
        <v>38</v>
      </c>
      <c r="E777" s="2">
        <v>30.08</v>
      </c>
      <c r="F777" s="4">
        <v>12</v>
      </c>
      <c r="G777" s="3">
        <v>4</v>
      </c>
      <c r="H777" s="2">
        <v>0</v>
      </c>
      <c r="I777" s="1">
        <v>0</v>
      </c>
      <c r="J777" s="1"/>
      <c r="K777" s="5">
        <f t="shared" si="42"/>
        <v>-3.9999999999999147E-2</v>
      </c>
      <c r="L777" s="1">
        <f t="shared" si="43"/>
        <v>0.11999999999999744</v>
      </c>
      <c r="M777" s="1"/>
      <c r="N777" s="18">
        <v>772</v>
      </c>
    </row>
    <row r="778" spans="1:14">
      <c r="A778" s="16">
        <v>38408</v>
      </c>
      <c r="B778" s="4">
        <v>60</v>
      </c>
      <c r="C778" s="4">
        <v>56</v>
      </c>
      <c r="D778" s="4">
        <v>51</v>
      </c>
      <c r="E778" s="2">
        <v>30.04</v>
      </c>
      <c r="F778" s="4">
        <v>8</v>
      </c>
      <c r="G778" s="3">
        <v>3</v>
      </c>
      <c r="H778" s="2">
        <v>0</v>
      </c>
      <c r="I778" s="1">
        <v>8</v>
      </c>
      <c r="J778" s="1"/>
      <c r="K778" s="5">
        <f t="shared" si="42"/>
        <v>-2.9999999999997584E-2</v>
      </c>
      <c r="L778" s="1">
        <f t="shared" si="43"/>
        <v>-3.9999999999999147E-2</v>
      </c>
      <c r="M778" s="1"/>
      <c r="N778" s="18">
        <v>773</v>
      </c>
    </row>
    <row r="779" spans="1:14">
      <c r="A779" s="16">
        <v>38409</v>
      </c>
      <c r="B779" s="4">
        <v>61</v>
      </c>
      <c r="C779" s="4">
        <v>56</v>
      </c>
      <c r="D779" s="4">
        <v>50</v>
      </c>
      <c r="E779" s="2">
        <v>30.01</v>
      </c>
      <c r="F779" s="4">
        <v>13</v>
      </c>
      <c r="G779" s="3">
        <v>4</v>
      </c>
      <c r="H779" s="2">
        <v>0</v>
      </c>
      <c r="I779" s="1">
        <v>8</v>
      </c>
      <c r="J779" s="1"/>
      <c r="K779" s="5">
        <f t="shared" si="42"/>
        <v>2.9999999999997584E-2</v>
      </c>
      <c r="L779" s="1">
        <f t="shared" si="43"/>
        <v>-2.9999999999997584E-2</v>
      </c>
      <c r="M779" s="1"/>
      <c r="N779" s="18">
        <v>774</v>
      </c>
    </row>
    <row r="780" spans="1:14">
      <c r="A780" s="16">
        <v>38410</v>
      </c>
      <c r="B780" s="4">
        <v>56</v>
      </c>
      <c r="C780" s="4">
        <v>53</v>
      </c>
      <c r="D780" s="4">
        <v>49</v>
      </c>
      <c r="E780" s="2">
        <v>30.04</v>
      </c>
      <c r="F780" s="4">
        <v>22</v>
      </c>
      <c r="G780" s="3">
        <v>8</v>
      </c>
      <c r="H780" s="2">
        <v>0.86</v>
      </c>
      <c r="I780" s="1">
        <v>8</v>
      </c>
      <c r="J780" s="1" t="s">
        <v>35</v>
      </c>
      <c r="K780" s="5">
        <f t="shared" si="42"/>
        <v>0.10000000000000142</v>
      </c>
      <c r="L780" s="1">
        <f t="shared" si="43"/>
        <v>2.9999999999997584E-2</v>
      </c>
      <c r="M780" s="1"/>
      <c r="N780" s="18">
        <v>775</v>
      </c>
    </row>
    <row r="781" spans="1:14">
      <c r="A781" s="16">
        <v>38411</v>
      </c>
      <c r="B781" s="4">
        <v>56</v>
      </c>
      <c r="C781" s="4">
        <v>50</v>
      </c>
      <c r="D781" s="4">
        <v>43</v>
      </c>
      <c r="E781" s="2">
        <v>30.14</v>
      </c>
      <c r="F781" s="4">
        <v>16</v>
      </c>
      <c r="G781" s="3">
        <v>7</v>
      </c>
      <c r="H781" s="2">
        <v>0</v>
      </c>
      <c r="I781" s="1">
        <v>6</v>
      </c>
      <c r="J781" s="1"/>
      <c r="K781" s="5">
        <f t="shared" si="42"/>
        <v>-8.9999999999999858E-2</v>
      </c>
      <c r="L781" s="1">
        <f t="shared" si="43"/>
        <v>0.10000000000000142</v>
      </c>
      <c r="M781" s="1"/>
      <c r="N781" s="18">
        <v>776</v>
      </c>
    </row>
    <row r="782" spans="1:14">
      <c r="A782" s="16">
        <v>38412</v>
      </c>
      <c r="B782" s="4">
        <v>59</v>
      </c>
      <c r="C782" s="4">
        <v>49</v>
      </c>
      <c r="D782" s="4">
        <v>39</v>
      </c>
      <c r="E782" s="2">
        <v>30.05</v>
      </c>
      <c r="F782" s="4">
        <v>21</v>
      </c>
      <c r="G782" s="3">
        <v>6</v>
      </c>
      <c r="H782" s="2">
        <v>0.22</v>
      </c>
      <c r="I782" s="1">
        <v>2</v>
      </c>
      <c r="J782" s="1" t="s">
        <v>35</v>
      </c>
      <c r="K782" s="5">
        <f t="shared" si="42"/>
        <v>0</v>
      </c>
      <c r="L782" s="1">
        <f t="shared" si="43"/>
        <v>-8.9999999999999858E-2</v>
      </c>
      <c r="M782" s="1"/>
      <c r="N782" s="18">
        <v>777</v>
      </c>
    </row>
    <row r="783" spans="1:14">
      <c r="A783" s="16">
        <v>38413</v>
      </c>
      <c r="B783" s="4">
        <v>60</v>
      </c>
      <c r="C783" s="4">
        <v>52</v>
      </c>
      <c r="D783" s="4">
        <v>44</v>
      </c>
      <c r="E783" s="2">
        <v>30.05</v>
      </c>
      <c r="F783" s="4">
        <v>8</v>
      </c>
      <c r="G783" s="3">
        <v>3</v>
      </c>
      <c r="H783" s="2">
        <v>0</v>
      </c>
      <c r="I783" s="1">
        <v>6</v>
      </c>
      <c r="J783" s="1"/>
      <c r="K783" s="5">
        <f t="shared" si="42"/>
        <v>9.9999999999980105E-3</v>
      </c>
      <c r="L783" s="1">
        <f t="shared" si="43"/>
        <v>0</v>
      </c>
      <c r="M783" s="1"/>
      <c r="N783" s="18">
        <v>778</v>
      </c>
    </row>
    <row r="784" spans="1:14">
      <c r="A784" s="16">
        <v>38414</v>
      </c>
      <c r="B784" s="4">
        <v>61</v>
      </c>
      <c r="C784" s="4">
        <v>49</v>
      </c>
      <c r="D784" s="4">
        <v>36</v>
      </c>
      <c r="E784" s="2">
        <v>30.06</v>
      </c>
      <c r="F784" s="4">
        <v>15</v>
      </c>
      <c r="G784" s="3">
        <v>3</v>
      </c>
      <c r="H784" s="2">
        <v>0</v>
      </c>
      <c r="I784" s="1">
        <v>0</v>
      </c>
      <c r="J784" s="1"/>
      <c r="K784" s="5">
        <f t="shared" si="42"/>
        <v>-9.9999999999980105E-3</v>
      </c>
      <c r="L784" s="1">
        <f t="shared" si="43"/>
        <v>9.9999999999980105E-3</v>
      </c>
      <c r="M784" s="1"/>
      <c r="N784" s="18">
        <v>779</v>
      </c>
    </row>
    <row r="785" spans="1:14">
      <c r="A785" s="16">
        <v>38415</v>
      </c>
      <c r="B785" s="4">
        <v>69</v>
      </c>
      <c r="C785" s="4">
        <v>60</v>
      </c>
      <c r="D785" s="4">
        <v>50</v>
      </c>
      <c r="E785" s="2">
        <v>30.05</v>
      </c>
      <c r="F785" s="4">
        <v>10</v>
      </c>
      <c r="G785" s="3">
        <v>4</v>
      </c>
      <c r="H785" s="2">
        <v>7.0000000000000007E-2</v>
      </c>
      <c r="I785" s="1">
        <v>7</v>
      </c>
      <c r="J785" s="1" t="s">
        <v>35</v>
      </c>
      <c r="K785" s="5">
        <f t="shared" si="42"/>
        <v>7.0000000000000284E-2</v>
      </c>
      <c r="L785" s="1">
        <f t="shared" si="43"/>
        <v>-9.9999999999980105E-3</v>
      </c>
      <c r="M785" s="1"/>
      <c r="N785" s="18">
        <v>780</v>
      </c>
    </row>
    <row r="786" spans="1:14">
      <c r="A786" s="16">
        <v>38416</v>
      </c>
      <c r="B786" s="4">
        <v>76</v>
      </c>
      <c r="C786" s="4">
        <v>64</v>
      </c>
      <c r="D786" s="4">
        <v>52</v>
      </c>
      <c r="E786" s="2">
        <v>30.12</v>
      </c>
      <c r="F786" s="4">
        <v>20</v>
      </c>
      <c r="G786" s="3">
        <v>11</v>
      </c>
      <c r="H786" s="2">
        <v>0</v>
      </c>
      <c r="I786" s="1">
        <v>0</v>
      </c>
      <c r="J786" s="1"/>
      <c r="K786" s="5">
        <f t="shared" si="42"/>
        <v>0</v>
      </c>
      <c r="L786" s="1">
        <f t="shared" si="43"/>
        <v>7.0000000000000284E-2</v>
      </c>
      <c r="M786" s="1"/>
      <c r="N786" s="18">
        <v>781</v>
      </c>
    </row>
    <row r="787" spans="1:14">
      <c r="A787" s="16">
        <v>38417</v>
      </c>
      <c r="B787" s="4">
        <v>80</v>
      </c>
      <c r="C787" s="4">
        <v>66</v>
      </c>
      <c r="D787" s="4">
        <v>52</v>
      </c>
      <c r="E787" s="2">
        <v>30.12</v>
      </c>
      <c r="F787" s="4">
        <v>14</v>
      </c>
      <c r="G787" s="3">
        <v>8</v>
      </c>
      <c r="H787" s="2">
        <v>0</v>
      </c>
      <c r="I787" s="1">
        <v>0</v>
      </c>
      <c r="J787" s="1"/>
      <c r="K787" s="5">
        <f t="shared" si="42"/>
        <v>0</v>
      </c>
      <c r="L787" s="1">
        <f t="shared" si="43"/>
        <v>0</v>
      </c>
      <c r="M787" s="1"/>
      <c r="N787" s="18">
        <v>782</v>
      </c>
    </row>
    <row r="788" spans="1:14">
      <c r="A788" s="16">
        <v>38418</v>
      </c>
      <c r="B788" s="4">
        <v>76</v>
      </c>
      <c r="C788" s="4">
        <v>60</v>
      </c>
      <c r="D788" s="4">
        <v>44</v>
      </c>
      <c r="E788" s="2">
        <v>30.12</v>
      </c>
      <c r="F788" s="4">
        <v>10</v>
      </c>
      <c r="G788" s="3">
        <v>3</v>
      </c>
      <c r="H788" s="2">
        <v>0</v>
      </c>
      <c r="I788" s="1">
        <v>0</v>
      </c>
      <c r="J788" s="1"/>
      <c r="K788" s="5">
        <f t="shared" ref="K788:K819" si="44">E789-E788</f>
        <v>7.0000000000000284E-2</v>
      </c>
      <c r="L788" s="1">
        <f t="shared" si="43"/>
        <v>0</v>
      </c>
      <c r="M788" s="1"/>
      <c r="N788" s="18">
        <v>783</v>
      </c>
    </row>
    <row r="789" spans="1:14">
      <c r="A789" s="16">
        <v>38419</v>
      </c>
      <c r="B789" s="4">
        <v>78</v>
      </c>
      <c r="C789" s="4">
        <v>61</v>
      </c>
      <c r="D789" s="4">
        <v>44</v>
      </c>
      <c r="E789" s="2">
        <v>30.19</v>
      </c>
      <c r="F789" s="4">
        <v>7</v>
      </c>
      <c r="G789" s="3">
        <v>1</v>
      </c>
      <c r="H789" s="2">
        <v>0</v>
      </c>
      <c r="I789" s="1">
        <v>0</v>
      </c>
      <c r="J789" s="1"/>
      <c r="K789" s="5">
        <f t="shared" si="44"/>
        <v>9.9999999999980105E-3</v>
      </c>
      <c r="L789" s="1">
        <f t="shared" ref="L789:L820" si="45">E789-E788</f>
        <v>7.0000000000000284E-2</v>
      </c>
      <c r="M789" s="1"/>
      <c r="N789" s="18">
        <v>784</v>
      </c>
    </row>
    <row r="790" spans="1:14">
      <c r="A790" s="16">
        <v>38420</v>
      </c>
      <c r="B790" s="4">
        <v>77</v>
      </c>
      <c r="C790" s="4">
        <v>62</v>
      </c>
      <c r="D790" s="4">
        <v>47</v>
      </c>
      <c r="E790" s="2">
        <v>30.2</v>
      </c>
      <c r="F790" s="4">
        <v>7</v>
      </c>
      <c r="G790" s="3">
        <v>2</v>
      </c>
      <c r="H790" s="2">
        <v>0</v>
      </c>
      <c r="I790" s="1">
        <v>0</v>
      </c>
      <c r="J790" s="1"/>
      <c r="K790" s="5">
        <f t="shared" si="44"/>
        <v>-0.10999999999999943</v>
      </c>
      <c r="L790" s="1">
        <f t="shared" si="45"/>
        <v>9.9999999999980105E-3</v>
      </c>
      <c r="M790" s="1"/>
      <c r="N790" s="18">
        <v>785</v>
      </c>
    </row>
    <row r="791" spans="1:14">
      <c r="A791" s="16">
        <v>38421</v>
      </c>
      <c r="B791" s="4">
        <v>84</v>
      </c>
      <c r="C791" s="4">
        <v>69</v>
      </c>
      <c r="D791" s="4">
        <v>54</v>
      </c>
      <c r="E791" s="2">
        <v>30.09</v>
      </c>
      <c r="F791" s="4">
        <v>24</v>
      </c>
      <c r="G791" s="3">
        <v>8</v>
      </c>
      <c r="H791" s="2">
        <v>0</v>
      </c>
      <c r="I791" s="1">
        <v>0</v>
      </c>
      <c r="J791" s="1"/>
      <c r="K791" s="5">
        <f t="shared" si="44"/>
        <v>-7.0000000000000284E-2</v>
      </c>
      <c r="L791" s="1">
        <f t="shared" si="45"/>
        <v>-0.10999999999999943</v>
      </c>
      <c r="M791" s="1"/>
      <c r="N791" s="18">
        <v>786</v>
      </c>
    </row>
    <row r="792" spans="1:14">
      <c r="A792" s="16">
        <v>38422</v>
      </c>
      <c r="B792" s="4">
        <v>84</v>
      </c>
      <c r="C792" s="4">
        <v>64</v>
      </c>
      <c r="D792" s="4">
        <v>44</v>
      </c>
      <c r="E792" s="2">
        <v>30.02</v>
      </c>
      <c r="F792" s="4">
        <v>9</v>
      </c>
      <c r="G792" s="3">
        <v>3</v>
      </c>
      <c r="H792" s="2">
        <v>0</v>
      </c>
      <c r="I792" s="1">
        <v>0</v>
      </c>
      <c r="J792" s="1"/>
      <c r="K792" s="5">
        <f t="shared" si="44"/>
        <v>-5.9999999999998721E-2</v>
      </c>
      <c r="L792" s="1">
        <f t="shared" si="45"/>
        <v>-7.0000000000000284E-2</v>
      </c>
      <c r="M792" s="1"/>
      <c r="N792" s="18">
        <v>787</v>
      </c>
    </row>
    <row r="793" spans="1:14">
      <c r="A793" s="16">
        <v>38423</v>
      </c>
      <c r="B793" s="4">
        <v>80</v>
      </c>
      <c r="C793" s="4">
        <v>63</v>
      </c>
      <c r="D793" s="4">
        <v>46</v>
      </c>
      <c r="E793" s="2">
        <v>29.96</v>
      </c>
      <c r="F793" s="4">
        <v>7</v>
      </c>
      <c r="G793" s="3">
        <v>3</v>
      </c>
      <c r="H793" s="2">
        <v>0</v>
      </c>
      <c r="I793" s="1">
        <v>0</v>
      </c>
      <c r="J793" s="1"/>
      <c r="K793" s="5">
        <f t="shared" si="44"/>
        <v>8.9999999999999858E-2</v>
      </c>
      <c r="L793" s="1">
        <f t="shared" si="45"/>
        <v>-5.9999999999998721E-2</v>
      </c>
      <c r="M793" s="1"/>
      <c r="N793" s="18">
        <v>788</v>
      </c>
    </row>
    <row r="794" spans="1:14">
      <c r="A794" s="16">
        <v>38424</v>
      </c>
      <c r="B794" s="4">
        <v>77</v>
      </c>
      <c r="C794" s="4">
        <v>68</v>
      </c>
      <c r="D794" s="4">
        <v>58</v>
      </c>
      <c r="E794" s="2">
        <v>30.05</v>
      </c>
      <c r="F794" s="4">
        <v>29</v>
      </c>
      <c r="G794" s="3">
        <v>18</v>
      </c>
      <c r="H794" s="2">
        <v>0</v>
      </c>
      <c r="I794" s="1">
        <v>0</v>
      </c>
      <c r="J794" s="1"/>
      <c r="K794" s="5">
        <f t="shared" si="44"/>
        <v>9.9999999999997868E-2</v>
      </c>
      <c r="L794" s="1">
        <f t="shared" si="45"/>
        <v>8.9999999999999858E-2</v>
      </c>
      <c r="M794" s="1"/>
      <c r="N794" s="18">
        <v>789</v>
      </c>
    </row>
    <row r="795" spans="1:14">
      <c r="A795" s="16">
        <v>38425</v>
      </c>
      <c r="B795" s="4">
        <v>73</v>
      </c>
      <c r="C795" s="4">
        <v>58</v>
      </c>
      <c r="D795" s="4">
        <v>42</v>
      </c>
      <c r="E795" s="2">
        <v>30.15</v>
      </c>
      <c r="F795" s="4">
        <v>26</v>
      </c>
      <c r="G795" s="3">
        <v>12</v>
      </c>
      <c r="H795" s="2">
        <v>0</v>
      </c>
      <c r="I795" s="1">
        <v>0</v>
      </c>
      <c r="J795" s="1"/>
      <c r="K795" s="5">
        <f t="shared" si="44"/>
        <v>-7.9999999999998295E-2</v>
      </c>
      <c r="L795" s="1">
        <f t="shared" si="45"/>
        <v>9.9999999999997868E-2</v>
      </c>
      <c r="M795" s="1"/>
      <c r="N795" s="18">
        <v>790</v>
      </c>
    </row>
    <row r="796" spans="1:14">
      <c r="A796" s="16">
        <v>38426</v>
      </c>
      <c r="B796" s="4">
        <v>71</v>
      </c>
      <c r="C796" s="4">
        <v>53</v>
      </c>
      <c r="D796" s="4">
        <v>34</v>
      </c>
      <c r="E796" s="2">
        <v>30.07</v>
      </c>
      <c r="F796" s="4">
        <v>14</v>
      </c>
      <c r="G796" s="3">
        <v>4</v>
      </c>
      <c r="H796" s="2">
        <v>0</v>
      </c>
      <c r="I796" s="1">
        <v>0</v>
      </c>
      <c r="J796" s="1"/>
      <c r="K796" s="5">
        <f t="shared" si="44"/>
        <v>1.9999999999999574E-2</v>
      </c>
      <c r="L796" s="1">
        <f t="shared" si="45"/>
        <v>-7.9999999999998295E-2</v>
      </c>
      <c r="M796" s="1"/>
      <c r="N796" s="18">
        <v>791</v>
      </c>
    </row>
    <row r="797" spans="1:14">
      <c r="A797" s="16">
        <v>38427</v>
      </c>
      <c r="B797" s="4">
        <v>60</v>
      </c>
      <c r="C797" s="4">
        <v>51</v>
      </c>
      <c r="D797" s="4">
        <v>42</v>
      </c>
      <c r="E797" s="2">
        <v>30.09</v>
      </c>
      <c r="F797" s="4">
        <v>15</v>
      </c>
      <c r="G797" s="3">
        <v>4</v>
      </c>
      <c r="H797" s="2">
        <v>0</v>
      </c>
      <c r="I797" s="1">
        <v>0</v>
      </c>
      <c r="J797" s="1"/>
      <c r="K797" s="5">
        <f t="shared" si="44"/>
        <v>-7.9999999999998295E-2</v>
      </c>
      <c r="L797" s="1">
        <f t="shared" si="45"/>
        <v>1.9999999999999574E-2</v>
      </c>
      <c r="M797" s="1"/>
      <c r="N797" s="18">
        <v>792</v>
      </c>
    </row>
    <row r="798" spans="1:14">
      <c r="A798" s="16">
        <v>38428</v>
      </c>
      <c r="B798" s="4">
        <v>60</v>
      </c>
      <c r="C798" s="4">
        <v>53</v>
      </c>
      <c r="D798" s="4">
        <v>45</v>
      </c>
      <c r="E798" s="2">
        <v>30.01</v>
      </c>
      <c r="F798" s="4">
        <v>8</v>
      </c>
      <c r="G798" s="3">
        <v>2</v>
      </c>
      <c r="H798" s="2">
        <v>0</v>
      </c>
      <c r="I798" s="1">
        <v>6</v>
      </c>
      <c r="J798" s="1"/>
      <c r="K798" s="5">
        <f t="shared" si="44"/>
        <v>-0.17000000000000171</v>
      </c>
      <c r="L798" s="1">
        <f t="shared" si="45"/>
        <v>-7.9999999999998295E-2</v>
      </c>
      <c r="M798" s="1"/>
      <c r="N798" s="18">
        <v>793</v>
      </c>
    </row>
    <row r="799" spans="1:14">
      <c r="A799" s="16">
        <v>38429</v>
      </c>
      <c r="B799" s="4">
        <v>63</v>
      </c>
      <c r="C799" s="4">
        <v>53</v>
      </c>
      <c r="D799" s="4">
        <v>42</v>
      </c>
      <c r="E799" s="2">
        <v>29.84</v>
      </c>
      <c r="F799" s="4">
        <v>16</v>
      </c>
      <c r="G799" s="3">
        <v>5</v>
      </c>
      <c r="H799" s="2">
        <v>0.14000000000000001</v>
      </c>
      <c r="I799" s="1">
        <v>6</v>
      </c>
      <c r="J799" s="1" t="s">
        <v>35</v>
      </c>
      <c r="K799" s="5">
        <f t="shared" si="44"/>
        <v>-0.12999999999999901</v>
      </c>
      <c r="L799" s="1">
        <f t="shared" si="45"/>
        <v>-0.17000000000000171</v>
      </c>
      <c r="M799" s="1"/>
      <c r="N799" s="18">
        <v>794</v>
      </c>
    </row>
    <row r="800" spans="1:14">
      <c r="A800" s="16">
        <v>38430</v>
      </c>
      <c r="B800" s="4">
        <v>58</v>
      </c>
      <c r="C800" s="4">
        <v>54</v>
      </c>
      <c r="D800" s="4">
        <v>49</v>
      </c>
      <c r="E800" s="2">
        <v>29.71</v>
      </c>
      <c r="F800" s="4">
        <v>36</v>
      </c>
      <c r="G800" s="3">
        <v>13</v>
      </c>
      <c r="H800" s="2">
        <v>1.1299999999999999</v>
      </c>
      <c r="I800" s="1">
        <v>8</v>
      </c>
      <c r="J800" s="1" t="s">
        <v>35</v>
      </c>
      <c r="K800" s="5">
        <f t="shared" si="44"/>
        <v>0.10999999999999943</v>
      </c>
      <c r="L800" s="1">
        <f t="shared" si="45"/>
        <v>-0.12999999999999901</v>
      </c>
      <c r="M800" s="1"/>
      <c r="N800" s="18">
        <v>795</v>
      </c>
    </row>
    <row r="801" spans="1:14">
      <c r="A801" s="16">
        <v>38431</v>
      </c>
      <c r="B801" s="4">
        <v>54</v>
      </c>
      <c r="C801" s="4">
        <v>49</v>
      </c>
      <c r="D801" s="4">
        <v>44</v>
      </c>
      <c r="E801" s="2">
        <v>29.82</v>
      </c>
      <c r="F801" s="4">
        <v>31</v>
      </c>
      <c r="G801" s="3">
        <v>12</v>
      </c>
      <c r="H801" s="2">
        <v>0.22</v>
      </c>
      <c r="I801" s="1">
        <v>6</v>
      </c>
      <c r="J801" s="1" t="s">
        <v>35</v>
      </c>
      <c r="K801" s="5">
        <f t="shared" si="44"/>
        <v>0.23000000000000043</v>
      </c>
      <c r="L801" s="1">
        <f t="shared" si="45"/>
        <v>0.10999999999999943</v>
      </c>
      <c r="M801" s="1"/>
      <c r="N801" s="18">
        <v>796</v>
      </c>
    </row>
    <row r="802" spans="1:14">
      <c r="A802" s="16">
        <v>38432</v>
      </c>
      <c r="B802" s="4">
        <v>55</v>
      </c>
      <c r="C802" s="4">
        <v>50</v>
      </c>
      <c r="D802" s="4">
        <v>45</v>
      </c>
      <c r="E802" s="2">
        <v>30.05</v>
      </c>
      <c r="F802" s="4">
        <v>18</v>
      </c>
      <c r="G802" s="3">
        <v>5</v>
      </c>
      <c r="H802" s="2">
        <v>0.97</v>
      </c>
      <c r="I802" s="1">
        <v>6</v>
      </c>
      <c r="J802" s="1" t="s">
        <v>35</v>
      </c>
      <c r="K802" s="5">
        <f t="shared" si="44"/>
        <v>-0.44000000000000128</v>
      </c>
      <c r="L802" s="1">
        <f t="shared" si="45"/>
        <v>0.23000000000000043</v>
      </c>
      <c r="M802" s="1"/>
      <c r="N802" s="18">
        <v>797</v>
      </c>
    </row>
    <row r="803" spans="1:14">
      <c r="A803" s="16">
        <v>38433</v>
      </c>
      <c r="B803" s="4">
        <v>60</v>
      </c>
      <c r="C803" s="4">
        <v>52</v>
      </c>
      <c r="D803" s="4">
        <v>44</v>
      </c>
      <c r="E803" s="2">
        <v>29.61</v>
      </c>
      <c r="F803" s="4">
        <v>32</v>
      </c>
      <c r="G803" s="3">
        <v>15</v>
      </c>
      <c r="H803" s="2">
        <v>1.33</v>
      </c>
      <c r="I803" s="1">
        <v>8</v>
      </c>
      <c r="J803" s="1" t="s">
        <v>35</v>
      </c>
      <c r="K803" s="5">
        <f t="shared" si="44"/>
        <v>8.9999999999999858E-2</v>
      </c>
      <c r="L803" s="1">
        <f t="shared" si="45"/>
        <v>-0.44000000000000128</v>
      </c>
      <c r="M803" s="1"/>
      <c r="N803" s="18">
        <v>798</v>
      </c>
    </row>
    <row r="804" spans="1:14">
      <c r="A804" s="16">
        <v>38434</v>
      </c>
      <c r="B804" s="4">
        <v>60</v>
      </c>
      <c r="C804" s="4">
        <v>50</v>
      </c>
      <c r="D804" s="4">
        <v>40</v>
      </c>
      <c r="E804" s="2">
        <v>29.7</v>
      </c>
      <c r="F804" s="4">
        <v>18</v>
      </c>
      <c r="G804" s="3">
        <v>6</v>
      </c>
      <c r="H804" s="2">
        <v>0.38</v>
      </c>
      <c r="I804" s="1">
        <v>8</v>
      </c>
      <c r="J804" s="1" t="s">
        <v>35</v>
      </c>
      <c r="K804" s="5">
        <f t="shared" si="44"/>
        <v>0.33999999999999986</v>
      </c>
      <c r="L804" s="1">
        <f t="shared" si="45"/>
        <v>8.9999999999999858E-2</v>
      </c>
      <c r="M804" s="1"/>
      <c r="N804" s="18">
        <v>799</v>
      </c>
    </row>
    <row r="805" spans="1:14">
      <c r="A805" s="16">
        <v>38435</v>
      </c>
      <c r="B805" s="4">
        <v>57</v>
      </c>
      <c r="C805" s="4">
        <v>49</v>
      </c>
      <c r="D805" s="4">
        <v>40</v>
      </c>
      <c r="E805" s="2">
        <v>30.04</v>
      </c>
      <c r="F805" s="4">
        <v>14</v>
      </c>
      <c r="G805" s="3">
        <v>3</v>
      </c>
      <c r="H805" s="2">
        <v>0.15</v>
      </c>
      <c r="I805" s="1">
        <v>6</v>
      </c>
      <c r="J805" s="1" t="s">
        <v>35</v>
      </c>
      <c r="K805" s="5">
        <f t="shared" si="44"/>
        <v>0.10000000000000142</v>
      </c>
      <c r="L805" s="1">
        <f t="shared" si="45"/>
        <v>0.33999999999999986</v>
      </c>
      <c r="M805" s="1"/>
      <c r="N805" s="18">
        <v>800</v>
      </c>
    </row>
    <row r="806" spans="1:14">
      <c r="A806" s="16">
        <v>38436</v>
      </c>
      <c r="B806" s="4">
        <v>60</v>
      </c>
      <c r="C806" s="4">
        <v>47</v>
      </c>
      <c r="D806" s="4">
        <v>34</v>
      </c>
      <c r="E806" s="2">
        <v>30.14</v>
      </c>
      <c r="F806" s="4">
        <v>9</v>
      </c>
      <c r="G806" s="3">
        <v>3</v>
      </c>
      <c r="H806" s="2">
        <v>0</v>
      </c>
      <c r="I806" s="1">
        <v>2</v>
      </c>
      <c r="J806" s="1"/>
      <c r="K806" s="5">
        <f t="shared" si="44"/>
        <v>5.0000000000000711E-2</v>
      </c>
      <c r="L806" s="1">
        <f t="shared" si="45"/>
        <v>0.10000000000000142</v>
      </c>
      <c r="M806" s="1"/>
      <c r="N806" s="18">
        <v>801</v>
      </c>
    </row>
    <row r="807" spans="1:14">
      <c r="A807" s="16">
        <v>38437</v>
      </c>
      <c r="B807" s="4">
        <v>63</v>
      </c>
      <c r="C807" s="4">
        <v>53</v>
      </c>
      <c r="D807" s="4">
        <v>42</v>
      </c>
      <c r="E807" s="2">
        <v>30.19</v>
      </c>
      <c r="F807" s="4">
        <v>13</v>
      </c>
      <c r="G807" s="3">
        <v>4</v>
      </c>
      <c r="H807" s="2">
        <v>0</v>
      </c>
      <c r="I807" s="1">
        <v>5</v>
      </c>
      <c r="J807" s="1"/>
      <c r="K807" s="5">
        <f t="shared" si="44"/>
        <v>-0.40000000000000213</v>
      </c>
      <c r="L807" s="1">
        <f t="shared" si="45"/>
        <v>5.0000000000000711E-2</v>
      </c>
      <c r="M807" s="1"/>
      <c r="N807" s="18">
        <v>802</v>
      </c>
    </row>
    <row r="808" spans="1:14">
      <c r="A808" s="16">
        <v>38438</v>
      </c>
      <c r="B808" s="4">
        <v>57</v>
      </c>
      <c r="C808" s="4">
        <v>53</v>
      </c>
      <c r="D808" s="4">
        <v>49</v>
      </c>
      <c r="E808" s="2">
        <v>29.79</v>
      </c>
      <c r="F808" s="4">
        <v>28</v>
      </c>
      <c r="G808" s="3">
        <v>10</v>
      </c>
      <c r="H808" s="2">
        <v>0.36</v>
      </c>
      <c r="I808" s="1">
        <v>6</v>
      </c>
      <c r="J808" s="1" t="s">
        <v>35</v>
      </c>
      <c r="K808" s="5">
        <f t="shared" si="44"/>
        <v>6.0000000000002274E-2</v>
      </c>
      <c r="L808" s="1">
        <f t="shared" si="45"/>
        <v>-0.40000000000000213</v>
      </c>
      <c r="M808" s="1"/>
      <c r="N808" s="18">
        <v>803</v>
      </c>
    </row>
    <row r="809" spans="1:14">
      <c r="A809" s="16">
        <v>38439</v>
      </c>
      <c r="B809" s="4">
        <v>63</v>
      </c>
      <c r="C809" s="4">
        <v>53</v>
      </c>
      <c r="D809" s="4">
        <v>43</v>
      </c>
      <c r="E809" s="2">
        <v>29.85</v>
      </c>
      <c r="F809" s="4">
        <v>14</v>
      </c>
      <c r="G809" s="3">
        <v>6</v>
      </c>
      <c r="H809" s="2">
        <v>0</v>
      </c>
      <c r="I809" s="1">
        <v>4</v>
      </c>
      <c r="J809" s="1"/>
      <c r="K809" s="5">
        <f t="shared" si="44"/>
        <v>0.16999999999999815</v>
      </c>
      <c r="L809" s="1">
        <f t="shared" si="45"/>
        <v>6.0000000000002274E-2</v>
      </c>
      <c r="M809" s="1"/>
      <c r="N809" s="18">
        <v>804</v>
      </c>
    </row>
    <row r="810" spans="1:14">
      <c r="A810" s="16">
        <v>38440</v>
      </c>
      <c r="B810" s="4">
        <v>62</v>
      </c>
      <c r="C810" s="4">
        <v>55</v>
      </c>
      <c r="D810" s="4">
        <v>47</v>
      </c>
      <c r="E810" s="2">
        <v>30.02</v>
      </c>
      <c r="F810" s="4">
        <v>24</v>
      </c>
      <c r="G810" s="3">
        <v>12</v>
      </c>
      <c r="H810" s="2">
        <v>0.02</v>
      </c>
      <c r="I810" s="1">
        <v>6</v>
      </c>
      <c r="J810" s="1" t="s">
        <v>35</v>
      </c>
      <c r="K810" s="5">
        <f t="shared" si="44"/>
        <v>0.26999999999999957</v>
      </c>
      <c r="L810" s="1">
        <f t="shared" si="45"/>
        <v>0.16999999999999815</v>
      </c>
      <c r="M810" s="1"/>
      <c r="N810" s="18">
        <v>805</v>
      </c>
    </row>
    <row r="811" spans="1:14">
      <c r="A811" s="16">
        <v>38441</v>
      </c>
      <c r="B811" s="4">
        <v>66</v>
      </c>
      <c r="C811" s="4">
        <v>51</v>
      </c>
      <c r="D811" s="4">
        <v>36</v>
      </c>
      <c r="E811" s="2">
        <v>30.29</v>
      </c>
      <c r="F811" s="4">
        <v>14</v>
      </c>
      <c r="G811" s="3">
        <v>6</v>
      </c>
      <c r="H811" s="2">
        <v>0</v>
      </c>
      <c r="I811" s="1">
        <v>0</v>
      </c>
      <c r="J811" s="1"/>
      <c r="K811" s="5">
        <f t="shared" si="44"/>
        <v>-2.9999999999997584E-2</v>
      </c>
      <c r="L811" s="1">
        <f t="shared" si="45"/>
        <v>0.26999999999999957</v>
      </c>
      <c r="M811" s="1"/>
      <c r="N811" s="18">
        <v>806</v>
      </c>
    </row>
    <row r="812" spans="1:14">
      <c r="A812" s="16">
        <v>38442</v>
      </c>
      <c r="B812" s="4">
        <v>72</v>
      </c>
      <c r="C812" s="4">
        <v>55</v>
      </c>
      <c r="D812" s="4">
        <v>38</v>
      </c>
      <c r="E812" s="2">
        <v>30.26</v>
      </c>
      <c r="F812" s="4">
        <v>13</v>
      </c>
      <c r="G812" s="3">
        <v>5</v>
      </c>
      <c r="H812" s="2">
        <v>0</v>
      </c>
      <c r="I812" s="1">
        <v>0</v>
      </c>
      <c r="J812" s="1"/>
      <c r="K812" s="5">
        <f t="shared" si="44"/>
        <v>-7.0000000000000284E-2</v>
      </c>
      <c r="L812" s="1">
        <f t="shared" si="45"/>
        <v>-2.9999999999997584E-2</v>
      </c>
      <c r="M812" s="1"/>
      <c r="N812" s="18">
        <v>807</v>
      </c>
    </row>
    <row r="813" spans="1:14">
      <c r="A813" s="16">
        <v>38443</v>
      </c>
      <c r="B813" s="4">
        <v>66</v>
      </c>
      <c r="C813" s="4">
        <v>55</v>
      </c>
      <c r="D813" s="4">
        <v>43</v>
      </c>
      <c r="E813" s="2">
        <v>30.19</v>
      </c>
      <c r="F813" s="4">
        <v>10</v>
      </c>
      <c r="G813" s="3">
        <v>2</v>
      </c>
      <c r="H813" s="2">
        <v>0</v>
      </c>
      <c r="I813" s="1">
        <v>2</v>
      </c>
      <c r="J813" s="1"/>
      <c r="K813" s="5">
        <f t="shared" si="44"/>
        <v>-0.28000000000000114</v>
      </c>
      <c r="L813" s="1">
        <f t="shared" si="45"/>
        <v>-7.0000000000000284E-2</v>
      </c>
      <c r="M813" s="1"/>
      <c r="N813" s="18">
        <v>808</v>
      </c>
    </row>
    <row r="814" spans="1:14">
      <c r="A814" s="16">
        <v>38444</v>
      </c>
      <c r="B814" s="4">
        <v>67</v>
      </c>
      <c r="C814" s="4">
        <v>55</v>
      </c>
      <c r="D814" s="4">
        <v>42</v>
      </c>
      <c r="E814" s="2">
        <v>29.91</v>
      </c>
      <c r="F814" s="4">
        <v>16</v>
      </c>
      <c r="G814" s="3">
        <v>4</v>
      </c>
      <c r="H814" s="2">
        <v>0.02</v>
      </c>
      <c r="I814" s="1">
        <v>0</v>
      </c>
      <c r="J814" s="1" t="s">
        <v>35</v>
      </c>
      <c r="K814" s="5">
        <f t="shared" si="44"/>
        <v>-5.9999999999998721E-2</v>
      </c>
      <c r="L814" s="1">
        <f t="shared" si="45"/>
        <v>-0.28000000000000114</v>
      </c>
      <c r="M814" s="1"/>
      <c r="N814" s="18">
        <v>809</v>
      </c>
    </row>
    <row r="815" spans="1:14">
      <c r="A815" s="16">
        <v>38445</v>
      </c>
      <c r="B815" s="4">
        <v>53</v>
      </c>
      <c r="C815" s="4">
        <v>49</v>
      </c>
      <c r="D815" s="4">
        <v>45</v>
      </c>
      <c r="E815" s="2">
        <v>29.85</v>
      </c>
      <c r="F815" s="4">
        <v>32</v>
      </c>
      <c r="G815" s="3">
        <v>11</v>
      </c>
      <c r="H815" s="2">
        <v>0.25</v>
      </c>
      <c r="I815" s="1">
        <v>7</v>
      </c>
      <c r="J815" s="1" t="s">
        <v>35</v>
      </c>
      <c r="K815" s="5">
        <f t="shared" si="44"/>
        <v>0.21999999999999886</v>
      </c>
      <c r="L815" s="1">
        <f t="shared" si="45"/>
        <v>-5.9999999999998721E-2</v>
      </c>
      <c r="M815" s="1"/>
      <c r="N815" s="18">
        <v>810</v>
      </c>
    </row>
    <row r="816" spans="1:14">
      <c r="A816" s="16">
        <v>38446</v>
      </c>
      <c r="B816" s="4">
        <v>60</v>
      </c>
      <c r="C816" s="4">
        <v>51</v>
      </c>
      <c r="D816" s="4">
        <v>41</v>
      </c>
      <c r="E816" s="2">
        <v>30.07</v>
      </c>
      <c r="F816" s="4">
        <v>9</v>
      </c>
      <c r="G816" s="3">
        <v>3</v>
      </c>
      <c r="H816" s="2">
        <v>0</v>
      </c>
      <c r="I816" s="1">
        <v>5</v>
      </c>
      <c r="J816" s="1"/>
      <c r="K816" s="5">
        <f t="shared" si="44"/>
        <v>0.12999999999999901</v>
      </c>
      <c r="L816" s="1">
        <f t="shared" si="45"/>
        <v>0.21999999999999886</v>
      </c>
      <c r="M816" s="1"/>
      <c r="N816" s="18">
        <v>811</v>
      </c>
    </row>
    <row r="817" spans="1:14">
      <c r="A817" s="16">
        <v>38447</v>
      </c>
      <c r="B817" s="4">
        <v>69</v>
      </c>
      <c r="C817" s="4">
        <v>58</v>
      </c>
      <c r="D817" s="4">
        <v>47</v>
      </c>
      <c r="E817" s="2">
        <v>30.2</v>
      </c>
      <c r="F817" s="4">
        <v>9</v>
      </c>
      <c r="G817" s="3">
        <v>3</v>
      </c>
      <c r="H817" s="2">
        <v>0</v>
      </c>
      <c r="I817" s="1">
        <v>4</v>
      </c>
      <c r="J817" s="1"/>
      <c r="K817" s="5">
        <f t="shared" si="44"/>
        <v>-0.21999999999999886</v>
      </c>
      <c r="L817" s="1">
        <f t="shared" si="45"/>
        <v>0.12999999999999901</v>
      </c>
      <c r="M817" s="1"/>
      <c r="N817" s="18">
        <v>812</v>
      </c>
    </row>
    <row r="818" spans="1:14">
      <c r="A818" s="16">
        <v>38448</v>
      </c>
      <c r="B818" s="4">
        <v>73</v>
      </c>
      <c r="C818" s="4">
        <v>58</v>
      </c>
      <c r="D818" s="4">
        <v>43</v>
      </c>
      <c r="E818" s="2">
        <v>29.98</v>
      </c>
      <c r="F818" s="4">
        <v>12</v>
      </c>
      <c r="G818" s="3">
        <v>6</v>
      </c>
      <c r="H818" s="2">
        <v>0</v>
      </c>
      <c r="I818" s="1">
        <v>0</v>
      </c>
      <c r="J818" s="1"/>
      <c r="K818" s="5">
        <f t="shared" si="44"/>
        <v>-0.15000000000000213</v>
      </c>
      <c r="L818" s="1">
        <f t="shared" si="45"/>
        <v>-0.21999999999999886</v>
      </c>
      <c r="M818" s="1"/>
      <c r="N818" s="18">
        <v>813</v>
      </c>
    </row>
    <row r="819" spans="1:14">
      <c r="A819" s="16">
        <v>38449</v>
      </c>
      <c r="B819" s="4">
        <v>62</v>
      </c>
      <c r="C819" s="4">
        <v>52</v>
      </c>
      <c r="D819" s="4">
        <v>42</v>
      </c>
      <c r="E819" s="2">
        <v>29.83</v>
      </c>
      <c r="F819" s="4">
        <v>17</v>
      </c>
      <c r="G819" s="3">
        <v>9</v>
      </c>
      <c r="H819" s="2">
        <v>0.42</v>
      </c>
      <c r="I819" s="1">
        <v>8</v>
      </c>
      <c r="J819" s="1" t="s">
        <v>35</v>
      </c>
      <c r="K819" s="5">
        <f t="shared" si="44"/>
        <v>5.0000000000000711E-2</v>
      </c>
      <c r="L819" s="1">
        <f t="shared" si="45"/>
        <v>-0.15000000000000213</v>
      </c>
      <c r="M819" s="1"/>
      <c r="N819" s="18">
        <v>814</v>
      </c>
    </row>
    <row r="820" spans="1:14">
      <c r="A820" s="16">
        <v>38450</v>
      </c>
      <c r="B820" s="4">
        <v>56</v>
      </c>
      <c r="C820" s="4">
        <v>50</v>
      </c>
      <c r="D820" s="4">
        <v>43</v>
      </c>
      <c r="E820" s="2">
        <v>29.88</v>
      </c>
      <c r="F820" s="4">
        <v>31</v>
      </c>
      <c r="G820" s="3">
        <v>12</v>
      </c>
      <c r="H820" s="2">
        <v>0.46</v>
      </c>
      <c r="I820" s="1">
        <v>7</v>
      </c>
      <c r="J820" s="1" t="s">
        <v>35</v>
      </c>
      <c r="K820" s="5">
        <f t="shared" ref="K820:K856" si="46">E821-E820</f>
        <v>0.14000000000000057</v>
      </c>
      <c r="L820" s="1">
        <f t="shared" si="45"/>
        <v>5.0000000000000711E-2</v>
      </c>
      <c r="M820" s="1"/>
      <c r="N820" s="18">
        <v>815</v>
      </c>
    </row>
    <row r="821" spans="1:14">
      <c r="A821" s="16">
        <v>38451</v>
      </c>
      <c r="B821" s="4">
        <v>67</v>
      </c>
      <c r="C821" s="4">
        <v>54</v>
      </c>
      <c r="D821" s="4">
        <v>40</v>
      </c>
      <c r="E821" s="2">
        <v>30.02</v>
      </c>
      <c r="F821" s="4">
        <v>12</v>
      </c>
      <c r="G821" s="3">
        <v>4</v>
      </c>
      <c r="H821" s="2" t="s">
        <v>42</v>
      </c>
      <c r="I821" s="1">
        <v>6</v>
      </c>
      <c r="J821" s="1" t="s">
        <v>37</v>
      </c>
      <c r="K821" s="5">
        <f t="shared" si="46"/>
        <v>8.9999999999999858E-2</v>
      </c>
      <c r="L821" s="1">
        <f t="shared" ref="L821:L857" si="47">E821-E820</f>
        <v>0.14000000000000057</v>
      </c>
      <c r="M821" s="1"/>
      <c r="N821" s="18">
        <v>816</v>
      </c>
    </row>
    <row r="822" spans="1:14">
      <c r="A822" s="16">
        <v>38452</v>
      </c>
      <c r="B822" s="4">
        <v>71</v>
      </c>
      <c r="C822" s="4">
        <v>59</v>
      </c>
      <c r="D822" s="4">
        <v>46</v>
      </c>
      <c r="E822" s="2">
        <v>30.11</v>
      </c>
      <c r="F822" s="4">
        <v>8</v>
      </c>
      <c r="G822" s="3">
        <v>6</v>
      </c>
      <c r="H822" s="2">
        <v>0</v>
      </c>
      <c r="I822" s="1">
        <v>0</v>
      </c>
      <c r="J822" s="1"/>
      <c r="K822" s="5">
        <f t="shared" si="46"/>
        <v>-9.9999999999997868E-2</v>
      </c>
      <c r="L822" s="1">
        <f t="shared" si="47"/>
        <v>8.9999999999999858E-2</v>
      </c>
      <c r="M822" s="1"/>
      <c r="N822" s="18">
        <v>817</v>
      </c>
    </row>
    <row r="823" spans="1:14">
      <c r="A823" s="16">
        <v>38453</v>
      </c>
      <c r="B823" s="4">
        <v>69</v>
      </c>
      <c r="C823" s="4">
        <v>60</v>
      </c>
      <c r="D823" s="4">
        <v>50</v>
      </c>
      <c r="E823" s="2">
        <v>30.01</v>
      </c>
      <c r="F823" s="4">
        <v>16</v>
      </c>
      <c r="G823" s="3">
        <v>8</v>
      </c>
      <c r="H823" s="2">
        <v>0</v>
      </c>
      <c r="I823" s="1">
        <v>2</v>
      </c>
      <c r="J823" s="1"/>
      <c r="K823" s="5">
        <f t="shared" si="46"/>
        <v>-3.0000000000001137E-2</v>
      </c>
      <c r="L823" s="1">
        <f t="shared" si="47"/>
        <v>-9.9999999999997868E-2</v>
      </c>
      <c r="M823" s="1"/>
      <c r="N823" s="18">
        <v>818</v>
      </c>
    </row>
    <row r="824" spans="1:14">
      <c r="A824" s="16">
        <v>38454</v>
      </c>
      <c r="B824" s="4">
        <v>61</v>
      </c>
      <c r="C824" s="4">
        <v>54</v>
      </c>
      <c r="D824" s="4">
        <v>46</v>
      </c>
      <c r="E824" s="2">
        <v>29.98</v>
      </c>
      <c r="F824" s="4">
        <v>20</v>
      </c>
      <c r="G824" s="3">
        <v>7</v>
      </c>
      <c r="H824" s="2">
        <v>0.02</v>
      </c>
      <c r="I824" s="1">
        <v>2</v>
      </c>
      <c r="J824" s="1" t="s">
        <v>35</v>
      </c>
      <c r="K824" s="5">
        <f t="shared" si="46"/>
        <v>0.17999999999999972</v>
      </c>
      <c r="L824" s="1">
        <f t="shared" si="47"/>
        <v>-3.0000000000001137E-2</v>
      </c>
      <c r="M824" s="1"/>
      <c r="N824" s="18">
        <v>819</v>
      </c>
    </row>
    <row r="825" spans="1:14">
      <c r="A825" s="16">
        <v>38455</v>
      </c>
      <c r="B825" s="4">
        <v>56</v>
      </c>
      <c r="C825" s="4">
        <v>46</v>
      </c>
      <c r="D825" s="4">
        <v>35</v>
      </c>
      <c r="E825" s="2">
        <v>30.16</v>
      </c>
      <c r="F825" s="4">
        <v>18</v>
      </c>
      <c r="G825" s="3">
        <v>5</v>
      </c>
      <c r="H825" s="2" t="s">
        <v>42</v>
      </c>
      <c r="I825" s="1">
        <v>3</v>
      </c>
      <c r="J825" s="1" t="s">
        <v>35</v>
      </c>
      <c r="K825" s="5">
        <f t="shared" si="46"/>
        <v>5.9999999999998721E-2</v>
      </c>
      <c r="L825" s="1">
        <f t="shared" si="47"/>
        <v>0.17999999999999972</v>
      </c>
      <c r="M825" s="1"/>
      <c r="N825" s="18">
        <v>820</v>
      </c>
    </row>
    <row r="826" spans="1:14">
      <c r="A826" s="16">
        <v>38456</v>
      </c>
      <c r="B826" s="4">
        <v>67</v>
      </c>
      <c r="C826" s="4">
        <v>51</v>
      </c>
      <c r="D826" s="4">
        <v>34</v>
      </c>
      <c r="E826" s="2">
        <v>30.22</v>
      </c>
      <c r="F826" s="4">
        <v>20</v>
      </c>
      <c r="G826" s="3">
        <v>8</v>
      </c>
      <c r="H826" s="2">
        <v>0</v>
      </c>
      <c r="I826" s="1">
        <v>0</v>
      </c>
      <c r="J826" s="1"/>
      <c r="K826" s="5">
        <f t="shared" si="46"/>
        <v>-0.19999999999999929</v>
      </c>
      <c r="L826" s="1">
        <f t="shared" si="47"/>
        <v>5.9999999999998721E-2</v>
      </c>
      <c r="M826" s="1"/>
      <c r="N826" s="18">
        <v>821</v>
      </c>
    </row>
    <row r="827" spans="1:14">
      <c r="A827" s="16">
        <v>38457</v>
      </c>
      <c r="B827" s="4">
        <v>80</v>
      </c>
      <c r="C827" s="4">
        <v>66</v>
      </c>
      <c r="D827" s="4">
        <v>52</v>
      </c>
      <c r="E827" s="2">
        <v>30.02</v>
      </c>
      <c r="F827" s="4">
        <v>17</v>
      </c>
      <c r="G827" s="3">
        <v>5</v>
      </c>
      <c r="H827" s="2">
        <v>0</v>
      </c>
      <c r="I827" s="1">
        <v>0</v>
      </c>
      <c r="J827" s="1"/>
      <c r="K827" s="5">
        <f t="shared" si="46"/>
        <v>-3.9999999999999147E-2</v>
      </c>
      <c r="L827" s="1">
        <f t="shared" si="47"/>
        <v>-0.19999999999999929</v>
      </c>
      <c r="M827" s="1"/>
      <c r="N827" s="18">
        <v>822</v>
      </c>
    </row>
    <row r="828" spans="1:14">
      <c r="A828" s="16">
        <v>38458</v>
      </c>
      <c r="B828" s="4">
        <v>72</v>
      </c>
      <c r="C828" s="4">
        <v>58</v>
      </c>
      <c r="D828" s="4">
        <v>44</v>
      </c>
      <c r="E828" s="2">
        <v>29.98</v>
      </c>
      <c r="F828" s="4">
        <v>9</v>
      </c>
      <c r="G828" s="3">
        <v>3</v>
      </c>
      <c r="H828" s="2">
        <v>0</v>
      </c>
      <c r="I828" s="1">
        <v>0</v>
      </c>
      <c r="J828" s="1"/>
      <c r="K828" s="5">
        <f t="shared" si="46"/>
        <v>-1.9999999999999574E-2</v>
      </c>
      <c r="L828" s="1">
        <f t="shared" si="47"/>
        <v>-3.9999999999999147E-2</v>
      </c>
      <c r="M828" s="1"/>
      <c r="N828" s="18">
        <v>823</v>
      </c>
    </row>
    <row r="829" spans="1:14">
      <c r="A829" s="16">
        <v>38459</v>
      </c>
      <c r="B829" s="4">
        <v>70</v>
      </c>
      <c r="C829" s="4">
        <v>59</v>
      </c>
      <c r="D829" s="4">
        <v>48</v>
      </c>
      <c r="E829" s="2">
        <v>29.96</v>
      </c>
      <c r="F829" s="4">
        <v>18</v>
      </c>
      <c r="G829" s="3">
        <v>7</v>
      </c>
      <c r="H829" s="2">
        <v>0</v>
      </c>
      <c r="I829" s="1">
        <v>2</v>
      </c>
      <c r="J829" s="1"/>
      <c r="K829" s="5">
        <f t="shared" si="46"/>
        <v>8.9999999999999858E-2</v>
      </c>
      <c r="L829" s="1">
        <f t="shared" si="47"/>
        <v>-1.9999999999999574E-2</v>
      </c>
      <c r="M829" s="1"/>
      <c r="N829" s="18">
        <v>824</v>
      </c>
    </row>
    <row r="830" spans="1:14">
      <c r="A830" s="16">
        <v>38460</v>
      </c>
      <c r="B830" s="4">
        <v>68</v>
      </c>
      <c r="C830" s="4">
        <v>59</v>
      </c>
      <c r="D830" s="4">
        <v>49</v>
      </c>
      <c r="E830" s="2">
        <v>30.05</v>
      </c>
      <c r="F830" s="4">
        <v>36</v>
      </c>
      <c r="G830" s="3">
        <v>13</v>
      </c>
      <c r="H830" s="2">
        <v>0</v>
      </c>
      <c r="I830" s="1">
        <v>0</v>
      </c>
      <c r="J830" s="1"/>
      <c r="K830" s="5">
        <f t="shared" si="46"/>
        <v>-7.0000000000000284E-2</v>
      </c>
      <c r="L830" s="1">
        <f t="shared" si="47"/>
        <v>8.9999999999999858E-2</v>
      </c>
      <c r="M830" s="1"/>
      <c r="N830" s="18">
        <v>825</v>
      </c>
    </row>
    <row r="831" spans="1:14">
      <c r="A831" s="16">
        <v>38461</v>
      </c>
      <c r="B831" s="4">
        <v>72</v>
      </c>
      <c r="C831" s="4">
        <v>61</v>
      </c>
      <c r="D831" s="4">
        <v>50</v>
      </c>
      <c r="E831" s="2">
        <v>29.98</v>
      </c>
      <c r="F831" s="4">
        <v>24</v>
      </c>
      <c r="G831" s="3">
        <v>10</v>
      </c>
      <c r="H831" s="2">
        <v>0</v>
      </c>
      <c r="I831" s="1">
        <v>0</v>
      </c>
      <c r="J831" s="1"/>
      <c r="K831" s="5">
        <f t="shared" si="46"/>
        <v>3.0000000000001137E-2</v>
      </c>
      <c r="L831" s="1">
        <f t="shared" si="47"/>
        <v>-7.0000000000000284E-2</v>
      </c>
      <c r="M831" s="1"/>
      <c r="N831" s="18">
        <v>826</v>
      </c>
    </row>
    <row r="832" spans="1:14">
      <c r="A832" s="16">
        <v>38462</v>
      </c>
      <c r="B832" s="4">
        <v>71</v>
      </c>
      <c r="C832" s="4">
        <v>56</v>
      </c>
      <c r="D832" s="4">
        <v>41</v>
      </c>
      <c r="E832" s="2">
        <v>30.01</v>
      </c>
      <c r="F832" s="4">
        <v>14</v>
      </c>
      <c r="G832" s="3">
        <v>4</v>
      </c>
      <c r="H832" s="2">
        <v>0</v>
      </c>
      <c r="I832" s="1">
        <v>1</v>
      </c>
      <c r="J832" s="1"/>
      <c r="K832" s="5">
        <f t="shared" si="46"/>
        <v>3.9999999999999147E-2</v>
      </c>
      <c r="L832" s="1">
        <f t="shared" si="47"/>
        <v>3.0000000000001137E-2</v>
      </c>
      <c r="M832" s="1"/>
      <c r="N832" s="18">
        <v>827</v>
      </c>
    </row>
    <row r="833" spans="1:14">
      <c r="A833" s="16">
        <v>38463</v>
      </c>
      <c r="B833" s="4">
        <v>77</v>
      </c>
      <c r="C833" s="4">
        <v>62</v>
      </c>
      <c r="D833" s="4">
        <v>46</v>
      </c>
      <c r="E833" s="2">
        <v>30.05</v>
      </c>
      <c r="F833" s="4">
        <v>10</v>
      </c>
      <c r="G833" s="3">
        <v>4</v>
      </c>
      <c r="H833" s="2">
        <v>0</v>
      </c>
      <c r="I833" s="1">
        <v>2</v>
      </c>
      <c r="J833" s="1"/>
      <c r="K833" s="5">
        <f t="shared" si="46"/>
        <v>-0.17000000000000171</v>
      </c>
      <c r="L833" s="1">
        <f t="shared" si="47"/>
        <v>3.9999999999999147E-2</v>
      </c>
      <c r="M833" s="1"/>
      <c r="N833" s="18">
        <v>828</v>
      </c>
    </row>
    <row r="834" spans="1:14">
      <c r="A834" s="16">
        <v>38464</v>
      </c>
      <c r="B834" s="4">
        <v>79</v>
      </c>
      <c r="C834" s="4">
        <v>62</v>
      </c>
      <c r="D834" s="4">
        <v>44</v>
      </c>
      <c r="E834" s="2">
        <v>29.88</v>
      </c>
      <c r="F834" s="4">
        <v>31</v>
      </c>
      <c r="G834" s="3">
        <v>5</v>
      </c>
      <c r="H834" s="2">
        <v>0.06</v>
      </c>
      <c r="I834" s="1">
        <v>0</v>
      </c>
      <c r="J834" s="1" t="s">
        <v>35</v>
      </c>
      <c r="K834" s="5">
        <f t="shared" si="46"/>
        <v>3.0000000000001137E-2</v>
      </c>
      <c r="L834" s="1">
        <f t="shared" si="47"/>
        <v>-0.17000000000000171</v>
      </c>
      <c r="M834" s="1"/>
      <c r="N834" s="18">
        <v>829</v>
      </c>
    </row>
    <row r="835" spans="1:14">
      <c r="A835" s="16">
        <v>38465</v>
      </c>
      <c r="B835" s="4">
        <v>62</v>
      </c>
      <c r="C835" s="4">
        <v>57</v>
      </c>
      <c r="D835" s="4">
        <v>52</v>
      </c>
      <c r="E835" s="2">
        <v>29.91</v>
      </c>
      <c r="F835" s="4">
        <v>25</v>
      </c>
      <c r="G835" s="3">
        <v>8</v>
      </c>
      <c r="H835" s="2">
        <v>0.46</v>
      </c>
      <c r="I835" s="1">
        <v>8</v>
      </c>
      <c r="J835" s="1" t="s">
        <v>35</v>
      </c>
      <c r="K835" s="5">
        <f t="shared" si="46"/>
        <v>-1.0000000000001563E-2</v>
      </c>
      <c r="L835" s="1">
        <f t="shared" si="47"/>
        <v>3.0000000000001137E-2</v>
      </c>
      <c r="M835" s="1"/>
      <c r="N835" s="18">
        <v>830</v>
      </c>
    </row>
    <row r="836" spans="1:14">
      <c r="A836" s="16">
        <v>38466</v>
      </c>
      <c r="B836" s="4">
        <v>63</v>
      </c>
      <c r="C836" s="4">
        <v>57</v>
      </c>
      <c r="D836" s="4">
        <v>51</v>
      </c>
      <c r="E836" s="2">
        <v>29.9</v>
      </c>
      <c r="F836" s="4">
        <v>14</v>
      </c>
      <c r="G836" s="3">
        <v>3</v>
      </c>
      <c r="H836" s="2">
        <v>0.18</v>
      </c>
      <c r="I836" s="1">
        <v>8</v>
      </c>
      <c r="J836" s="1" t="s">
        <v>35</v>
      </c>
      <c r="K836" s="5">
        <f t="shared" si="46"/>
        <v>0.14000000000000057</v>
      </c>
      <c r="L836" s="1">
        <f t="shared" si="47"/>
        <v>-1.0000000000001563E-2</v>
      </c>
      <c r="M836" s="1"/>
      <c r="N836" s="18">
        <v>831</v>
      </c>
    </row>
    <row r="837" spans="1:14">
      <c r="A837" s="16">
        <v>38467</v>
      </c>
      <c r="B837" s="4">
        <v>72</v>
      </c>
      <c r="C837" s="4">
        <v>62</v>
      </c>
      <c r="D837" s="4">
        <v>51</v>
      </c>
      <c r="E837" s="2">
        <v>30.04</v>
      </c>
      <c r="F837" s="4">
        <v>10</v>
      </c>
      <c r="G837" s="3">
        <v>4</v>
      </c>
      <c r="H837" s="2">
        <v>0</v>
      </c>
      <c r="I837" s="1">
        <v>6</v>
      </c>
      <c r="J837" s="1"/>
      <c r="K837" s="5">
        <f t="shared" si="46"/>
        <v>-7.9999999999998295E-2</v>
      </c>
      <c r="L837" s="1">
        <f t="shared" si="47"/>
        <v>0.14000000000000057</v>
      </c>
      <c r="M837" s="1"/>
      <c r="N837" s="18">
        <v>832</v>
      </c>
    </row>
    <row r="838" spans="1:14">
      <c r="A838" s="16">
        <v>38468</v>
      </c>
      <c r="B838" s="4">
        <v>75</v>
      </c>
      <c r="C838" s="4">
        <v>62</v>
      </c>
      <c r="D838" s="4">
        <v>48</v>
      </c>
      <c r="E838" s="2">
        <v>29.96</v>
      </c>
      <c r="F838" s="4">
        <v>12</v>
      </c>
      <c r="G838" s="3">
        <v>3</v>
      </c>
      <c r="H838" s="2">
        <v>0</v>
      </c>
      <c r="I838" s="1">
        <v>0</v>
      </c>
      <c r="J838" s="1"/>
      <c r="K838" s="5">
        <f t="shared" si="46"/>
        <v>-0.10000000000000142</v>
      </c>
      <c r="L838" s="1">
        <f t="shared" si="47"/>
        <v>-7.9999999999998295E-2</v>
      </c>
      <c r="M838" s="1"/>
      <c r="N838" s="18">
        <v>833</v>
      </c>
    </row>
    <row r="839" spans="1:14">
      <c r="A839" s="16">
        <v>38469</v>
      </c>
      <c r="B839" s="4">
        <v>73</v>
      </c>
      <c r="C839" s="4">
        <v>63</v>
      </c>
      <c r="D839" s="4">
        <v>53</v>
      </c>
      <c r="E839" s="2">
        <v>29.86</v>
      </c>
      <c r="F839" s="4">
        <v>25</v>
      </c>
      <c r="G839" s="3">
        <v>7</v>
      </c>
      <c r="H839" s="2">
        <v>0</v>
      </c>
      <c r="I839" s="1">
        <v>0</v>
      </c>
      <c r="J839" s="1"/>
      <c r="K839" s="5">
        <f t="shared" si="46"/>
        <v>5.0000000000000711E-2</v>
      </c>
      <c r="L839" s="1">
        <f t="shared" si="47"/>
        <v>-0.10000000000000142</v>
      </c>
      <c r="M839" s="1"/>
      <c r="N839" s="18">
        <v>834</v>
      </c>
    </row>
    <row r="840" spans="1:14">
      <c r="A840" s="16">
        <v>38470</v>
      </c>
      <c r="B840" s="4">
        <v>71</v>
      </c>
      <c r="C840" s="4">
        <v>62</v>
      </c>
      <c r="D840" s="4">
        <v>53</v>
      </c>
      <c r="E840" s="2">
        <v>29.91</v>
      </c>
      <c r="F840" s="4">
        <v>10</v>
      </c>
      <c r="G840" s="3">
        <v>4</v>
      </c>
      <c r="H840" s="2">
        <v>0</v>
      </c>
      <c r="I840" s="1">
        <v>3</v>
      </c>
      <c r="J840" s="1"/>
      <c r="K840" s="5">
        <f t="shared" si="46"/>
        <v>0.19999999999999929</v>
      </c>
      <c r="L840" s="1">
        <f t="shared" si="47"/>
        <v>5.0000000000000711E-2</v>
      </c>
      <c r="M840" s="1"/>
      <c r="N840" s="18">
        <v>835</v>
      </c>
    </row>
    <row r="841" spans="1:14">
      <c r="A841" s="16">
        <v>38471</v>
      </c>
      <c r="B841" s="4">
        <v>72</v>
      </c>
      <c r="C841" s="4">
        <v>64</v>
      </c>
      <c r="D841" s="4">
        <v>56</v>
      </c>
      <c r="E841" s="2">
        <v>30.11</v>
      </c>
      <c r="F841" s="4">
        <v>13</v>
      </c>
      <c r="G841" s="3">
        <v>4</v>
      </c>
      <c r="H841" s="2">
        <v>0.04</v>
      </c>
      <c r="I841" s="1">
        <v>7</v>
      </c>
      <c r="J841" s="1" t="s">
        <v>35</v>
      </c>
      <c r="K841" s="5">
        <f t="shared" si="46"/>
        <v>0</v>
      </c>
      <c r="L841" s="1">
        <f t="shared" si="47"/>
        <v>0.19999999999999929</v>
      </c>
      <c r="M841" s="1"/>
      <c r="N841" s="18">
        <v>836</v>
      </c>
    </row>
    <row r="842" spans="1:14">
      <c r="A842" s="16">
        <v>38472</v>
      </c>
      <c r="B842" s="4">
        <v>70</v>
      </c>
      <c r="C842" s="4">
        <v>63</v>
      </c>
      <c r="D842" s="4">
        <v>56</v>
      </c>
      <c r="E842" s="2">
        <v>30.11</v>
      </c>
      <c r="F842" s="4">
        <v>9</v>
      </c>
      <c r="G842" s="3">
        <v>3</v>
      </c>
      <c r="H842" s="2">
        <v>0.21</v>
      </c>
      <c r="I842" s="1">
        <v>8</v>
      </c>
      <c r="J842" s="1" t="s">
        <v>35</v>
      </c>
      <c r="K842" s="5">
        <f t="shared" si="46"/>
        <v>-5.9999999999998721E-2</v>
      </c>
      <c r="L842" s="1">
        <f t="shared" si="47"/>
        <v>0</v>
      </c>
      <c r="M842" s="1"/>
      <c r="N842" s="18">
        <v>837</v>
      </c>
    </row>
    <row r="843" spans="1:14">
      <c r="A843" s="16">
        <v>38473</v>
      </c>
      <c r="B843" s="4">
        <v>73</v>
      </c>
      <c r="C843" s="4">
        <v>65</v>
      </c>
      <c r="D843" s="4">
        <v>56</v>
      </c>
      <c r="E843" s="2">
        <v>30.05</v>
      </c>
      <c r="F843" s="4">
        <v>9</v>
      </c>
      <c r="G843" s="3">
        <v>4</v>
      </c>
      <c r="H843" s="2" t="s">
        <v>42</v>
      </c>
      <c r="I843" s="1">
        <v>5</v>
      </c>
      <c r="J843" s="1" t="s">
        <v>35</v>
      </c>
      <c r="K843" s="5">
        <f t="shared" si="46"/>
        <v>-3.0000000000001137E-2</v>
      </c>
      <c r="L843" s="1">
        <f t="shared" si="47"/>
        <v>-5.9999999999998721E-2</v>
      </c>
      <c r="M843" s="1"/>
      <c r="N843" s="18">
        <v>838</v>
      </c>
    </row>
    <row r="844" spans="1:14">
      <c r="A844" s="16">
        <v>38474</v>
      </c>
      <c r="B844" s="4">
        <v>79</v>
      </c>
      <c r="C844" s="4">
        <v>67</v>
      </c>
      <c r="D844" s="4">
        <v>54</v>
      </c>
      <c r="E844" s="2">
        <v>30.02</v>
      </c>
      <c r="F844" s="4">
        <v>14</v>
      </c>
      <c r="G844" s="3">
        <v>3</v>
      </c>
      <c r="H844" s="2">
        <v>0</v>
      </c>
      <c r="I844" s="1">
        <v>4</v>
      </c>
      <c r="J844" s="1"/>
      <c r="K844" s="5">
        <f t="shared" si="46"/>
        <v>0</v>
      </c>
      <c r="L844" s="1">
        <f t="shared" si="47"/>
        <v>-3.0000000000001137E-2</v>
      </c>
      <c r="M844" s="1"/>
      <c r="N844" s="18">
        <v>839</v>
      </c>
    </row>
    <row r="845" spans="1:14">
      <c r="A845" s="16">
        <v>38475</v>
      </c>
      <c r="B845" s="4">
        <v>78</v>
      </c>
      <c r="C845" s="4">
        <v>65</v>
      </c>
      <c r="D845" s="4">
        <v>52</v>
      </c>
      <c r="E845" s="2">
        <v>30.02</v>
      </c>
      <c r="F845" s="4">
        <v>15</v>
      </c>
      <c r="G845" s="3">
        <v>3</v>
      </c>
      <c r="H845" s="2" t="s">
        <v>42</v>
      </c>
      <c r="I845" s="1">
        <v>0</v>
      </c>
      <c r="J845" s="1"/>
      <c r="K845" s="5">
        <f t="shared" si="46"/>
        <v>-7.0000000000000284E-2</v>
      </c>
      <c r="L845" s="1">
        <f t="shared" si="47"/>
        <v>0</v>
      </c>
      <c r="M845" s="1"/>
      <c r="N845" s="18">
        <v>840</v>
      </c>
    </row>
    <row r="846" spans="1:14">
      <c r="A846" s="16">
        <v>38476</v>
      </c>
      <c r="B846" s="4">
        <v>70</v>
      </c>
      <c r="C846" s="4">
        <v>63</v>
      </c>
      <c r="D846" s="4">
        <v>56</v>
      </c>
      <c r="E846" s="2">
        <v>29.95</v>
      </c>
      <c r="F846" s="4">
        <v>14</v>
      </c>
      <c r="G846" s="3">
        <v>4</v>
      </c>
      <c r="H846" s="2">
        <v>0.74</v>
      </c>
      <c r="I846" s="1">
        <v>4</v>
      </c>
      <c r="J846" s="1" t="s">
        <v>35</v>
      </c>
      <c r="K846" s="5">
        <f t="shared" si="46"/>
        <v>-0.12000000000000099</v>
      </c>
      <c r="L846" s="1">
        <f t="shared" si="47"/>
        <v>-7.0000000000000284E-2</v>
      </c>
      <c r="M846" s="1"/>
      <c r="N846" s="18">
        <v>841</v>
      </c>
    </row>
    <row r="847" spans="1:14">
      <c r="A847" s="16">
        <v>38477</v>
      </c>
      <c r="B847" s="4">
        <v>67</v>
      </c>
      <c r="C847" s="4">
        <v>62</v>
      </c>
      <c r="D847" s="4">
        <v>56</v>
      </c>
      <c r="E847" s="2">
        <v>29.83</v>
      </c>
      <c r="F847" s="4">
        <v>22</v>
      </c>
      <c r="G847" s="3">
        <v>7</v>
      </c>
      <c r="H847" s="2">
        <v>0.25</v>
      </c>
      <c r="I847" s="1">
        <v>8</v>
      </c>
      <c r="J847" s="1" t="s">
        <v>35</v>
      </c>
      <c r="K847" s="5">
        <f t="shared" si="46"/>
        <v>2.0000000000003126E-2</v>
      </c>
      <c r="L847" s="1">
        <f t="shared" si="47"/>
        <v>-0.12000000000000099</v>
      </c>
      <c r="M847" s="1"/>
      <c r="N847" s="18">
        <v>842</v>
      </c>
    </row>
    <row r="848" spans="1:14">
      <c r="A848" s="16">
        <v>38478</v>
      </c>
      <c r="B848" s="4">
        <v>66</v>
      </c>
      <c r="C848" s="4">
        <v>61</v>
      </c>
      <c r="D848" s="4">
        <v>55</v>
      </c>
      <c r="E848" s="2">
        <v>29.85</v>
      </c>
      <c r="F848" s="4">
        <v>15</v>
      </c>
      <c r="G848" s="3">
        <v>8</v>
      </c>
      <c r="H848" s="2">
        <v>7.0000000000000007E-2</v>
      </c>
      <c r="I848" s="1">
        <v>8</v>
      </c>
      <c r="J848" s="1" t="s">
        <v>35</v>
      </c>
      <c r="K848" s="5">
        <f t="shared" si="46"/>
        <v>0.11999999999999744</v>
      </c>
      <c r="L848" s="1">
        <f t="shared" si="47"/>
        <v>2.0000000000003126E-2</v>
      </c>
      <c r="M848" s="1"/>
      <c r="N848" s="18">
        <v>843</v>
      </c>
    </row>
    <row r="849" spans="1:14">
      <c r="A849" s="16">
        <v>38479</v>
      </c>
      <c r="B849" s="4">
        <v>69</v>
      </c>
      <c r="C849" s="4">
        <v>62</v>
      </c>
      <c r="D849" s="4">
        <v>55</v>
      </c>
      <c r="E849" s="2">
        <v>29.97</v>
      </c>
      <c r="F849" s="4">
        <v>13</v>
      </c>
      <c r="G849" s="3">
        <v>5</v>
      </c>
      <c r="H849" s="2">
        <v>0.04</v>
      </c>
      <c r="I849" s="1">
        <v>8</v>
      </c>
      <c r="J849" s="1" t="s">
        <v>35</v>
      </c>
      <c r="K849" s="5">
        <f t="shared" si="46"/>
        <v>-9.9999999999997868E-2</v>
      </c>
      <c r="L849" s="1">
        <f t="shared" si="47"/>
        <v>0.11999999999999744</v>
      </c>
      <c r="M849" s="1"/>
      <c r="N849" s="18">
        <v>844</v>
      </c>
    </row>
    <row r="850" spans="1:14">
      <c r="A850" s="16">
        <v>38480</v>
      </c>
      <c r="B850" s="4">
        <v>59</v>
      </c>
      <c r="C850" s="4">
        <v>56</v>
      </c>
      <c r="D850" s="4">
        <v>52</v>
      </c>
      <c r="E850" s="2">
        <v>29.87</v>
      </c>
      <c r="F850" s="4">
        <v>24</v>
      </c>
      <c r="G850" s="3">
        <v>10</v>
      </c>
      <c r="H850" s="2">
        <v>1.27</v>
      </c>
      <c r="I850" s="1">
        <v>8</v>
      </c>
      <c r="J850" s="1" t="s">
        <v>35</v>
      </c>
      <c r="K850" s="5">
        <f t="shared" si="46"/>
        <v>-8.9999999999999858E-2</v>
      </c>
      <c r="L850" s="1">
        <f t="shared" si="47"/>
        <v>-9.9999999999997868E-2</v>
      </c>
      <c r="M850" s="1"/>
      <c r="N850" s="18">
        <v>845</v>
      </c>
    </row>
    <row r="851" spans="1:14">
      <c r="A851" s="16">
        <v>38481</v>
      </c>
      <c r="B851" s="4">
        <v>58</v>
      </c>
      <c r="C851" s="4">
        <v>52</v>
      </c>
      <c r="D851" s="4">
        <v>45</v>
      </c>
      <c r="E851" s="2">
        <v>29.78</v>
      </c>
      <c r="F851" s="4">
        <v>26</v>
      </c>
      <c r="G851" s="3">
        <v>9</v>
      </c>
      <c r="H851" s="2">
        <v>0.47</v>
      </c>
      <c r="I851" s="1">
        <v>8</v>
      </c>
      <c r="J851" s="1" t="s">
        <v>36</v>
      </c>
      <c r="K851" s="5">
        <f t="shared" si="46"/>
        <v>0.28999999999999915</v>
      </c>
      <c r="L851" s="1">
        <f t="shared" si="47"/>
        <v>-8.9999999999999858E-2</v>
      </c>
      <c r="M851" s="1"/>
      <c r="N851" s="18">
        <v>846</v>
      </c>
    </row>
    <row r="852" spans="1:14">
      <c r="A852" s="16">
        <v>38482</v>
      </c>
      <c r="B852" s="4">
        <v>68</v>
      </c>
      <c r="C852" s="4">
        <v>55</v>
      </c>
      <c r="D852" s="4">
        <v>41</v>
      </c>
      <c r="E852" s="2">
        <v>30.07</v>
      </c>
      <c r="F852" s="4">
        <v>13</v>
      </c>
      <c r="G852" s="3">
        <v>3</v>
      </c>
      <c r="H852" s="2">
        <v>0</v>
      </c>
      <c r="I852" s="1">
        <v>1</v>
      </c>
      <c r="J852" s="1"/>
      <c r="K852" s="5">
        <f t="shared" si="46"/>
        <v>-5.9999999999998721E-2</v>
      </c>
      <c r="L852" s="1">
        <f t="shared" si="47"/>
        <v>0.28999999999999915</v>
      </c>
      <c r="M852" s="1"/>
      <c r="N852" s="18">
        <v>847</v>
      </c>
    </row>
    <row r="853" spans="1:14">
      <c r="A853" s="16">
        <v>38483</v>
      </c>
      <c r="B853" s="4">
        <v>79</v>
      </c>
      <c r="C853" s="4">
        <v>62</v>
      </c>
      <c r="D853" s="4">
        <v>44</v>
      </c>
      <c r="E853" s="2">
        <v>30.01</v>
      </c>
      <c r="F853" s="4">
        <v>18</v>
      </c>
      <c r="G853" s="3">
        <v>6</v>
      </c>
      <c r="H853" s="2">
        <v>0</v>
      </c>
      <c r="I853" s="1">
        <v>0</v>
      </c>
      <c r="J853" s="1"/>
      <c r="K853" s="5">
        <f t="shared" si="46"/>
        <v>-3.0000000000001137E-2</v>
      </c>
      <c r="L853" s="1">
        <f t="shared" si="47"/>
        <v>-5.9999999999998721E-2</v>
      </c>
      <c r="M853" s="1"/>
      <c r="N853" s="18">
        <v>848</v>
      </c>
    </row>
    <row r="854" spans="1:14">
      <c r="A854" s="16">
        <v>38484</v>
      </c>
      <c r="B854" s="4">
        <v>81</v>
      </c>
      <c r="C854" s="4">
        <v>66</v>
      </c>
      <c r="D854" s="4">
        <v>50</v>
      </c>
      <c r="E854" s="2">
        <v>29.98</v>
      </c>
      <c r="F854" s="4">
        <v>10</v>
      </c>
      <c r="G854" s="3">
        <v>3</v>
      </c>
      <c r="H854" s="2">
        <v>0</v>
      </c>
      <c r="I854" s="1">
        <v>0</v>
      </c>
      <c r="J854" s="1"/>
      <c r="K854" s="5">
        <f t="shared" si="46"/>
        <v>-1.9999999999999574E-2</v>
      </c>
      <c r="L854" s="1">
        <f t="shared" si="47"/>
        <v>-3.0000000000001137E-2</v>
      </c>
      <c r="M854" s="1"/>
      <c r="N854" s="18">
        <v>849</v>
      </c>
    </row>
    <row r="855" spans="1:14">
      <c r="A855" s="16">
        <v>38485</v>
      </c>
      <c r="B855" s="4">
        <v>84</v>
      </c>
      <c r="C855" s="4">
        <v>70</v>
      </c>
      <c r="D855" s="4">
        <v>55</v>
      </c>
      <c r="E855" s="2">
        <v>29.96</v>
      </c>
      <c r="F855" s="4">
        <v>14</v>
      </c>
      <c r="G855" s="3">
        <v>4</v>
      </c>
      <c r="H855" s="2">
        <v>0</v>
      </c>
      <c r="I855" s="1">
        <v>0</v>
      </c>
      <c r="J855" s="1"/>
      <c r="K855" s="5">
        <f t="shared" si="46"/>
        <v>-1.0000000000001563E-2</v>
      </c>
      <c r="L855" s="1">
        <f t="shared" si="47"/>
        <v>-1.9999999999999574E-2</v>
      </c>
      <c r="M855" s="1"/>
      <c r="N855" s="18">
        <v>850</v>
      </c>
    </row>
    <row r="856" spans="1:14">
      <c r="A856" s="16">
        <v>38486</v>
      </c>
      <c r="B856" s="4">
        <v>86</v>
      </c>
      <c r="C856" s="4">
        <v>73</v>
      </c>
      <c r="D856" s="4">
        <v>59</v>
      </c>
      <c r="E856" s="2">
        <v>29.95</v>
      </c>
      <c r="F856" s="4">
        <v>10</v>
      </c>
      <c r="G856" s="3">
        <v>4</v>
      </c>
      <c r="H856" s="2">
        <v>0</v>
      </c>
      <c r="I856" s="1">
        <v>2</v>
      </c>
      <c r="J856" s="1"/>
      <c r="K856" s="5">
        <f t="shared" si="46"/>
        <v>-8.9999999999999858E-2</v>
      </c>
      <c r="L856" s="1">
        <f t="shared" si="47"/>
        <v>-1.0000000000001563E-2</v>
      </c>
      <c r="M856" s="1"/>
      <c r="N856" s="18">
        <v>851</v>
      </c>
    </row>
    <row r="857" spans="1:14">
      <c r="A857" s="16">
        <v>38487</v>
      </c>
      <c r="B857" s="4">
        <v>74</v>
      </c>
      <c r="C857" s="4">
        <v>66</v>
      </c>
      <c r="D857" s="4">
        <v>58</v>
      </c>
      <c r="E857" s="2">
        <v>29.86</v>
      </c>
      <c r="F857" s="4">
        <v>20</v>
      </c>
      <c r="G857" s="3">
        <v>7</v>
      </c>
      <c r="H857" s="2">
        <v>0.76</v>
      </c>
      <c r="I857" s="1">
        <v>7</v>
      </c>
      <c r="J857" s="1" t="s">
        <v>35</v>
      </c>
      <c r="K857" s="5"/>
      <c r="L857" s="1">
        <f t="shared" si="47"/>
        <v>-8.9999999999999858E-2</v>
      </c>
      <c r="M857" s="1"/>
      <c r="N857" s="18">
        <v>852</v>
      </c>
    </row>
    <row r="858" spans="1:14">
      <c r="A858" s="71">
        <v>38746</v>
      </c>
      <c r="B858" s="50">
        <v>47</v>
      </c>
      <c r="C858" s="50">
        <v>44</v>
      </c>
      <c r="D858" s="50">
        <v>40</v>
      </c>
      <c r="E858" s="28">
        <v>30.24</v>
      </c>
      <c r="F858" s="50">
        <v>7</v>
      </c>
      <c r="G858" s="30">
        <v>2</v>
      </c>
      <c r="H858" s="28">
        <v>0.02</v>
      </c>
      <c r="I858" s="20">
        <v>6</v>
      </c>
      <c r="J858" s="20" t="s">
        <v>35</v>
      </c>
      <c r="K858" s="35">
        <f t="shared" ref="K858:K889" si="48">E859-E858</f>
        <v>-0.14999999999999858</v>
      </c>
      <c r="L858" s="20"/>
      <c r="M858" s="1">
        <v>2006</v>
      </c>
      <c r="N858" s="18">
        <v>853</v>
      </c>
    </row>
    <row r="859" spans="1:14">
      <c r="A859" s="16">
        <v>38747</v>
      </c>
      <c r="B859" s="4">
        <v>53</v>
      </c>
      <c r="C859" s="4">
        <v>46</v>
      </c>
      <c r="D859" s="4">
        <v>39</v>
      </c>
      <c r="E859" s="2">
        <v>30.09</v>
      </c>
      <c r="F859" s="4">
        <v>25</v>
      </c>
      <c r="G859" s="3">
        <v>8</v>
      </c>
      <c r="H859" s="2">
        <v>0.44</v>
      </c>
      <c r="I859" s="1">
        <v>7</v>
      </c>
      <c r="J859" s="1" t="s">
        <v>35</v>
      </c>
      <c r="K859" s="5">
        <f t="shared" si="48"/>
        <v>7.0000000000000284E-2</v>
      </c>
      <c r="L859" s="1">
        <f t="shared" ref="L859:L890" si="49">E859-E858</f>
        <v>-0.14999999999999858</v>
      </c>
      <c r="M859" s="1"/>
      <c r="N859" s="18">
        <v>854</v>
      </c>
    </row>
    <row r="860" spans="1:14">
      <c r="A860" s="16">
        <v>38748</v>
      </c>
      <c r="B860" s="4">
        <v>49</v>
      </c>
      <c r="C860" s="4">
        <v>42</v>
      </c>
      <c r="D860" s="4">
        <v>34</v>
      </c>
      <c r="E860" s="2">
        <v>30.16</v>
      </c>
      <c r="F860" s="4">
        <v>9</v>
      </c>
      <c r="G860" s="3">
        <v>2</v>
      </c>
      <c r="H860" s="2">
        <v>0</v>
      </c>
      <c r="I860" s="1">
        <v>1</v>
      </c>
      <c r="J860" s="1" t="s">
        <v>37</v>
      </c>
      <c r="K860" s="5">
        <f t="shared" si="48"/>
        <v>-3.9999999999999147E-2</v>
      </c>
      <c r="L860" s="1">
        <f t="shared" si="49"/>
        <v>7.0000000000000284E-2</v>
      </c>
      <c r="M860" s="1"/>
      <c r="N860" s="18">
        <v>855</v>
      </c>
    </row>
    <row r="861" spans="1:14">
      <c r="A861" s="16">
        <v>38749</v>
      </c>
      <c r="B861" s="4">
        <v>47</v>
      </c>
      <c r="C861" s="4">
        <v>46</v>
      </c>
      <c r="D861" s="4">
        <v>44</v>
      </c>
      <c r="E861" s="2">
        <v>30.12</v>
      </c>
      <c r="F861" s="4">
        <v>9</v>
      </c>
      <c r="G861" s="3">
        <v>2</v>
      </c>
      <c r="H861" s="2">
        <v>1.01</v>
      </c>
      <c r="I861" s="1">
        <v>8</v>
      </c>
      <c r="J861" s="1" t="s">
        <v>35</v>
      </c>
      <c r="K861" s="5">
        <f t="shared" si="48"/>
        <v>-6.0000000000002274E-2</v>
      </c>
      <c r="L861" s="1">
        <f t="shared" si="49"/>
        <v>-3.9999999999999147E-2</v>
      </c>
      <c r="M861" s="1"/>
      <c r="N861" s="18">
        <v>856</v>
      </c>
    </row>
    <row r="862" spans="1:14">
      <c r="A862" s="16">
        <v>38750</v>
      </c>
      <c r="B862" s="4">
        <v>56</v>
      </c>
      <c r="C862" s="4">
        <v>51</v>
      </c>
      <c r="D862" s="4">
        <v>46</v>
      </c>
      <c r="E862" s="2">
        <v>30.06</v>
      </c>
      <c r="F862" s="4">
        <v>8</v>
      </c>
      <c r="G862" s="3">
        <v>2</v>
      </c>
      <c r="H862" s="2">
        <v>0.13</v>
      </c>
      <c r="I862" s="1">
        <v>8</v>
      </c>
      <c r="J862" s="1" t="s">
        <v>34</v>
      </c>
      <c r="K862" s="5">
        <f t="shared" si="48"/>
        <v>0.10000000000000142</v>
      </c>
      <c r="L862" s="1">
        <f t="shared" si="49"/>
        <v>-6.0000000000002274E-2</v>
      </c>
      <c r="M862" s="1"/>
      <c r="N862" s="18">
        <v>857</v>
      </c>
    </row>
    <row r="863" spans="1:14">
      <c r="A863" s="16">
        <v>38751</v>
      </c>
      <c r="B863" s="4">
        <v>64</v>
      </c>
      <c r="C863" s="4">
        <v>57</v>
      </c>
      <c r="D863" s="4">
        <v>49</v>
      </c>
      <c r="E863" s="2">
        <v>30.16</v>
      </c>
      <c r="F863" s="4">
        <v>15</v>
      </c>
      <c r="G863" s="3">
        <v>3</v>
      </c>
      <c r="H863" s="2">
        <v>0</v>
      </c>
      <c r="I863" s="1">
        <v>8</v>
      </c>
      <c r="J863" s="1" t="s">
        <v>37</v>
      </c>
      <c r="K863" s="5">
        <f t="shared" si="48"/>
        <v>-3.9999999999999147E-2</v>
      </c>
      <c r="L863" s="1">
        <f t="shared" si="49"/>
        <v>0.10000000000000142</v>
      </c>
      <c r="M863" s="1"/>
      <c r="N863" s="18">
        <v>858</v>
      </c>
    </row>
    <row r="864" spans="1:14">
      <c r="A864" s="16">
        <v>38752</v>
      </c>
      <c r="B864" s="4">
        <v>59</v>
      </c>
      <c r="C864" s="4">
        <v>49</v>
      </c>
      <c r="D864" s="4">
        <v>38</v>
      </c>
      <c r="E864" s="2">
        <v>30.12</v>
      </c>
      <c r="F864" s="4">
        <v>30</v>
      </c>
      <c r="G864" s="3">
        <v>9</v>
      </c>
      <c r="H864" s="2">
        <v>0.12</v>
      </c>
      <c r="I864" s="1">
        <v>6</v>
      </c>
      <c r="J864" s="1" t="s">
        <v>35</v>
      </c>
      <c r="K864" s="5">
        <f t="shared" si="48"/>
        <v>7.0000000000000284E-2</v>
      </c>
      <c r="L864" s="1">
        <f t="shared" si="49"/>
        <v>-3.9999999999999147E-2</v>
      </c>
      <c r="M864" s="1"/>
      <c r="N864" s="18">
        <v>859</v>
      </c>
    </row>
    <row r="865" spans="1:14">
      <c r="A865" s="16">
        <v>38753</v>
      </c>
      <c r="B865" s="4">
        <v>67</v>
      </c>
      <c r="C865" s="4">
        <v>53</v>
      </c>
      <c r="D865" s="4">
        <v>38</v>
      </c>
      <c r="E865" s="2">
        <v>30.19</v>
      </c>
      <c r="F865" s="4">
        <v>20</v>
      </c>
      <c r="G865" s="3">
        <v>9</v>
      </c>
      <c r="H865" s="2">
        <v>0</v>
      </c>
      <c r="I865" s="1">
        <v>0</v>
      </c>
      <c r="J865" s="1"/>
      <c r="K865" s="5">
        <f t="shared" si="48"/>
        <v>2.9999999999997584E-2</v>
      </c>
      <c r="L865" s="1">
        <f t="shared" si="49"/>
        <v>7.0000000000000284E-2</v>
      </c>
      <c r="M865" s="1"/>
      <c r="N865" s="18">
        <v>860</v>
      </c>
    </row>
    <row r="866" spans="1:14">
      <c r="A866" s="16">
        <v>38754</v>
      </c>
      <c r="B866" s="4">
        <v>69</v>
      </c>
      <c r="C866" s="4">
        <v>53</v>
      </c>
      <c r="D866" s="4">
        <v>36</v>
      </c>
      <c r="E866" s="2">
        <v>30.22</v>
      </c>
      <c r="F866" s="4">
        <v>10</v>
      </c>
      <c r="G866" s="3">
        <v>3</v>
      </c>
      <c r="H866" s="2">
        <v>0</v>
      </c>
      <c r="I866" s="1">
        <v>0</v>
      </c>
      <c r="J866" s="1"/>
      <c r="K866" s="5">
        <f t="shared" si="48"/>
        <v>-1.9999999999999574E-2</v>
      </c>
      <c r="L866" s="1">
        <f t="shared" si="49"/>
        <v>2.9999999999997584E-2</v>
      </c>
      <c r="M866" s="1"/>
      <c r="N866" s="18">
        <v>861</v>
      </c>
    </row>
    <row r="867" spans="1:14">
      <c r="A867" s="16">
        <v>38755</v>
      </c>
      <c r="B867" s="4">
        <v>79</v>
      </c>
      <c r="C867" s="4">
        <v>58</v>
      </c>
      <c r="D867" s="4">
        <v>36</v>
      </c>
      <c r="E867" s="2">
        <v>30.2</v>
      </c>
      <c r="F867" s="4">
        <v>10</v>
      </c>
      <c r="G867" s="3">
        <v>5</v>
      </c>
      <c r="H867" s="2">
        <v>0</v>
      </c>
      <c r="I867" s="1">
        <v>0</v>
      </c>
      <c r="J867" s="1"/>
      <c r="K867" s="5">
        <f t="shared" si="48"/>
        <v>-7.0000000000000284E-2</v>
      </c>
      <c r="L867" s="1">
        <f t="shared" si="49"/>
        <v>-1.9999999999999574E-2</v>
      </c>
      <c r="M867" s="1"/>
      <c r="N867" s="18">
        <v>862</v>
      </c>
    </row>
    <row r="868" spans="1:14">
      <c r="A868" s="16">
        <v>38756</v>
      </c>
      <c r="B868" s="4">
        <v>80</v>
      </c>
      <c r="C868" s="4">
        <v>60</v>
      </c>
      <c r="D868" s="4">
        <v>39</v>
      </c>
      <c r="E868" s="2">
        <v>30.13</v>
      </c>
      <c r="F868" s="4">
        <v>17</v>
      </c>
      <c r="G868" s="3">
        <v>7</v>
      </c>
      <c r="H868" s="2">
        <v>0</v>
      </c>
      <c r="I868" s="1">
        <v>0</v>
      </c>
      <c r="J868" s="1"/>
      <c r="K868" s="5">
        <f t="shared" si="48"/>
        <v>-7.0000000000000284E-2</v>
      </c>
      <c r="L868" s="1">
        <f t="shared" si="49"/>
        <v>-7.0000000000000284E-2</v>
      </c>
      <c r="M868" s="1"/>
      <c r="N868" s="18">
        <v>863</v>
      </c>
    </row>
    <row r="869" spans="1:14">
      <c r="A869" s="16">
        <v>38757</v>
      </c>
      <c r="B869" s="4">
        <v>78</v>
      </c>
      <c r="C869" s="4">
        <v>59</v>
      </c>
      <c r="D869" s="4">
        <v>40</v>
      </c>
      <c r="E869" s="2">
        <v>30.06</v>
      </c>
      <c r="F869" s="4">
        <v>22</v>
      </c>
      <c r="G869" s="3">
        <v>8</v>
      </c>
      <c r="H869" s="2">
        <v>0</v>
      </c>
      <c r="I869" s="1">
        <v>0</v>
      </c>
      <c r="J869" s="1"/>
      <c r="K869" s="5">
        <f t="shared" si="48"/>
        <v>0.10000000000000142</v>
      </c>
      <c r="L869" s="1">
        <f t="shared" si="49"/>
        <v>-7.0000000000000284E-2</v>
      </c>
      <c r="M869" s="1"/>
      <c r="N869" s="18">
        <v>864</v>
      </c>
    </row>
    <row r="870" spans="1:14">
      <c r="A870" s="16">
        <v>38758</v>
      </c>
      <c r="B870" s="4">
        <v>77</v>
      </c>
      <c r="C870" s="4">
        <v>58</v>
      </c>
      <c r="D870" s="4">
        <v>38</v>
      </c>
      <c r="E870" s="2">
        <v>30.16</v>
      </c>
      <c r="F870" s="4">
        <v>8</v>
      </c>
      <c r="G870" s="3">
        <v>2</v>
      </c>
      <c r="H870" s="2">
        <v>0</v>
      </c>
      <c r="I870" s="1">
        <v>0</v>
      </c>
      <c r="J870" s="1"/>
      <c r="K870" s="5">
        <f t="shared" si="48"/>
        <v>0.14999999999999858</v>
      </c>
      <c r="L870" s="1">
        <f t="shared" si="49"/>
        <v>0.10000000000000142</v>
      </c>
      <c r="M870" s="1"/>
      <c r="N870" s="18">
        <v>865</v>
      </c>
    </row>
    <row r="871" spans="1:14">
      <c r="A871" s="16">
        <v>38759</v>
      </c>
      <c r="B871" s="4">
        <v>73</v>
      </c>
      <c r="C871" s="4">
        <v>57</v>
      </c>
      <c r="D871" s="4">
        <v>41</v>
      </c>
      <c r="E871" s="2">
        <v>30.31</v>
      </c>
      <c r="F871" s="4">
        <v>10</v>
      </c>
      <c r="G871" s="3">
        <v>3</v>
      </c>
      <c r="H871" s="2">
        <v>0</v>
      </c>
      <c r="I871" s="1">
        <v>0</v>
      </c>
      <c r="J871" s="1"/>
      <c r="K871" s="5">
        <f t="shared" si="48"/>
        <v>1.9999999999999574E-2</v>
      </c>
      <c r="L871" s="1">
        <f t="shared" si="49"/>
        <v>0.14999999999999858</v>
      </c>
      <c r="M871" s="1"/>
      <c r="N871" s="18">
        <v>866</v>
      </c>
    </row>
    <row r="872" spans="1:14">
      <c r="A872" s="16">
        <v>38760</v>
      </c>
      <c r="B872" s="4">
        <v>77</v>
      </c>
      <c r="C872" s="4">
        <v>59</v>
      </c>
      <c r="D872" s="4">
        <v>41</v>
      </c>
      <c r="E872" s="2">
        <v>30.33</v>
      </c>
      <c r="F872" s="4">
        <v>20</v>
      </c>
      <c r="G872" s="3">
        <v>10</v>
      </c>
      <c r="H872" s="2">
        <v>0</v>
      </c>
      <c r="I872" s="1">
        <v>0</v>
      </c>
      <c r="J872" s="1"/>
      <c r="K872" s="5">
        <f t="shared" si="48"/>
        <v>-0.17999999999999972</v>
      </c>
      <c r="L872" s="1">
        <f t="shared" si="49"/>
        <v>1.9999999999999574E-2</v>
      </c>
      <c r="M872" s="1"/>
      <c r="N872" s="18">
        <v>867</v>
      </c>
    </row>
    <row r="873" spans="1:14">
      <c r="A873" s="16">
        <v>38761</v>
      </c>
      <c r="B873" s="4">
        <v>77</v>
      </c>
      <c r="C873" s="4">
        <v>68</v>
      </c>
      <c r="D873" s="4">
        <v>58</v>
      </c>
      <c r="E873" s="2">
        <v>30.15</v>
      </c>
      <c r="F873" s="4">
        <v>18</v>
      </c>
      <c r="G873" s="3">
        <v>11</v>
      </c>
      <c r="H873" s="2">
        <v>0</v>
      </c>
      <c r="I873" s="1">
        <v>0</v>
      </c>
      <c r="J873" s="1"/>
      <c r="K873" s="5">
        <f t="shared" si="48"/>
        <v>-0.18999999999999773</v>
      </c>
      <c r="L873" s="1">
        <f t="shared" si="49"/>
        <v>-0.17999999999999972</v>
      </c>
      <c r="M873" s="1"/>
      <c r="N873" s="18">
        <v>868</v>
      </c>
    </row>
    <row r="874" spans="1:14">
      <c r="A874" s="16">
        <v>38762</v>
      </c>
      <c r="B874" s="4">
        <v>62</v>
      </c>
      <c r="C874" s="4">
        <v>53</v>
      </c>
      <c r="D874" s="4">
        <v>43</v>
      </c>
      <c r="E874" s="2">
        <v>29.96</v>
      </c>
      <c r="F874" s="4">
        <v>23</v>
      </c>
      <c r="G874" s="3">
        <v>12</v>
      </c>
      <c r="H874" s="2">
        <v>0</v>
      </c>
      <c r="I874" s="1">
        <v>0</v>
      </c>
      <c r="J874" s="1"/>
      <c r="K874" s="5">
        <f t="shared" si="48"/>
        <v>7.9999999999998295E-2</v>
      </c>
      <c r="L874" s="1">
        <f t="shared" si="49"/>
        <v>-0.18999999999999773</v>
      </c>
      <c r="M874" s="1"/>
      <c r="N874" s="18">
        <v>869</v>
      </c>
    </row>
    <row r="875" spans="1:14">
      <c r="A875" s="16">
        <v>38763</v>
      </c>
      <c r="B875" s="4">
        <v>54</v>
      </c>
      <c r="C875" s="4">
        <v>42</v>
      </c>
      <c r="D875" s="4">
        <v>30</v>
      </c>
      <c r="E875" s="2">
        <v>30.04</v>
      </c>
      <c r="F875" s="4">
        <v>18</v>
      </c>
      <c r="G875" s="3">
        <v>6</v>
      </c>
      <c r="H875" s="2">
        <v>0</v>
      </c>
      <c r="I875" s="1">
        <v>0</v>
      </c>
      <c r="J875" s="1"/>
      <c r="K875" s="5">
        <f t="shared" si="48"/>
        <v>6.0000000000002274E-2</v>
      </c>
      <c r="L875" s="1">
        <f t="shared" si="49"/>
        <v>7.9999999999998295E-2</v>
      </c>
      <c r="M875" s="1"/>
      <c r="N875" s="18">
        <v>870</v>
      </c>
    </row>
    <row r="876" spans="1:14">
      <c r="A876" s="16">
        <v>38764</v>
      </c>
      <c r="B876" s="4">
        <v>53</v>
      </c>
      <c r="C876" s="4">
        <v>38</v>
      </c>
      <c r="D876" s="4">
        <v>23</v>
      </c>
      <c r="E876" s="2">
        <v>30.1</v>
      </c>
      <c r="F876" s="4">
        <v>15</v>
      </c>
      <c r="G876" s="3">
        <v>4</v>
      </c>
      <c r="H876" s="2">
        <v>0</v>
      </c>
      <c r="I876" s="1">
        <v>1</v>
      </c>
      <c r="J876" s="1"/>
      <c r="K876" s="5">
        <f t="shared" si="48"/>
        <v>-0.11000000000000298</v>
      </c>
      <c r="L876" s="1">
        <f t="shared" si="49"/>
        <v>6.0000000000002274E-2</v>
      </c>
      <c r="M876" s="1"/>
      <c r="N876" s="18">
        <v>871</v>
      </c>
    </row>
    <row r="877" spans="1:14">
      <c r="A877" s="16">
        <v>38765</v>
      </c>
      <c r="B877" s="4">
        <v>50</v>
      </c>
      <c r="C877" s="4">
        <v>42</v>
      </c>
      <c r="D877" s="4">
        <v>34</v>
      </c>
      <c r="E877" s="2">
        <v>29.99</v>
      </c>
      <c r="F877" s="4">
        <v>17</v>
      </c>
      <c r="G877" s="3">
        <v>6</v>
      </c>
      <c r="H877" s="2">
        <v>0.01</v>
      </c>
      <c r="I877" s="1">
        <v>8</v>
      </c>
      <c r="J877" s="1" t="s">
        <v>35</v>
      </c>
      <c r="K877" s="5">
        <f t="shared" si="48"/>
        <v>-9.9999999999980105E-3</v>
      </c>
      <c r="L877" s="1">
        <f t="shared" si="49"/>
        <v>-0.11000000000000298</v>
      </c>
      <c r="M877" s="1"/>
      <c r="N877" s="18">
        <v>872</v>
      </c>
    </row>
    <row r="878" spans="1:14">
      <c r="A878" s="16">
        <v>38766</v>
      </c>
      <c r="B878" s="4">
        <v>44</v>
      </c>
      <c r="C878" s="4">
        <v>38</v>
      </c>
      <c r="D878" s="4">
        <v>31</v>
      </c>
      <c r="E878" s="2">
        <v>29.98</v>
      </c>
      <c r="F878" s="4">
        <v>12</v>
      </c>
      <c r="G878" s="3">
        <v>4</v>
      </c>
      <c r="H878" s="2">
        <v>0.06</v>
      </c>
      <c r="I878" s="1">
        <v>8</v>
      </c>
      <c r="J878" s="1" t="s">
        <v>40</v>
      </c>
      <c r="K878" s="5">
        <f t="shared" si="48"/>
        <v>0.16000000000000014</v>
      </c>
      <c r="L878" s="1">
        <f t="shared" si="49"/>
        <v>-9.9999999999980105E-3</v>
      </c>
      <c r="M878" s="1"/>
      <c r="N878" s="18">
        <v>873</v>
      </c>
    </row>
    <row r="879" spans="1:14">
      <c r="A879" s="16">
        <v>38767</v>
      </c>
      <c r="B879" s="4">
        <v>56</v>
      </c>
      <c r="C879" s="4">
        <v>41</v>
      </c>
      <c r="D879" s="4">
        <v>25</v>
      </c>
      <c r="E879" s="2">
        <v>30.14</v>
      </c>
      <c r="F879" s="4">
        <v>15</v>
      </c>
      <c r="G879" s="3">
        <v>5</v>
      </c>
      <c r="H879" s="2">
        <v>0</v>
      </c>
      <c r="I879" s="1">
        <v>0</v>
      </c>
      <c r="J879" s="1"/>
      <c r="K879" s="5">
        <f t="shared" si="48"/>
        <v>0.12000000000000099</v>
      </c>
      <c r="L879" s="1">
        <f t="shared" si="49"/>
        <v>0.16000000000000014</v>
      </c>
      <c r="M879" s="1"/>
      <c r="N879" s="18">
        <v>874</v>
      </c>
    </row>
    <row r="880" spans="1:14">
      <c r="A880" s="16">
        <v>38768</v>
      </c>
      <c r="B880" s="4">
        <v>60</v>
      </c>
      <c r="C880" s="4">
        <v>43</v>
      </c>
      <c r="D880" s="4">
        <v>25</v>
      </c>
      <c r="E880" s="2">
        <v>30.26</v>
      </c>
      <c r="F880" s="4">
        <v>16</v>
      </c>
      <c r="G880" s="3">
        <v>4</v>
      </c>
      <c r="H880" s="2">
        <v>0</v>
      </c>
      <c r="I880" s="1">
        <v>0</v>
      </c>
      <c r="J880" s="1"/>
      <c r="K880" s="5">
        <f t="shared" si="48"/>
        <v>-5.0000000000000711E-2</v>
      </c>
      <c r="L880" s="1">
        <f t="shared" si="49"/>
        <v>0.12000000000000099</v>
      </c>
      <c r="M880" s="1"/>
      <c r="N880" s="18">
        <v>875</v>
      </c>
    </row>
    <row r="881" spans="1:14">
      <c r="A881" s="16">
        <v>38769</v>
      </c>
      <c r="B881" s="4">
        <v>64</v>
      </c>
      <c r="C881" s="4">
        <v>47</v>
      </c>
      <c r="D881" s="4">
        <v>29</v>
      </c>
      <c r="E881" s="2">
        <v>30.21</v>
      </c>
      <c r="F881" s="4">
        <v>23</v>
      </c>
      <c r="G881" s="3">
        <v>7</v>
      </c>
      <c r="H881" s="2">
        <v>0</v>
      </c>
      <c r="I881" s="1">
        <v>0</v>
      </c>
      <c r="J881" s="1"/>
      <c r="K881" s="5">
        <f t="shared" si="48"/>
        <v>-1.9999999999999574E-2</v>
      </c>
      <c r="L881" s="1">
        <f t="shared" si="49"/>
        <v>-5.0000000000000711E-2</v>
      </c>
      <c r="M881" s="1"/>
      <c r="N881" s="18">
        <v>876</v>
      </c>
    </row>
    <row r="882" spans="1:14">
      <c r="A882" s="16">
        <v>38770</v>
      </c>
      <c r="B882" s="4">
        <v>73</v>
      </c>
      <c r="C882" s="4">
        <v>54</v>
      </c>
      <c r="D882" s="4">
        <v>34</v>
      </c>
      <c r="E882" s="2">
        <v>30.19</v>
      </c>
      <c r="F882" s="4">
        <v>15</v>
      </c>
      <c r="G882" s="3">
        <v>7</v>
      </c>
      <c r="H882" s="2">
        <v>0</v>
      </c>
      <c r="I882" s="1">
        <v>0</v>
      </c>
      <c r="J882" s="1"/>
      <c r="K882" s="5">
        <f t="shared" si="48"/>
        <v>-8.0000000000001847E-2</v>
      </c>
      <c r="L882" s="1">
        <f t="shared" si="49"/>
        <v>-1.9999999999999574E-2</v>
      </c>
      <c r="M882" s="1"/>
      <c r="N882" s="18">
        <v>877</v>
      </c>
    </row>
    <row r="883" spans="1:14">
      <c r="A883" s="16">
        <v>38771</v>
      </c>
      <c r="B883" s="4">
        <v>74</v>
      </c>
      <c r="C883" s="4">
        <v>56</v>
      </c>
      <c r="D883" s="4">
        <v>37</v>
      </c>
      <c r="E883" s="2">
        <v>30.11</v>
      </c>
      <c r="F883" s="4">
        <v>9</v>
      </c>
      <c r="G883" s="3">
        <v>4</v>
      </c>
      <c r="H883" s="2">
        <v>0</v>
      </c>
      <c r="I883" s="1">
        <v>0</v>
      </c>
      <c r="J883" s="1"/>
      <c r="K883" s="5">
        <f t="shared" si="48"/>
        <v>-1.9999999999999574E-2</v>
      </c>
      <c r="L883" s="1">
        <f t="shared" si="49"/>
        <v>-8.0000000000001847E-2</v>
      </c>
      <c r="M883" s="1"/>
      <c r="N883" s="18">
        <v>878</v>
      </c>
    </row>
    <row r="884" spans="1:14">
      <c r="A884" s="16">
        <v>38772</v>
      </c>
      <c r="B884" s="4">
        <v>69</v>
      </c>
      <c r="C884" s="4">
        <v>51</v>
      </c>
      <c r="D884" s="4">
        <v>33</v>
      </c>
      <c r="E884" s="2">
        <v>30.09</v>
      </c>
      <c r="F884" s="4">
        <v>10</v>
      </c>
      <c r="G884" s="3">
        <v>2</v>
      </c>
      <c r="H884" s="2">
        <v>0</v>
      </c>
      <c r="I884" s="1">
        <v>0</v>
      </c>
      <c r="J884" s="1"/>
      <c r="K884" s="5">
        <f t="shared" si="48"/>
        <v>1.0000000000001563E-2</v>
      </c>
      <c r="L884" s="1">
        <f t="shared" si="49"/>
        <v>-1.9999999999999574E-2</v>
      </c>
      <c r="M884" s="1"/>
      <c r="N884" s="18">
        <v>879</v>
      </c>
    </row>
    <row r="885" spans="1:14">
      <c r="A885" s="16">
        <v>38773</v>
      </c>
      <c r="B885" s="4">
        <v>66</v>
      </c>
      <c r="C885" s="4">
        <v>51</v>
      </c>
      <c r="D885" s="4">
        <v>36</v>
      </c>
      <c r="E885" s="2">
        <v>30.1</v>
      </c>
      <c r="F885" s="4">
        <v>8</v>
      </c>
      <c r="G885" s="3">
        <v>2</v>
      </c>
      <c r="H885" s="2">
        <v>0</v>
      </c>
      <c r="I885" s="1">
        <v>2</v>
      </c>
      <c r="J885" s="1"/>
      <c r="K885" s="5">
        <f t="shared" si="48"/>
        <v>-0.19000000000000128</v>
      </c>
      <c r="L885" s="1">
        <f t="shared" si="49"/>
        <v>1.0000000000001563E-2</v>
      </c>
      <c r="M885" s="1"/>
      <c r="N885" s="18">
        <v>880</v>
      </c>
    </row>
    <row r="886" spans="1:14">
      <c r="A886" s="16">
        <v>38774</v>
      </c>
      <c r="B886" s="4">
        <v>61</v>
      </c>
      <c r="C886" s="4">
        <v>50</v>
      </c>
      <c r="D886" s="4">
        <v>38</v>
      </c>
      <c r="E886" s="2">
        <v>29.91</v>
      </c>
      <c r="F886" s="4">
        <v>26</v>
      </c>
      <c r="G886" s="3">
        <v>4</v>
      </c>
      <c r="H886" s="2">
        <v>0.56000000000000005</v>
      </c>
      <c r="I886" s="1">
        <v>1</v>
      </c>
      <c r="J886" s="1" t="s">
        <v>35</v>
      </c>
      <c r="K886" s="5">
        <f t="shared" si="48"/>
        <v>-0.23999999999999844</v>
      </c>
      <c r="L886" s="1">
        <f t="shared" si="49"/>
        <v>-0.19000000000000128</v>
      </c>
      <c r="M886" s="1"/>
      <c r="N886" s="18">
        <v>881</v>
      </c>
    </row>
    <row r="887" spans="1:14">
      <c r="A887" s="16">
        <v>38775</v>
      </c>
      <c r="B887" s="4">
        <v>57</v>
      </c>
      <c r="C887" s="4">
        <v>53</v>
      </c>
      <c r="D887" s="4">
        <v>49</v>
      </c>
      <c r="E887" s="2">
        <v>29.67</v>
      </c>
      <c r="F887" s="4">
        <v>30</v>
      </c>
      <c r="G887" s="3">
        <v>12</v>
      </c>
      <c r="H887" s="2">
        <v>2.5299999999999998</v>
      </c>
      <c r="I887" s="1">
        <v>8</v>
      </c>
      <c r="J887" s="1" t="s">
        <v>35</v>
      </c>
      <c r="K887" s="5">
        <f t="shared" si="48"/>
        <v>0.18999999999999773</v>
      </c>
      <c r="L887" s="1">
        <f t="shared" si="49"/>
        <v>-0.23999999999999844</v>
      </c>
      <c r="M887" s="1"/>
      <c r="N887" s="18">
        <v>882</v>
      </c>
    </row>
    <row r="888" spans="1:14">
      <c r="A888" s="16">
        <v>38776</v>
      </c>
      <c r="B888" s="4">
        <v>57</v>
      </c>
      <c r="C888" s="4">
        <v>50</v>
      </c>
      <c r="D888" s="4">
        <v>42</v>
      </c>
      <c r="E888" s="2">
        <v>29.86</v>
      </c>
      <c r="F888" s="4">
        <v>35</v>
      </c>
      <c r="G888" s="3">
        <v>16</v>
      </c>
      <c r="H888" s="2">
        <v>0.02</v>
      </c>
      <c r="I888" s="1">
        <v>7</v>
      </c>
      <c r="J888" s="1" t="s">
        <v>35</v>
      </c>
      <c r="K888" s="5">
        <f t="shared" si="48"/>
        <v>0.19000000000000128</v>
      </c>
      <c r="L888" s="1">
        <f t="shared" si="49"/>
        <v>0.18999999999999773</v>
      </c>
      <c r="M888" s="1"/>
      <c r="N888" s="18">
        <v>883</v>
      </c>
    </row>
    <row r="889" spans="1:14">
      <c r="A889" s="16">
        <v>38777</v>
      </c>
      <c r="B889" s="4">
        <v>58</v>
      </c>
      <c r="C889" s="4">
        <v>50</v>
      </c>
      <c r="D889" s="4">
        <v>42</v>
      </c>
      <c r="E889" s="2">
        <v>30.05</v>
      </c>
      <c r="F889" s="4">
        <v>30</v>
      </c>
      <c r="G889" s="3">
        <v>14</v>
      </c>
      <c r="H889" s="2">
        <v>0.08</v>
      </c>
      <c r="I889" s="1">
        <v>8</v>
      </c>
      <c r="J889" s="1" t="s">
        <v>35</v>
      </c>
      <c r="K889" s="5">
        <f t="shared" si="48"/>
        <v>-0.10999999999999943</v>
      </c>
      <c r="L889" s="1">
        <f t="shared" si="49"/>
        <v>0.19000000000000128</v>
      </c>
      <c r="M889" s="1"/>
      <c r="N889" s="18">
        <v>884</v>
      </c>
    </row>
    <row r="890" spans="1:14">
      <c r="A890" s="16">
        <v>38778</v>
      </c>
      <c r="B890" s="4">
        <v>52</v>
      </c>
      <c r="C890" s="4">
        <v>47</v>
      </c>
      <c r="D890" s="4">
        <v>42</v>
      </c>
      <c r="E890" s="2">
        <v>29.94</v>
      </c>
      <c r="F890" s="4">
        <v>21</v>
      </c>
      <c r="G890" s="3">
        <v>9</v>
      </c>
      <c r="H890" s="2">
        <v>0.11</v>
      </c>
      <c r="I890" s="1">
        <v>8</v>
      </c>
      <c r="J890" s="1" t="s">
        <v>35</v>
      </c>
      <c r="K890" s="5">
        <f t="shared" ref="K890:K910" si="50">E891-E890</f>
        <v>-0.10000000000000142</v>
      </c>
      <c r="L890" s="1">
        <f t="shared" si="49"/>
        <v>-0.10999999999999943</v>
      </c>
      <c r="M890" s="1"/>
      <c r="N890" s="18">
        <v>885</v>
      </c>
    </row>
    <row r="891" spans="1:14">
      <c r="A891" s="16">
        <v>38779</v>
      </c>
      <c r="B891" s="4">
        <v>47</v>
      </c>
      <c r="C891" s="4">
        <v>41</v>
      </c>
      <c r="D891" s="4">
        <v>34</v>
      </c>
      <c r="E891" s="2">
        <v>29.84</v>
      </c>
      <c r="F891" s="4">
        <v>20</v>
      </c>
      <c r="G891" s="3">
        <v>7</v>
      </c>
      <c r="H891" s="2">
        <v>0.68</v>
      </c>
      <c r="I891" s="1">
        <v>8</v>
      </c>
      <c r="J891" s="1" t="s">
        <v>35</v>
      </c>
      <c r="K891" s="5">
        <f t="shared" si="50"/>
        <v>0.25</v>
      </c>
      <c r="L891" s="1">
        <f t="shared" ref="L891:L911" si="51">E891-E890</f>
        <v>-0.10000000000000142</v>
      </c>
      <c r="M891" s="1"/>
      <c r="N891" s="18">
        <v>886</v>
      </c>
    </row>
    <row r="892" spans="1:14">
      <c r="A892" s="16">
        <v>38780</v>
      </c>
      <c r="B892" s="4">
        <v>53</v>
      </c>
      <c r="C892" s="4">
        <v>44</v>
      </c>
      <c r="D892" s="4">
        <v>35</v>
      </c>
      <c r="E892" s="2">
        <v>30.09</v>
      </c>
      <c r="F892" s="4">
        <v>17</v>
      </c>
      <c r="G892" s="3">
        <v>7</v>
      </c>
      <c r="H892" s="2" t="s">
        <v>42</v>
      </c>
      <c r="I892" s="1">
        <v>6</v>
      </c>
      <c r="J892" s="1" t="s">
        <v>35</v>
      </c>
      <c r="K892" s="5">
        <f t="shared" si="50"/>
        <v>-0.10999999999999943</v>
      </c>
      <c r="L892" s="1">
        <f t="shared" si="51"/>
        <v>0.25</v>
      </c>
      <c r="M892" s="1"/>
      <c r="N892" s="18">
        <v>887</v>
      </c>
    </row>
    <row r="893" spans="1:14">
      <c r="A893" s="16">
        <v>38781</v>
      </c>
      <c r="B893" s="4">
        <v>46</v>
      </c>
      <c r="C893" s="4">
        <v>45</v>
      </c>
      <c r="D893" s="4">
        <v>43</v>
      </c>
      <c r="E893" s="2">
        <v>29.98</v>
      </c>
      <c r="F893" s="4">
        <v>21</v>
      </c>
      <c r="G893" s="3">
        <v>9</v>
      </c>
      <c r="H893" s="2">
        <v>2.39</v>
      </c>
      <c r="I893" s="1">
        <v>8</v>
      </c>
      <c r="J893" s="1" t="s">
        <v>35</v>
      </c>
      <c r="K893" s="5">
        <f t="shared" si="50"/>
        <v>0</v>
      </c>
      <c r="L893" s="1">
        <f t="shared" si="51"/>
        <v>-0.10999999999999943</v>
      </c>
      <c r="M893" s="1"/>
      <c r="N893" s="18">
        <v>888</v>
      </c>
    </row>
    <row r="894" spans="1:14">
      <c r="A894" s="16">
        <v>38782</v>
      </c>
      <c r="B894" s="4">
        <v>50</v>
      </c>
      <c r="C894" s="4">
        <v>46</v>
      </c>
      <c r="D894" s="4">
        <v>41</v>
      </c>
      <c r="E894" s="2">
        <v>29.98</v>
      </c>
      <c r="F894" s="4">
        <v>17</v>
      </c>
      <c r="G894" s="3">
        <v>7</v>
      </c>
      <c r="H894" s="2">
        <v>0.43</v>
      </c>
      <c r="I894" s="1">
        <v>8</v>
      </c>
      <c r="J894" s="1" t="s">
        <v>35</v>
      </c>
      <c r="K894" s="5">
        <f t="shared" si="50"/>
        <v>8.9999999999999858E-2</v>
      </c>
      <c r="L894" s="1">
        <f t="shared" si="51"/>
        <v>0</v>
      </c>
      <c r="M894" s="1"/>
      <c r="N894" s="18">
        <v>889</v>
      </c>
    </row>
    <row r="895" spans="1:14">
      <c r="A895" s="16">
        <v>38783</v>
      </c>
      <c r="B895" s="4">
        <v>57</v>
      </c>
      <c r="C895" s="4">
        <v>48</v>
      </c>
      <c r="D895" s="4">
        <v>39</v>
      </c>
      <c r="E895" s="2">
        <v>30.07</v>
      </c>
      <c r="F895" s="4">
        <v>15</v>
      </c>
      <c r="G895" s="3">
        <v>6</v>
      </c>
      <c r="H895" s="2">
        <v>0.21</v>
      </c>
      <c r="I895" s="1">
        <v>8</v>
      </c>
      <c r="J895" s="1" t="s">
        <v>35</v>
      </c>
      <c r="K895" s="5">
        <f t="shared" si="50"/>
        <v>8.9999999999999858E-2</v>
      </c>
      <c r="L895" s="1">
        <f t="shared" si="51"/>
        <v>8.9999999999999858E-2</v>
      </c>
      <c r="M895" s="1"/>
      <c r="N895" s="18">
        <v>890</v>
      </c>
    </row>
    <row r="896" spans="1:14">
      <c r="A896" s="16">
        <v>38784</v>
      </c>
      <c r="B896" s="4">
        <v>55</v>
      </c>
      <c r="C896" s="4">
        <v>45</v>
      </c>
      <c r="D896" s="4">
        <v>34</v>
      </c>
      <c r="E896" s="2">
        <v>30.16</v>
      </c>
      <c r="F896" s="4">
        <v>17</v>
      </c>
      <c r="G896" s="3">
        <v>5</v>
      </c>
      <c r="H896" s="2" t="s">
        <v>42</v>
      </c>
      <c r="I896" s="1">
        <v>2</v>
      </c>
      <c r="J896" s="1"/>
      <c r="K896" s="5">
        <f t="shared" si="50"/>
        <v>-0.33999999999999986</v>
      </c>
      <c r="L896" s="1">
        <f t="shared" si="51"/>
        <v>8.9999999999999858E-2</v>
      </c>
      <c r="M896" s="1"/>
      <c r="N896" s="18">
        <v>891</v>
      </c>
    </row>
    <row r="897" spans="1:14">
      <c r="A897" s="16">
        <v>38785</v>
      </c>
      <c r="B897" s="4">
        <v>53</v>
      </c>
      <c r="C897" s="4">
        <v>45</v>
      </c>
      <c r="D897" s="4">
        <v>36</v>
      </c>
      <c r="E897" s="2">
        <v>29.82</v>
      </c>
      <c r="F897" s="4">
        <v>18</v>
      </c>
      <c r="G897" s="3">
        <v>7</v>
      </c>
      <c r="H897" s="2">
        <v>0</v>
      </c>
      <c r="I897" s="1">
        <v>4</v>
      </c>
      <c r="J897" s="1"/>
      <c r="K897" s="5">
        <f t="shared" si="50"/>
        <v>-0.19999999999999929</v>
      </c>
      <c r="L897" s="1">
        <f t="shared" si="51"/>
        <v>-0.33999999999999986</v>
      </c>
      <c r="M897" s="1"/>
      <c r="N897" s="18">
        <v>892</v>
      </c>
    </row>
    <row r="898" spans="1:14">
      <c r="A898" s="16">
        <v>38786</v>
      </c>
      <c r="B898" s="4">
        <v>45</v>
      </c>
      <c r="C898" s="4">
        <v>37</v>
      </c>
      <c r="D898" s="4">
        <v>28</v>
      </c>
      <c r="E898" s="2">
        <v>29.62</v>
      </c>
      <c r="F898" s="4">
        <v>23</v>
      </c>
      <c r="G898" s="3">
        <v>5</v>
      </c>
      <c r="H898" s="2">
        <v>0.02</v>
      </c>
      <c r="I898" s="1">
        <v>3</v>
      </c>
      <c r="J898" s="1" t="s">
        <v>35</v>
      </c>
      <c r="K898" s="5">
        <f t="shared" si="50"/>
        <v>2.9999999999997584E-2</v>
      </c>
      <c r="L898" s="1">
        <f t="shared" si="51"/>
        <v>-0.19999999999999929</v>
      </c>
      <c r="M898" s="1"/>
      <c r="N898" s="18">
        <v>893</v>
      </c>
    </row>
    <row r="899" spans="1:14">
      <c r="A899" s="16">
        <v>38787</v>
      </c>
      <c r="B899" s="4">
        <v>50</v>
      </c>
      <c r="C899" s="4">
        <v>42</v>
      </c>
      <c r="D899" s="4">
        <v>33</v>
      </c>
      <c r="E899" s="2">
        <v>29.65</v>
      </c>
      <c r="F899" s="4">
        <v>16</v>
      </c>
      <c r="G899" s="3">
        <v>4</v>
      </c>
      <c r="H899" s="2" t="s">
        <v>42</v>
      </c>
      <c r="I899" s="1">
        <v>8</v>
      </c>
      <c r="J899" s="1"/>
      <c r="K899" s="5">
        <f t="shared" si="50"/>
        <v>0.33000000000000185</v>
      </c>
      <c r="L899" s="1">
        <f t="shared" si="51"/>
        <v>2.9999999999997584E-2</v>
      </c>
      <c r="M899" s="1"/>
      <c r="N899" s="18">
        <v>894</v>
      </c>
    </row>
    <row r="900" spans="1:14">
      <c r="A900" s="16">
        <v>38788</v>
      </c>
      <c r="B900" s="4">
        <v>44</v>
      </c>
      <c r="C900" s="4">
        <v>39</v>
      </c>
      <c r="D900" s="4">
        <v>33</v>
      </c>
      <c r="E900" s="2">
        <v>29.98</v>
      </c>
      <c r="F900" s="4">
        <v>15</v>
      </c>
      <c r="G900" s="3">
        <v>3</v>
      </c>
      <c r="H900" s="2">
        <v>0.49</v>
      </c>
      <c r="I900" s="1">
        <v>8</v>
      </c>
      <c r="J900" s="1" t="s">
        <v>40</v>
      </c>
      <c r="K900" s="5">
        <f t="shared" si="50"/>
        <v>0.12000000000000099</v>
      </c>
      <c r="L900" s="1">
        <f t="shared" si="51"/>
        <v>0.33000000000000185</v>
      </c>
      <c r="M900" s="1"/>
      <c r="N900" s="18">
        <v>895</v>
      </c>
    </row>
    <row r="901" spans="1:14">
      <c r="A901" s="16">
        <v>38789</v>
      </c>
      <c r="B901" s="4">
        <v>49</v>
      </c>
      <c r="C901" s="4">
        <v>42</v>
      </c>
      <c r="D901" s="4">
        <v>34</v>
      </c>
      <c r="E901" s="2">
        <v>30.1</v>
      </c>
      <c r="F901" s="4">
        <v>35</v>
      </c>
      <c r="G901" s="3">
        <v>12</v>
      </c>
      <c r="H901" s="2">
        <v>0.2</v>
      </c>
      <c r="I901" s="1">
        <v>5</v>
      </c>
      <c r="J901" s="1" t="s">
        <v>34</v>
      </c>
      <c r="K901" s="5">
        <f t="shared" si="50"/>
        <v>-0.23000000000000043</v>
      </c>
      <c r="L901" s="1">
        <f t="shared" si="51"/>
        <v>0.12000000000000099</v>
      </c>
      <c r="M901" s="1"/>
      <c r="N901" s="18">
        <v>896</v>
      </c>
    </row>
    <row r="902" spans="1:14">
      <c r="A902" s="16">
        <v>38790</v>
      </c>
      <c r="B902" s="4">
        <v>52</v>
      </c>
      <c r="C902" s="4">
        <v>47</v>
      </c>
      <c r="D902" s="4">
        <v>42</v>
      </c>
      <c r="E902" s="2">
        <v>29.87</v>
      </c>
      <c r="F902" s="4">
        <v>30</v>
      </c>
      <c r="G902" s="3">
        <v>10</v>
      </c>
      <c r="H902" s="2">
        <v>0.21</v>
      </c>
      <c r="I902" s="1">
        <v>8</v>
      </c>
      <c r="J902" s="1" t="s">
        <v>35</v>
      </c>
      <c r="K902" s="5">
        <f t="shared" si="50"/>
        <v>0.21999999999999886</v>
      </c>
      <c r="L902" s="1">
        <f t="shared" si="51"/>
        <v>-0.23000000000000043</v>
      </c>
      <c r="M902" s="1"/>
      <c r="N902" s="18">
        <v>897</v>
      </c>
    </row>
    <row r="903" spans="1:14">
      <c r="A903" s="16">
        <v>38791</v>
      </c>
      <c r="B903" s="4">
        <v>53</v>
      </c>
      <c r="C903" s="4">
        <v>47</v>
      </c>
      <c r="D903" s="4">
        <v>41</v>
      </c>
      <c r="E903" s="2">
        <v>30.09</v>
      </c>
      <c r="F903" s="4">
        <v>22</v>
      </c>
      <c r="G903" s="3">
        <v>8</v>
      </c>
      <c r="H903" s="2">
        <v>0.2</v>
      </c>
      <c r="I903" s="1">
        <v>8</v>
      </c>
      <c r="J903" s="1" t="s">
        <v>35</v>
      </c>
      <c r="K903" s="5">
        <f t="shared" si="50"/>
        <v>-0.12000000000000099</v>
      </c>
      <c r="L903" s="1">
        <f t="shared" si="51"/>
        <v>0.21999999999999886</v>
      </c>
      <c r="M903" s="1"/>
      <c r="N903" s="18">
        <v>898</v>
      </c>
    </row>
    <row r="904" spans="1:14">
      <c r="A904" s="16">
        <v>38792</v>
      </c>
      <c r="B904" s="4">
        <v>54</v>
      </c>
      <c r="C904" s="4">
        <v>50</v>
      </c>
      <c r="D904" s="4">
        <v>46</v>
      </c>
      <c r="E904" s="2">
        <v>29.97</v>
      </c>
      <c r="F904" s="4">
        <v>38</v>
      </c>
      <c r="G904" s="3">
        <v>20</v>
      </c>
      <c r="H904" s="2">
        <v>0.04</v>
      </c>
      <c r="I904" s="1">
        <v>8</v>
      </c>
      <c r="J904" s="1" t="s">
        <v>35</v>
      </c>
      <c r="K904" s="5">
        <f t="shared" si="50"/>
        <v>-2.9999999999997584E-2</v>
      </c>
      <c r="L904" s="1">
        <f t="shared" si="51"/>
        <v>-0.12000000000000099</v>
      </c>
      <c r="M904" s="1"/>
      <c r="N904" s="18">
        <v>899</v>
      </c>
    </row>
    <row r="905" spans="1:14">
      <c r="A905" s="16">
        <v>38793</v>
      </c>
      <c r="B905" s="4">
        <v>60</v>
      </c>
      <c r="C905" s="4">
        <v>51</v>
      </c>
      <c r="D905" s="4">
        <v>42</v>
      </c>
      <c r="E905" s="2">
        <v>29.94</v>
      </c>
      <c r="F905" s="4">
        <v>10</v>
      </c>
      <c r="G905" s="3">
        <v>3</v>
      </c>
      <c r="H905" s="2" t="s">
        <v>42</v>
      </c>
      <c r="I905" s="1">
        <v>7</v>
      </c>
      <c r="J905" s="1" t="s">
        <v>35</v>
      </c>
      <c r="K905" s="5">
        <f t="shared" si="50"/>
        <v>1.9999999999999574E-2</v>
      </c>
      <c r="L905" s="1">
        <f t="shared" si="51"/>
        <v>-2.9999999999997584E-2</v>
      </c>
      <c r="M905" s="1"/>
      <c r="N905" s="18">
        <v>900</v>
      </c>
    </row>
    <row r="906" spans="1:14">
      <c r="A906" s="16">
        <v>38794</v>
      </c>
      <c r="B906" s="4">
        <v>60</v>
      </c>
      <c r="C906" s="4">
        <v>51</v>
      </c>
      <c r="D906" s="4">
        <v>42</v>
      </c>
      <c r="E906" s="2">
        <v>29.96</v>
      </c>
      <c r="F906" s="4">
        <v>23</v>
      </c>
      <c r="G906" s="3">
        <v>10</v>
      </c>
      <c r="H906" s="2">
        <v>0</v>
      </c>
      <c r="I906" s="1">
        <v>2</v>
      </c>
      <c r="J906" s="1"/>
      <c r="K906" s="5">
        <f t="shared" si="50"/>
        <v>-8.0000000000001847E-2</v>
      </c>
      <c r="L906" s="1">
        <f t="shared" si="51"/>
        <v>1.9999999999999574E-2</v>
      </c>
      <c r="M906" s="1"/>
      <c r="N906" s="18">
        <v>901</v>
      </c>
    </row>
    <row r="907" spans="1:14">
      <c r="A907" s="16">
        <v>38795</v>
      </c>
      <c r="B907" s="4">
        <v>61</v>
      </c>
      <c r="C907" s="4">
        <v>50</v>
      </c>
      <c r="D907" s="4">
        <v>38</v>
      </c>
      <c r="E907" s="2">
        <v>29.88</v>
      </c>
      <c r="F907" s="4">
        <v>22</v>
      </c>
      <c r="G907" s="3">
        <v>9</v>
      </c>
      <c r="H907" s="2">
        <v>0</v>
      </c>
      <c r="I907" s="1">
        <v>0</v>
      </c>
      <c r="J907" s="1"/>
      <c r="K907" s="5">
        <f t="shared" si="50"/>
        <v>-9.9999999999997868E-2</v>
      </c>
      <c r="L907" s="1">
        <f t="shared" si="51"/>
        <v>-8.0000000000001847E-2</v>
      </c>
      <c r="M907" s="1"/>
      <c r="N907" s="18">
        <v>902</v>
      </c>
    </row>
    <row r="908" spans="1:14">
      <c r="A908" s="16">
        <v>38796</v>
      </c>
      <c r="B908" s="4">
        <v>45</v>
      </c>
      <c r="C908" s="4">
        <v>42</v>
      </c>
      <c r="D908" s="4">
        <v>39</v>
      </c>
      <c r="E908" s="2">
        <v>29.78</v>
      </c>
      <c r="F908" s="4">
        <v>20</v>
      </c>
      <c r="G908" s="3">
        <v>5</v>
      </c>
      <c r="H908" s="2">
        <v>0.49</v>
      </c>
      <c r="I908" s="1">
        <v>6</v>
      </c>
      <c r="J908" s="1" t="s">
        <v>35</v>
      </c>
      <c r="K908" s="5">
        <f t="shared" si="50"/>
        <v>0.19999999999999929</v>
      </c>
      <c r="L908" s="1">
        <f t="shared" si="51"/>
        <v>-9.9999999999997868E-2</v>
      </c>
      <c r="M908" s="1"/>
      <c r="N908" s="18">
        <v>903</v>
      </c>
    </row>
    <row r="909" spans="1:14">
      <c r="A909" s="16">
        <v>38797</v>
      </c>
      <c r="B909" s="4">
        <v>52</v>
      </c>
      <c r="C909" s="4">
        <v>47</v>
      </c>
      <c r="D909" s="4">
        <v>42</v>
      </c>
      <c r="E909" s="2">
        <v>29.98</v>
      </c>
      <c r="F909" s="4">
        <v>14</v>
      </c>
      <c r="G909" s="3">
        <v>5</v>
      </c>
      <c r="H909" s="2">
        <v>0.05</v>
      </c>
      <c r="I909" s="1">
        <v>8</v>
      </c>
      <c r="J909" s="1" t="s">
        <v>35</v>
      </c>
      <c r="K909" s="5">
        <f t="shared" si="50"/>
        <v>0.25</v>
      </c>
      <c r="L909" s="1">
        <f t="shared" si="51"/>
        <v>0.19999999999999929</v>
      </c>
      <c r="M909" s="1"/>
      <c r="N909" s="18">
        <v>904</v>
      </c>
    </row>
    <row r="910" spans="1:14">
      <c r="A910" s="16">
        <v>38798</v>
      </c>
      <c r="B910" s="4">
        <v>60</v>
      </c>
      <c r="C910" s="4">
        <v>52</v>
      </c>
      <c r="D910" s="4">
        <v>43</v>
      </c>
      <c r="E910" s="2">
        <v>30.23</v>
      </c>
      <c r="F910" s="4">
        <v>14</v>
      </c>
      <c r="G910" s="3">
        <v>4</v>
      </c>
      <c r="H910" s="2">
        <v>0</v>
      </c>
      <c r="I910" s="1">
        <v>6</v>
      </c>
      <c r="J910" s="1"/>
      <c r="K910" s="5">
        <f t="shared" si="50"/>
        <v>-8.0000000000001847E-2</v>
      </c>
      <c r="L910" s="1">
        <f t="shared" si="51"/>
        <v>0.25</v>
      </c>
      <c r="M910" s="1"/>
      <c r="N910" s="18">
        <v>905</v>
      </c>
    </row>
    <row r="911" spans="1:14">
      <c r="A911" s="16">
        <v>38799</v>
      </c>
      <c r="B911" s="4">
        <v>64</v>
      </c>
      <c r="C911" s="4">
        <v>53</v>
      </c>
      <c r="D911" s="4">
        <v>41</v>
      </c>
      <c r="E911" s="2">
        <v>30.15</v>
      </c>
      <c r="F911" s="4">
        <v>25</v>
      </c>
      <c r="G911" s="3">
        <v>7</v>
      </c>
      <c r="H911" s="2">
        <v>0.11</v>
      </c>
      <c r="I911" s="1">
        <v>2</v>
      </c>
      <c r="J911" s="1" t="s">
        <v>35</v>
      </c>
      <c r="K911" s="5"/>
      <c r="L911" s="1">
        <f t="shared" si="51"/>
        <v>-8.0000000000001847E-2</v>
      </c>
      <c r="M911" s="1"/>
      <c r="N911" s="18">
        <v>906</v>
      </c>
    </row>
    <row r="912" spans="1:14">
      <c r="A912" s="71">
        <v>39443</v>
      </c>
      <c r="B912" s="50">
        <v>46</v>
      </c>
      <c r="C912" s="50">
        <v>37</v>
      </c>
      <c r="D912" s="50">
        <v>28</v>
      </c>
      <c r="E912" s="28">
        <v>30.26</v>
      </c>
      <c r="F912" s="50">
        <v>20</v>
      </c>
      <c r="G912" s="30">
        <v>2</v>
      </c>
      <c r="H912" s="28">
        <v>0.14000000000000001</v>
      </c>
      <c r="I912" s="20">
        <v>3</v>
      </c>
      <c r="J912" s="20" t="s">
        <v>40</v>
      </c>
      <c r="K912" s="35">
        <f t="shared" ref="K912:K943" si="52">E913-E912</f>
        <v>-3.0000000000001137E-2</v>
      </c>
      <c r="L912" s="20"/>
      <c r="M912" s="1">
        <v>2007</v>
      </c>
      <c r="N912" s="18">
        <v>907</v>
      </c>
    </row>
    <row r="913" spans="1:14">
      <c r="A913" s="16">
        <v>39444</v>
      </c>
      <c r="B913" s="4">
        <v>38</v>
      </c>
      <c r="C913" s="4">
        <v>36</v>
      </c>
      <c r="D913" s="4">
        <v>34</v>
      </c>
      <c r="E913" s="2">
        <v>30.23</v>
      </c>
      <c r="F913" s="4">
        <v>8</v>
      </c>
      <c r="G913" s="3">
        <v>1</v>
      </c>
      <c r="H913" s="2">
        <v>0.22</v>
      </c>
      <c r="I913" s="1">
        <v>8</v>
      </c>
      <c r="J913" s="1" t="s">
        <v>40</v>
      </c>
      <c r="K913" s="5">
        <f t="shared" si="52"/>
        <v>-5.0000000000000711E-2</v>
      </c>
      <c r="L913" s="1">
        <f t="shared" ref="L913:L944" si="53">E913-E912</f>
        <v>-3.0000000000001137E-2</v>
      </c>
      <c r="M913" s="1"/>
      <c r="N913" s="18">
        <v>908</v>
      </c>
    </row>
    <row r="914" spans="1:14">
      <c r="A914" s="16">
        <v>39445</v>
      </c>
      <c r="B914" s="4">
        <v>38</v>
      </c>
      <c r="C914" s="4">
        <v>36</v>
      </c>
      <c r="D914" s="4">
        <v>34</v>
      </c>
      <c r="E914" s="2">
        <v>30.18</v>
      </c>
      <c r="F914" s="4">
        <v>5</v>
      </c>
      <c r="G914" s="3">
        <v>1</v>
      </c>
      <c r="H914" s="2">
        <v>0.31</v>
      </c>
      <c r="I914" s="1">
        <v>8</v>
      </c>
      <c r="J914" s="1" t="s">
        <v>35</v>
      </c>
      <c r="K914" s="5">
        <f t="shared" si="52"/>
        <v>0.12000000000000099</v>
      </c>
      <c r="L914" s="1">
        <f t="shared" si="53"/>
        <v>-5.0000000000000711E-2</v>
      </c>
      <c r="M914" s="1"/>
      <c r="N914" s="18">
        <v>909</v>
      </c>
    </row>
    <row r="915" spans="1:14">
      <c r="A915" s="16">
        <v>39446</v>
      </c>
      <c r="B915" s="4">
        <v>53</v>
      </c>
      <c r="C915" s="4">
        <v>44</v>
      </c>
      <c r="D915" s="4">
        <v>35</v>
      </c>
      <c r="E915" s="2">
        <v>30.3</v>
      </c>
      <c r="F915" s="4">
        <v>10</v>
      </c>
      <c r="G915" s="3">
        <v>3</v>
      </c>
      <c r="H915" s="2">
        <v>0</v>
      </c>
      <c r="I915" s="1">
        <v>8</v>
      </c>
      <c r="J915" s="1" t="s">
        <v>37</v>
      </c>
      <c r="K915" s="5">
        <f t="shared" si="52"/>
        <v>8.9999999999999858E-2</v>
      </c>
      <c r="L915" s="1">
        <f t="shared" si="53"/>
        <v>0.12000000000000099</v>
      </c>
      <c r="M915" s="1"/>
      <c r="N915" s="18">
        <v>910</v>
      </c>
    </row>
    <row r="916" spans="1:14">
      <c r="A916" s="16">
        <v>39447</v>
      </c>
      <c r="B916" s="4">
        <v>55</v>
      </c>
      <c r="C916" s="4">
        <v>46</v>
      </c>
      <c r="D916" s="4">
        <v>37</v>
      </c>
      <c r="E916" s="2">
        <v>30.39</v>
      </c>
      <c r="F916" s="4">
        <v>22</v>
      </c>
      <c r="G916" s="3">
        <v>11</v>
      </c>
      <c r="H916" s="2">
        <v>0</v>
      </c>
      <c r="I916" s="1">
        <v>0</v>
      </c>
      <c r="J916" s="1"/>
      <c r="K916" s="5">
        <f t="shared" si="52"/>
        <v>-0.10999999999999943</v>
      </c>
      <c r="L916" s="1">
        <f t="shared" si="53"/>
        <v>8.9999999999999858E-2</v>
      </c>
      <c r="M916" s="1"/>
      <c r="N916" s="18">
        <v>911</v>
      </c>
    </row>
    <row r="917" spans="1:14">
      <c r="A917" s="16">
        <v>39448</v>
      </c>
      <c r="B917" s="4">
        <v>59</v>
      </c>
      <c r="C917" s="4">
        <v>45</v>
      </c>
      <c r="D917" s="4">
        <v>30</v>
      </c>
      <c r="E917" s="2">
        <v>30.28</v>
      </c>
      <c r="F917" s="4">
        <v>13</v>
      </c>
      <c r="G917" s="3">
        <v>2</v>
      </c>
      <c r="H917" s="2">
        <v>0</v>
      </c>
      <c r="I917" s="1">
        <v>0</v>
      </c>
      <c r="J917" s="1"/>
      <c r="K917" s="5">
        <f t="shared" si="52"/>
        <v>-0.17999999999999972</v>
      </c>
      <c r="L917" s="1">
        <f t="shared" si="53"/>
        <v>-0.10999999999999943</v>
      </c>
      <c r="M917" s="1">
        <v>2008</v>
      </c>
      <c r="N917" s="18">
        <v>912</v>
      </c>
    </row>
    <row r="918" spans="1:14">
      <c r="A918" s="16">
        <v>39449</v>
      </c>
      <c r="B918" s="4">
        <v>55</v>
      </c>
      <c r="C918" s="4">
        <v>43</v>
      </c>
      <c r="D918" s="4">
        <v>30</v>
      </c>
      <c r="E918" s="2">
        <v>30.1</v>
      </c>
      <c r="F918" s="4">
        <v>5</v>
      </c>
      <c r="G918" s="3">
        <v>0</v>
      </c>
      <c r="H918" s="2">
        <v>0</v>
      </c>
      <c r="I918" s="1">
        <v>0</v>
      </c>
      <c r="J918" s="1"/>
      <c r="K918" s="5">
        <f t="shared" si="52"/>
        <v>-0.22000000000000242</v>
      </c>
      <c r="L918" s="1">
        <f t="shared" si="53"/>
        <v>-0.17999999999999972</v>
      </c>
      <c r="M918" s="1"/>
      <c r="N918" s="18">
        <v>913</v>
      </c>
    </row>
    <row r="919" spans="1:14">
      <c r="A919" s="16">
        <v>39450</v>
      </c>
      <c r="B919" s="4">
        <v>49</v>
      </c>
      <c r="C919" s="4">
        <v>43</v>
      </c>
      <c r="D919" s="4">
        <v>36</v>
      </c>
      <c r="E919" s="2">
        <v>29.88</v>
      </c>
      <c r="F919" s="4">
        <v>39</v>
      </c>
      <c r="G919" s="3">
        <v>13</v>
      </c>
      <c r="H919" s="2">
        <v>0.74</v>
      </c>
      <c r="I919" s="1">
        <v>5</v>
      </c>
      <c r="J919" s="1" t="s">
        <v>35</v>
      </c>
      <c r="K919" s="5">
        <f t="shared" si="52"/>
        <v>-0.4599999999999973</v>
      </c>
      <c r="L919" s="1">
        <f t="shared" si="53"/>
        <v>-0.22000000000000242</v>
      </c>
      <c r="M919" s="1"/>
      <c r="N919" s="18">
        <v>914</v>
      </c>
    </row>
    <row r="920" spans="1:14">
      <c r="A920" s="16">
        <v>39451</v>
      </c>
      <c r="B920" s="4">
        <v>50</v>
      </c>
      <c r="C920" s="4">
        <v>47</v>
      </c>
      <c r="D920" s="4">
        <v>44</v>
      </c>
      <c r="E920" s="2">
        <v>29.42</v>
      </c>
      <c r="F920" s="4">
        <v>55</v>
      </c>
      <c r="G920" s="3">
        <v>25</v>
      </c>
      <c r="H920" s="2">
        <v>1.31</v>
      </c>
      <c r="I920" s="1">
        <v>8</v>
      </c>
      <c r="J920" s="1" t="s">
        <v>35</v>
      </c>
      <c r="K920" s="5">
        <f t="shared" si="52"/>
        <v>0.23999999999999844</v>
      </c>
      <c r="L920" s="1">
        <f t="shared" si="53"/>
        <v>-0.4599999999999973</v>
      </c>
      <c r="M920" s="1"/>
      <c r="N920" s="18">
        <v>915</v>
      </c>
    </row>
    <row r="921" spans="1:14">
      <c r="A921" s="16">
        <v>39452</v>
      </c>
      <c r="B921" s="4">
        <v>46</v>
      </c>
      <c r="C921" s="4">
        <v>43</v>
      </c>
      <c r="D921" s="4">
        <v>40</v>
      </c>
      <c r="E921" s="2">
        <v>29.66</v>
      </c>
      <c r="F921" s="4">
        <v>29</v>
      </c>
      <c r="G921" s="3">
        <v>12</v>
      </c>
      <c r="H921" s="2">
        <v>0.23</v>
      </c>
      <c r="I921" s="1">
        <v>5</v>
      </c>
      <c r="J921" s="1" t="s">
        <v>35</v>
      </c>
      <c r="K921" s="5">
        <f t="shared" si="52"/>
        <v>0.12999999999999901</v>
      </c>
      <c r="L921" s="1">
        <f t="shared" si="53"/>
        <v>0.23999999999999844</v>
      </c>
      <c r="M921" s="1"/>
      <c r="N921" s="18">
        <v>916</v>
      </c>
    </row>
    <row r="922" spans="1:14">
      <c r="A922" s="16">
        <v>39453</v>
      </c>
      <c r="B922" s="4">
        <v>44</v>
      </c>
      <c r="C922" s="4">
        <v>42</v>
      </c>
      <c r="D922" s="4">
        <v>40</v>
      </c>
      <c r="E922" s="2">
        <v>29.79</v>
      </c>
      <c r="F922" s="4">
        <v>20</v>
      </c>
      <c r="G922" s="3">
        <v>4</v>
      </c>
      <c r="H922" s="2">
        <v>0.24</v>
      </c>
      <c r="I922" s="1">
        <v>6</v>
      </c>
      <c r="J922" s="1" t="s">
        <v>35</v>
      </c>
      <c r="K922" s="5">
        <f t="shared" si="52"/>
        <v>0.17999999999999972</v>
      </c>
      <c r="L922" s="1">
        <f t="shared" si="53"/>
        <v>0.12999999999999901</v>
      </c>
      <c r="M922" s="1"/>
      <c r="N922" s="18">
        <v>917</v>
      </c>
    </row>
    <row r="923" spans="1:14">
      <c r="A923" s="16">
        <v>39454</v>
      </c>
      <c r="B923" s="4">
        <v>50</v>
      </c>
      <c r="C923" s="4">
        <v>42</v>
      </c>
      <c r="D923" s="4">
        <v>33</v>
      </c>
      <c r="E923" s="2">
        <v>29.97</v>
      </c>
      <c r="F923" s="4">
        <v>20</v>
      </c>
      <c r="G923" s="3">
        <v>2</v>
      </c>
      <c r="H923" s="2">
        <v>0.04</v>
      </c>
      <c r="I923" s="1">
        <v>6</v>
      </c>
      <c r="J923" s="1" t="s">
        <v>34</v>
      </c>
      <c r="K923" s="5">
        <f t="shared" si="52"/>
        <v>0.13000000000000256</v>
      </c>
      <c r="L923" s="1">
        <f t="shared" si="53"/>
        <v>0.17999999999999972</v>
      </c>
      <c r="M923" s="1"/>
      <c r="N923" s="18">
        <v>918</v>
      </c>
    </row>
    <row r="924" spans="1:14">
      <c r="A924" s="16">
        <v>39455</v>
      </c>
      <c r="B924" s="4">
        <v>45</v>
      </c>
      <c r="C924" s="4">
        <v>42</v>
      </c>
      <c r="D924" s="4">
        <v>39</v>
      </c>
      <c r="E924" s="2">
        <v>30.1</v>
      </c>
      <c r="F924" s="4">
        <v>28</v>
      </c>
      <c r="G924" s="3">
        <v>9</v>
      </c>
      <c r="H924" s="2">
        <v>1.01</v>
      </c>
      <c r="I924" s="1">
        <v>8</v>
      </c>
      <c r="J924" s="1" t="s">
        <v>35</v>
      </c>
      <c r="K924" s="5">
        <f t="shared" si="52"/>
        <v>0.10999999999999943</v>
      </c>
      <c r="L924" s="1">
        <f t="shared" si="53"/>
        <v>0.13000000000000256</v>
      </c>
      <c r="M924" s="1"/>
      <c r="N924" s="18">
        <v>919</v>
      </c>
    </row>
    <row r="925" spans="1:14">
      <c r="A925" s="16">
        <v>39456</v>
      </c>
      <c r="B925" s="4">
        <v>46</v>
      </c>
      <c r="C925" s="4">
        <v>43</v>
      </c>
      <c r="D925" s="4">
        <v>40</v>
      </c>
      <c r="E925" s="2">
        <v>30.21</v>
      </c>
      <c r="F925" s="4">
        <v>8</v>
      </c>
      <c r="G925" s="3">
        <v>2</v>
      </c>
      <c r="H925" s="2">
        <v>0.23</v>
      </c>
      <c r="I925" s="1">
        <v>8</v>
      </c>
      <c r="J925" s="1" t="s">
        <v>35</v>
      </c>
      <c r="K925" s="5">
        <f t="shared" si="52"/>
        <v>3.9999999999999147E-2</v>
      </c>
      <c r="L925" s="1">
        <f t="shared" si="53"/>
        <v>0.10999999999999943</v>
      </c>
      <c r="M925" s="1"/>
      <c r="N925" s="18">
        <v>920</v>
      </c>
    </row>
    <row r="926" spans="1:14">
      <c r="A926" s="16">
        <v>39457</v>
      </c>
      <c r="B926" s="4">
        <v>46</v>
      </c>
      <c r="C926" s="4">
        <v>44</v>
      </c>
      <c r="D926" s="4">
        <v>41</v>
      </c>
      <c r="E926" s="2">
        <v>30.25</v>
      </c>
      <c r="F926" s="4">
        <v>8</v>
      </c>
      <c r="G926" s="3">
        <v>2</v>
      </c>
      <c r="H926" s="2">
        <v>0.31</v>
      </c>
      <c r="I926" s="1">
        <v>8</v>
      </c>
      <c r="J926" s="1" t="s">
        <v>35</v>
      </c>
      <c r="K926" s="5">
        <f t="shared" si="52"/>
        <v>-1.0000000000001563E-2</v>
      </c>
      <c r="L926" s="1">
        <f t="shared" si="53"/>
        <v>3.9999999999999147E-2</v>
      </c>
      <c r="M926" s="1"/>
      <c r="N926" s="18">
        <v>921</v>
      </c>
    </row>
    <row r="927" spans="1:14">
      <c r="A927" s="16">
        <v>39458</v>
      </c>
      <c r="B927" s="4">
        <v>52</v>
      </c>
      <c r="C927" s="4">
        <v>48</v>
      </c>
      <c r="D927" s="4">
        <v>44</v>
      </c>
      <c r="E927" s="2">
        <v>30.24</v>
      </c>
      <c r="F927" s="4">
        <v>8</v>
      </c>
      <c r="G927" s="3">
        <v>2</v>
      </c>
      <c r="H927" s="2">
        <v>0</v>
      </c>
      <c r="I927" s="1">
        <v>8</v>
      </c>
      <c r="J927" s="1" t="s">
        <v>37</v>
      </c>
      <c r="K927" s="5">
        <f t="shared" si="52"/>
        <v>3.0000000000001137E-2</v>
      </c>
      <c r="L927" s="1">
        <f t="shared" si="53"/>
        <v>-1.0000000000001563E-2</v>
      </c>
      <c r="M927" s="1"/>
      <c r="N927" s="18">
        <v>922</v>
      </c>
    </row>
    <row r="928" spans="1:14">
      <c r="A928" s="16">
        <v>39459</v>
      </c>
      <c r="B928" s="4">
        <v>55</v>
      </c>
      <c r="C928" s="4">
        <v>47</v>
      </c>
      <c r="D928" s="4">
        <v>38</v>
      </c>
      <c r="E928" s="2">
        <v>30.27</v>
      </c>
      <c r="F928" s="4">
        <v>10</v>
      </c>
      <c r="G928" s="3">
        <v>2</v>
      </c>
      <c r="H928" s="2">
        <v>0.12</v>
      </c>
      <c r="I928" s="1">
        <v>6</v>
      </c>
      <c r="J928" s="1" t="s">
        <v>35</v>
      </c>
      <c r="K928" s="5">
        <f t="shared" si="52"/>
        <v>5.0000000000000711E-2</v>
      </c>
      <c r="L928" s="1">
        <f t="shared" si="53"/>
        <v>3.0000000000001137E-2</v>
      </c>
      <c r="M928" s="1"/>
      <c r="N928" s="18">
        <v>923</v>
      </c>
    </row>
    <row r="929" spans="1:14">
      <c r="A929" s="16">
        <v>39460</v>
      </c>
      <c r="B929" s="4">
        <v>65</v>
      </c>
      <c r="C929" s="4">
        <v>50</v>
      </c>
      <c r="D929" s="4">
        <v>35</v>
      </c>
      <c r="E929" s="2">
        <v>30.32</v>
      </c>
      <c r="F929" s="4">
        <v>13</v>
      </c>
      <c r="G929" s="3">
        <v>5</v>
      </c>
      <c r="H929" s="2">
        <v>0</v>
      </c>
      <c r="I929" s="1">
        <v>0</v>
      </c>
      <c r="J929" s="1"/>
      <c r="K929" s="5">
        <f t="shared" si="52"/>
        <v>1.9999999999999574E-2</v>
      </c>
      <c r="L929" s="1">
        <f t="shared" si="53"/>
        <v>5.0000000000000711E-2</v>
      </c>
      <c r="M929" s="1"/>
      <c r="N929" s="18">
        <v>924</v>
      </c>
    </row>
    <row r="930" spans="1:14">
      <c r="A930" s="16">
        <v>39461</v>
      </c>
      <c r="B930" s="4">
        <v>56</v>
      </c>
      <c r="C930" s="4">
        <v>44</v>
      </c>
      <c r="D930" s="4">
        <v>32</v>
      </c>
      <c r="E930" s="2">
        <v>30.34</v>
      </c>
      <c r="F930" s="4">
        <v>7</v>
      </c>
      <c r="G930" s="3">
        <v>0</v>
      </c>
      <c r="H930" s="2">
        <v>0</v>
      </c>
      <c r="I930" s="1">
        <v>2</v>
      </c>
      <c r="J930" s="1" t="s">
        <v>37</v>
      </c>
      <c r="K930" s="5">
        <f t="shared" si="52"/>
        <v>-5.9999999999998721E-2</v>
      </c>
      <c r="L930" s="1">
        <f t="shared" si="53"/>
        <v>1.9999999999999574E-2</v>
      </c>
      <c r="M930" s="1"/>
      <c r="N930" s="18">
        <v>925</v>
      </c>
    </row>
    <row r="931" spans="1:14">
      <c r="A931" s="16">
        <v>39462</v>
      </c>
      <c r="B931" s="4">
        <v>55</v>
      </c>
      <c r="C931" s="4">
        <v>43</v>
      </c>
      <c r="D931" s="4">
        <v>31</v>
      </c>
      <c r="E931" s="2">
        <v>30.28</v>
      </c>
      <c r="F931" s="4">
        <v>36</v>
      </c>
      <c r="G931" s="3">
        <v>11</v>
      </c>
      <c r="H931" s="2">
        <v>0</v>
      </c>
      <c r="I931" s="1">
        <v>0</v>
      </c>
      <c r="J931" s="1"/>
      <c r="K931" s="5">
        <f t="shared" si="52"/>
        <v>0</v>
      </c>
      <c r="L931" s="1">
        <f t="shared" si="53"/>
        <v>-5.9999999999998721E-2</v>
      </c>
      <c r="M931" s="1"/>
      <c r="N931" s="18">
        <v>926</v>
      </c>
    </row>
    <row r="932" spans="1:14">
      <c r="A932" s="16">
        <v>39463</v>
      </c>
      <c r="B932" s="4">
        <v>56</v>
      </c>
      <c r="C932" s="4">
        <v>50</v>
      </c>
      <c r="D932" s="4">
        <v>44</v>
      </c>
      <c r="E932" s="2">
        <v>30.28</v>
      </c>
      <c r="F932" s="4">
        <v>35</v>
      </c>
      <c r="G932" s="3">
        <v>22</v>
      </c>
      <c r="H932" s="2">
        <v>0</v>
      </c>
      <c r="I932" s="1">
        <v>0</v>
      </c>
      <c r="J932" s="1"/>
      <c r="K932" s="5">
        <f t="shared" si="52"/>
        <v>-4.00000000000027E-2</v>
      </c>
      <c r="L932" s="1">
        <f t="shared" si="53"/>
        <v>0</v>
      </c>
      <c r="M932" s="1"/>
      <c r="N932" s="18">
        <v>927</v>
      </c>
    </row>
    <row r="933" spans="1:14">
      <c r="A933" s="16">
        <v>39464</v>
      </c>
      <c r="B933" s="4">
        <v>63</v>
      </c>
      <c r="C933" s="4">
        <v>54</v>
      </c>
      <c r="D933" s="4">
        <v>45</v>
      </c>
      <c r="E933" s="2">
        <v>30.24</v>
      </c>
      <c r="F933" s="4">
        <v>25</v>
      </c>
      <c r="G933" s="3">
        <v>16</v>
      </c>
      <c r="H933" s="2">
        <v>0</v>
      </c>
      <c r="I933" s="1">
        <v>0</v>
      </c>
      <c r="J933" s="1"/>
      <c r="K933" s="5">
        <f t="shared" si="52"/>
        <v>-2.9999999999997584E-2</v>
      </c>
      <c r="L933" s="1">
        <f t="shared" si="53"/>
        <v>-4.00000000000027E-2</v>
      </c>
      <c r="M933" s="1"/>
      <c r="N933" s="18">
        <v>928</v>
      </c>
    </row>
    <row r="934" spans="1:14">
      <c r="A934" s="16">
        <v>39465</v>
      </c>
      <c r="B934" s="4">
        <v>67</v>
      </c>
      <c r="C934" s="4">
        <v>54</v>
      </c>
      <c r="D934" s="4">
        <v>41</v>
      </c>
      <c r="E934" s="2">
        <v>30.21</v>
      </c>
      <c r="F934" s="4">
        <v>24</v>
      </c>
      <c r="G934" s="3">
        <v>11</v>
      </c>
      <c r="H934" s="2">
        <v>0</v>
      </c>
      <c r="I934" s="1">
        <v>0</v>
      </c>
      <c r="J934" s="1"/>
      <c r="K934" s="5">
        <f t="shared" si="52"/>
        <v>-1.0000000000001563E-2</v>
      </c>
      <c r="L934" s="1">
        <f t="shared" si="53"/>
        <v>-2.9999999999997584E-2</v>
      </c>
      <c r="M934" s="1"/>
      <c r="N934" s="18">
        <v>929</v>
      </c>
    </row>
    <row r="935" spans="1:14">
      <c r="A935" s="16">
        <v>39466</v>
      </c>
      <c r="B935" s="4">
        <v>57</v>
      </c>
      <c r="C935" s="4">
        <v>45</v>
      </c>
      <c r="D935" s="4">
        <v>32</v>
      </c>
      <c r="E935" s="2">
        <v>30.2</v>
      </c>
      <c r="F935" s="4">
        <v>12</v>
      </c>
      <c r="G935" s="3">
        <v>3</v>
      </c>
      <c r="H935" s="2">
        <v>0</v>
      </c>
      <c r="I935" s="1">
        <v>0</v>
      </c>
      <c r="J935" s="1" t="s">
        <v>35</v>
      </c>
      <c r="K935" s="5">
        <f t="shared" si="52"/>
        <v>-0.27999999999999758</v>
      </c>
      <c r="L935" s="1">
        <f t="shared" si="53"/>
        <v>-1.0000000000001563E-2</v>
      </c>
      <c r="M935" s="1"/>
      <c r="N935" s="18">
        <v>930</v>
      </c>
    </row>
    <row r="936" spans="1:14">
      <c r="A936" s="16">
        <v>39467</v>
      </c>
      <c r="B936" s="4">
        <v>53</v>
      </c>
      <c r="C936" s="4">
        <v>41</v>
      </c>
      <c r="D936" s="4">
        <v>29</v>
      </c>
      <c r="E936" s="2">
        <v>29.92</v>
      </c>
      <c r="F936" s="4">
        <v>10</v>
      </c>
      <c r="G936" s="3">
        <v>0</v>
      </c>
      <c r="H936" s="2">
        <v>0</v>
      </c>
      <c r="I936" s="1">
        <v>2</v>
      </c>
      <c r="J936" s="1" t="s">
        <v>35</v>
      </c>
      <c r="K936" s="5">
        <f t="shared" si="52"/>
        <v>-1.0000000000001563E-2</v>
      </c>
      <c r="L936" s="1">
        <f t="shared" si="53"/>
        <v>-0.27999999999999758</v>
      </c>
      <c r="M936" s="1"/>
      <c r="N936" s="18">
        <v>931</v>
      </c>
    </row>
    <row r="937" spans="1:14">
      <c r="A937" s="16">
        <v>39468</v>
      </c>
      <c r="B937" s="4">
        <v>42</v>
      </c>
      <c r="C937" s="4">
        <v>38</v>
      </c>
      <c r="D937" s="4">
        <v>34</v>
      </c>
      <c r="E937" s="2">
        <v>29.91</v>
      </c>
      <c r="F937" s="4">
        <v>9</v>
      </c>
      <c r="G937" s="3">
        <v>5</v>
      </c>
      <c r="H937" s="2">
        <v>0.57999999999999996</v>
      </c>
      <c r="I937" s="1">
        <v>8</v>
      </c>
      <c r="J937" s="1" t="s">
        <v>40</v>
      </c>
      <c r="K937" s="5">
        <f t="shared" si="52"/>
        <v>0.21999999999999886</v>
      </c>
      <c r="L937" s="1">
        <f t="shared" si="53"/>
        <v>-1.0000000000001563E-2</v>
      </c>
      <c r="M937" s="1"/>
      <c r="N937" s="18">
        <v>932</v>
      </c>
    </row>
    <row r="938" spans="1:14">
      <c r="A938" s="16">
        <v>39469</v>
      </c>
      <c r="B938" s="4">
        <v>52</v>
      </c>
      <c r="C938" s="4">
        <v>45</v>
      </c>
      <c r="D938" s="4">
        <v>38</v>
      </c>
      <c r="E938" s="2">
        <v>30.13</v>
      </c>
      <c r="F938" s="4">
        <v>23</v>
      </c>
      <c r="G938" s="3">
        <v>12</v>
      </c>
      <c r="H938" s="2">
        <v>0</v>
      </c>
      <c r="I938" s="1">
        <v>0</v>
      </c>
      <c r="J938" s="1"/>
      <c r="K938" s="5">
        <f t="shared" si="52"/>
        <v>-0.2099999999999973</v>
      </c>
      <c r="L938" s="1">
        <f t="shared" si="53"/>
        <v>0.21999999999999886</v>
      </c>
      <c r="M938" s="1"/>
      <c r="N938" s="18">
        <v>933</v>
      </c>
    </row>
    <row r="939" spans="1:14">
      <c r="A939" s="16">
        <v>39470</v>
      </c>
      <c r="B939" s="4">
        <v>52</v>
      </c>
      <c r="C939" s="4">
        <v>47</v>
      </c>
      <c r="D939" s="4">
        <v>42</v>
      </c>
      <c r="E939" s="2">
        <v>29.92</v>
      </c>
      <c r="F939" s="4">
        <v>16</v>
      </c>
      <c r="G939" s="3">
        <v>7</v>
      </c>
      <c r="H939" s="2">
        <v>0</v>
      </c>
      <c r="I939" s="1">
        <v>6</v>
      </c>
      <c r="J939" s="1"/>
      <c r="K939" s="5">
        <f t="shared" si="52"/>
        <v>-0.17000000000000171</v>
      </c>
      <c r="L939" s="1">
        <f t="shared" si="53"/>
        <v>-0.2099999999999973</v>
      </c>
      <c r="M939" s="1"/>
      <c r="N939" s="18">
        <v>934</v>
      </c>
    </row>
    <row r="940" spans="1:14">
      <c r="A940" s="16">
        <v>39471</v>
      </c>
      <c r="B940" s="4">
        <v>43</v>
      </c>
      <c r="C940" s="4">
        <v>39</v>
      </c>
      <c r="D940" s="4">
        <v>34</v>
      </c>
      <c r="E940" s="2">
        <v>29.75</v>
      </c>
      <c r="F940" s="4">
        <v>20</v>
      </c>
      <c r="G940" s="3">
        <v>8</v>
      </c>
      <c r="H940" s="2">
        <v>0.48</v>
      </c>
      <c r="I940" s="1">
        <v>6</v>
      </c>
      <c r="J940" s="1" t="s">
        <v>35</v>
      </c>
      <c r="K940" s="5">
        <f t="shared" si="52"/>
        <v>0.17999999999999972</v>
      </c>
      <c r="L940" s="1">
        <f t="shared" si="53"/>
        <v>-0.17000000000000171</v>
      </c>
      <c r="M940" s="1"/>
      <c r="N940" s="18">
        <v>935</v>
      </c>
    </row>
    <row r="941" spans="1:14">
      <c r="A941" s="16">
        <v>39472</v>
      </c>
      <c r="B941" s="4">
        <v>43</v>
      </c>
      <c r="C941" s="4">
        <v>41</v>
      </c>
      <c r="D941" s="4">
        <v>39</v>
      </c>
      <c r="E941" s="2">
        <v>29.93</v>
      </c>
      <c r="F941" s="4">
        <v>13</v>
      </c>
      <c r="G941" s="3">
        <v>8</v>
      </c>
      <c r="H941" s="2">
        <v>0.81</v>
      </c>
      <c r="I941" s="1">
        <v>8</v>
      </c>
      <c r="J941" s="1" t="s">
        <v>35</v>
      </c>
      <c r="K941" s="5">
        <f t="shared" si="52"/>
        <v>8.0000000000001847E-2</v>
      </c>
      <c r="L941" s="1">
        <f t="shared" si="53"/>
        <v>0.17999999999999972</v>
      </c>
      <c r="M941" s="1"/>
      <c r="N941" s="18">
        <v>936</v>
      </c>
    </row>
    <row r="942" spans="1:14">
      <c r="A942" s="16">
        <v>39473</v>
      </c>
      <c r="B942" s="4">
        <v>56</v>
      </c>
      <c r="C942" s="4">
        <v>50</v>
      </c>
      <c r="D942" s="4">
        <v>43</v>
      </c>
      <c r="E942" s="2">
        <v>30.01</v>
      </c>
      <c r="F942" s="4">
        <v>13</v>
      </c>
      <c r="G942" s="3">
        <v>5</v>
      </c>
      <c r="H942" s="2">
        <v>0.61</v>
      </c>
      <c r="I942" s="1">
        <v>8</v>
      </c>
      <c r="J942" s="1" t="s">
        <v>35</v>
      </c>
      <c r="K942" s="5">
        <f t="shared" si="52"/>
        <v>-0.48000000000000043</v>
      </c>
      <c r="L942" s="1">
        <f t="shared" si="53"/>
        <v>8.0000000000001847E-2</v>
      </c>
      <c r="M942" s="1"/>
      <c r="N942" s="18">
        <v>937</v>
      </c>
    </row>
    <row r="943" spans="1:14">
      <c r="A943" s="16">
        <v>39474</v>
      </c>
      <c r="B943" s="4">
        <v>53</v>
      </c>
      <c r="C943" s="4">
        <v>49</v>
      </c>
      <c r="D943" s="4">
        <v>44</v>
      </c>
      <c r="E943" s="2">
        <v>29.53</v>
      </c>
      <c r="F943" s="4">
        <v>32</v>
      </c>
      <c r="G943" s="3">
        <v>8</v>
      </c>
      <c r="H943" s="2">
        <v>0.28000000000000003</v>
      </c>
      <c r="I943" s="1">
        <v>8</v>
      </c>
      <c r="J943" s="1" t="s">
        <v>35</v>
      </c>
      <c r="K943" s="5">
        <f t="shared" si="52"/>
        <v>0.41000000000000014</v>
      </c>
      <c r="L943" s="1">
        <f t="shared" si="53"/>
        <v>-0.48000000000000043</v>
      </c>
      <c r="M943" s="1"/>
      <c r="N943" s="18">
        <v>938</v>
      </c>
    </row>
    <row r="944" spans="1:14">
      <c r="A944" s="16">
        <v>39475</v>
      </c>
      <c r="B944" s="4">
        <v>50</v>
      </c>
      <c r="C944" s="4">
        <v>41</v>
      </c>
      <c r="D944" s="4">
        <v>31</v>
      </c>
      <c r="E944" s="2">
        <v>29.94</v>
      </c>
      <c r="F944" s="4">
        <v>9</v>
      </c>
      <c r="G944" s="3">
        <v>2</v>
      </c>
      <c r="H944" s="2">
        <v>0</v>
      </c>
      <c r="I944" s="1">
        <v>1</v>
      </c>
      <c r="J944" s="1"/>
      <c r="K944" s="5">
        <f t="shared" ref="K944:K975" si="54">E945-E944</f>
        <v>0.18999999999999773</v>
      </c>
      <c r="L944" s="1">
        <f t="shared" si="53"/>
        <v>0.41000000000000014</v>
      </c>
      <c r="M944" s="1"/>
      <c r="N944" s="18">
        <v>939</v>
      </c>
    </row>
    <row r="945" spans="1:14">
      <c r="A945" s="16">
        <v>39476</v>
      </c>
      <c r="B945" s="4">
        <v>42</v>
      </c>
      <c r="C945" s="4">
        <v>39</v>
      </c>
      <c r="D945" s="4">
        <v>35</v>
      </c>
      <c r="E945" s="2">
        <v>30.13</v>
      </c>
      <c r="F945" s="4">
        <v>26</v>
      </c>
      <c r="G945" s="3">
        <v>5</v>
      </c>
      <c r="H945" s="2">
        <v>0.34</v>
      </c>
      <c r="I945" s="1">
        <v>8</v>
      </c>
      <c r="J945" s="1" t="s">
        <v>35</v>
      </c>
      <c r="K945" s="5">
        <f t="shared" si="54"/>
        <v>0.10000000000000142</v>
      </c>
      <c r="L945" s="1">
        <f t="shared" ref="L945:L976" si="55">E945-E944</f>
        <v>0.18999999999999773</v>
      </c>
      <c r="M945" s="1"/>
      <c r="N945" s="18">
        <v>940</v>
      </c>
    </row>
    <row r="946" spans="1:14">
      <c r="A946" s="16">
        <v>39477</v>
      </c>
      <c r="B946" s="4">
        <v>41</v>
      </c>
      <c r="C946" s="4">
        <v>37</v>
      </c>
      <c r="D946" s="4">
        <v>33</v>
      </c>
      <c r="E946" s="2">
        <v>30.23</v>
      </c>
      <c r="F946" s="4">
        <v>10</v>
      </c>
      <c r="G946" s="3">
        <v>1</v>
      </c>
      <c r="H946" s="2" t="s">
        <v>42</v>
      </c>
      <c r="I946" s="1">
        <v>4</v>
      </c>
      <c r="J946" s="1" t="s">
        <v>35</v>
      </c>
      <c r="K946" s="5">
        <f t="shared" si="54"/>
        <v>-3.9999999999999147E-2</v>
      </c>
      <c r="L946" s="1">
        <f t="shared" si="55"/>
        <v>0.10000000000000142</v>
      </c>
      <c r="M946" s="1"/>
      <c r="N946" s="18">
        <v>941</v>
      </c>
    </row>
    <row r="947" spans="1:14">
      <c r="A947" s="16">
        <v>39478</v>
      </c>
      <c r="B947" s="4">
        <v>44</v>
      </c>
      <c r="C947" s="4">
        <v>40</v>
      </c>
      <c r="D947" s="4">
        <v>36</v>
      </c>
      <c r="E947" s="2">
        <v>30.19</v>
      </c>
      <c r="F947" s="4">
        <v>41</v>
      </c>
      <c r="G947" s="3">
        <v>10</v>
      </c>
      <c r="H947" s="2">
        <v>0.76</v>
      </c>
      <c r="I947" s="1">
        <v>8</v>
      </c>
      <c r="J947" s="1" t="s">
        <v>35</v>
      </c>
      <c r="K947" s="5">
        <f t="shared" si="54"/>
        <v>-4.00000000000027E-2</v>
      </c>
      <c r="L947" s="1">
        <f t="shared" si="55"/>
        <v>-3.9999999999999147E-2</v>
      </c>
      <c r="M947" s="1"/>
      <c r="N947" s="18">
        <v>942</v>
      </c>
    </row>
    <row r="948" spans="1:14">
      <c r="A948" s="16">
        <v>39479</v>
      </c>
      <c r="B948" s="4">
        <v>48</v>
      </c>
      <c r="C948" s="4">
        <v>42</v>
      </c>
      <c r="D948" s="4">
        <v>36</v>
      </c>
      <c r="E948" s="2">
        <v>30.15</v>
      </c>
      <c r="F948" s="4">
        <v>12</v>
      </c>
      <c r="G948" s="3">
        <v>3</v>
      </c>
      <c r="H948" s="2" t="s">
        <v>42</v>
      </c>
      <c r="I948" s="1">
        <v>6</v>
      </c>
      <c r="J948" s="1" t="s">
        <v>34</v>
      </c>
      <c r="K948" s="5">
        <f t="shared" si="54"/>
        <v>-0.23999999999999844</v>
      </c>
      <c r="L948" s="1">
        <f t="shared" si="55"/>
        <v>-4.00000000000027E-2</v>
      </c>
      <c r="M948" s="1"/>
      <c r="N948" s="18">
        <v>943</v>
      </c>
    </row>
    <row r="949" spans="1:14">
      <c r="A949" s="16">
        <v>39480</v>
      </c>
      <c r="B949" s="4">
        <v>42</v>
      </c>
      <c r="C949" s="4">
        <v>39</v>
      </c>
      <c r="D949" s="4">
        <v>35</v>
      </c>
      <c r="E949" s="2">
        <v>29.91</v>
      </c>
      <c r="F949" s="4">
        <v>33</v>
      </c>
      <c r="G949" s="3">
        <v>9</v>
      </c>
      <c r="H949" s="2">
        <v>0.31</v>
      </c>
      <c r="I949" s="1">
        <v>5</v>
      </c>
      <c r="J949" s="1" t="s">
        <v>35</v>
      </c>
      <c r="K949" s="5">
        <f t="shared" si="54"/>
        <v>-0.21999999999999886</v>
      </c>
      <c r="L949" s="1">
        <f t="shared" si="55"/>
        <v>-0.23999999999999844</v>
      </c>
      <c r="M949" s="1"/>
      <c r="N949" s="18">
        <v>944</v>
      </c>
    </row>
    <row r="950" spans="1:14">
      <c r="A950" s="16">
        <v>39481</v>
      </c>
      <c r="B950" s="4">
        <v>51</v>
      </c>
      <c r="C950" s="4">
        <v>45</v>
      </c>
      <c r="D950" s="4">
        <v>38</v>
      </c>
      <c r="E950" s="2">
        <v>29.69</v>
      </c>
      <c r="F950" s="4">
        <v>24</v>
      </c>
      <c r="G950" s="3">
        <v>3</v>
      </c>
      <c r="H950" s="2">
        <v>0.04</v>
      </c>
      <c r="I950" s="1">
        <v>5</v>
      </c>
      <c r="J950" s="1"/>
      <c r="K950" s="5">
        <f t="shared" si="54"/>
        <v>0.50999999999999801</v>
      </c>
      <c r="L950" s="1">
        <f t="shared" si="55"/>
        <v>-0.21999999999999886</v>
      </c>
      <c r="M950" s="1"/>
      <c r="N950" s="18">
        <v>945</v>
      </c>
    </row>
    <row r="951" spans="1:14">
      <c r="A951" s="16">
        <v>39482</v>
      </c>
      <c r="B951" s="4">
        <v>53</v>
      </c>
      <c r="C951" s="4">
        <v>42</v>
      </c>
      <c r="D951" s="4">
        <v>30</v>
      </c>
      <c r="E951" s="2">
        <v>30.2</v>
      </c>
      <c r="F951" s="4">
        <v>16</v>
      </c>
      <c r="G951" s="3">
        <v>5</v>
      </c>
      <c r="H951" s="2">
        <v>0</v>
      </c>
      <c r="I951" s="1">
        <v>2</v>
      </c>
      <c r="J951" s="1"/>
      <c r="K951" s="5">
        <f t="shared" si="54"/>
        <v>0.12000000000000099</v>
      </c>
      <c r="L951" s="1">
        <f t="shared" si="55"/>
        <v>0.50999999999999801</v>
      </c>
      <c r="M951" s="1"/>
      <c r="N951" s="18">
        <v>946</v>
      </c>
    </row>
    <row r="952" spans="1:14">
      <c r="A952" s="16">
        <v>39483</v>
      </c>
      <c r="B952" s="4">
        <v>56</v>
      </c>
      <c r="C952" s="4">
        <v>45</v>
      </c>
      <c r="D952" s="4">
        <v>34</v>
      </c>
      <c r="E952" s="2">
        <v>30.32</v>
      </c>
      <c r="F952" s="4">
        <v>13</v>
      </c>
      <c r="G952" s="3">
        <v>5</v>
      </c>
      <c r="H952" s="2">
        <v>0</v>
      </c>
      <c r="I952" s="1">
        <v>0</v>
      </c>
      <c r="J952" s="1"/>
      <c r="K952" s="5">
        <f t="shared" si="54"/>
        <v>1.9999999999999574E-2</v>
      </c>
      <c r="L952" s="1">
        <f t="shared" si="55"/>
        <v>0.12000000000000099</v>
      </c>
      <c r="M952" s="1"/>
      <c r="N952" s="18">
        <v>947</v>
      </c>
    </row>
    <row r="953" spans="1:14">
      <c r="A953" s="16">
        <v>39484</v>
      </c>
      <c r="B953" s="4">
        <v>55</v>
      </c>
      <c r="C953" s="4">
        <v>45</v>
      </c>
      <c r="D953" s="4">
        <v>35</v>
      </c>
      <c r="E953" s="2">
        <v>30.34</v>
      </c>
      <c r="F953" s="4">
        <v>7</v>
      </c>
      <c r="G953" s="3">
        <v>1</v>
      </c>
      <c r="H953" s="2">
        <v>0</v>
      </c>
      <c r="I953" s="1">
        <v>4</v>
      </c>
      <c r="J953" s="1"/>
      <c r="K953" s="5">
        <f t="shared" si="54"/>
        <v>-1.9999999999999574E-2</v>
      </c>
      <c r="L953" s="1">
        <f t="shared" si="55"/>
        <v>1.9999999999999574E-2</v>
      </c>
      <c r="M953" s="1"/>
      <c r="N953" s="18">
        <v>948</v>
      </c>
    </row>
    <row r="954" spans="1:14">
      <c r="A954" s="16">
        <v>39485</v>
      </c>
      <c r="B954" s="4">
        <v>57</v>
      </c>
      <c r="C954" s="4">
        <v>47</v>
      </c>
      <c r="D954" s="4">
        <v>36</v>
      </c>
      <c r="E954" s="2">
        <v>30.32</v>
      </c>
      <c r="F954" s="4">
        <v>10</v>
      </c>
      <c r="G954" s="3">
        <v>2</v>
      </c>
      <c r="H954" s="2">
        <v>0</v>
      </c>
      <c r="I954" s="1">
        <v>4</v>
      </c>
      <c r="J954" s="1"/>
      <c r="K954" s="5">
        <f t="shared" si="54"/>
        <v>-1.9999999999999574E-2</v>
      </c>
      <c r="L954" s="1">
        <f t="shared" si="55"/>
        <v>-1.9999999999999574E-2</v>
      </c>
      <c r="M954" s="1"/>
      <c r="N954" s="18">
        <v>949</v>
      </c>
    </row>
    <row r="955" spans="1:14">
      <c r="A955" s="16">
        <v>39486</v>
      </c>
      <c r="B955" s="4">
        <v>67</v>
      </c>
      <c r="C955" s="4">
        <v>50</v>
      </c>
      <c r="D955" s="4">
        <v>33</v>
      </c>
      <c r="E955" s="2">
        <v>30.3</v>
      </c>
      <c r="F955" s="4">
        <v>10</v>
      </c>
      <c r="G955" s="3">
        <v>4</v>
      </c>
      <c r="H955" s="2">
        <v>0</v>
      </c>
      <c r="I955" s="1">
        <v>0</v>
      </c>
      <c r="J955" s="1"/>
      <c r="K955" s="5">
        <f t="shared" si="54"/>
        <v>-0.12000000000000099</v>
      </c>
      <c r="L955" s="1">
        <f t="shared" si="55"/>
        <v>-1.9999999999999574E-2</v>
      </c>
      <c r="M955" s="1"/>
      <c r="N955" s="18">
        <v>950</v>
      </c>
    </row>
    <row r="956" spans="1:14">
      <c r="A956" s="16">
        <v>39487</v>
      </c>
      <c r="B956" s="4">
        <v>71</v>
      </c>
      <c r="C956" s="4">
        <v>54</v>
      </c>
      <c r="D956" s="4">
        <v>36</v>
      </c>
      <c r="E956" s="2">
        <v>30.18</v>
      </c>
      <c r="F956" s="4">
        <v>12</v>
      </c>
      <c r="G956" s="3">
        <v>3</v>
      </c>
      <c r="H956" s="2">
        <v>0</v>
      </c>
      <c r="I956" s="1">
        <v>0</v>
      </c>
      <c r="J956" s="1"/>
      <c r="K956" s="5">
        <f t="shared" si="54"/>
        <v>1.9999999999999574E-2</v>
      </c>
      <c r="L956" s="1">
        <f t="shared" si="55"/>
        <v>-0.12000000000000099</v>
      </c>
      <c r="M956" s="1"/>
      <c r="N956" s="18">
        <v>951</v>
      </c>
    </row>
    <row r="957" spans="1:14">
      <c r="A957" s="16">
        <v>39488</v>
      </c>
      <c r="B957" s="4">
        <v>66</v>
      </c>
      <c r="C957" s="4">
        <v>50</v>
      </c>
      <c r="D957" s="4">
        <v>34</v>
      </c>
      <c r="E957" s="2">
        <v>30.2</v>
      </c>
      <c r="F957" s="4">
        <v>7</v>
      </c>
      <c r="G957" s="3">
        <v>2</v>
      </c>
      <c r="H957" s="2">
        <v>0</v>
      </c>
      <c r="I957" s="1">
        <v>0</v>
      </c>
      <c r="J957" s="1"/>
      <c r="K957" s="5">
        <f t="shared" si="54"/>
        <v>0</v>
      </c>
      <c r="L957" s="1">
        <f t="shared" si="55"/>
        <v>1.9999999999999574E-2</v>
      </c>
      <c r="M957" s="1"/>
      <c r="N957" s="18">
        <v>952</v>
      </c>
    </row>
    <row r="958" spans="1:14">
      <c r="A958" s="16">
        <v>39489</v>
      </c>
      <c r="B958" s="4">
        <v>74</v>
      </c>
      <c r="C958" s="4">
        <v>58</v>
      </c>
      <c r="D958" s="4">
        <v>42</v>
      </c>
      <c r="E958" s="2">
        <v>30.2</v>
      </c>
      <c r="F958" s="4">
        <v>23</v>
      </c>
      <c r="G958" s="3">
        <v>7</v>
      </c>
      <c r="H958" s="2">
        <v>0</v>
      </c>
      <c r="I958" s="1">
        <v>0</v>
      </c>
      <c r="J958" s="1"/>
      <c r="K958" s="5">
        <f t="shared" si="54"/>
        <v>-7.9999999999998295E-2</v>
      </c>
      <c r="L958" s="1">
        <f t="shared" si="55"/>
        <v>0</v>
      </c>
      <c r="M958" s="1"/>
      <c r="N958" s="18">
        <v>953</v>
      </c>
    </row>
    <row r="959" spans="1:14">
      <c r="A959" s="16">
        <v>39490</v>
      </c>
      <c r="B959" s="4">
        <v>68</v>
      </c>
      <c r="C959" s="4">
        <v>54</v>
      </c>
      <c r="D959" s="4">
        <v>39</v>
      </c>
      <c r="E959" s="2">
        <v>30.12</v>
      </c>
      <c r="F959" s="4">
        <v>13</v>
      </c>
      <c r="G959" s="3">
        <v>4</v>
      </c>
      <c r="H959" s="2">
        <v>0</v>
      </c>
      <c r="I959" s="1">
        <v>0</v>
      </c>
      <c r="J959" s="1"/>
      <c r="K959" s="5">
        <f t="shared" si="54"/>
        <v>-0.10000000000000142</v>
      </c>
      <c r="L959" s="1">
        <f t="shared" si="55"/>
        <v>-7.9999999999998295E-2</v>
      </c>
      <c r="M959" s="1"/>
      <c r="N959" s="18">
        <v>954</v>
      </c>
    </row>
    <row r="960" spans="1:14">
      <c r="A960" s="16">
        <v>39491</v>
      </c>
      <c r="B960" s="4">
        <v>59</v>
      </c>
      <c r="C960" s="4">
        <v>51</v>
      </c>
      <c r="D960" s="4">
        <v>42</v>
      </c>
      <c r="E960" s="2">
        <v>30.02</v>
      </c>
      <c r="F960" s="4">
        <v>22</v>
      </c>
      <c r="G960" s="3">
        <v>9</v>
      </c>
      <c r="H960" s="2">
        <v>0</v>
      </c>
      <c r="I960" s="1">
        <v>0</v>
      </c>
      <c r="J960" s="1"/>
      <c r="K960" s="5">
        <f t="shared" si="54"/>
        <v>0.10999999999999943</v>
      </c>
      <c r="L960" s="1">
        <f t="shared" si="55"/>
        <v>-0.10000000000000142</v>
      </c>
      <c r="M960" s="1"/>
      <c r="N960" s="18">
        <v>955</v>
      </c>
    </row>
    <row r="961" spans="1:14">
      <c r="A961" s="16">
        <v>39492</v>
      </c>
      <c r="B961" s="4">
        <v>61</v>
      </c>
      <c r="C961" s="4">
        <v>51</v>
      </c>
      <c r="D961" s="4">
        <v>40</v>
      </c>
      <c r="E961" s="2">
        <v>30.13</v>
      </c>
      <c r="F961" s="4">
        <v>30</v>
      </c>
      <c r="G961" s="3">
        <v>16</v>
      </c>
      <c r="H961" s="2">
        <v>0</v>
      </c>
      <c r="I961" s="1">
        <v>0</v>
      </c>
      <c r="J961" s="1"/>
      <c r="K961" s="5">
        <f t="shared" si="54"/>
        <v>-9.9999999999980105E-3</v>
      </c>
      <c r="L961" s="1">
        <f t="shared" si="55"/>
        <v>0.10999999999999943</v>
      </c>
      <c r="M961" s="1"/>
      <c r="N961" s="18">
        <v>956</v>
      </c>
    </row>
    <row r="962" spans="1:14">
      <c r="A962" s="16">
        <v>39493</v>
      </c>
      <c r="B962" s="4">
        <v>73</v>
      </c>
      <c r="C962" s="4">
        <v>62</v>
      </c>
      <c r="D962" s="4">
        <v>50</v>
      </c>
      <c r="E962" s="2">
        <v>30.12</v>
      </c>
      <c r="F962" s="4">
        <v>20</v>
      </c>
      <c r="G962" s="3">
        <v>11</v>
      </c>
      <c r="H962" s="2">
        <v>0</v>
      </c>
      <c r="I962" s="1">
        <v>0</v>
      </c>
      <c r="J962" s="1"/>
      <c r="K962" s="5">
        <f t="shared" si="54"/>
        <v>8.9999999999999858E-2</v>
      </c>
      <c r="L962" s="1">
        <f t="shared" si="55"/>
        <v>-9.9999999999980105E-3</v>
      </c>
      <c r="M962" s="1"/>
      <c r="N962" s="18">
        <v>957</v>
      </c>
    </row>
    <row r="963" spans="1:14">
      <c r="A963" s="16">
        <v>39494</v>
      </c>
      <c r="B963" s="4">
        <v>65</v>
      </c>
      <c r="C963" s="4">
        <v>49</v>
      </c>
      <c r="D963" s="4">
        <v>33</v>
      </c>
      <c r="E963" s="2">
        <v>30.21</v>
      </c>
      <c r="F963" s="4">
        <v>5</v>
      </c>
      <c r="G963" s="3">
        <v>1</v>
      </c>
      <c r="H963" s="2">
        <v>0</v>
      </c>
      <c r="I963" s="1">
        <v>0</v>
      </c>
      <c r="J963" s="1"/>
      <c r="K963" s="5">
        <f t="shared" si="54"/>
        <v>-0.10999999999999943</v>
      </c>
      <c r="L963" s="1">
        <f t="shared" si="55"/>
        <v>8.9999999999999858E-2</v>
      </c>
      <c r="M963" s="1"/>
      <c r="N963" s="18">
        <v>958</v>
      </c>
    </row>
    <row r="964" spans="1:14">
      <c r="A964" s="16">
        <v>39495</v>
      </c>
      <c r="B964" s="4">
        <v>70</v>
      </c>
      <c r="C964" s="4">
        <v>51</v>
      </c>
      <c r="D964" s="4">
        <v>32</v>
      </c>
      <c r="E964" s="2">
        <v>30.1</v>
      </c>
      <c r="F964" s="4">
        <v>6</v>
      </c>
      <c r="G964" s="3">
        <v>1</v>
      </c>
      <c r="H964" s="2">
        <v>0</v>
      </c>
      <c r="I964" s="1">
        <v>0</v>
      </c>
      <c r="J964" s="1"/>
      <c r="K964" s="5">
        <f t="shared" si="54"/>
        <v>-5.0000000000000711E-2</v>
      </c>
      <c r="L964" s="1">
        <f t="shared" si="55"/>
        <v>-0.10999999999999943</v>
      </c>
      <c r="M964" s="1"/>
      <c r="N964" s="18">
        <v>959</v>
      </c>
    </row>
    <row r="965" spans="1:14">
      <c r="A965" s="16">
        <v>39496</v>
      </c>
      <c r="B965" s="4">
        <v>68</v>
      </c>
      <c r="C965" s="4">
        <v>52</v>
      </c>
      <c r="D965" s="4">
        <v>35</v>
      </c>
      <c r="E965" s="2">
        <v>30.05</v>
      </c>
      <c r="F965" s="4">
        <v>8</v>
      </c>
      <c r="G965" s="3">
        <v>1</v>
      </c>
      <c r="H965" s="2">
        <v>0</v>
      </c>
      <c r="I965" s="1">
        <v>0</v>
      </c>
      <c r="J965" s="1"/>
      <c r="K965" s="5">
        <f t="shared" si="54"/>
        <v>0</v>
      </c>
      <c r="L965" s="1">
        <f t="shared" si="55"/>
        <v>-5.0000000000000711E-2</v>
      </c>
      <c r="M965" s="1"/>
      <c r="N965" s="18">
        <v>960</v>
      </c>
    </row>
    <row r="966" spans="1:14">
      <c r="A966" s="16">
        <v>39497</v>
      </c>
      <c r="B966" s="4">
        <v>52</v>
      </c>
      <c r="C966" s="4">
        <v>45</v>
      </c>
      <c r="D966" s="4">
        <v>37</v>
      </c>
      <c r="E966" s="2">
        <v>30.05</v>
      </c>
      <c r="F966" s="4">
        <v>9</v>
      </c>
      <c r="G966" s="3">
        <v>1</v>
      </c>
      <c r="H966" s="2" t="s">
        <v>42</v>
      </c>
      <c r="I966" s="1">
        <v>4</v>
      </c>
      <c r="J966" s="1" t="s">
        <v>35</v>
      </c>
      <c r="K966" s="5">
        <f t="shared" si="54"/>
        <v>0</v>
      </c>
      <c r="L966" s="1">
        <f t="shared" si="55"/>
        <v>0</v>
      </c>
      <c r="M966" s="1"/>
      <c r="N966" s="18">
        <v>961</v>
      </c>
    </row>
    <row r="967" spans="1:14">
      <c r="A967" s="16">
        <v>39498</v>
      </c>
      <c r="B967" s="4">
        <v>58</v>
      </c>
      <c r="C967" s="4">
        <v>51</v>
      </c>
      <c r="D967" s="4">
        <v>43</v>
      </c>
      <c r="E967" s="2">
        <v>30.05</v>
      </c>
      <c r="F967" s="4">
        <v>8</v>
      </c>
      <c r="G967" s="3">
        <v>2</v>
      </c>
      <c r="H967" s="2" t="s">
        <v>42</v>
      </c>
      <c r="I967" s="1">
        <v>8</v>
      </c>
      <c r="J967" s="1" t="s">
        <v>37</v>
      </c>
      <c r="K967" s="5">
        <f t="shared" si="54"/>
        <v>-0.12000000000000099</v>
      </c>
      <c r="L967" s="1">
        <f t="shared" si="55"/>
        <v>0</v>
      </c>
      <c r="M967" s="1"/>
      <c r="N967" s="18">
        <v>962</v>
      </c>
    </row>
    <row r="968" spans="1:14">
      <c r="A968" s="16">
        <v>39499</v>
      </c>
      <c r="B968" s="4">
        <v>48</v>
      </c>
      <c r="C968" s="4">
        <v>47</v>
      </c>
      <c r="D968" s="4">
        <v>45</v>
      </c>
      <c r="E968" s="2">
        <v>29.93</v>
      </c>
      <c r="F968" s="4">
        <v>14</v>
      </c>
      <c r="G968" s="3">
        <v>4</v>
      </c>
      <c r="H968" s="2">
        <v>0.56000000000000005</v>
      </c>
      <c r="I968" s="1">
        <v>6</v>
      </c>
      <c r="J968" s="1" t="s">
        <v>35</v>
      </c>
      <c r="K968" s="5">
        <f t="shared" si="54"/>
        <v>-0.12999999999999901</v>
      </c>
      <c r="L968" s="1">
        <f t="shared" si="55"/>
        <v>-0.12000000000000099</v>
      </c>
      <c r="M968" s="1"/>
      <c r="N968" s="18">
        <v>963</v>
      </c>
    </row>
    <row r="969" spans="1:14">
      <c r="A969" s="16">
        <v>39500</v>
      </c>
      <c r="B969" s="4">
        <v>56</v>
      </c>
      <c r="C969" s="4">
        <v>50</v>
      </c>
      <c r="D969" s="4">
        <v>43</v>
      </c>
      <c r="E969" s="2">
        <v>29.8</v>
      </c>
      <c r="F969" s="4">
        <v>13</v>
      </c>
      <c r="G969" s="3">
        <v>4</v>
      </c>
      <c r="H969" s="2">
        <v>0.1</v>
      </c>
      <c r="I969" s="1">
        <v>8</v>
      </c>
      <c r="J969" s="1" t="s">
        <v>35</v>
      </c>
      <c r="K969" s="5">
        <f t="shared" si="54"/>
        <v>9.9999999999997868E-2</v>
      </c>
      <c r="L969" s="1">
        <f t="shared" si="55"/>
        <v>-0.12999999999999901</v>
      </c>
      <c r="M969" s="1"/>
      <c r="N969" s="18">
        <v>964</v>
      </c>
    </row>
    <row r="970" spans="1:14">
      <c r="A970" s="16">
        <v>39501</v>
      </c>
      <c r="B970" s="4">
        <v>46</v>
      </c>
      <c r="C970" s="4">
        <v>44</v>
      </c>
      <c r="D970" s="4">
        <v>41</v>
      </c>
      <c r="E970" s="2">
        <v>29.9</v>
      </c>
      <c r="F970" s="4">
        <v>13</v>
      </c>
      <c r="G970" s="3">
        <v>2</v>
      </c>
      <c r="H970" s="2">
        <v>0.39</v>
      </c>
      <c r="I970" s="1">
        <v>7</v>
      </c>
      <c r="J970" s="1" t="s">
        <v>35</v>
      </c>
      <c r="K970" s="5">
        <f t="shared" si="54"/>
        <v>-0.11999999999999744</v>
      </c>
      <c r="L970" s="1">
        <f t="shared" si="55"/>
        <v>9.9999999999997868E-2</v>
      </c>
      <c r="M970" s="1"/>
      <c r="N970" s="18">
        <v>965</v>
      </c>
    </row>
    <row r="971" spans="1:14">
      <c r="A971" s="16">
        <v>39502</v>
      </c>
      <c r="B971" s="4">
        <v>54</v>
      </c>
      <c r="C971" s="4">
        <v>48</v>
      </c>
      <c r="D971" s="4">
        <v>41</v>
      </c>
      <c r="E971" s="2">
        <v>29.78</v>
      </c>
      <c r="F971" s="4">
        <v>45</v>
      </c>
      <c r="G971" s="3">
        <v>22</v>
      </c>
      <c r="H971" s="2">
        <v>0.15</v>
      </c>
      <c r="I971" s="1">
        <v>8</v>
      </c>
      <c r="J971" s="1" t="s">
        <v>35</v>
      </c>
      <c r="K971" s="5">
        <f t="shared" si="54"/>
        <v>0.54999999999999716</v>
      </c>
      <c r="L971" s="1">
        <f t="shared" si="55"/>
        <v>-0.11999999999999744</v>
      </c>
      <c r="M971" s="1"/>
      <c r="N971" s="18">
        <v>966</v>
      </c>
    </row>
    <row r="972" spans="1:14">
      <c r="A972" s="16">
        <v>39503</v>
      </c>
      <c r="B972" s="4">
        <v>62</v>
      </c>
      <c r="C972" s="4">
        <v>55</v>
      </c>
      <c r="D972" s="4">
        <v>47</v>
      </c>
      <c r="E972" s="2">
        <v>30.33</v>
      </c>
      <c r="F972" s="4">
        <v>12</v>
      </c>
      <c r="G972" s="3">
        <v>5</v>
      </c>
      <c r="H972" s="2">
        <v>0</v>
      </c>
      <c r="I972" s="1">
        <v>8</v>
      </c>
      <c r="J972" s="1"/>
      <c r="K972" s="5">
        <f t="shared" si="54"/>
        <v>-4.9999999999997158E-2</v>
      </c>
      <c r="L972" s="1">
        <f t="shared" si="55"/>
        <v>0.54999999999999716</v>
      </c>
      <c r="M972" s="1"/>
      <c r="N972" s="18">
        <v>967</v>
      </c>
    </row>
    <row r="973" spans="1:14">
      <c r="A973" s="16">
        <v>39504</v>
      </c>
      <c r="B973" s="4">
        <v>68</v>
      </c>
      <c r="C973" s="4">
        <v>52</v>
      </c>
      <c r="D973" s="4">
        <v>35</v>
      </c>
      <c r="E973" s="2">
        <v>30.28</v>
      </c>
      <c r="F973" s="4">
        <v>3</v>
      </c>
      <c r="G973" s="3">
        <v>2</v>
      </c>
      <c r="H973" s="2">
        <v>0</v>
      </c>
      <c r="I973" s="1">
        <v>0</v>
      </c>
      <c r="J973" s="1" t="s">
        <v>37</v>
      </c>
      <c r="K973" s="5">
        <f t="shared" si="54"/>
        <v>-0.13000000000000256</v>
      </c>
      <c r="L973" s="1">
        <f t="shared" si="55"/>
        <v>-4.9999999999997158E-2</v>
      </c>
      <c r="M973" s="1"/>
      <c r="N973" s="18">
        <v>968</v>
      </c>
    </row>
    <row r="974" spans="1:14">
      <c r="A974" s="16">
        <v>39505</v>
      </c>
      <c r="B974" s="4">
        <v>71</v>
      </c>
      <c r="C974" s="4">
        <v>55</v>
      </c>
      <c r="D974" s="4">
        <v>39</v>
      </c>
      <c r="E974" s="2">
        <v>30.15</v>
      </c>
      <c r="F974" s="4">
        <v>8</v>
      </c>
      <c r="G974" s="3">
        <v>2</v>
      </c>
      <c r="H974" s="2">
        <v>0</v>
      </c>
      <c r="I974" s="1">
        <v>0</v>
      </c>
      <c r="J974" s="1"/>
      <c r="K974" s="5">
        <f t="shared" si="54"/>
        <v>-0.16999999999999815</v>
      </c>
      <c r="L974" s="1">
        <f t="shared" si="55"/>
        <v>-0.13000000000000256</v>
      </c>
      <c r="M974" s="1"/>
      <c r="N974" s="18">
        <v>969</v>
      </c>
    </row>
    <row r="975" spans="1:14">
      <c r="A975" s="16">
        <v>39506</v>
      </c>
      <c r="B975" s="4">
        <v>78</v>
      </c>
      <c r="C975" s="4">
        <v>65</v>
      </c>
      <c r="D975" s="4">
        <v>52</v>
      </c>
      <c r="E975" s="2">
        <v>29.98</v>
      </c>
      <c r="F975" s="4">
        <v>26</v>
      </c>
      <c r="G975" s="3">
        <v>13</v>
      </c>
      <c r="H975" s="2">
        <v>0</v>
      </c>
      <c r="I975" s="1">
        <v>0</v>
      </c>
      <c r="J975" s="1"/>
      <c r="K975" s="5">
        <f t="shared" si="54"/>
        <v>5.0000000000000711E-2</v>
      </c>
      <c r="L975" s="1">
        <f t="shared" si="55"/>
        <v>-0.16999999999999815</v>
      </c>
      <c r="M975" s="1"/>
      <c r="N975" s="18">
        <v>970</v>
      </c>
    </row>
    <row r="976" spans="1:14">
      <c r="A976" s="16">
        <v>39507</v>
      </c>
      <c r="B976" s="4">
        <v>65</v>
      </c>
      <c r="C976" s="4">
        <v>52</v>
      </c>
      <c r="D976" s="4">
        <v>39</v>
      </c>
      <c r="E976" s="2">
        <v>30.03</v>
      </c>
      <c r="F976" s="4">
        <v>7</v>
      </c>
      <c r="G976" s="3">
        <v>2</v>
      </c>
      <c r="H976" s="2">
        <v>0</v>
      </c>
      <c r="I976" s="1">
        <v>0</v>
      </c>
      <c r="J976" s="1"/>
      <c r="K976" s="5">
        <f t="shared" ref="K976:K1007" si="56">E977-E976</f>
        <v>0.17999999999999972</v>
      </c>
      <c r="L976" s="1">
        <f t="shared" si="55"/>
        <v>5.0000000000000711E-2</v>
      </c>
      <c r="M976" s="1"/>
      <c r="N976" s="18">
        <v>971</v>
      </c>
    </row>
    <row r="977" spans="1:14">
      <c r="A977" s="16">
        <v>39508</v>
      </c>
      <c r="B977" s="4">
        <v>61</v>
      </c>
      <c r="C977" s="4">
        <v>55</v>
      </c>
      <c r="D977" s="4">
        <v>49</v>
      </c>
      <c r="E977" s="2">
        <v>30.21</v>
      </c>
      <c r="F977" s="4">
        <v>16</v>
      </c>
      <c r="G977" s="3">
        <v>7</v>
      </c>
      <c r="H977" s="2">
        <v>0</v>
      </c>
      <c r="I977" s="1">
        <v>3</v>
      </c>
      <c r="J977" s="1"/>
      <c r="K977" s="5">
        <f t="shared" si="56"/>
        <v>0.12999999999999901</v>
      </c>
      <c r="L977" s="1">
        <f t="shared" ref="L977:L1008" si="57">E977-E976</f>
        <v>0.17999999999999972</v>
      </c>
      <c r="M977" s="1"/>
      <c r="N977" s="18">
        <v>972</v>
      </c>
    </row>
    <row r="978" spans="1:14">
      <c r="A978" s="16">
        <v>39509</v>
      </c>
      <c r="B978" s="4">
        <v>64</v>
      </c>
      <c r="C978" s="4">
        <v>54</v>
      </c>
      <c r="D978" s="4">
        <v>45</v>
      </c>
      <c r="E978" s="2">
        <v>30.34</v>
      </c>
      <c r="F978" s="4">
        <v>29</v>
      </c>
      <c r="G978" s="3">
        <v>14</v>
      </c>
      <c r="H978" s="2">
        <v>0</v>
      </c>
      <c r="I978" s="1">
        <v>0</v>
      </c>
      <c r="J978" s="1"/>
      <c r="K978" s="5">
        <f t="shared" si="56"/>
        <v>-5.0000000000000711E-2</v>
      </c>
      <c r="L978" s="1">
        <f t="shared" si="57"/>
        <v>0.12999999999999901</v>
      </c>
      <c r="M978" s="1"/>
      <c r="N978" s="18">
        <v>973</v>
      </c>
    </row>
    <row r="979" spans="1:14">
      <c r="A979" s="16">
        <v>39510</v>
      </c>
      <c r="B979" s="4">
        <v>66</v>
      </c>
      <c r="C979" s="4">
        <v>52</v>
      </c>
      <c r="D979" s="4">
        <v>38</v>
      </c>
      <c r="E979" s="2">
        <v>30.29</v>
      </c>
      <c r="F979" s="4">
        <v>17</v>
      </c>
      <c r="G979" s="3">
        <v>6</v>
      </c>
      <c r="H979" s="2">
        <v>0</v>
      </c>
      <c r="I979" s="1">
        <v>0</v>
      </c>
      <c r="J979" s="1"/>
      <c r="K979" s="5">
        <f t="shared" si="56"/>
        <v>-0.16000000000000014</v>
      </c>
      <c r="L979" s="1">
        <f t="shared" si="57"/>
        <v>-5.0000000000000711E-2</v>
      </c>
      <c r="M979" s="1"/>
      <c r="N979" s="18">
        <v>974</v>
      </c>
    </row>
    <row r="980" spans="1:14">
      <c r="A980" s="16">
        <v>39511</v>
      </c>
      <c r="B980" s="4">
        <v>72</v>
      </c>
      <c r="C980" s="4">
        <v>54</v>
      </c>
      <c r="D980" s="4">
        <v>36</v>
      </c>
      <c r="E980" s="2">
        <v>30.13</v>
      </c>
      <c r="F980" s="4">
        <v>8</v>
      </c>
      <c r="G980" s="3">
        <v>4</v>
      </c>
      <c r="H980" s="2">
        <v>0</v>
      </c>
      <c r="I980" s="1">
        <v>0</v>
      </c>
      <c r="J980" s="1"/>
      <c r="K980" s="5">
        <f t="shared" si="56"/>
        <v>0</v>
      </c>
      <c r="L980" s="1">
        <f t="shared" si="57"/>
        <v>-0.16000000000000014</v>
      </c>
      <c r="M980" s="1"/>
      <c r="N980" s="18">
        <v>975</v>
      </c>
    </row>
    <row r="981" spans="1:14">
      <c r="A981" s="16">
        <v>39512</v>
      </c>
      <c r="B981" s="4">
        <v>70</v>
      </c>
      <c r="C981" s="4">
        <v>60</v>
      </c>
      <c r="D981" s="4">
        <v>50</v>
      </c>
      <c r="E981" s="2">
        <v>30.13</v>
      </c>
      <c r="F981" s="4">
        <v>24</v>
      </c>
      <c r="G981" s="3">
        <v>14</v>
      </c>
      <c r="H981" s="2">
        <v>0</v>
      </c>
      <c r="I981" s="1">
        <v>0</v>
      </c>
      <c r="J981" s="1"/>
      <c r="K981" s="5">
        <f t="shared" si="56"/>
        <v>0.10000000000000142</v>
      </c>
      <c r="L981" s="1">
        <f t="shared" si="57"/>
        <v>0</v>
      </c>
      <c r="M981" s="1"/>
      <c r="N981" s="18">
        <v>976</v>
      </c>
    </row>
    <row r="982" spans="1:14">
      <c r="A982" s="16">
        <v>39513</v>
      </c>
      <c r="B982" s="4">
        <v>64</v>
      </c>
      <c r="C982" s="4">
        <v>49</v>
      </c>
      <c r="D982" s="4">
        <v>34</v>
      </c>
      <c r="E982" s="2">
        <v>30.23</v>
      </c>
      <c r="F982" s="4">
        <v>8</v>
      </c>
      <c r="G982" s="3">
        <v>3</v>
      </c>
      <c r="H982" s="2">
        <v>0</v>
      </c>
      <c r="I982" s="1">
        <v>0</v>
      </c>
      <c r="J982" s="1"/>
      <c r="K982" s="5">
        <f t="shared" si="56"/>
        <v>5.9999999999998721E-2</v>
      </c>
      <c r="L982" s="1">
        <f t="shared" si="57"/>
        <v>0.10000000000000142</v>
      </c>
      <c r="M982" s="1"/>
      <c r="N982" s="18">
        <v>977</v>
      </c>
    </row>
    <row r="983" spans="1:14">
      <c r="A983" s="16">
        <v>39514</v>
      </c>
      <c r="B983" s="4">
        <v>62</v>
      </c>
      <c r="C983" s="4">
        <v>47</v>
      </c>
      <c r="D983" s="4">
        <v>31</v>
      </c>
      <c r="E983" s="2">
        <v>30.29</v>
      </c>
      <c r="F983" s="4">
        <v>6</v>
      </c>
      <c r="G983" s="3">
        <v>1</v>
      </c>
      <c r="H983" s="2">
        <v>0</v>
      </c>
      <c r="I983" s="1">
        <v>2</v>
      </c>
      <c r="J983" s="1"/>
      <c r="K983" s="5">
        <f t="shared" si="56"/>
        <v>-0.11999999999999744</v>
      </c>
      <c r="L983" s="1">
        <f t="shared" si="57"/>
        <v>5.9999999999998721E-2</v>
      </c>
      <c r="M983" s="1"/>
      <c r="N983" s="18">
        <v>978</v>
      </c>
    </row>
    <row r="984" spans="1:14">
      <c r="A984" s="16">
        <v>39515</v>
      </c>
      <c r="B984" s="4">
        <v>70</v>
      </c>
      <c r="C984" s="4">
        <v>53</v>
      </c>
      <c r="D984" s="4">
        <v>36</v>
      </c>
      <c r="E984" s="2">
        <v>30.17</v>
      </c>
      <c r="F984" s="4">
        <v>16</v>
      </c>
      <c r="G984" s="3">
        <v>5</v>
      </c>
      <c r="H984" s="2">
        <v>0</v>
      </c>
      <c r="I984" s="1">
        <v>1</v>
      </c>
      <c r="J984" s="1"/>
      <c r="K984" s="5">
        <f t="shared" si="56"/>
        <v>-5.0000000000000711E-2</v>
      </c>
      <c r="L984" s="1">
        <f t="shared" si="57"/>
        <v>-0.11999999999999744</v>
      </c>
      <c r="M984" s="1"/>
      <c r="N984" s="18">
        <v>979</v>
      </c>
    </row>
    <row r="985" spans="1:14">
      <c r="A985" s="16">
        <v>39516</v>
      </c>
      <c r="B985" s="4">
        <v>77</v>
      </c>
      <c r="C985" s="4">
        <v>62</v>
      </c>
      <c r="D985" s="4">
        <v>46</v>
      </c>
      <c r="E985" s="2">
        <v>30.12</v>
      </c>
      <c r="F985" s="4">
        <v>16</v>
      </c>
      <c r="G985" s="3">
        <v>6</v>
      </c>
      <c r="H985" s="2">
        <v>0</v>
      </c>
      <c r="I985" s="1">
        <v>0</v>
      </c>
      <c r="J985" s="1"/>
      <c r="K985" s="5">
        <f t="shared" si="56"/>
        <v>0.10999999999999943</v>
      </c>
      <c r="L985" s="1">
        <f t="shared" si="57"/>
        <v>-5.0000000000000711E-2</v>
      </c>
      <c r="M985" s="1"/>
      <c r="N985" s="18">
        <v>980</v>
      </c>
    </row>
    <row r="986" spans="1:14">
      <c r="A986" s="16">
        <v>39517</v>
      </c>
      <c r="B986" s="4">
        <v>71</v>
      </c>
      <c r="C986" s="4">
        <v>57</v>
      </c>
      <c r="D986" s="4">
        <v>42</v>
      </c>
      <c r="E986" s="2">
        <v>30.23</v>
      </c>
      <c r="F986" s="4">
        <v>18</v>
      </c>
      <c r="G986" s="3">
        <v>3</v>
      </c>
      <c r="H986" s="2" t="s">
        <v>42</v>
      </c>
      <c r="I986" s="1">
        <v>2</v>
      </c>
      <c r="J986" s="1" t="s">
        <v>35</v>
      </c>
      <c r="K986" s="5">
        <f t="shared" si="56"/>
        <v>9.9999999999980105E-3</v>
      </c>
      <c r="L986" s="1">
        <f t="shared" si="57"/>
        <v>0.10999999999999943</v>
      </c>
      <c r="M986" s="1"/>
      <c r="N986" s="18">
        <v>981</v>
      </c>
    </row>
    <row r="987" spans="1:14">
      <c r="A987" s="16">
        <v>39518</v>
      </c>
      <c r="B987" s="4">
        <v>73</v>
      </c>
      <c r="C987" s="4">
        <v>58</v>
      </c>
      <c r="D987" s="4">
        <v>42</v>
      </c>
      <c r="E987" s="2">
        <v>30.24</v>
      </c>
      <c r="F987" s="4">
        <v>9</v>
      </c>
      <c r="G987" s="3">
        <v>2</v>
      </c>
      <c r="H987" s="2">
        <v>0</v>
      </c>
      <c r="I987" s="1">
        <v>2</v>
      </c>
      <c r="J987" s="1"/>
      <c r="K987" s="5">
        <f t="shared" si="56"/>
        <v>-0.14999999999999858</v>
      </c>
      <c r="L987" s="1">
        <f t="shared" si="57"/>
        <v>9.9999999999980105E-3</v>
      </c>
      <c r="M987" s="1"/>
      <c r="N987" s="18">
        <v>982</v>
      </c>
    </row>
    <row r="988" spans="1:14">
      <c r="A988" s="16">
        <v>39519</v>
      </c>
      <c r="B988" s="4">
        <v>69</v>
      </c>
      <c r="C988" s="4">
        <v>56</v>
      </c>
      <c r="D988" s="4">
        <v>42</v>
      </c>
      <c r="E988" s="2">
        <v>30.09</v>
      </c>
      <c r="F988" s="4">
        <v>18</v>
      </c>
      <c r="G988" s="3">
        <v>6</v>
      </c>
      <c r="H988" s="2">
        <v>0.1</v>
      </c>
      <c r="I988" s="1">
        <v>2</v>
      </c>
      <c r="J988" s="1" t="s">
        <v>35</v>
      </c>
      <c r="K988" s="5">
        <f t="shared" si="56"/>
        <v>-0.10000000000000142</v>
      </c>
      <c r="L988" s="1">
        <f t="shared" si="57"/>
        <v>-0.14999999999999858</v>
      </c>
      <c r="M988" s="1"/>
      <c r="N988" s="18">
        <v>983</v>
      </c>
    </row>
    <row r="989" spans="1:14">
      <c r="A989" s="16">
        <v>39520</v>
      </c>
      <c r="B989" s="4">
        <v>67</v>
      </c>
      <c r="C989" s="4">
        <v>55</v>
      </c>
      <c r="D989" s="4">
        <v>42</v>
      </c>
      <c r="E989" s="2">
        <v>29.99</v>
      </c>
      <c r="F989" s="4">
        <v>17</v>
      </c>
      <c r="G989" s="3">
        <v>5</v>
      </c>
      <c r="H989" s="2">
        <v>0</v>
      </c>
      <c r="I989" s="1">
        <v>2</v>
      </c>
      <c r="J989" s="1"/>
      <c r="K989" s="5">
        <f t="shared" si="56"/>
        <v>5.0000000000000711E-2</v>
      </c>
      <c r="L989" s="1">
        <f t="shared" si="57"/>
        <v>-0.10000000000000142</v>
      </c>
      <c r="M989" s="1"/>
      <c r="N989" s="18">
        <v>984</v>
      </c>
    </row>
    <row r="990" spans="1:14">
      <c r="A990" s="16">
        <v>39521</v>
      </c>
      <c r="B990" s="4">
        <v>60</v>
      </c>
      <c r="C990" s="4">
        <v>51</v>
      </c>
      <c r="D990" s="4">
        <v>41</v>
      </c>
      <c r="E990" s="2">
        <v>30.04</v>
      </c>
      <c r="F990" s="4">
        <v>22</v>
      </c>
      <c r="G990" s="3">
        <v>8</v>
      </c>
      <c r="H990" s="2" t="s">
        <v>42</v>
      </c>
      <c r="I990" s="1">
        <v>6</v>
      </c>
      <c r="J990" s="1" t="s">
        <v>35</v>
      </c>
      <c r="K990" s="5">
        <f t="shared" si="56"/>
        <v>-2.9999999999997584E-2</v>
      </c>
      <c r="L990" s="1">
        <f t="shared" si="57"/>
        <v>5.0000000000000711E-2</v>
      </c>
      <c r="M990" s="1"/>
      <c r="N990" s="18">
        <v>985</v>
      </c>
    </row>
    <row r="991" spans="1:14">
      <c r="A991" s="16">
        <v>39522</v>
      </c>
      <c r="B991" s="4">
        <v>58</v>
      </c>
      <c r="C991" s="4">
        <v>49</v>
      </c>
      <c r="D991" s="4">
        <v>39</v>
      </c>
      <c r="E991" s="2">
        <v>30.01</v>
      </c>
      <c r="F991" s="4">
        <v>13</v>
      </c>
      <c r="G991" s="3">
        <v>4</v>
      </c>
      <c r="H991" s="2">
        <v>0.01</v>
      </c>
      <c r="I991" s="1">
        <v>5</v>
      </c>
      <c r="J991" s="1" t="s">
        <v>35</v>
      </c>
      <c r="K991" s="5">
        <f t="shared" si="56"/>
        <v>0.10999999999999943</v>
      </c>
      <c r="L991" s="1">
        <f t="shared" si="57"/>
        <v>-2.9999999999997584E-2</v>
      </c>
      <c r="M991" s="1"/>
      <c r="N991" s="18">
        <v>986</v>
      </c>
    </row>
    <row r="992" spans="1:14">
      <c r="A992" s="16">
        <v>39523</v>
      </c>
      <c r="B992" s="4">
        <v>64</v>
      </c>
      <c r="C992" s="4">
        <v>51</v>
      </c>
      <c r="D992" s="4">
        <v>37</v>
      </c>
      <c r="E992" s="2">
        <v>30.12</v>
      </c>
      <c r="F992" s="4">
        <v>17</v>
      </c>
      <c r="G992" s="3">
        <v>8</v>
      </c>
      <c r="H992" s="2">
        <v>0</v>
      </c>
      <c r="I992" s="1">
        <v>0</v>
      </c>
      <c r="J992" s="1"/>
      <c r="K992" s="5">
        <f t="shared" si="56"/>
        <v>8.9999999999999858E-2</v>
      </c>
      <c r="L992" s="1">
        <f t="shared" si="57"/>
        <v>0.10999999999999943</v>
      </c>
      <c r="M992" s="1"/>
      <c r="N992" s="18">
        <v>987</v>
      </c>
    </row>
    <row r="993" spans="1:14">
      <c r="A993" s="16">
        <v>39524</v>
      </c>
      <c r="B993" s="4">
        <v>72</v>
      </c>
      <c r="C993" s="4">
        <v>55</v>
      </c>
      <c r="D993" s="4">
        <v>37</v>
      </c>
      <c r="E993" s="2">
        <v>30.21</v>
      </c>
      <c r="F993" s="4">
        <v>16</v>
      </c>
      <c r="G993" s="3">
        <v>4</v>
      </c>
      <c r="H993" s="2">
        <v>0</v>
      </c>
      <c r="I993" s="1">
        <v>1</v>
      </c>
      <c r="J993" s="1"/>
      <c r="K993" s="5">
        <f t="shared" si="56"/>
        <v>-3.0000000000001137E-2</v>
      </c>
      <c r="L993" s="1">
        <f t="shared" si="57"/>
        <v>8.9999999999999858E-2</v>
      </c>
      <c r="M993" s="1"/>
      <c r="N993" s="18">
        <v>988</v>
      </c>
    </row>
    <row r="994" spans="1:14">
      <c r="A994" s="16">
        <v>39525</v>
      </c>
      <c r="B994" s="4">
        <v>73</v>
      </c>
      <c r="C994" s="4">
        <v>59</v>
      </c>
      <c r="D994" s="4">
        <v>44</v>
      </c>
      <c r="E994" s="2">
        <v>30.18</v>
      </c>
      <c r="F994" s="4">
        <v>13</v>
      </c>
      <c r="G994" s="3">
        <v>4</v>
      </c>
      <c r="H994" s="2">
        <v>0</v>
      </c>
      <c r="I994" s="1">
        <v>0</v>
      </c>
      <c r="J994" s="1"/>
      <c r="K994" s="5">
        <f t="shared" si="56"/>
        <v>-7.0000000000000284E-2</v>
      </c>
      <c r="L994" s="1">
        <f t="shared" si="57"/>
        <v>-3.0000000000001137E-2</v>
      </c>
      <c r="M994" s="1"/>
      <c r="N994" s="18">
        <v>989</v>
      </c>
    </row>
    <row r="995" spans="1:14">
      <c r="A995" s="16">
        <v>39526</v>
      </c>
      <c r="B995" s="4">
        <v>59</v>
      </c>
      <c r="C995" s="4">
        <v>53</v>
      </c>
      <c r="D995" s="4">
        <v>46</v>
      </c>
      <c r="E995" s="2">
        <v>30.11</v>
      </c>
      <c r="F995" s="4">
        <v>22</v>
      </c>
      <c r="G995" s="3">
        <v>3</v>
      </c>
      <c r="H995" s="2">
        <v>0.04</v>
      </c>
      <c r="I995" s="1">
        <v>5</v>
      </c>
      <c r="J995" s="1" t="s">
        <v>35</v>
      </c>
      <c r="K995" s="5">
        <f t="shared" si="56"/>
        <v>0.10000000000000142</v>
      </c>
      <c r="L995" s="1">
        <f t="shared" si="57"/>
        <v>-7.0000000000000284E-2</v>
      </c>
      <c r="M995" s="1"/>
      <c r="N995" s="18">
        <v>990</v>
      </c>
    </row>
    <row r="996" spans="1:14">
      <c r="A996" s="16">
        <v>39527</v>
      </c>
      <c r="B996" s="4">
        <v>64</v>
      </c>
      <c r="C996" s="4">
        <v>51</v>
      </c>
      <c r="D996" s="4">
        <v>37</v>
      </c>
      <c r="E996" s="2">
        <v>30.21</v>
      </c>
      <c r="F996" s="4">
        <v>17</v>
      </c>
      <c r="G996" s="3">
        <v>3</v>
      </c>
      <c r="H996" s="2">
        <v>0</v>
      </c>
      <c r="I996" s="1">
        <v>4</v>
      </c>
      <c r="J996" s="1"/>
      <c r="K996" s="5">
        <f t="shared" si="56"/>
        <v>0.16000000000000014</v>
      </c>
      <c r="L996" s="1">
        <f t="shared" si="57"/>
        <v>0.10000000000000142</v>
      </c>
      <c r="M996" s="1"/>
      <c r="N996" s="18">
        <v>991</v>
      </c>
    </row>
    <row r="997" spans="1:14">
      <c r="A997" s="16">
        <v>39528</v>
      </c>
      <c r="B997" s="4">
        <v>70</v>
      </c>
      <c r="C997" s="4">
        <v>53</v>
      </c>
      <c r="D997" s="4">
        <v>36</v>
      </c>
      <c r="E997" s="2">
        <v>30.37</v>
      </c>
      <c r="F997" s="4">
        <v>13</v>
      </c>
      <c r="G997" s="3">
        <v>4</v>
      </c>
      <c r="H997" s="2">
        <v>0</v>
      </c>
      <c r="I997" s="1">
        <v>0</v>
      </c>
      <c r="J997" s="1"/>
      <c r="K997" s="5">
        <f t="shared" si="56"/>
        <v>-0.16000000000000014</v>
      </c>
      <c r="L997" s="1">
        <f t="shared" si="57"/>
        <v>0.16000000000000014</v>
      </c>
      <c r="M997" s="1"/>
      <c r="N997" s="18">
        <v>992</v>
      </c>
    </row>
    <row r="998" spans="1:14">
      <c r="A998" s="16">
        <v>39529</v>
      </c>
      <c r="B998" s="4">
        <v>77</v>
      </c>
      <c r="C998" s="4">
        <v>62</v>
      </c>
      <c r="D998" s="4">
        <v>47</v>
      </c>
      <c r="E998" s="2">
        <v>30.21</v>
      </c>
      <c r="F998" s="4">
        <v>14</v>
      </c>
      <c r="G998" s="3">
        <v>6</v>
      </c>
      <c r="H998" s="2">
        <v>0</v>
      </c>
      <c r="I998" s="1">
        <v>0</v>
      </c>
      <c r="J998" s="1"/>
      <c r="K998" s="5">
        <f t="shared" si="56"/>
        <v>-3.9999999999999147E-2</v>
      </c>
      <c r="L998" s="1">
        <f t="shared" si="57"/>
        <v>-0.16000000000000014</v>
      </c>
      <c r="M998" s="1"/>
      <c r="N998" s="18">
        <v>993</v>
      </c>
    </row>
    <row r="999" spans="1:14">
      <c r="A999" s="16">
        <v>39530</v>
      </c>
      <c r="B999" s="4">
        <v>76</v>
      </c>
      <c r="C999" s="4">
        <v>58</v>
      </c>
      <c r="D999" s="4">
        <v>40</v>
      </c>
      <c r="E999" s="2">
        <v>30.17</v>
      </c>
      <c r="F999" s="4">
        <v>12</v>
      </c>
      <c r="G999" s="3">
        <v>3</v>
      </c>
      <c r="H999" s="2">
        <v>0</v>
      </c>
      <c r="I999" s="1">
        <v>0</v>
      </c>
      <c r="J999" s="1"/>
      <c r="K999" s="5">
        <f t="shared" si="56"/>
        <v>-7.0000000000000284E-2</v>
      </c>
      <c r="L999" s="1">
        <f t="shared" si="57"/>
        <v>-3.9999999999999147E-2</v>
      </c>
      <c r="M999" s="1"/>
      <c r="N999" s="18">
        <v>994</v>
      </c>
    </row>
    <row r="1000" spans="1:14">
      <c r="A1000" s="16">
        <v>39531</v>
      </c>
      <c r="B1000" s="4">
        <v>73</v>
      </c>
      <c r="C1000" s="4">
        <v>59</v>
      </c>
      <c r="D1000" s="4">
        <v>45</v>
      </c>
      <c r="E1000" s="2">
        <v>30.1</v>
      </c>
      <c r="F1000" s="4">
        <v>12</v>
      </c>
      <c r="G1000" s="3">
        <v>2</v>
      </c>
      <c r="H1000" s="2">
        <v>0</v>
      </c>
      <c r="I1000" s="1">
        <v>2</v>
      </c>
      <c r="J1000" s="1" t="s">
        <v>35</v>
      </c>
      <c r="K1000" s="5">
        <f t="shared" si="56"/>
        <v>-6.0000000000002274E-2</v>
      </c>
      <c r="L1000" s="1">
        <f t="shared" si="57"/>
        <v>-7.0000000000000284E-2</v>
      </c>
      <c r="M1000" s="1"/>
      <c r="N1000" s="18">
        <v>995</v>
      </c>
    </row>
    <row r="1001" spans="1:14">
      <c r="A1001" s="16">
        <v>39532</v>
      </c>
      <c r="B1001" s="4">
        <v>71</v>
      </c>
      <c r="C1001" s="4">
        <v>60</v>
      </c>
      <c r="D1001" s="4">
        <v>49</v>
      </c>
      <c r="E1001" s="2">
        <v>30.04</v>
      </c>
      <c r="F1001" s="4">
        <v>17</v>
      </c>
      <c r="G1001" s="3">
        <v>5</v>
      </c>
      <c r="H1001" s="2">
        <v>0</v>
      </c>
      <c r="I1001" s="1">
        <v>4</v>
      </c>
      <c r="J1001" s="1" t="s">
        <v>35</v>
      </c>
      <c r="K1001" s="5">
        <f t="shared" si="56"/>
        <v>0.10999999999999943</v>
      </c>
      <c r="L1001" s="1">
        <f t="shared" si="57"/>
        <v>-6.0000000000002274E-2</v>
      </c>
      <c r="M1001" s="1"/>
      <c r="N1001" s="18">
        <v>996</v>
      </c>
    </row>
    <row r="1002" spans="1:14">
      <c r="A1002" s="16">
        <v>39533</v>
      </c>
      <c r="B1002" s="4">
        <v>62</v>
      </c>
      <c r="C1002" s="4">
        <v>55</v>
      </c>
      <c r="D1002" s="4">
        <v>47</v>
      </c>
      <c r="E1002" s="2">
        <v>30.15</v>
      </c>
      <c r="F1002" s="4">
        <v>26</v>
      </c>
      <c r="G1002" s="3">
        <v>14</v>
      </c>
      <c r="H1002" s="2">
        <v>0.01</v>
      </c>
      <c r="I1002" s="1">
        <v>4</v>
      </c>
      <c r="J1002" s="1"/>
      <c r="K1002" s="5">
        <f t="shared" si="56"/>
        <v>5.0000000000000711E-2</v>
      </c>
      <c r="L1002" s="1">
        <f t="shared" si="57"/>
        <v>0.10999999999999943</v>
      </c>
      <c r="M1002" s="1"/>
      <c r="N1002" s="18">
        <v>997</v>
      </c>
    </row>
    <row r="1003" spans="1:14">
      <c r="A1003" s="16">
        <v>39534</v>
      </c>
      <c r="B1003" s="4">
        <v>62</v>
      </c>
      <c r="C1003" s="4">
        <v>48</v>
      </c>
      <c r="D1003" s="4">
        <v>33</v>
      </c>
      <c r="E1003" s="2">
        <v>30.2</v>
      </c>
      <c r="F1003" s="4">
        <v>17</v>
      </c>
      <c r="G1003" s="3">
        <v>8</v>
      </c>
      <c r="H1003" s="2">
        <v>0</v>
      </c>
      <c r="I1003" s="1">
        <v>0</v>
      </c>
      <c r="J1003" s="1"/>
      <c r="K1003" s="5">
        <f t="shared" si="56"/>
        <v>-0.23999999999999844</v>
      </c>
      <c r="L1003" s="1">
        <f t="shared" si="57"/>
        <v>5.0000000000000711E-2</v>
      </c>
      <c r="M1003" s="1"/>
      <c r="N1003" s="18">
        <v>998</v>
      </c>
    </row>
    <row r="1004" spans="1:14">
      <c r="A1004" s="16">
        <v>39535</v>
      </c>
      <c r="B1004" s="4">
        <v>58</v>
      </c>
      <c r="C1004" s="4">
        <v>49</v>
      </c>
      <c r="D1004" s="4">
        <v>39</v>
      </c>
      <c r="E1004" s="2">
        <v>29.96</v>
      </c>
      <c r="F1004" s="4">
        <v>17</v>
      </c>
      <c r="G1004" s="3">
        <v>3</v>
      </c>
      <c r="H1004" s="2" t="s">
        <v>42</v>
      </c>
      <c r="I1004" s="1">
        <v>5</v>
      </c>
      <c r="J1004" s="1" t="s">
        <v>35</v>
      </c>
      <c r="K1004" s="5">
        <f t="shared" si="56"/>
        <v>0</v>
      </c>
      <c r="L1004" s="1">
        <f t="shared" si="57"/>
        <v>-0.23999999999999844</v>
      </c>
      <c r="M1004" s="1"/>
      <c r="N1004" s="18">
        <v>999</v>
      </c>
    </row>
    <row r="1005" spans="1:14">
      <c r="A1005" s="16">
        <v>39536</v>
      </c>
      <c r="B1005" s="4">
        <v>60</v>
      </c>
      <c r="C1005" s="4">
        <v>50</v>
      </c>
      <c r="D1005" s="4">
        <v>40</v>
      </c>
      <c r="E1005" s="2">
        <v>29.96</v>
      </c>
      <c r="F1005" s="4">
        <v>20</v>
      </c>
      <c r="G1005" s="3">
        <v>10</v>
      </c>
      <c r="H1005" s="2">
        <v>0</v>
      </c>
      <c r="I1005" s="1">
        <v>4</v>
      </c>
      <c r="J1005" s="1"/>
      <c r="K1005" s="5">
        <f t="shared" si="56"/>
        <v>3.9999999999999147E-2</v>
      </c>
      <c r="L1005" s="1">
        <f t="shared" si="57"/>
        <v>0</v>
      </c>
      <c r="M1005" s="1"/>
      <c r="N1005" s="18">
        <v>1000</v>
      </c>
    </row>
    <row r="1006" spans="1:14">
      <c r="A1006" s="16">
        <v>39537</v>
      </c>
      <c r="B1006" s="4">
        <v>61</v>
      </c>
      <c r="C1006" s="4">
        <v>51</v>
      </c>
      <c r="D1006" s="4">
        <v>41</v>
      </c>
      <c r="E1006" s="2">
        <v>30</v>
      </c>
      <c r="F1006" s="4">
        <v>21</v>
      </c>
      <c r="G1006" s="3">
        <v>8</v>
      </c>
      <c r="H1006" s="2">
        <v>0</v>
      </c>
      <c r="I1006" s="1">
        <v>0</v>
      </c>
      <c r="J1006" s="1"/>
      <c r="K1006" s="5">
        <f t="shared" si="56"/>
        <v>0.14999999999999858</v>
      </c>
      <c r="L1006" s="1">
        <f t="shared" si="57"/>
        <v>3.9999999999999147E-2</v>
      </c>
      <c r="M1006" s="1"/>
      <c r="N1006" s="18">
        <v>1001</v>
      </c>
    </row>
    <row r="1007" spans="1:14">
      <c r="A1007" s="16">
        <v>39538</v>
      </c>
      <c r="B1007" s="4">
        <v>64</v>
      </c>
      <c r="C1007" s="4">
        <v>53</v>
      </c>
      <c r="D1007" s="4">
        <v>42</v>
      </c>
      <c r="E1007" s="2">
        <v>30.15</v>
      </c>
      <c r="F1007" s="4">
        <v>16</v>
      </c>
      <c r="G1007" s="3">
        <v>7</v>
      </c>
      <c r="H1007" s="2">
        <v>0</v>
      </c>
      <c r="I1007" s="1">
        <v>0</v>
      </c>
      <c r="J1007" s="1"/>
      <c r="K1007" s="5">
        <f t="shared" si="56"/>
        <v>-0.10999999999999943</v>
      </c>
      <c r="L1007" s="1">
        <f t="shared" si="57"/>
        <v>0.14999999999999858</v>
      </c>
      <c r="M1007" s="1"/>
      <c r="N1007" s="18">
        <v>1002</v>
      </c>
    </row>
    <row r="1008" spans="1:14">
      <c r="A1008" s="16">
        <v>39539</v>
      </c>
      <c r="B1008" s="4">
        <v>68</v>
      </c>
      <c r="C1008" s="4">
        <v>55</v>
      </c>
      <c r="D1008" s="4">
        <v>42</v>
      </c>
      <c r="E1008" s="2">
        <v>30.04</v>
      </c>
      <c r="F1008" s="4">
        <v>13</v>
      </c>
      <c r="G1008" s="3">
        <v>5</v>
      </c>
      <c r="H1008" s="2">
        <v>0</v>
      </c>
      <c r="I1008" s="1">
        <v>0</v>
      </c>
      <c r="J1008" s="1"/>
      <c r="K1008" s="5">
        <f t="shared" ref="K1008:K1016" si="58">E1009-E1008</f>
        <v>-2.9999999999997584E-2</v>
      </c>
      <c r="L1008" s="1">
        <f t="shared" si="57"/>
        <v>-0.10999999999999943</v>
      </c>
      <c r="M1008" s="1"/>
      <c r="N1008" s="18">
        <v>1003</v>
      </c>
    </row>
    <row r="1009" spans="1:14">
      <c r="A1009" s="16">
        <v>39540</v>
      </c>
      <c r="B1009" s="4">
        <v>74</v>
      </c>
      <c r="C1009" s="4">
        <v>55</v>
      </c>
      <c r="D1009" s="4">
        <v>35</v>
      </c>
      <c r="E1009" s="2">
        <v>30.01</v>
      </c>
      <c r="F1009" s="4">
        <v>10</v>
      </c>
      <c r="G1009" s="3">
        <v>3</v>
      </c>
      <c r="H1009" s="2">
        <v>0</v>
      </c>
      <c r="I1009" s="1">
        <v>0</v>
      </c>
      <c r="J1009" s="1"/>
      <c r="K1009" s="5">
        <f t="shared" si="58"/>
        <v>0.11999999999999744</v>
      </c>
      <c r="L1009" s="1">
        <f t="shared" ref="L1009:L1017" si="59">E1009-E1008</f>
        <v>-2.9999999999997584E-2</v>
      </c>
      <c r="M1009" s="1"/>
      <c r="N1009" s="18">
        <v>1004</v>
      </c>
    </row>
    <row r="1010" spans="1:14">
      <c r="A1010" s="16">
        <v>39541</v>
      </c>
      <c r="B1010" s="4">
        <v>76</v>
      </c>
      <c r="C1010" s="4">
        <v>57</v>
      </c>
      <c r="D1010" s="4">
        <v>38</v>
      </c>
      <c r="E1010" s="2">
        <v>30.13</v>
      </c>
      <c r="F1010" s="4">
        <v>15</v>
      </c>
      <c r="G1010" s="3">
        <v>2</v>
      </c>
      <c r="H1010" s="2">
        <v>0</v>
      </c>
      <c r="I1010" s="1">
        <v>0</v>
      </c>
      <c r="J1010" s="1"/>
      <c r="K1010" s="5">
        <f t="shared" si="58"/>
        <v>-7.9999999999998295E-2</v>
      </c>
      <c r="L1010" s="1">
        <f t="shared" si="59"/>
        <v>0.11999999999999744</v>
      </c>
      <c r="M1010" s="1"/>
      <c r="N1010" s="18">
        <v>1005</v>
      </c>
    </row>
    <row r="1011" spans="1:14">
      <c r="A1011" s="16">
        <v>39542</v>
      </c>
      <c r="B1011" s="4">
        <v>70</v>
      </c>
      <c r="C1011" s="4">
        <v>57</v>
      </c>
      <c r="D1011" s="4">
        <v>43</v>
      </c>
      <c r="E1011" s="2">
        <v>30.05</v>
      </c>
      <c r="F1011" s="4">
        <v>17</v>
      </c>
      <c r="G1011" s="3">
        <v>6</v>
      </c>
      <c r="H1011" s="2">
        <v>0</v>
      </c>
      <c r="I1011" s="1">
        <v>2</v>
      </c>
      <c r="J1011" s="1"/>
      <c r="K1011" s="5">
        <f t="shared" si="58"/>
        <v>-8.9999999999999858E-2</v>
      </c>
      <c r="L1011" s="1">
        <f t="shared" si="59"/>
        <v>-7.9999999999998295E-2</v>
      </c>
      <c r="M1011" s="1"/>
      <c r="N1011" s="18">
        <v>1006</v>
      </c>
    </row>
    <row r="1012" spans="1:14">
      <c r="A1012" s="16">
        <v>39543</v>
      </c>
      <c r="B1012" s="4">
        <v>68</v>
      </c>
      <c r="C1012" s="4">
        <v>54</v>
      </c>
      <c r="D1012" s="4">
        <v>39</v>
      </c>
      <c r="E1012" s="2">
        <v>29.96</v>
      </c>
      <c r="F1012" s="4">
        <v>17</v>
      </c>
      <c r="G1012" s="3">
        <v>4</v>
      </c>
      <c r="H1012" s="2">
        <v>0</v>
      </c>
      <c r="I1012" s="1">
        <v>5</v>
      </c>
      <c r="J1012" s="1"/>
      <c r="K1012" s="5">
        <f t="shared" si="58"/>
        <v>2.9999999999997584E-2</v>
      </c>
      <c r="L1012" s="1">
        <f t="shared" si="59"/>
        <v>-8.9999999999999858E-2</v>
      </c>
      <c r="M1012" s="1"/>
      <c r="N1012" s="18">
        <v>1007</v>
      </c>
    </row>
    <row r="1013" spans="1:14">
      <c r="A1013" s="16">
        <v>39544</v>
      </c>
      <c r="B1013" s="4">
        <v>64</v>
      </c>
      <c r="C1013" s="4">
        <v>51</v>
      </c>
      <c r="D1013" s="4">
        <v>37</v>
      </c>
      <c r="E1013" s="2">
        <v>29.99</v>
      </c>
      <c r="F1013" s="4">
        <v>16</v>
      </c>
      <c r="G1013" s="3">
        <v>4</v>
      </c>
      <c r="H1013" s="2" t="s">
        <v>42</v>
      </c>
      <c r="I1013" s="1">
        <v>3</v>
      </c>
      <c r="J1013" s="1" t="s">
        <v>35</v>
      </c>
      <c r="K1013" s="5">
        <f t="shared" si="58"/>
        <v>0.13000000000000256</v>
      </c>
      <c r="L1013" s="1">
        <f t="shared" si="59"/>
        <v>2.9999999999997584E-2</v>
      </c>
      <c r="M1013" s="1"/>
      <c r="N1013" s="18">
        <v>1008</v>
      </c>
    </row>
    <row r="1014" spans="1:14">
      <c r="A1014" s="16">
        <v>39545</v>
      </c>
      <c r="B1014" s="4">
        <v>65</v>
      </c>
      <c r="C1014" s="4">
        <v>50</v>
      </c>
      <c r="D1014" s="4">
        <v>35</v>
      </c>
      <c r="E1014" s="2">
        <v>30.12</v>
      </c>
      <c r="F1014" s="4">
        <v>12</v>
      </c>
      <c r="G1014" s="3">
        <v>3</v>
      </c>
      <c r="H1014" s="2">
        <v>0</v>
      </c>
      <c r="I1014" s="1">
        <v>0</v>
      </c>
      <c r="J1014" s="1"/>
      <c r="K1014" s="5">
        <f t="shared" si="58"/>
        <v>-0.17000000000000171</v>
      </c>
      <c r="L1014" s="1">
        <f t="shared" si="59"/>
        <v>0.13000000000000256</v>
      </c>
      <c r="M1014" s="1"/>
      <c r="N1014" s="18">
        <v>1009</v>
      </c>
    </row>
    <row r="1015" spans="1:14">
      <c r="A1015" s="16">
        <v>39546</v>
      </c>
      <c r="B1015" s="4">
        <v>64</v>
      </c>
      <c r="C1015" s="4">
        <v>56</v>
      </c>
      <c r="D1015" s="4">
        <v>47</v>
      </c>
      <c r="E1015" s="2">
        <v>29.95</v>
      </c>
      <c r="F1015" s="4">
        <v>10</v>
      </c>
      <c r="G1015" s="3">
        <v>3</v>
      </c>
      <c r="H1015" s="2">
        <v>0</v>
      </c>
      <c r="I1015" s="1">
        <v>5</v>
      </c>
      <c r="J1015" s="1"/>
      <c r="K1015" s="5">
        <f t="shared" si="58"/>
        <v>5.0000000000000711E-2</v>
      </c>
      <c r="L1015" s="1">
        <f t="shared" si="59"/>
        <v>-0.17000000000000171</v>
      </c>
      <c r="M1015" s="1"/>
      <c r="N1015" s="18">
        <v>1010</v>
      </c>
    </row>
    <row r="1016" spans="1:14">
      <c r="A1016" s="16">
        <v>39547</v>
      </c>
      <c r="B1016" s="4">
        <v>68</v>
      </c>
      <c r="C1016" s="4">
        <v>51</v>
      </c>
      <c r="D1016" s="4">
        <v>34</v>
      </c>
      <c r="E1016" s="2">
        <v>30</v>
      </c>
      <c r="F1016" s="4">
        <v>10</v>
      </c>
      <c r="G1016" s="3">
        <v>2</v>
      </c>
      <c r="H1016" s="2">
        <v>0</v>
      </c>
      <c r="I1016" s="1">
        <v>2</v>
      </c>
      <c r="J1016" s="1"/>
      <c r="K1016" s="5">
        <f t="shared" si="58"/>
        <v>0.14999999999999858</v>
      </c>
      <c r="L1016" s="1">
        <f t="shared" si="59"/>
        <v>5.0000000000000711E-2</v>
      </c>
      <c r="M1016" s="1"/>
      <c r="N1016" s="18">
        <v>1011</v>
      </c>
    </row>
    <row r="1017" spans="1:14">
      <c r="A1017" s="16">
        <v>39548</v>
      </c>
      <c r="B1017" s="4">
        <v>78</v>
      </c>
      <c r="C1017" s="4">
        <v>59</v>
      </c>
      <c r="D1017" s="4">
        <v>40</v>
      </c>
      <c r="E1017" s="2">
        <v>30.15</v>
      </c>
      <c r="F1017" s="4">
        <v>20</v>
      </c>
      <c r="G1017" s="3">
        <v>7</v>
      </c>
      <c r="H1017" s="2">
        <v>0</v>
      </c>
      <c r="I1017" s="1">
        <v>0</v>
      </c>
      <c r="J1017" s="1"/>
      <c r="K1017" s="5"/>
      <c r="L1017" s="1">
        <f t="shared" si="59"/>
        <v>0.14999999999999858</v>
      </c>
      <c r="M1017" s="1"/>
      <c r="N1017" s="18">
        <v>1012</v>
      </c>
    </row>
    <row r="1018" spans="1:14">
      <c r="A1018" s="71">
        <v>39808</v>
      </c>
      <c r="B1018" s="50">
        <v>49</v>
      </c>
      <c r="C1018" s="50">
        <v>37</v>
      </c>
      <c r="D1018" s="50">
        <v>24</v>
      </c>
      <c r="E1018" s="28">
        <v>30.22</v>
      </c>
      <c r="F1018" s="50">
        <v>6</v>
      </c>
      <c r="G1018" s="30">
        <v>0</v>
      </c>
      <c r="H1018" s="28">
        <v>0</v>
      </c>
      <c r="I1018" s="20">
        <v>0</v>
      </c>
      <c r="J1018" s="20"/>
      <c r="K1018" s="35">
        <f t="shared" ref="K1018:K1049" si="60">E1019-E1018</f>
        <v>0.15000000000000213</v>
      </c>
      <c r="L1018" s="20"/>
      <c r="M1018" s="1"/>
      <c r="N1018" s="18">
        <v>1013</v>
      </c>
    </row>
    <row r="1019" spans="1:14">
      <c r="A1019" s="16">
        <v>39809</v>
      </c>
      <c r="B1019" s="4">
        <v>46</v>
      </c>
      <c r="C1019" s="4">
        <v>42</v>
      </c>
      <c r="D1019" s="4">
        <v>37</v>
      </c>
      <c r="E1019" s="2">
        <v>30.37</v>
      </c>
      <c r="F1019" s="4">
        <v>10</v>
      </c>
      <c r="G1019" s="3">
        <v>1</v>
      </c>
      <c r="H1019" s="2">
        <v>7.0000000000000007E-2</v>
      </c>
      <c r="I1019" s="1">
        <v>8</v>
      </c>
      <c r="J1019" s="1" t="s">
        <v>35</v>
      </c>
      <c r="K1019" s="5">
        <f t="shared" si="60"/>
        <v>1.9999999999999574E-2</v>
      </c>
      <c r="L1019" s="1">
        <f t="shared" ref="L1019:L1050" si="61">E1019-E1018</f>
        <v>0.15000000000000213</v>
      </c>
      <c r="M1019" s="1"/>
      <c r="N1019" s="18">
        <v>1014</v>
      </c>
    </row>
    <row r="1020" spans="1:14">
      <c r="A1020" s="16">
        <v>39810</v>
      </c>
      <c r="B1020" s="4">
        <v>43</v>
      </c>
      <c r="C1020" s="4">
        <v>41</v>
      </c>
      <c r="D1020" s="4">
        <v>39</v>
      </c>
      <c r="E1020" s="2">
        <v>30.39</v>
      </c>
      <c r="F1020" s="4">
        <v>7</v>
      </c>
      <c r="G1020" s="3">
        <v>3</v>
      </c>
      <c r="H1020" s="2">
        <v>0.17</v>
      </c>
      <c r="I1020" s="1">
        <v>8</v>
      </c>
      <c r="J1020" s="1" t="s">
        <v>35</v>
      </c>
      <c r="K1020" s="5">
        <f t="shared" si="60"/>
        <v>-0.12000000000000099</v>
      </c>
      <c r="L1020" s="1">
        <f t="shared" si="61"/>
        <v>1.9999999999999574E-2</v>
      </c>
      <c r="M1020" s="1"/>
      <c r="N1020" s="18">
        <v>1015</v>
      </c>
    </row>
    <row r="1021" spans="1:14">
      <c r="A1021" s="16">
        <v>39811</v>
      </c>
      <c r="B1021" s="4">
        <v>46</v>
      </c>
      <c r="C1021" s="4">
        <v>44</v>
      </c>
      <c r="D1021" s="4">
        <v>42</v>
      </c>
      <c r="E1021" s="2">
        <v>30.27</v>
      </c>
      <c r="F1021" s="4">
        <v>8</v>
      </c>
      <c r="G1021" s="3">
        <v>0</v>
      </c>
      <c r="H1021" s="2">
        <v>0.02</v>
      </c>
      <c r="I1021" s="1">
        <v>8</v>
      </c>
      <c r="J1021" s="1" t="s">
        <v>37</v>
      </c>
      <c r="K1021" s="5">
        <f t="shared" si="60"/>
        <v>-9.9999999999980105E-3</v>
      </c>
      <c r="L1021" s="1">
        <f t="shared" si="61"/>
        <v>-0.12000000000000099</v>
      </c>
      <c r="M1021" s="1"/>
      <c r="N1021" s="18">
        <v>1016</v>
      </c>
    </row>
    <row r="1022" spans="1:14">
      <c r="A1022" s="16">
        <v>39812</v>
      </c>
      <c r="B1022" s="4">
        <v>60</v>
      </c>
      <c r="C1022" s="4">
        <v>47</v>
      </c>
      <c r="D1022" s="4">
        <v>33</v>
      </c>
      <c r="E1022" s="2">
        <v>30.26</v>
      </c>
      <c r="F1022" s="4">
        <v>15</v>
      </c>
      <c r="G1022" s="3">
        <v>4</v>
      </c>
      <c r="H1022" s="2">
        <v>0</v>
      </c>
      <c r="I1022" s="1">
        <v>0</v>
      </c>
      <c r="J1022" s="1"/>
      <c r="K1022" s="5">
        <f t="shared" si="60"/>
        <v>-3.0000000000001137E-2</v>
      </c>
      <c r="L1022" s="1">
        <f t="shared" si="61"/>
        <v>-9.9999999999980105E-3</v>
      </c>
      <c r="M1022" s="1"/>
      <c r="N1022" s="18">
        <v>1017</v>
      </c>
    </row>
    <row r="1023" spans="1:14">
      <c r="A1023" s="16">
        <v>39813</v>
      </c>
      <c r="B1023" s="4">
        <v>58</v>
      </c>
      <c r="C1023" s="4">
        <v>48</v>
      </c>
      <c r="D1023" s="4">
        <v>37</v>
      </c>
      <c r="E1023" s="2">
        <v>30.23</v>
      </c>
      <c r="F1023" s="4">
        <v>7</v>
      </c>
      <c r="G1023" s="3">
        <v>0</v>
      </c>
      <c r="H1023" s="2">
        <v>0</v>
      </c>
      <c r="I1023" s="1">
        <v>7</v>
      </c>
      <c r="J1023" s="1" t="s">
        <v>37</v>
      </c>
      <c r="K1023" s="5">
        <f t="shared" si="60"/>
        <v>-3.9999999999999147E-2</v>
      </c>
      <c r="L1023" s="1">
        <f t="shared" si="61"/>
        <v>-3.0000000000001137E-2</v>
      </c>
      <c r="M1023" s="1"/>
      <c r="N1023" s="18">
        <v>1018</v>
      </c>
    </row>
    <row r="1024" spans="1:14">
      <c r="A1024" s="16">
        <v>39814</v>
      </c>
      <c r="B1024" s="4">
        <v>43</v>
      </c>
      <c r="C1024" s="4">
        <v>40</v>
      </c>
      <c r="D1024" s="4">
        <v>36</v>
      </c>
      <c r="E1024" s="2">
        <v>30.19</v>
      </c>
      <c r="F1024" s="4">
        <v>13</v>
      </c>
      <c r="G1024" s="3">
        <v>6</v>
      </c>
      <c r="H1024" s="2" t="s">
        <v>42</v>
      </c>
      <c r="I1024" s="1">
        <v>5</v>
      </c>
      <c r="J1024" s="1" t="s">
        <v>34</v>
      </c>
      <c r="K1024" s="5">
        <f t="shared" si="60"/>
        <v>-0.22000000000000242</v>
      </c>
      <c r="L1024" s="1">
        <f t="shared" si="61"/>
        <v>-3.9999999999999147E-2</v>
      </c>
      <c r="M1024" s="1">
        <v>2009</v>
      </c>
      <c r="N1024" s="18">
        <v>1019</v>
      </c>
    </row>
    <row r="1025" spans="1:14">
      <c r="A1025" s="16">
        <v>39815</v>
      </c>
      <c r="B1025" s="4">
        <v>47</v>
      </c>
      <c r="C1025" s="4">
        <v>40</v>
      </c>
      <c r="D1025" s="4">
        <v>33</v>
      </c>
      <c r="E1025" s="2">
        <v>29.97</v>
      </c>
      <c r="F1025" s="4">
        <v>17</v>
      </c>
      <c r="G1025" s="3">
        <v>10</v>
      </c>
      <c r="H1025" s="2">
        <v>0.18</v>
      </c>
      <c r="I1025" s="1">
        <v>8</v>
      </c>
      <c r="J1025" s="1" t="s">
        <v>35</v>
      </c>
      <c r="K1025" s="5">
        <f t="shared" si="60"/>
        <v>0.15000000000000213</v>
      </c>
      <c r="L1025" s="1">
        <f t="shared" si="61"/>
        <v>-0.22000000000000242</v>
      </c>
      <c r="M1025" s="1"/>
      <c r="N1025" s="18">
        <v>1020</v>
      </c>
    </row>
    <row r="1026" spans="1:14">
      <c r="A1026" s="16">
        <v>39816</v>
      </c>
      <c r="B1026" s="4">
        <v>50</v>
      </c>
      <c r="C1026" s="4">
        <v>42</v>
      </c>
      <c r="D1026" s="4">
        <v>34</v>
      </c>
      <c r="E1026" s="2">
        <v>30.12</v>
      </c>
      <c r="F1026" s="4">
        <v>25</v>
      </c>
      <c r="G1026" s="3">
        <v>8</v>
      </c>
      <c r="H1026" s="2">
        <v>0</v>
      </c>
      <c r="I1026" s="1">
        <v>0</v>
      </c>
      <c r="J1026" s="1"/>
      <c r="K1026" s="5">
        <f t="shared" si="60"/>
        <v>3.9999999999999147E-2</v>
      </c>
      <c r="L1026" s="1">
        <f t="shared" si="61"/>
        <v>0.15000000000000213</v>
      </c>
      <c r="M1026" s="1"/>
      <c r="N1026" s="18">
        <v>1021</v>
      </c>
    </row>
    <row r="1027" spans="1:14">
      <c r="A1027" s="16">
        <v>39817</v>
      </c>
      <c r="B1027" s="4">
        <v>48</v>
      </c>
      <c r="C1027" s="4">
        <v>37</v>
      </c>
      <c r="D1027" s="4">
        <v>26</v>
      </c>
      <c r="E1027" s="2">
        <v>30.16</v>
      </c>
      <c r="F1027" s="4">
        <v>12</v>
      </c>
      <c r="G1027" s="3">
        <v>8</v>
      </c>
      <c r="H1027" s="2">
        <v>0</v>
      </c>
      <c r="I1027" s="1">
        <v>0</v>
      </c>
      <c r="J1027" s="1"/>
      <c r="K1027" s="5">
        <f t="shared" si="60"/>
        <v>5.0000000000000711E-2</v>
      </c>
      <c r="L1027" s="1">
        <f t="shared" si="61"/>
        <v>3.9999999999999147E-2</v>
      </c>
      <c r="M1027" s="1"/>
      <c r="N1027" s="18">
        <v>1022</v>
      </c>
    </row>
    <row r="1028" spans="1:14">
      <c r="A1028" s="16">
        <v>39818</v>
      </c>
      <c r="B1028" s="4">
        <v>43</v>
      </c>
      <c r="C1028" s="4">
        <v>40</v>
      </c>
      <c r="D1028" s="4">
        <v>37</v>
      </c>
      <c r="E1028" s="2">
        <v>30.21</v>
      </c>
      <c r="F1028" s="4">
        <v>8</v>
      </c>
      <c r="G1028" s="3">
        <v>0</v>
      </c>
      <c r="H1028" s="2">
        <v>0.03</v>
      </c>
      <c r="I1028" s="1">
        <v>8</v>
      </c>
      <c r="J1028" s="1" t="s">
        <v>35</v>
      </c>
      <c r="K1028" s="5">
        <f t="shared" si="60"/>
        <v>5.9999999999998721E-2</v>
      </c>
      <c r="L1028" s="1">
        <f t="shared" si="61"/>
        <v>5.0000000000000711E-2</v>
      </c>
      <c r="M1028" s="1"/>
      <c r="N1028" s="18">
        <v>1023</v>
      </c>
    </row>
    <row r="1029" spans="1:14">
      <c r="A1029" s="16">
        <v>39819</v>
      </c>
      <c r="B1029" s="4">
        <v>59</v>
      </c>
      <c r="C1029" s="4">
        <v>48</v>
      </c>
      <c r="D1029" s="4">
        <v>37</v>
      </c>
      <c r="E1029" s="2">
        <v>30.27</v>
      </c>
      <c r="F1029" s="4">
        <v>8</v>
      </c>
      <c r="G1029" s="3">
        <v>0</v>
      </c>
      <c r="H1029" s="2">
        <v>0</v>
      </c>
      <c r="I1029" s="1">
        <v>5</v>
      </c>
      <c r="J1029" s="1"/>
      <c r="K1029" s="5">
        <f t="shared" si="60"/>
        <v>1.9999999999999574E-2</v>
      </c>
      <c r="L1029" s="1">
        <f t="shared" si="61"/>
        <v>5.9999999999998721E-2</v>
      </c>
      <c r="M1029" s="1"/>
      <c r="N1029" s="18">
        <v>1024</v>
      </c>
    </row>
    <row r="1030" spans="1:14">
      <c r="A1030" s="16">
        <v>39820</v>
      </c>
      <c r="B1030" s="4">
        <v>55</v>
      </c>
      <c r="C1030" s="4">
        <v>47</v>
      </c>
      <c r="D1030" s="4">
        <v>38</v>
      </c>
      <c r="E1030" s="2">
        <v>30.29</v>
      </c>
      <c r="F1030" s="4">
        <v>10</v>
      </c>
      <c r="G1030" s="3">
        <v>2</v>
      </c>
      <c r="H1030" s="2">
        <v>0</v>
      </c>
      <c r="I1030" s="1">
        <v>7</v>
      </c>
      <c r="J1030" s="1"/>
      <c r="K1030" s="5">
        <f t="shared" si="60"/>
        <v>-0.11999999999999744</v>
      </c>
      <c r="L1030" s="1">
        <f t="shared" si="61"/>
        <v>1.9999999999999574E-2</v>
      </c>
      <c r="M1030" s="1"/>
      <c r="N1030" s="18">
        <v>1025</v>
      </c>
    </row>
    <row r="1031" spans="1:14">
      <c r="A1031" s="16">
        <v>39821</v>
      </c>
      <c r="B1031" s="4">
        <v>50</v>
      </c>
      <c r="C1031" s="4">
        <v>44</v>
      </c>
      <c r="D1031" s="4">
        <v>38</v>
      </c>
      <c r="E1031" s="2">
        <v>30.17</v>
      </c>
      <c r="F1031" s="4">
        <v>10</v>
      </c>
      <c r="G1031" s="3">
        <v>5</v>
      </c>
      <c r="H1031" s="2">
        <v>0.01</v>
      </c>
      <c r="I1031" s="1">
        <v>8</v>
      </c>
      <c r="J1031" s="1" t="s">
        <v>35</v>
      </c>
      <c r="K1031" s="5">
        <f t="shared" si="60"/>
        <v>0.2099999999999973</v>
      </c>
      <c r="L1031" s="1">
        <f t="shared" si="61"/>
        <v>-0.11999999999999744</v>
      </c>
      <c r="M1031" s="1"/>
      <c r="N1031" s="18">
        <v>1026</v>
      </c>
    </row>
    <row r="1032" spans="1:14">
      <c r="A1032" s="16">
        <v>39822</v>
      </c>
      <c r="B1032" s="4">
        <v>61</v>
      </c>
      <c r="C1032" s="4">
        <v>51</v>
      </c>
      <c r="D1032" s="4">
        <v>40</v>
      </c>
      <c r="E1032" s="2">
        <v>30.38</v>
      </c>
      <c r="F1032" s="4">
        <v>32</v>
      </c>
      <c r="G1032" s="3">
        <v>14</v>
      </c>
      <c r="H1032" s="2">
        <v>0</v>
      </c>
      <c r="I1032" s="1">
        <v>0</v>
      </c>
      <c r="J1032" s="1"/>
      <c r="K1032" s="5">
        <f t="shared" si="60"/>
        <v>0.15000000000000213</v>
      </c>
      <c r="L1032" s="1">
        <f t="shared" si="61"/>
        <v>0.2099999999999973</v>
      </c>
      <c r="M1032" s="1"/>
      <c r="N1032" s="18">
        <v>1027</v>
      </c>
    </row>
    <row r="1033" spans="1:14">
      <c r="A1033" s="16">
        <v>39823</v>
      </c>
      <c r="B1033" s="4">
        <v>71</v>
      </c>
      <c r="C1033" s="4">
        <v>55</v>
      </c>
      <c r="D1033" s="4">
        <v>38</v>
      </c>
      <c r="E1033" s="2">
        <v>30.53</v>
      </c>
      <c r="F1033" s="4">
        <v>17</v>
      </c>
      <c r="G1033" s="3">
        <v>10</v>
      </c>
      <c r="H1033" s="2">
        <v>0</v>
      </c>
      <c r="I1033" s="1">
        <v>0</v>
      </c>
      <c r="J1033" s="1"/>
      <c r="K1033" s="5">
        <f t="shared" si="60"/>
        <v>-1.9999999999999574E-2</v>
      </c>
      <c r="L1033" s="1">
        <f t="shared" si="61"/>
        <v>0.15000000000000213</v>
      </c>
      <c r="M1033" s="1"/>
      <c r="N1033" s="18">
        <v>1028</v>
      </c>
    </row>
    <row r="1034" spans="1:14">
      <c r="A1034" s="16">
        <v>39824</v>
      </c>
      <c r="B1034" s="4">
        <v>73</v>
      </c>
      <c r="C1034" s="4">
        <v>52</v>
      </c>
      <c r="D1034" s="4">
        <v>31</v>
      </c>
      <c r="E1034" s="2">
        <v>30.51</v>
      </c>
      <c r="F1034" s="4">
        <v>18</v>
      </c>
      <c r="G1034" s="3">
        <v>4</v>
      </c>
      <c r="H1034" s="2">
        <v>0</v>
      </c>
      <c r="I1034" s="1">
        <v>0</v>
      </c>
      <c r="J1034" s="1"/>
      <c r="K1034" s="5">
        <f t="shared" si="60"/>
        <v>-7.0000000000000284E-2</v>
      </c>
      <c r="L1034" s="1">
        <f t="shared" si="61"/>
        <v>-1.9999999999999574E-2</v>
      </c>
      <c r="M1034" s="1"/>
      <c r="N1034" s="18">
        <v>1029</v>
      </c>
    </row>
    <row r="1035" spans="1:14">
      <c r="A1035" s="16">
        <v>39825</v>
      </c>
      <c r="B1035" s="4">
        <v>75</v>
      </c>
      <c r="C1035" s="4">
        <v>66</v>
      </c>
      <c r="D1035" s="4">
        <v>56</v>
      </c>
      <c r="E1035" s="2">
        <v>30.44</v>
      </c>
      <c r="F1035" s="4">
        <v>32</v>
      </c>
      <c r="G1035" s="3">
        <v>12</v>
      </c>
      <c r="H1035" s="2">
        <v>0</v>
      </c>
      <c r="I1035" s="1">
        <v>0</v>
      </c>
      <c r="J1035" s="1"/>
      <c r="K1035" s="5">
        <f t="shared" si="60"/>
        <v>-0.11000000000000298</v>
      </c>
      <c r="L1035" s="1">
        <f t="shared" si="61"/>
        <v>-7.0000000000000284E-2</v>
      </c>
      <c r="M1035" s="1"/>
      <c r="N1035" s="18">
        <v>1030</v>
      </c>
    </row>
    <row r="1036" spans="1:14">
      <c r="A1036" s="16">
        <v>39826</v>
      </c>
      <c r="B1036" s="4">
        <v>78</v>
      </c>
      <c r="C1036" s="4">
        <v>62</v>
      </c>
      <c r="D1036" s="4">
        <v>45</v>
      </c>
      <c r="E1036" s="2">
        <v>30.33</v>
      </c>
      <c r="F1036" s="4">
        <v>15</v>
      </c>
      <c r="G1036" s="3">
        <v>8</v>
      </c>
      <c r="H1036" s="2">
        <v>0</v>
      </c>
      <c r="I1036" s="1">
        <v>0</v>
      </c>
      <c r="J1036" s="1"/>
      <c r="K1036" s="5">
        <f t="shared" si="60"/>
        <v>-8.9999999999999858E-2</v>
      </c>
      <c r="L1036" s="1">
        <f t="shared" si="61"/>
        <v>-0.11000000000000298</v>
      </c>
      <c r="M1036" s="1"/>
      <c r="N1036" s="18">
        <v>1031</v>
      </c>
    </row>
    <row r="1037" spans="1:14">
      <c r="A1037" s="16">
        <v>39827</v>
      </c>
      <c r="B1037" s="4">
        <v>76</v>
      </c>
      <c r="C1037" s="4">
        <v>55</v>
      </c>
      <c r="D1037" s="4">
        <v>34</v>
      </c>
      <c r="E1037" s="2">
        <v>30.24</v>
      </c>
      <c r="F1037" s="4">
        <v>14</v>
      </c>
      <c r="G1037" s="3">
        <v>1</v>
      </c>
      <c r="H1037" s="2">
        <v>0</v>
      </c>
      <c r="I1037" s="1">
        <v>0</v>
      </c>
      <c r="J1037" s="1"/>
      <c r="K1037" s="5">
        <f t="shared" si="60"/>
        <v>-2.9999999999997584E-2</v>
      </c>
      <c r="L1037" s="1">
        <f t="shared" si="61"/>
        <v>-8.9999999999999858E-2</v>
      </c>
      <c r="M1037" s="1"/>
      <c r="N1037" s="18">
        <v>1032</v>
      </c>
    </row>
    <row r="1038" spans="1:14">
      <c r="A1038" s="16">
        <v>39828</v>
      </c>
      <c r="B1038" s="4">
        <v>78</v>
      </c>
      <c r="C1038" s="4">
        <v>60</v>
      </c>
      <c r="D1038" s="4">
        <v>42</v>
      </c>
      <c r="E1038" s="2">
        <v>30.21</v>
      </c>
      <c r="F1038" s="4">
        <v>16</v>
      </c>
      <c r="G1038" s="3">
        <v>7</v>
      </c>
      <c r="H1038" s="2">
        <v>0</v>
      </c>
      <c r="I1038" s="1">
        <v>0</v>
      </c>
      <c r="J1038" s="1"/>
      <c r="K1038" s="5">
        <f t="shared" si="60"/>
        <v>7.0000000000000284E-2</v>
      </c>
      <c r="L1038" s="1">
        <f t="shared" si="61"/>
        <v>-2.9999999999997584E-2</v>
      </c>
      <c r="M1038" s="1"/>
      <c r="N1038" s="18">
        <v>1033</v>
      </c>
    </row>
    <row r="1039" spans="1:14">
      <c r="A1039" s="16">
        <v>39829</v>
      </c>
      <c r="B1039" s="4">
        <v>77</v>
      </c>
      <c r="C1039" s="4">
        <v>55</v>
      </c>
      <c r="D1039" s="4">
        <v>33</v>
      </c>
      <c r="E1039" s="2">
        <v>30.28</v>
      </c>
      <c r="F1039" s="4">
        <v>17</v>
      </c>
      <c r="G1039" s="3">
        <v>2</v>
      </c>
      <c r="H1039" s="2">
        <v>0</v>
      </c>
      <c r="I1039" s="1">
        <v>0</v>
      </c>
      <c r="J1039" s="1"/>
      <c r="K1039" s="5">
        <f t="shared" si="60"/>
        <v>-4.00000000000027E-2</v>
      </c>
      <c r="L1039" s="1">
        <f t="shared" si="61"/>
        <v>7.0000000000000284E-2</v>
      </c>
      <c r="M1039" s="1"/>
      <c r="N1039" s="18">
        <v>1034</v>
      </c>
    </row>
    <row r="1040" spans="1:14">
      <c r="A1040" s="16">
        <v>39830</v>
      </c>
      <c r="B1040" s="4">
        <v>70</v>
      </c>
      <c r="C1040" s="4">
        <v>51</v>
      </c>
      <c r="D1040" s="4">
        <v>31</v>
      </c>
      <c r="E1040" s="2">
        <v>30.24</v>
      </c>
      <c r="F1040" s="4">
        <v>6</v>
      </c>
      <c r="G1040" s="3">
        <v>0</v>
      </c>
      <c r="H1040" s="2">
        <v>0</v>
      </c>
      <c r="I1040" s="1">
        <v>0</v>
      </c>
      <c r="J1040" s="1"/>
      <c r="K1040" s="5">
        <f t="shared" si="60"/>
        <v>8.9999999999999858E-2</v>
      </c>
      <c r="L1040" s="1">
        <f t="shared" si="61"/>
        <v>-4.00000000000027E-2</v>
      </c>
      <c r="M1040" s="1"/>
      <c r="N1040" s="18">
        <v>1035</v>
      </c>
    </row>
    <row r="1041" spans="1:14">
      <c r="A1041" s="16">
        <v>39831</v>
      </c>
      <c r="B1041" s="4">
        <v>73</v>
      </c>
      <c r="C1041" s="4">
        <v>51</v>
      </c>
      <c r="D1041" s="4">
        <v>28</v>
      </c>
      <c r="E1041" s="2">
        <v>30.33</v>
      </c>
      <c r="F1041" s="4">
        <v>69</v>
      </c>
      <c r="G1041" s="3">
        <v>2</v>
      </c>
      <c r="H1041" s="2">
        <v>0</v>
      </c>
      <c r="I1041" s="1">
        <v>0</v>
      </c>
      <c r="J1041" s="1"/>
      <c r="K1041" s="5">
        <f t="shared" si="60"/>
        <v>-6.9999999999996732E-2</v>
      </c>
      <c r="L1041" s="1">
        <f t="shared" si="61"/>
        <v>8.9999999999999858E-2</v>
      </c>
      <c r="M1041" s="1"/>
      <c r="N1041" s="18">
        <v>1036</v>
      </c>
    </row>
    <row r="1042" spans="1:14">
      <c r="A1042" s="16">
        <v>39832</v>
      </c>
      <c r="B1042" s="4">
        <v>73</v>
      </c>
      <c r="C1042" s="4">
        <v>52</v>
      </c>
      <c r="D1042" s="4">
        <v>30</v>
      </c>
      <c r="E1042" s="2">
        <v>30.26</v>
      </c>
      <c r="F1042" s="4">
        <v>14</v>
      </c>
      <c r="G1042" s="3">
        <v>0</v>
      </c>
      <c r="H1042" s="2">
        <v>0</v>
      </c>
      <c r="I1042" s="1">
        <v>0</v>
      </c>
      <c r="J1042" s="1"/>
      <c r="K1042" s="5">
        <f t="shared" si="60"/>
        <v>-8.9999999999999858E-2</v>
      </c>
      <c r="L1042" s="1">
        <f t="shared" si="61"/>
        <v>-6.9999999999996732E-2</v>
      </c>
      <c r="M1042" s="1"/>
      <c r="N1042" s="18">
        <v>1037</v>
      </c>
    </row>
    <row r="1043" spans="1:14">
      <c r="A1043" s="16">
        <v>39833</v>
      </c>
      <c r="B1043" s="4">
        <v>72</v>
      </c>
      <c r="C1043" s="4">
        <v>51</v>
      </c>
      <c r="D1043" s="4">
        <v>29</v>
      </c>
      <c r="E1043" s="2">
        <v>30.17</v>
      </c>
      <c r="F1043" s="4">
        <v>7</v>
      </c>
      <c r="G1043" s="3">
        <v>0</v>
      </c>
      <c r="H1043" s="2">
        <v>0</v>
      </c>
      <c r="I1043" s="1">
        <v>0</v>
      </c>
      <c r="J1043" s="1"/>
      <c r="K1043" s="5">
        <f t="shared" si="60"/>
        <v>-0.14000000000000057</v>
      </c>
      <c r="L1043" s="1">
        <f t="shared" si="61"/>
        <v>-8.9999999999999858E-2</v>
      </c>
      <c r="M1043" s="1"/>
      <c r="N1043" s="18">
        <v>1038</v>
      </c>
    </row>
    <row r="1044" spans="1:14">
      <c r="A1044" s="16">
        <v>39834</v>
      </c>
      <c r="B1044" s="4">
        <v>62</v>
      </c>
      <c r="C1044" s="4">
        <v>51</v>
      </c>
      <c r="D1044" s="4">
        <v>39</v>
      </c>
      <c r="E1044" s="2">
        <v>30.03</v>
      </c>
      <c r="F1044" s="4">
        <v>8</v>
      </c>
      <c r="G1044" s="3">
        <v>0</v>
      </c>
      <c r="H1044" s="2">
        <v>0</v>
      </c>
      <c r="I1044" s="1">
        <v>2</v>
      </c>
      <c r="J1044" s="1" t="s">
        <v>35</v>
      </c>
      <c r="K1044" s="5">
        <f t="shared" si="60"/>
        <v>-3.0000000000001137E-2</v>
      </c>
      <c r="L1044" s="1">
        <f t="shared" si="61"/>
        <v>-0.14000000000000057</v>
      </c>
      <c r="M1044" s="1"/>
      <c r="N1044" s="18">
        <v>1039</v>
      </c>
    </row>
    <row r="1045" spans="1:14">
      <c r="A1045" s="16">
        <v>39835</v>
      </c>
      <c r="B1045" s="4">
        <v>53</v>
      </c>
      <c r="C1045" s="4">
        <v>50</v>
      </c>
      <c r="D1045" s="4">
        <v>47</v>
      </c>
      <c r="E1045" s="2">
        <v>30</v>
      </c>
      <c r="F1045" s="4">
        <v>5</v>
      </c>
      <c r="G1045" s="3">
        <v>1</v>
      </c>
      <c r="H1045" s="2">
        <v>0.44</v>
      </c>
      <c r="I1045" s="1">
        <v>8</v>
      </c>
      <c r="J1045" s="1" t="s">
        <v>35</v>
      </c>
      <c r="K1045" s="5">
        <f t="shared" si="60"/>
        <v>5.9999999999998721E-2</v>
      </c>
      <c r="L1045" s="1">
        <f t="shared" si="61"/>
        <v>-3.0000000000001137E-2</v>
      </c>
      <c r="M1045" s="1"/>
      <c r="N1045" s="18">
        <v>1040</v>
      </c>
    </row>
    <row r="1046" spans="1:14">
      <c r="A1046" s="16">
        <v>39836</v>
      </c>
      <c r="B1046" s="4">
        <v>60</v>
      </c>
      <c r="C1046" s="4">
        <v>51</v>
      </c>
      <c r="D1046" s="4">
        <v>41</v>
      </c>
      <c r="E1046" s="2">
        <v>30.06</v>
      </c>
      <c r="F1046" s="4">
        <v>6</v>
      </c>
      <c r="G1046" s="3">
        <v>4</v>
      </c>
      <c r="H1046" s="2">
        <v>0</v>
      </c>
      <c r="I1046" s="1">
        <v>8</v>
      </c>
      <c r="J1046" s="1" t="s">
        <v>34</v>
      </c>
      <c r="K1046" s="5">
        <f t="shared" si="60"/>
        <v>0</v>
      </c>
      <c r="L1046" s="1">
        <f t="shared" si="61"/>
        <v>5.9999999999998721E-2</v>
      </c>
      <c r="M1046" s="1"/>
      <c r="N1046" s="18">
        <v>1041</v>
      </c>
    </row>
    <row r="1047" spans="1:14">
      <c r="A1047" s="16">
        <v>39837</v>
      </c>
      <c r="B1047" s="4">
        <v>55</v>
      </c>
      <c r="C1047" s="4">
        <v>53</v>
      </c>
      <c r="D1047" s="4">
        <v>50</v>
      </c>
      <c r="E1047" s="2">
        <v>30.06</v>
      </c>
      <c r="F1047" s="4">
        <v>16</v>
      </c>
      <c r="G1047" s="3">
        <v>0</v>
      </c>
      <c r="H1047" s="2">
        <v>0.09</v>
      </c>
      <c r="I1047" s="1">
        <v>8</v>
      </c>
      <c r="J1047" s="1" t="s">
        <v>35</v>
      </c>
      <c r="K1047" s="5">
        <f t="shared" si="60"/>
        <v>-3.9999999999999147E-2</v>
      </c>
      <c r="L1047" s="1">
        <f t="shared" si="61"/>
        <v>0</v>
      </c>
      <c r="M1047" s="1"/>
      <c r="N1047" s="18">
        <v>1042</v>
      </c>
    </row>
    <row r="1048" spans="1:14">
      <c r="A1048" s="16">
        <v>39838</v>
      </c>
      <c r="B1048" s="4">
        <v>53</v>
      </c>
      <c r="C1048" s="4">
        <v>47</v>
      </c>
      <c r="D1048" s="4">
        <v>41</v>
      </c>
      <c r="E1048" s="2">
        <v>30.02</v>
      </c>
      <c r="F1048" s="4">
        <v>7</v>
      </c>
      <c r="G1048" s="3">
        <v>0</v>
      </c>
      <c r="H1048" s="2">
        <v>0</v>
      </c>
      <c r="I1048" s="1">
        <v>6</v>
      </c>
      <c r="J1048" s="1" t="s">
        <v>35</v>
      </c>
      <c r="K1048" s="5">
        <f t="shared" si="60"/>
        <v>0.17000000000000171</v>
      </c>
      <c r="L1048" s="1">
        <f t="shared" si="61"/>
        <v>-3.9999999999999147E-2</v>
      </c>
      <c r="M1048" s="1"/>
      <c r="N1048" s="18">
        <v>1043</v>
      </c>
    </row>
    <row r="1049" spans="1:14">
      <c r="A1049" s="16">
        <v>39839</v>
      </c>
      <c r="B1049" s="4">
        <v>53</v>
      </c>
      <c r="C1049" s="4">
        <v>42</v>
      </c>
      <c r="D1049" s="4">
        <v>31</v>
      </c>
      <c r="E1049" s="2">
        <v>30.19</v>
      </c>
      <c r="F1049" s="4">
        <v>20</v>
      </c>
      <c r="G1049" s="3">
        <v>4</v>
      </c>
      <c r="H1049" s="2">
        <v>0</v>
      </c>
      <c r="I1049" s="1">
        <v>0</v>
      </c>
      <c r="J1049" s="1"/>
      <c r="K1049" s="5">
        <f t="shared" si="60"/>
        <v>0.25999999999999801</v>
      </c>
      <c r="L1049" s="1">
        <f t="shared" si="61"/>
        <v>0.17000000000000171</v>
      </c>
      <c r="M1049" s="1"/>
      <c r="N1049" s="18">
        <v>1044</v>
      </c>
    </row>
    <row r="1050" spans="1:14">
      <c r="A1050" s="16">
        <v>39840</v>
      </c>
      <c r="B1050" s="4">
        <v>58</v>
      </c>
      <c r="C1050" s="4">
        <v>46</v>
      </c>
      <c r="D1050" s="4">
        <v>34</v>
      </c>
      <c r="E1050" s="2">
        <v>30.45</v>
      </c>
      <c r="F1050" s="4">
        <v>14</v>
      </c>
      <c r="G1050" s="3">
        <v>6</v>
      </c>
      <c r="H1050" s="2">
        <v>0</v>
      </c>
      <c r="I1050" s="1">
        <v>0</v>
      </c>
      <c r="J1050" s="1"/>
      <c r="K1050" s="5">
        <f t="shared" ref="K1050:K1081" si="62">E1051-E1050</f>
        <v>3.0000000000001137E-2</v>
      </c>
      <c r="L1050" s="1">
        <f t="shared" si="61"/>
        <v>0.25999999999999801</v>
      </c>
      <c r="M1050" s="1"/>
      <c r="N1050" s="18">
        <v>1045</v>
      </c>
    </row>
    <row r="1051" spans="1:14">
      <c r="A1051" s="16">
        <v>39841</v>
      </c>
      <c r="B1051" s="4">
        <v>65</v>
      </c>
      <c r="C1051" s="4">
        <v>47</v>
      </c>
      <c r="D1051" s="4">
        <v>29</v>
      </c>
      <c r="E1051" s="2">
        <v>30.48</v>
      </c>
      <c r="F1051" s="4">
        <v>15</v>
      </c>
      <c r="G1051" s="3">
        <v>2</v>
      </c>
      <c r="H1051" s="2">
        <v>0</v>
      </c>
      <c r="I1051" s="1">
        <v>0</v>
      </c>
      <c r="J1051" s="1"/>
      <c r="K1051" s="5">
        <f t="shared" si="62"/>
        <v>-8.9999999999999858E-2</v>
      </c>
      <c r="L1051" s="1">
        <f t="shared" ref="L1051:L1082" si="63">E1051-E1050</f>
        <v>3.0000000000001137E-2</v>
      </c>
      <c r="M1051" s="1"/>
      <c r="N1051" s="18">
        <v>1046</v>
      </c>
    </row>
    <row r="1052" spans="1:14">
      <c r="A1052" s="16">
        <v>39842</v>
      </c>
      <c r="B1052" s="4">
        <v>72</v>
      </c>
      <c r="C1052" s="4">
        <v>61</v>
      </c>
      <c r="D1052" s="4">
        <v>50</v>
      </c>
      <c r="E1052" s="2">
        <v>30.39</v>
      </c>
      <c r="F1052" s="4">
        <v>21</v>
      </c>
      <c r="G1052" s="3">
        <v>11</v>
      </c>
      <c r="H1052" s="2">
        <v>0</v>
      </c>
      <c r="I1052" s="1">
        <v>0</v>
      </c>
      <c r="J1052" s="1"/>
      <c r="K1052" s="5">
        <f t="shared" si="62"/>
        <v>-0.10999999999999943</v>
      </c>
      <c r="L1052" s="1">
        <f t="shared" si="63"/>
        <v>-8.9999999999999858E-2</v>
      </c>
      <c r="M1052" s="1"/>
      <c r="N1052" s="18">
        <v>1047</v>
      </c>
    </row>
    <row r="1053" spans="1:14">
      <c r="A1053" s="16">
        <v>39843</v>
      </c>
      <c r="B1053" s="4">
        <v>74</v>
      </c>
      <c r="C1053" s="4">
        <v>54</v>
      </c>
      <c r="D1053" s="4">
        <v>34</v>
      </c>
      <c r="E1053" s="2">
        <v>30.28</v>
      </c>
      <c r="F1053" s="4">
        <v>28</v>
      </c>
      <c r="G1053" s="3">
        <v>6</v>
      </c>
      <c r="H1053" s="2">
        <v>0</v>
      </c>
      <c r="I1053" s="1">
        <v>0</v>
      </c>
      <c r="J1053" s="1"/>
      <c r="K1053" s="5">
        <f t="shared" si="62"/>
        <v>-0.10999999999999943</v>
      </c>
      <c r="L1053" s="1">
        <f t="shared" si="63"/>
        <v>-0.10999999999999943</v>
      </c>
      <c r="M1053" s="1"/>
      <c r="N1053" s="18">
        <v>1048</v>
      </c>
    </row>
    <row r="1054" spans="1:14">
      <c r="A1054" s="16">
        <v>39844</v>
      </c>
      <c r="B1054" s="4">
        <v>75</v>
      </c>
      <c r="C1054" s="4">
        <v>54</v>
      </c>
      <c r="D1054" s="4">
        <v>32</v>
      </c>
      <c r="E1054" s="2">
        <v>30.17</v>
      </c>
      <c r="F1054" s="4">
        <v>13</v>
      </c>
      <c r="G1054" s="3">
        <v>0</v>
      </c>
      <c r="H1054" s="2">
        <v>0</v>
      </c>
      <c r="I1054" s="1">
        <v>0</v>
      </c>
      <c r="J1054" s="1"/>
      <c r="K1054" s="5">
        <f t="shared" si="62"/>
        <v>5.9999999999998721E-2</v>
      </c>
      <c r="L1054" s="1">
        <f t="shared" si="63"/>
        <v>-0.10999999999999943</v>
      </c>
      <c r="M1054" s="1"/>
      <c r="N1054" s="18">
        <v>1049</v>
      </c>
    </row>
    <row r="1055" spans="1:14">
      <c r="A1055" s="16">
        <v>39845</v>
      </c>
      <c r="B1055" s="4">
        <v>72</v>
      </c>
      <c r="C1055" s="4">
        <v>62</v>
      </c>
      <c r="D1055" s="4">
        <v>52</v>
      </c>
      <c r="E1055" s="2">
        <v>30.23</v>
      </c>
      <c r="F1055" s="4">
        <v>21</v>
      </c>
      <c r="G1055" s="3">
        <v>11</v>
      </c>
      <c r="H1055" s="2">
        <v>0</v>
      </c>
      <c r="I1055" s="1">
        <v>0</v>
      </c>
      <c r="J1055" s="1"/>
      <c r="K1055" s="5">
        <f t="shared" si="62"/>
        <v>3.0000000000001137E-2</v>
      </c>
      <c r="L1055" s="1">
        <f t="shared" si="63"/>
        <v>5.9999999999998721E-2</v>
      </c>
      <c r="M1055" s="1"/>
      <c r="N1055" s="18">
        <v>1050</v>
      </c>
    </row>
    <row r="1056" spans="1:14">
      <c r="A1056" s="16">
        <v>39846</v>
      </c>
      <c r="B1056" s="4">
        <v>69</v>
      </c>
      <c r="C1056" s="4">
        <v>51</v>
      </c>
      <c r="D1056" s="4">
        <v>33</v>
      </c>
      <c r="E1056" s="2">
        <v>30.26</v>
      </c>
      <c r="F1056" s="4">
        <v>5</v>
      </c>
      <c r="G1056" s="3">
        <v>0</v>
      </c>
      <c r="H1056" s="2">
        <v>0</v>
      </c>
      <c r="I1056" s="1">
        <v>0</v>
      </c>
      <c r="J1056" s="1"/>
      <c r="K1056" s="5">
        <f t="shared" si="62"/>
        <v>-0.15000000000000213</v>
      </c>
      <c r="L1056" s="1">
        <f t="shared" si="63"/>
        <v>3.0000000000001137E-2</v>
      </c>
      <c r="M1056" s="1"/>
      <c r="N1056" s="18">
        <v>1051</v>
      </c>
    </row>
    <row r="1057" spans="1:14">
      <c r="A1057" s="16">
        <v>39847</v>
      </c>
      <c r="B1057" s="4">
        <v>71</v>
      </c>
      <c r="C1057" s="4">
        <v>52</v>
      </c>
      <c r="D1057" s="4">
        <v>32</v>
      </c>
      <c r="E1057" s="2">
        <v>30.11</v>
      </c>
      <c r="F1057" s="4">
        <v>5</v>
      </c>
      <c r="G1057" s="3">
        <v>0</v>
      </c>
      <c r="H1057" s="2">
        <v>0</v>
      </c>
      <c r="I1057" s="1">
        <v>0</v>
      </c>
      <c r="J1057" s="1"/>
      <c r="K1057" s="5">
        <f t="shared" si="62"/>
        <v>-0.10999999999999943</v>
      </c>
      <c r="L1057" s="1">
        <f t="shared" si="63"/>
        <v>-0.15000000000000213</v>
      </c>
      <c r="M1057" s="1"/>
      <c r="N1057" s="18">
        <v>1052</v>
      </c>
    </row>
    <row r="1058" spans="1:14">
      <c r="A1058" s="16">
        <v>39848</v>
      </c>
      <c r="B1058" s="4">
        <v>68</v>
      </c>
      <c r="C1058" s="4">
        <v>52</v>
      </c>
      <c r="D1058" s="4">
        <v>36</v>
      </c>
      <c r="E1058" s="2">
        <v>30</v>
      </c>
      <c r="F1058" s="4">
        <v>6</v>
      </c>
      <c r="G1058" s="3">
        <v>2</v>
      </c>
      <c r="H1058" s="2">
        <v>0</v>
      </c>
      <c r="I1058" s="1">
        <v>0</v>
      </c>
      <c r="J1058" s="1"/>
      <c r="K1058" s="5">
        <f t="shared" si="62"/>
        <v>-0.10999999999999943</v>
      </c>
      <c r="L1058" s="1">
        <f t="shared" si="63"/>
        <v>-0.10999999999999943</v>
      </c>
      <c r="M1058" s="1"/>
      <c r="N1058" s="18">
        <v>1053</v>
      </c>
    </row>
    <row r="1059" spans="1:14">
      <c r="A1059" s="16">
        <v>39849</v>
      </c>
      <c r="B1059" s="4">
        <v>53</v>
      </c>
      <c r="C1059" s="4">
        <v>46</v>
      </c>
      <c r="D1059" s="4">
        <v>39</v>
      </c>
      <c r="E1059" s="2">
        <v>29.89</v>
      </c>
      <c r="F1059" s="4">
        <v>32</v>
      </c>
      <c r="G1059" s="3">
        <v>7</v>
      </c>
      <c r="H1059" s="2">
        <v>0.08</v>
      </c>
      <c r="I1059" s="1">
        <v>4</v>
      </c>
      <c r="J1059" s="1" t="s">
        <v>35</v>
      </c>
      <c r="K1059" s="5">
        <f t="shared" si="62"/>
        <v>-5.0000000000000711E-2</v>
      </c>
      <c r="L1059" s="1">
        <f t="shared" si="63"/>
        <v>-0.10999999999999943</v>
      </c>
      <c r="M1059" s="1"/>
      <c r="N1059" s="18">
        <v>1054</v>
      </c>
    </row>
    <row r="1060" spans="1:14">
      <c r="A1060" s="16">
        <v>39850</v>
      </c>
      <c r="B1060" s="4">
        <v>57</v>
      </c>
      <c r="C1060" s="4">
        <v>53</v>
      </c>
      <c r="D1060" s="4">
        <v>48</v>
      </c>
      <c r="E1060" s="2">
        <v>29.84</v>
      </c>
      <c r="F1060" s="4">
        <v>17</v>
      </c>
      <c r="G1060" s="3">
        <v>13</v>
      </c>
      <c r="H1060" s="2">
        <v>0.11</v>
      </c>
      <c r="I1060" s="1">
        <v>8</v>
      </c>
      <c r="J1060" s="1" t="s">
        <v>35</v>
      </c>
      <c r="K1060" s="5">
        <f t="shared" si="62"/>
        <v>0.10000000000000142</v>
      </c>
      <c r="L1060" s="1">
        <f t="shared" si="63"/>
        <v>-5.0000000000000711E-2</v>
      </c>
      <c r="M1060" s="1"/>
      <c r="N1060" s="18">
        <v>1055</v>
      </c>
    </row>
    <row r="1061" spans="1:14">
      <c r="A1061" s="16">
        <v>39851</v>
      </c>
      <c r="B1061" s="4">
        <v>66</v>
      </c>
      <c r="C1061" s="4">
        <v>53</v>
      </c>
      <c r="D1061" s="4">
        <v>40</v>
      </c>
      <c r="E1061" s="2">
        <v>29.94</v>
      </c>
      <c r="F1061" s="4">
        <v>35</v>
      </c>
      <c r="G1061" s="3">
        <v>12</v>
      </c>
      <c r="H1061" s="2">
        <v>0</v>
      </c>
      <c r="I1061" s="1">
        <v>0</v>
      </c>
      <c r="J1061" s="1"/>
      <c r="K1061" s="5">
        <f t="shared" si="62"/>
        <v>-0.16000000000000014</v>
      </c>
      <c r="L1061" s="1">
        <f t="shared" si="63"/>
        <v>0.10000000000000142</v>
      </c>
      <c r="M1061" s="1"/>
      <c r="N1061" s="18">
        <v>1056</v>
      </c>
    </row>
    <row r="1062" spans="1:14">
      <c r="A1062" s="16">
        <v>39852</v>
      </c>
      <c r="B1062" s="4">
        <v>54</v>
      </c>
      <c r="C1062" s="4">
        <v>44</v>
      </c>
      <c r="D1062" s="4">
        <v>33</v>
      </c>
      <c r="E1062" s="2">
        <v>29.78</v>
      </c>
      <c r="F1062" s="4">
        <v>24</v>
      </c>
      <c r="G1062" s="3">
        <v>6</v>
      </c>
      <c r="H1062" s="2">
        <v>0.03</v>
      </c>
      <c r="I1062" s="1">
        <v>2</v>
      </c>
      <c r="J1062" s="1" t="s">
        <v>35</v>
      </c>
      <c r="K1062" s="5">
        <f t="shared" si="62"/>
        <v>0.11999999999999744</v>
      </c>
      <c r="L1062" s="1">
        <f t="shared" si="63"/>
        <v>-0.16000000000000014</v>
      </c>
      <c r="M1062" s="1"/>
      <c r="N1062" s="18">
        <v>1057</v>
      </c>
    </row>
    <row r="1063" spans="1:14">
      <c r="A1063" s="16">
        <v>39853</v>
      </c>
      <c r="B1063" s="4">
        <v>52</v>
      </c>
      <c r="C1063" s="4">
        <v>42</v>
      </c>
      <c r="D1063" s="4">
        <v>31</v>
      </c>
      <c r="E1063" s="2">
        <v>29.9</v>
      </c>
      <c r="F1063" s="4">
        <v>7</v>
      </c>
      <c r="G1063" s="3">
        <v>1</v>
      </c>
      <c r="H1063" s="2">
        <v>0</v>
      </c>
      <c r="I1063" s="1">
        <v>0</v>
      </c>
      <c r="J1063" s="1" t="s">
        <v>37</v>
      </c>
      <c r="K1063" s="5">
        <f t="shared" si="62"/>
        <v>0.23000000000000043</v>
      </c>
      <c r="L1063" s="1">
        <f t="shared" si="63"/>
        <v>0.11999999999999744</v>
      </c>
      <c r="M1063" s="1"/>
      <c r="N1063" s="18">
        <v>1058</v>
      </c>
    </row>
    <row r="1064" spans="1:14">
      <c r="A1064" s="16">
        <v>39854</v>
      </c>
      <c r="B1064" s="4">
        <v>42</v>
      </c>
      <c r="C1064" s="4">
        <v>35</v>
      </c>
      <c r="D1064" s="4">
        <v>27</v>
      </c>
      <c r="E1064" s="2">
        <v>30.13</v>
      </c>
      <c r="F1064" s="4">
        <v>10</v>
      </c>
      <c r="G1064" s="3">
        <v>0</v>
      </c>
      <c r="H1064" s="2" t="s">
        <v>42</v>
      </c>
      <c r="I1064" s="1">
        <v>4</v>
      </c>
      <c r="J1064" s="1" t="s">
        <v>35</v>
      </c>
      <c r="K1064" s="5">
        <f t="shared" si="62"/>
        <v>-1.9999999999999574E-2</v>
      </c>
      <c r="L1064" s="1">
        <f t="shared" si="63"/>
        <v>0.23000000000000043</v>
      </c>
      <c r="M1064" s="1"/>
      <c r="N1064" s="18">
        <v>1059</v>
      </c>
    </row>
    <row r="1065" spans="1:14">
      <c r="A1065" s="16">
        <v>39855</v>
      </c>
      <c r="B1065" s="4">
        <v>45</v>
      </c>
      <c r="C1065" s="4">
        <v>40</v>
      </c>
      <c r="D1065" s="4">
        <v>34</v>
      </c>
      <c r="E1065" s="2">
        <v>30.11</v>
      </c>
      <c r="F1065" s="4">
        <v>28</v>
      </c>
      <c r="G1065" s="3">
        <v>4</v>
      </c>
      <c r="H1065" s="2">
        <v>0.34</v>
      </c>
      <c r="I1065" s="1">
        <v>8</v>
      </c>
      <c r="J1065" s="1" t="s">
        <v>35</v>
      </c>
      <c r="K1065" s="5">
        <f t="shared" si="62"/>
        <v>1.0000000000001563E-2</v>
      </c>
      <c r="L1065" s="1">
        <f t="shared" si="63"/>
        <v>-1.9999999999999574E-2</v>
      </c>
      <c r="M1065" s="1"/>
      <c r="N1065" s="18">
        <v>1060</v>
      </c>
    </row>
    <row r="1066" spans="1:14">
      <c r="A1066" s="16">
        <v>39856</v>
      </c>
      <c r="B1066" s="4">
        <v>47</v>
      </c>
      <c r="C1066" s="4">
        <v>41</v>
      </c>
      <c r="D1066" s="4">
        <v>35</v>
      </c>
      <c r="E1066" s="2">
        <v>30.12</v>
      </c>
      <c r="F1066" s="4">
        <v>9</v>
      </c>
      <c r="G1066" s="3">
        <v>1</v>
      </c>
      <c r="H1066" s="2">
        <v>0.01</v>
      </c>
      <c r="I1066" s="1">
        <v>7</v>
      </c>
      <c r="J1066" s="1" t="s">
        <v>35</v>
      </c>
      <c r="K1066" s="5">
        <f t="shared" si="62"/>
        <v>-0.24000000000000199</v>
      </c>
      <c r="L1066" s="1">
        <f t="shared" si="63"/>
        <v>1.0000000000001563E-2</v>
      </c>
      <c r="M1066" s="1"/>
      <c r="N1066" s="18">
        <v>1061</v>
      </c>
    </row>
    <row r="1067" spans="1:14">
      <c r="A1067" s="16">
        <v>39857</v>
      </c>
      <c r="B1067" s="4">
        <v>45</v>
      </c>
      <c r="C1067" s="4">
        <v>41</v>
      </c>
      <c r="D1067" s="4">
        <v>37</v>
      </c>
      <c r="E1067" s="2">
        <v>29.88</v>
      </c>
      <c r="F1067" s="4">
        <v>35</v>
      </c>
      <c r="G1067" s="3">
        <v>14</v>
      </c>
      <c r="H1067" s="2">
        <v>0.25</v>
      </c>
      <c r="I1067" s="1">
        <v>7</v>
      </c>
      <c r="J1067" s="1" t="s">
        <v>35</v>
      </c>
      <c r="K1067" s="5">
        <f t="shared" si="62"/>
        <v>7.0000000000000284E-2</v>
      </c>
      <c r="L1067" s="1">
        <f t="shared" si="63"/>
        <v>-0.24000000000000199</v>
      </c>
      <c r="M1067" s="1"/>
      <c r="N1067" s="18">
        <v>1062</v>
      </c>
    </row>
    <row r="1068" spans="1:14">
      <c r="A1068" s="16">
        <v>39858</v>
      </c>
      <c r="B1068" s="4">
        <v>45</v>
      </c>
      <c r="C1068" s="4">
        <v>43</v>
      </c>
      <c r="D1068" s="4">
        <v>40</v>
      </c>
      <c r="E1068" s="2">
        <v>29.95</v>
      </c>
      <c r="F1068" s="4">
        <v>22</v>
      </c>
      <c r="G1068" s="3">
        <v>15</v>
      </c>
      <c r="H1068" s="2">
        <v>0.35</v>
      </c>
      <c r="I1068" s="1">
        <v>8</v>
      </c>
      <c r="J1068" s="1" t="s">
        <v>35</v>
      </c>
      <c r="K1068" s="5">
        <f t="shared" si="62"/>
        <v>-0.16999999999999815</v>
      </c>
      <c r="L1068" s="1">
        <f t="shared" si="63"/>
        <v>7.0000000000000284E-2</v>
      </c>
      <c r="M1068" s="1"/>
      <c r="N1068" s="18">
        <v>1063</v>
      </c>
    </row>
    <row r="1069" spans="1:14">
      <c r="A1069" s="16">
        <v>39859</v>
      </c>
      <c r="B1069" s="4">
        <v>46</v>
      </c>
      <c r="C1069" s="4">
        <v>45</v>
      </c>
      <c r="D1069" s="4">
        <v>43</v>
      </c>
      <c r="E1069" s="2">
        <v>29.78</v>
      </c>
      <c r="F1069" s="4">
        <v>38</v>
      </c>
      <c r="G1069" s="3">
        <v>16</v>
      </c>
      <c r="H1069" s="2">
        <v>0.68</v>
      </c>
      <c r="I1069" s="1">
        <v>8</v>
      </c>
      <c r="J1069" s="1" t="s">
        <v>35</v>
      </c>
      <c r="K1069" s="5">
        <f t="shared" si="62"/>
        <v>-0.10999999999999943</v>
      </c>
      <c r="L1069" s="1">
        <f t="shared" si="63"/>
        <v>-0.16999999999999815</v>
      </c>
      <c r="M1069" s="1"/>
      <c r="N1069" s="18">
        <v>1064</v>
      </c>
    </row>
    <row r="1070" spans="1:14">
      <c r="A1070" s="16">
        <v>39860</v>
      </c>
      <c r="B1070" s="4">
        <v>44</v>
      </c>
      <c r="C1070" s="4">
        <v>42</v>
      </c>
      <c r="D1070" s="4">
        <v>39</v>
      </c>
      <c r="E1070" s="2">
        <v>29.67</v>
      </c>
      <c r="F1070" s="4">
        <v>14</v>
      </c>
      <c r="G1070" s="3">
        <v>9</v>
      </c>
      <c r="H1070" s="2">
        <v>1.24</v>
      </c>
      <c r="I1070" s="1">
        <v>8</v>
      </c>
      <c r="J1070" s="1" t="s">
        <v>35</v>
      </c>
      <c r="K1070" s="5">
        <f t="shared" si="62"/>
        <v>0.27999999999999758</v>
      </c>
      <c r="L1070" s="1">
        <f t="shared" si="63"/>
        <v>-0.10999999999999943</v>
      </c>
      <c r="M1070" s="1"/>
      <c r="N1070" s="18">
        <v>1065</v>
      </c>
    </row>
    <row r="1071" spans="1:14">
      <c r="A1071" s="16">
        <v>39861</v>
      </c>
      <c r="B1071" s="4">
        <v>44</v>
      </c>
      <c r="C1071" s="4">
        <v>42</v>
      </c>
      <c r="D1071" s="4">
        <v>39</v>
      </c>
      <c r="E1071" s="2">
        <v>29.95</v>
      </c>
      <c r="F1071" s="4">
        <v>16</v>
      </c>
      <c r="G1071" s="3">
        <v>6</v>
      </c>
      <c r="H1071" s="2">
        <v>1.72</v>
      </c>
      <c r="I1071" s="1">
        <v>8</v>
      </c>
      <c r="J1071" s="1" t="s">
        <v>35</v>
      </c>
      <c r="K1071" s="5">
        <f t="shared" si="62"/>
        <v>0.24000000000000199</v>
      </c>
      <c r="L1071" s="1">
        <f t="shared" si="63"/>
        <v>0.27999999999999758</v>
      </c>
      <c r="M1071" s="1"/>
      <c r="N1071" s="18">
        <v>1066</v>
      </c>
    </row>
    <row r="1072" spans="1:14">
      <c r="A1072" s="16">
        <v>39862</v>
      </c>
      <c r="B1072" s="4">
        <v>54</v>
      </c>
      <c r="C1072" s="4">
        <v>48</v>
      </c>
      <c r="D1072" s="4">
        <v>41</v>
      </c>
      <c r="E1072" s="2">
        <v>30.19</v>
      </c>
      <c r="F1072" s="4">
        <v>9</v>
      </c>
      <c r="G1072" s="3">
        <v>3</v>
      </c>
      <c r="H1072" s="2">
        <v>0.16</v>
      </c>
      <c r="I1072" s="1">
        <v>8</v>
      </c>
      <c r="J1072" s="1" t="s">
        <v>35</v>
      </c>
      <c r="K1072" s="5">
        <f t="shared" si="62"/>
        <v>5.9999999999998721E-2</v>
      </c>
      <c r="L1072" s="1">
        <f t="shared" si="63"/>
        <v>0.24000000000000199</v>
      </c>
      <c r="M1072" s="1"/>
      <c r="N1072" s="18">
        <v>1067</v>
      </c>
    </row>
    <row r="1073" spans="1:14">
      <c r="A1073" s="16">
        <v>39863</v>
      </c>
      <c r="B1073" s="4">
        <v>60</v>
      </c>
      <c r="C1073" s="4">
        <v>48</v>
      </c>
      <c r="D1073" s="4">
        <v>36</v>
      </c>
      <c r="E1073" s="2">
        <v>30.25</v>
      </c>
      <c r="F1073" s="4">
        <v>5</v>
      </c>
      <c r="G1073" s="3">
        <v>2</v>
      </c>
      <c r="H1073" s="2">
        <v>0</v>
      </c>
      <c r="I1073" s="1">
        <v>0</v>
      </c>
      <c r="J1073" s="1"/>
      <c r="K1073" s="5">
        <f t="shared" si="62"/>
        <v>-0.10000000000000142</v>
      </c>
      <c r="L1073" s="1">
        <f t="shared" si="63"/>
        <v>5.9999999999998721E-2</v>
      </c>
      <c r="M1073" s="1"/>
      <c r="N1073" s="18">
        <v>1068</v>
      </c>
    </row>
    <row r="1074" spans="1:14">
      <c r="A1074" s="16">
        <v>39864</v>
      </c>
      <c r="B1074" s="4">
        <v>67</v>
      </c>
      <c r="C1074" s="4">
        <v>53</v>
      </c>
      <c r="D1074" s="4">
        <v>39</v>
      </c>
      <c r="E1074" s="2">
        <v>30.15</v>
      </c>
      <c r="F1074" s="4">
        <v>22</v>
      </c>
      <c r="G1074" s="3">
        <v>4</v>
      </c>
      <c r="H1074" s="2">
        <v>0</v>
      </c>
      <c r="I1074" s="1">
        <v>3</v>
      </c>
      <c r="J1074" s="1"/>
      <c r="K1074" s="5">
        <f t="shared" si="62"/>
        <v>-7.0000000000000284E-2</v>
      </c>
      <c r="L1074" s="1">
        <f t="shared" si="63"/>
        <v>-0.10000000000000142</v>
      </c>
      <c r="M1074" s="1"/>
      <c r="N1074" s="18">
        <v>1069</v>
      </c>
    </row>
    <row r="1075" spans="1:14">
      <c r="A1075" s="16">
        <v>39865</v>
      </c>
      <c r="B1075" s="4">
        <v>61</v>
      </c>
      <c r="C1075" s="4">
        <v>49</v>
      </c>
      <c r="D1075" s="4">
        <v>36</v>
      </c>
      <c r="E1075" s="2">
        <v>30.08</v>
      </c>
      <c r="F1075" s="4">
        <v>8</v>
      </c>
      <c r="G1075" s="3">
        <v>3</v>
      </c>
      <c r="H1075" s="2">
        <v>0.06</v>
      </c>
      <c r="I1075" s="1">
        <v>1</v>
      </c>
      <c r="J1075" s="1" t="s">
        <v>35</v>
      </c>
      <c r="K1075" s="5">
        <f t="shared" si="62"/>
        <v>-0.12999999999999901</v>
      </c>
      <c r="L1075" s="1">
        <f t="shared" si="63"/>
        <v>-7.0000000000000284E-2</v>
      </c>
      <c r="M1075" s="1"/>
      <c r="N1075" s="18">
        <v>1070</v>
      </c>
    </row>
    <row r="1076" spans="1:14">
      <c r="A1076" s="16">
        <v>39866</v>
      </c>
      <c r="B1076" s="4">
        <v>54</v>
      </c>
      <c r="C1076" s="4">
        <v>51</v>
      </c>
      <c r="D1076" s="4">
        <v>48</v>
      </c>
      <c r="E1076" s="2">
        <v>29.95</v>
      </c>
      <c r="F1076" s="4">
        <v>30</v>
      </c>
      <c r="G1076" s="3">
        <v>8</v>
      </c>
      <c r="H1076" s="2">
        <v>0.87</v>
      </c>
      <c r="I1076" s="1">
        <v>8</v>
      </c>
      <c r="J1076" s="1" t="s">
        <v>35</v>
      </c>
      <c r="K1076" s="5">
        <f t="shared" si="62"/>
        <v>0</v>
      </c>
      <c r="L1076" s="1">
        <f t="shared" si="63"/>
        <v>-0.12999999999999901</v>
      </c>
      <c r="M1076" s="1"/>
      <c r="N1076" s="18">
        <v>1071</v>
      </c>
    </row>
    <row r="1077" spans="1:14">
      <c r="A1077" s="16">
        <v>39867</v>
      </c>
      <c r="B1077" s="4">
        <v>62</v>
      </c>
      <c r="C1077" s="4">
        <v>58</v>
      </c>
      <c r="D1077" s="4">
        <v>54</v>
      </c>
      <c r="E1077" s="2">
        <v>29.95</v>
      </c>
      <c r="F1077" s="4">
        <v>37</v>
      </c>
      <c r="G1077" s="3">
        <v>20</v>
      </c>
      <c r="H1077" s="2">
        <v>0.04</v>
      </c>
      <c r="I1077" s="1">
        <v>8</v>
      </c>
      <c r="J1077" s="1" t="s">
        <v>35</v>
      </c>
      <c r="K1077" s="5">
        <f t="shared" si="62"/>
        <v>0.17999999999999972</v>
      </c>
      <c r="L1077" s="1">
        <f t="shared" si="63"/>
        <v>0</v>
      </c>
      <c r="M1077" s="1"/>
      <c r="N1077" s="18">
        <v>1072</v>
      </c>
    </row>
    <row r="1078" spans="1:14">
      <c r="A1078" s="16">
        <v>39868</v>
      </c>
      <c r="B1078" s="4">
        <v>60</v>
      </c>
      <c r="C1078" s="4">
        <v>52</v>
      </c>
      <c r="D1078" s="4">
        <v>44</v>
      </c>
      <c r="E1078" s="2">
        <v>30.13</v>
      </c>
      <c r="F1078" s="4">
        <v>16</v>
      </c>
      <c r="G1078" s="3">
        <v>8</v>
      </c>
      <c r="H1078" s="2">
        <v>0</v>
      </c>
      <c r="I1078" s="1">
        <v>4</v>
      </c>
      <c r="J1078" s="1"/>
      <c r="K1078" s="5">
        <f t="shared" si="62"/>
        <v>-7.9999999999998295E-2</v>
      </c>
      <c r="L1078" s="1">
        <f t="shared" si="63"/>
        <v>0.17999999999999972</v>
      </c>
      <c r="M1078" s="1"/>
      <c r="N1078" s="18">
        <v>1073</v>
      </c>
    </row>
    <row r="1079" spans="1:14">
      <c r="A1079" s="16">
        <v>39869</v>
      </c>
      <c r="B1079" s="4">
        <v>56</v>
      </c>
      <c r="C1079" s="4">
        <v>51</v>
      </c>
      <c r="D1079" s="4">
        <v>46</v>
      </c>
      <c r="E1079" s="2">
        <v>30.05</v>
      </c>
      <c r="F1079" s="4">
        <v>20</v>
      </c>
      <c r="G1079" s="3">
        <v>2</v>
      </c>
      <c r="H1079" s="2">
        <v>0.15</v>
      </c>
      <c r="I1079" s="1">
        <v>6</v>
      </c>
      <c r="J1079" s="1" t="s">
        <v>35</v>
      </c>
      <c r="K1079" s="5">
        <f t="shared" si="62"/>
        <v>9.9999999999980105E-3</v>
      </c>
      <c r="L1079" s="1">
        <f t="shared" si="63"/>
        <v>-7.9999999999998295E-2</v>
      </c>
      <c r="M1079" s="1"/>
      <c r="N1079" s="18">
        <v>1074</v>
      </c>
    </row>
    <row r="1080" spans="1:14">
      <c r="A1080" s="16">
        <v>39870</v>
      </c>
      <c r="B1080" s="4">
        <v>61</v>
      </c>
      <c r="C1080" s="4">
        <v>53</v>
      </c>
      <c r="D1080" s="4">
        <v>45</v>
      </c>
      <c r="E1080" s="2">
        <v>30.06</v>
      </c>
      <c r="F1080" s="4">
        <v>18</v>
      </c>
      <c r="G1080" s="3">
        <v>12</v>
      </c>
      <c r="H1080" s="2">
        <v>7.0000000000000007E-2</v>
      </c>
      <c r="I1080" s="1">
        <v>7</v>
      </c>
      <c r="J1080" s="1" t="s">
        <v>35</v>
      </c>
      <c r="K1080" s="5">
        <f t="shared" si="62"/>
        <v>0.14000000000000057</v>
      </c>
      <c r="L1080" s="1">
        <f t="shared" si="63"/>
        <v>9.9999999999980105E-3</v>
      </c>
      <c r="M1080" s="1"/>
      <c r="N1080" s="18">
        <v>1075</v>
      </c>
    </row>
    <row r="1081" spans="1:14">
      <c r="A1081" s="16">
        <v>39871</v>
      </c>
      <c r="B1081" s="4">
        <v>61</v>
      </c>
      <c r="C1081" s="4">
        <v>48</v>
      </c>
      <c r="D1081" s="4">
        <v>35</v>
      </c>
      <c r="E1081" s="2">
        <v>30.2</v>
      </c>
      <c r="F1081" s="4">
        <v>7</v>
      </c>
      <c r="G1081" s="3">
        <v>2</v>
      </c>
      <c r="H1081" s="2">
        <v>0</v>
      </c>
      <c r="I1081" s="1">
        <v>2</v>
      </c>
      <c r="J1081" s="1"/>
      <c r="K1081" s="5">
        <f t="shared" si="62"/>
        <v>-9.9999999999997868E-2</v>
      </c>
      <c r="L1081" s="1">
        <f t="shared" si="63"/>
        <v>0.14000000000000057</v>
      </c>
      <c r="M1081" s="1"/>
      <c r="N1081" s="18">
        <v>1076</v>
      </c>
    </row>
    <row r="1082" spans="1:14">
      <c r="A1082" s="16">
        <v>39872</v>
      </c>
      <c r="B1082" s="4">
        <v>62</v>
      </c>
      <c r="C1082" s="4">
        <v>51</v>
      </c>
      <c r="D1082" s="4">
        <v>39</v>
      </c>
      <c r="E1082" s="2">
        <v>30.1</v>
      </c>
      <c r="F1082" s="4">
        <v>7</v>
      </c>
      <c r="G1082" s="3">
        <v>3</v>
      </c>
      <c r="H1082" s="2">
        <v>0</v>
      </c>
      <c r="I1082" s="1">
        <v>0</v>
      </c>
      <c r="J1082" s="1" t="s">
        <v>35</v>
      </c>
      <c r="K1082" s="5">
        <f t="shared" ref="K1082:K1113" si="64">E1083-E1082</f>
        <v>-7.0000000000000284E-2</v>
      </c>
      <c r="L1082" s="1">
        <f t="shared" si="63"/>
        <v>-9.9999999999997868E-2</v>
      </c>
      <c r="M1082" s="1"/>
      <c r="N1082" s="18">
        <v>1077</v>
      </c>
    </row>
    <row r="1083" spans="1:14">
      <c r="A1083" s="16">
        <v>39873</v>
      </c>
      <c r="B1083" s="4">
        <v>55</v>
      </c>
      <c r="C1083" s="4">
        <v>52</v>
      </c>
      <c r="D1083" s="4">
        <v>49</v>
      </c>
      <c r="E1083" s="2">
        <v>30.03</v>
      </c>
      <c r="F1083" s="4">
        <v>21</v>
      </c>
      <c r="G1083" s="3">
        <v>4</v>
      </c>
      <c r="H1083" s="2">
        <v>0.6</v>
      </c>
      <c r="I1083" s="1">
        <v>8</v>
      </c>
      <c r="J1083" s="1" t="s">
        <v>35</v>
      </c>
      <c r="K1083" s="5">
        <f t="shared" si="64"/>
        <v>-0.21000000000000085</v>
      </c>
      <c r="L1083" s="1">
        <f t="shared" ref="L1083:L1114" si="65">E1083-E1082</f>
        <v>-7.0000000000000284E-2</v>
      </c>
      <c r="M1083" s="1"/>
      <c r="N1083" s="18">
        <v>1078</v>
      </c>
    </row>
    <row r="1084" spans="1:14">
      <c r="A1084" s="16">
        <v>39874</v>
      </c>
      <c r="B1084" s="4">
        <v>58</v>
      </c>
      <c r="C1084" s="4">
        <v>56</v>
      </c>
      <c r="D1084" s="4">
        <v>54</v>
      </c>
      <c r="E1084" s="2">
        <v>29.82</v>
      </c>
      <c r="F1084" s="4">
        <v>35</v>
      </c>
      <c r="G1084" s="3">
        <v>25</v>
      </c>
      <c r="H1084" s="2">
        <v>0.01</v>
      </c>
      <c r="I1084" s="1">
        <v>8</v>
      </c>
      <c r="J1084" s="1" t="s">
        <v>35</v>
      </c>
      <c r="K1084" s="5">
        <f t="shared" si="64"/>
        <v>9.9999999999980105E-3</v>
      </c>
      <c r="L1084" s="1">
        <f t="shared" si="65"/>
        <v>-0.21000000000000085</v>
      </c>
      <c r="M1084" s="1"/>
      <c r="N1084" s="18">
        <v>1079</v>
      </c>
    </row>
    <row r="1085" spans="1:14">
      <c r="A1085" s="16">
        <v>39875</v>
      </c>
      <c r="B1085" s="4">
        <v>56</v>
      </c>
      <c r="C1085" s="4">
        <v>51</v>
      </c>
      <c r="D1085" s="4">
        <v>45</v>
      </c>
      <c r="E1085" s="2">
        <v>29.83</v>
      </c>
      <c r="F1085" s="4">
        <v>31</v>
      </c>
      <c r="G1085" s="3">
        <v>15</v>
      </c>
      <c r="H1085" s="2">
        <v>0.13</v>
      </c>
      <c r="I1085" s="1">
        <v>6</v>
      </c>
      <c r="J1085" s="1" t="s">
        <v>35</v>
      </c>
      <c r="K1085" s="5">
        <f t="shared" si="64"/>
        <v>0.13000000000000256</v>
      </c>
      <c r="L1085" s="1">
        <f t="shared" si="65"/>
        <v>9.9999999999980105E-3</v>
      </c>
      <c r="M1085" s="1"/>
      <c r="N1085" s="18">
        <v>1080</v>
      </c>
    </row>
    <row r="1086" spans="1:14">
      <c r="A1086" s="16">
        <v>39876</v>
      </c>
      <c r="B1086" s="4">
        <v>52</v>
      </c>
      <c r="C1086" s="4">
        <v>45</v>
      </c>
      <c r="D1086" s="4">
        <v>37</v>
      </c>
      <c r="E1086" s="2">
        <v>29.96</v>
      </c>
      <c r="F1086" s="4">
        <v>21</v>
      </c>
      <c r="G1086" s="3">
        <v>5</v>
      </c>
      <c r="H1086" s="2">
        <v>0.04</v>
      </c>
      <c r="I1086" s="1">
        <v>4</v>
      </c>
      <c r="J1086" s="1" t="s">
        <v>35</v>
      </c>
      <c r="K1086" s="5">
        <f t="shared" si="64"/>
        <v>0.21000000000000085</v>
      </c>
      <c r="L1086" s="1">
        <f t="shared" si="65"/>
        <v>0.13000000000000256</v>
      </c>
      <c r="M1086" s="1"/>
      <c r="N1086" s="18">
        <v>1081</v>
      </c>
    </row>
    <row r="1087" spans="1:14">
      <c r="A1087" s="16">
        <v>39877</v>
      </c>
      <c r="B1087" s="4">
        <v>52</v>
      </c>
      <c r="C1087" s="4">
        <v>42</v>
      </c>
      <c r="D1087" s="4">
        <v>32</v>
      </c>
      <c r="E1087" s="2">
        <v>30.17</v>
      </c>
      <c r="F1087" s="4">
        <v>9</v>
      </c>
      <c r="G1087" s="3">
        <v>0</v>
      </c>
      <c r="H1087" s="2">
        <v>0</v>
      </c>
      <c r="I1087" s="1">
        <v>3</v>
      </c>
      <c r="J1087" s="1" t="s">
        <v>37</v>
      </c>
      <c r="K1087" s="5">
        <f t="shared" si="64"/>
        <v>-7.0000000000000284E-2</v>
      </c>
      <c r="L1087" s="1">
        <f t="shared" si="65"/>
        <v>0.21000000000000085</v>
      </c>
      <c r="M1087" s="1"/>
      <c r="N1087" s="18">
        <v>1082</v>
      </c>
    </row>
    <row r="1088" spans="1:14">
      <c r="A1088" s="16">
        <v>39878</v>
      </c>
      <c r="B1088" s="4">
        <v>58</v>
      </c>
      <c r="C1088" s="4">
        <v>46</v>
      </c>
      <c r="D1088" s="4">
        <v>33</v>
      </c>
      <c r="E1088" s="2">
        <v>30.1</v>
      </c>
      <c r="F1088" s="4">
        <v>7</v>
      </c>
      <c r="G1088" s="3">
        <v>1</v>
      </c>
      <c r="H1088" s="2">
        <v>0</v>
      </c>
      <c r="I1088" s="1">
        <v>3</v>
      </c>
      <c r="J1088" s="1"/>
      <c r="K1088" s="5">
        <f t="shared" si="64"/>
        <v>-3.0000000000001137E-2</v>
      </c>
      <c r="L1088" s="1">
        <f t="shared" si="65"/>
        <v>-7.0000000000000284E-2</v>
      </c>
      <c r="M1088" s="1"/>
      <c r="N1088" s="18">
        <v>1083</v>
      </c>
    </row>
    <row r="1089" spans="1:14">
      <c r="A1089" s="16">
        <v>39879</v>
      </c>
      <c r="B1089" s="4">
        <v>65</v>
      </c>
      <c r="C1089" s="4">
        <v>51</v>
      </c>
      <c r="D1089" s="4">
        <v>37</v>
      </c>
      <c r="E1089" s="2">
        <v>30.07</v>
      </c>
      <c r="F1089" s="4">
        <v>14</v>
      </c>
      <c r="G1089" s="3">
        <v>5</v>
      </c>
      <c r="H1089" s="2">
        <v>0</v>
      </c>
      <c r="I1089" s="1">
        <v>0</v>
      </c>
      <c r="J1089" s="1"/>
      <c r="K1089" s="5">
        <f t="shared" si="64"/>
        <v>-8.9999999999999858E-2</v>
      </c>
      <c r="L1089" s="1">
        <f t="shared" si="65"/>
        <v>-3.0000000000001137E-2</v>
      </c>
      <c r="M1089" s="1"/>
      <c r="N1089" s="18">
        <v>1084</v>
      </c>
    </row>
    <row r="1090" spans="1:14">
      <c r="A1090" s="16">
        <v>39880</v>
      </c>
      <c r="B1090" s="4">
        <v>61</v>
      </c>
      <c r="C1090" s="4">
        <v>48</v>
      </c>
      <c r="D1090" s="4">
        <v>34</v>
      </c>
      <c r="E1090" s="2">
        <v>29.98</v>
      </c>
      <c r="F1090" s="4">
        <v>13</v>
      </c>
      <c r="G1090" s="3">
        <v>3</v>
      </c>
      <c r="H1090" s="2">
        <v>0</v>
      </c>
      <c r="I1090" s="1">
        <v>0</v>
      </c>
      <c r="J1090" s="1"/>
      <c r="K1090" s="5">
        <f t="shared" si="64"/>
        <v>7.0000000000000284E-2</v>
      </c>
      <c r="L1090" s="1">
        <f t="shared" si="65"/>
        <v>-8.9999999999999858E-2</v>
      </c>
      <c r="M1090" s="1"/>
      <c r="N1090" s="18">
        <v>1085</v>
      </c>
    </row>
    <row r="1091" spans="1:14">
      <c r="A1091" s="16">
        <v>39881</v>
      </c>
      <c r="B1091" s="4">
        <v>54</v>
      </c>
      <c r="C1091" s="4">
        <v>44</v>
      </c>
      <c r="D1091" s="4">
        <v>34</v>
      </c>
      <c r="E1091" s="2">
        <v>30.05</v>
      </c>
      <c r="F1091" s="4">
        <v>14</v>
      </c>
      <c r="G1091" s="3">
        <v>8</v>
      </c>
      <c r="H1091" s="2">
        <v>0</v>
      </c>
      <c r="I1091" s="1">
        <v>2</v>
      </c>
      <c r="J1091" s="1"/>
      <c r="K1091" s="5">
        <f t="shared" si="64"/>
        <v>7.9999999999998295E-2</v>
      </c>
      <c r="L1091" s="1">
        <f t="shared" si="65"/>
        <v>7.0000000000000284E-2</v>
      </c>
      <c r="M1091" s="1"/>
      <c r="N1091" s="18">
        <v>1086</v>
      </c>
    </row>
    <row r="1092" spans="1:14">
      <c r="A1092" s="16">
        <v>39882</v>
      </c>
      <c r="B1092" s="4">
        <v>62</v>
      </c>
      <c r="C1092" s="4">
        <v>46</v>
      </c>
      <c r="D1092" s="4">
        <v>30</v>
      </c>
      <c r="E1092" s="2">
        <v>30.13</v>
      </c>
      <c r="F1092" s="4">
        <v>14</v>
      </c>
      <c r="G1092" s="3">
        <v>2</v>
      </c>
      <c r="H1092" s="2">
        <v>0</v>
      </c>
      <c r="I1092" s="1">
        <v>0</v>
      </c>
      <c r="J1092" s="1"/>
      <c r="K1092" s="5">
        <f t="shared" si="64"/>
        <v>-7.9999999999998295E-2</v>
      </c>
      <c r="L1092" s="1">
        <f t="shared" si="65"/>
        <v>7.9999999999998295E-2</v>
      </c>
      <c r="M1092" s="1"/>
      <c r="N1092" s="18">
        <v>1087</v>
      </c>
    </row>
    <row r="1093" spans="1:14">
      <c r="A1093" s="16">
        <v>39883</v>
      </c>
      <c r="B1093" s="4">
        <v>66</v>
      </c>
      <c r="C1093" s="4">
        <v>48</v>
      </c>
      <c r="D1093" s="4">
        <v>30</v>
      </c>
      <c r="E1093" s="2">
        <v>30.05</v>
      </c>
      <c r="F1093" s="4">
        <v>10</v>
      </c>
      <c r="G1093" s="3">
        <v>0</v>
      </c>
      <c r="H1093" s="2">
        <v>0</v>
      </c>
      <c r="I1093" s="1">
        <v>0</v>
      </c>
      <c r="J1093" s="1"/>
      <c r="K1093" s="5">
        <f t="shared" si="64"/>
        <v>3.9999999999999147E-2</v>
      </c>
      <c r="L1093" s="1">
        <f t="shared" si="65"/>
        <v>-7.9999999999998295E-2</v>
      </c>
      <c r="M1093" s="1"/>
      <c r="N1093" s="18">
        <v>1088</v>
      </c>
    </row>
    <row r="1094" spans="1:14">
      <c r="A1094" s="16">
        <v>39884</v>
      </c>
      <c r="B1094" s="4">
        <v>74</v>
      </c>
      <c r="C1094" s="4">
        <v>53</v>
      </c>
      <c r="D1094" s="4">
        <v>32</v>
      </c>
      <c r="E1094" s="2">
        <v>30.09</v>
      </c>
      <c r="F1094" s="4">
        <v>17</v>
      </c>
      <c r="G1094" s="3">
        <v>1</v>
      </c>
      <c r="H1094" s="2">
        <v>0</v>
      </c>
      <c r="I1094" s="1">
        <v>0</v>
      </c>
      <c r="J1094" s="1"/>
      <c r="K1094" s="5">
        <f t="shared" si="64"/>
        <v>-3.0000000000001137E-2</v>
      </c>
      <c r="L1094" s="1">
        <f t="shared" si="65"/>
        <v>3.9999999999999147E-2</v>
      </c>
      <c r="M1094" s="1"/>
      <c r="N1094" s="18">
        <v>1089</v>
      </c>
    </row>
    <row r="1095" spans="1:14">
      <c r="A1095" s="16">
        <v>39885</v>
      </c>
      <c r="B1095" s="4">
        <v>70</v>
      </c>
      <c r="C1095" s="4">
        <v>52</v>
      </c>
      <c r="D1095" s="4">
        <v>34</v>
      </c>
      <c r="E1095" s="2">
        <v>30.06</v>
      </c>
      <c r="F1095" s="4">
        <v>12</v>
      </c>
      <c r="G1095" s="3">
        <v>2</v>
      </c>
      <c r="H1095" s="2">
        <v>0</v>
      </c>
      <c r="I1095" s="1">
        <v>0</v>
      </c>
      <c r="J1095" s="1"/>
      <c r="K1095" s="5">
        <f t="shared" si="64"/>
        <v>-7.9999999999998295E-2</v>
      </c>
      <c r="L1095" s="1">
        <f t="shared" si="65"/>
        <v>-3.0000000000001137E-2</v>
      </c>
      <c r="M1095" s="1"/>
      <c r="N1095" s="18">
        <v>1090</v>
      </c>
    </row>
    <row r="1096" spans="1:14">
      <c r="A1096" s="16">
        <v>39886</v>
      </c>
      <c r="B1096" s="4">
        <v>57</v>
      </c>
      <c r="C1096" s="4">
        <v>48</v>
      </c>
      <c r="D1096" s="4">
        <v>38</v>
      </c>
      <c r="E1096" s="2">
        <v>29.98</v>
      </c>
      <c r="F1096" s="4">
        <v>37</v>
      </c>
      <c r="G1096" s="3">
        <v>2</v>
      </c>
      <c r="H1096" s="2">
        <v>0</v>
      </c>
      <c r="I1096" s="1">
        <v>2</v>
      </c>
      <c r="J1096" s="1"/>
      <c r="K1096" s="5">
        <f t="shared" si="64"/>
        <v>-3.9999999999999147E-2</v>
      </c>
      <c r="L1096" s="1">
        <f t="shared" si="65"/>
        <v>-7.9999999999998295E-2</v>
      </c>
      <c r="M1096" s="1"/>
      <c r="N1096" s="18">
        <v>1091</v>
      </c>
    </row>
    <row r="1097" spans="1:14">
      <c r="A1097" s="16">
        <v>39887</v>
      </c>
      <c r="B1097" s="4">
        <v>56</v>
      </c>
      <c r="C1097" s="4">
        <v>52</v>
      </c>
      <c r="D1097" s="4">
        <v>48</v>
      </c>
      <c r="E1097" s="2">
        <v>29.94</v>
      </c>
      <c r="F1097" s="4">
        <v>37</v>
      </c>
      <c r="G1097" s="3">
        <v>16</v>
      </c>
      <c r="H1097" s="2" t="s">
        <v>42</v>
      </c>
      <c r="I1097" s="1">
        <v>8</v>
      </c>
      <c r="J1097" s="1" t="s">
        <v>35</v>
      </c>
      <c r="K1097" s="5">
        <f t="shared" si="64"/>
        <v>0.12999999999999901</v>
      </c>
      <c r="L1097" s="1">
        <f t="shared" si="65"/>
        <v>-3.9999999999999147E-2</v>
      </c>
      <c r="M1097" s="1"/>
      <c r="N1097" s="18">
        <v>1092</v>
      </c>
    </row>
    <row r="1098" spans="1:14">
      <c r="A1098" s="16">
        <v>39888</v>
      </c>
      <c r="B1098" s="4">
        <v>64</v>
      </c>
      <c r="C1098" s="4">
        <v>58</v>
      </c>
      <c r="D1098" s="4">
        <v>51</v>
      </c>
      <c r="E1098" s="2">
        <v>30.07</v>
      </c>
      <c r="F1098" s="4">
        <v>37</v>
      </c>
      <c r="G1098" s="3">
        <v>26</v>
      </c>
      <c r="H1098" s="2">
        <v>0.09</v>
      </c>
      <c r="I1098" s="1">
        <v>8</v>
      </c>
      <c r="J1098" s="1" t="s">
        <v>35</v>
      </c>
      <c r="K1098" s="5">
        <f t="shared" si="64"/>
        <v>0.21000000000000085</v>
      </c>
      <c r="L1098" s="1">
        <f t="shared" si="65"/>
        <v>0.12999999999999901</v>
      </c>
      <c r="M1098" s="1"/>
      <c r="N1098" s="18">
        <v>1093</v>
      </c>
    </row>
    <row r="1099" spans="1:14">
      <c r="A1099" s="16">
        <v>39889</v>
      </c>
      <c r="B1099" s="4">
        <v>65</v>
      </c>
      <c r="C1099" s="4">
        <v>55</v>
      </c>
      <c r="D1099" s="4">
        <v>45</v>
      </c>
      <c r="E1099" s="2">
        <v>30.28</v>
      </c>
      <c r="F1099" s="4">
        <v>9</v>
      </c>
      <c r="G1099" s="3">
        <v>3</v>
      </c>
      <c r="H1099" s="2">
        <v>0</v>
      </c>
      <c r="I1099" s="1">
        <v>6</v>
      </c>
      <c r="J1099" s="1"/>
      <c r="K1099" s="5">
        <f t="shared" si="64"/>
        <v>-0.12000000000000099</v>
      </c>
      <c r="L1099" s="1">
        <f t="shared" si="65"/>
        <v>0.21000000000000085</v>
      </c>
      <c r="M1099" s="1"/>
      <c r="N1099" s="18">
        <v>1094</v>
      </c>
    </row>
    <row r="1100" spans="1:14">
      <c r="A1100" s="16">
        <v>39890</v>
      </c>
      <c r="B1100" s="4">
        <v>74</v>
      </c>
      <c r="C1100" s="4">
        <v>57</v>
      </c>
      <c r="D1100" s="4">
        <v>40</v>
      </c>
      <c r="E1100" s="2">
        <v>30.16</v>
      </c>
      <c r="F1100" s="4">
        <v>9</v>
      </c>
      <c r="G1100" s="3">
        <v>5</v>
      </c>
      <c r="H1100" s="2">
        <v>0</v>
      </c>
      <c r="I1100" s="1">
        <v>0</v>
      </c>
      <c r="J1100" s="1"/>
      <c r="K1100" s="5">
        <f t="shared" si="64"/>
        <v>-0.19000000000000128</v>
      </c>
      <c r="L1100" s="1">
        <f t="shared" si="65"/>
        <v>-0.12000000000000099</v>
      </c>
      <c r="M1100" s="1"/>
      <c r="N1100" s="18">
        <v>1095</v>
      </c>
    </row>
    <row r="1101" spans="1:14">
      <c r="A1101" s="16">
        <v>39891</v>
      </c>
      <c r="B1101" s="4">
        <v>74</v>
      </c>
      <c r="C1101" s="4">
        <v>60</v>
      </c>
      <c r="D1101" s="4">
        <v>46</v>
      </c>
      <c r="E1101" s="2">
        <v>29.97</v>
      </c>
      <c r="F1101" s="4">
        <v>8</v>
      </c>
      <c r="G1101" s="3">
        <v>2</v>
      </c>
      <c r="H1101" s="2">
        <v>0</v>
      </c>
      <c r="I1101" s="1">
        <v>0</v>
      </c>
      <c r="J1101" s="1"/>
      <c r="K1101" s="5">
        <f t="shared" si="64"/>
        <v>-8.9999999999999858E-2</v>
      </c>
      <c r="L1101" s="1">
        <f t="shared" si="65"/>
        <v>-0.19000000000000128</v>
      </c>
      <c r="M1101" s="1"/>
      <c r="N1101" s="18">
        <v>1096</v>
      </c>
    </row>
    <row r="1102" spans="1:14">
      <c r="A1102" s="16">
        <v>39892</v>
      </c>
      <c r="B1102" s="4">
        <v>76</v>
      </c>
      <c r="C1102" s="4">
        <v>60</v>
      </c>
      <c r="D1102" s="4">
        <v>44</v>
      </c>
      <c r="E1102" s="2">
        <v>29.88</v>
      </c>
      <c r="F1102" s="4">
        <v>8</v>
      </c>
      <c r="G1102" s="3">
        <v>3</v>
      </c>
      <c r="H1102" s="2">
        <v>0</v>
      </c>
      <c r="I1102" s="1">
        <v>0</v>
      </c>
      <c r="J1102" s="1"/>
      <c r="K1102" s="5">
        <f t="shared" si="64"/>
        <v>-7.9999999999998295E-2</v>
      </c>
      <c r="L1102" s="1">
        <f t="shared" si="65"/>
        <v>-8.9999999999999858E-2</v>
      </c>
      <c r="M1102" s="1"/>
      <c r="N1102" s="18">
        <v>1097</v>
      </c>
    </row>
    <row r="1103" spans="1:14">
      <c r="A1103" s="16">
        <v>39893</v>
      </c>
      <c r="B1103" s="4">
        <v>61</v>
      </c>
      <c r="C1103" s="4">
        <v>57</v>
      </c>
      <c r="D1103" s="4">
        <v>52</v>
      </c>
      <c r="E1103" s="2">
        <v>29.8</v>
      </c>
      <c r="F1103" s="4">
        <v>18</v>
      </c>
      <c r="G1103" s="3">
        <v>7</v>
      </c>
      <c r="H1103" s="2">
        <v>0.01</v>
      </c>
      <c r="I1103" s="1">
        <v>5</v>
      </c>
      <c r="J1103" s="1" t="s">
        <v>35</v>
      </c>
      <c r="K1103" s="5">
        <f t="shared" si="64"/>
        <v>0.19999999999999929</v>
      </c>
      <c r="L1103" s="1">
        <f t="shared" si="65"/>
        <v>-7.9999999999998295E-2</v>
      </c>
      <c r="M1103" s="1"/>
      <c r="N1103" s="18">
        <v>1098</v>
      </c>
    </row>
    <row r="1104" spans="1:14">
      <c r="A1104" s="16">
        <v>39894</v>
      </c>
      <c r="B1104" s="4">
        <v>57</v>
      </c>
      <c r="C1104" s="4">
        <v>50</v>
      </c>
      <c r="D1104" s="4">
        <v>43</v>
      </c>
      <c r="E1104" s="2">
        <v>30</v>
      </c>
      <c r="F1104" s="4">
        <v>22</v>
      </c>
      <c r="G1104" s="3">
        <v>10</v>
      </c>
      <c r="H1104" s="2">
        <v>7.0000000000000007E-2</v>
      </c>
      <c r="I1104" s="1">
        <v>6</v>
      </c>
      <c r="J1104" s="1" t="s">
        <v>35</v>
      </c>
      <c r="K1104" s="5">
        <f t="shared" si="64"/>
        <v>0.33999999999999986</v>
      </c>
      <c r="L1104" s="1">
        <f t="shared" si="65"/>
        <v>0.19999999999999929</v>
      </c>
      <c r="M1104" s="1"/>
      <c r="N1104" s="18">
        <v>1099</v>
      </c>
    </row>
    <row r="1105" spans="1:14">
      <c r="A1105" s="16">
        <v>39895</v>
      </c>
      <c r="B1105" s="4">
        <v>61</v>
      </c>
      <c r="C1105" s="4">
        <v>47</v>
      </c>
      <c r="D1105" s="4">
        <v>32</v>
      </c>
      <c r="E1105" s="2">
        <v>30.34</v>
      </c>
      <c r="F1105" s="4">
        <v>17</v>
      </c>
      <c r="G1105" s="3">
        <v>4</v>
      </c>
      <c r="H1105" s="2">
        <v>0</v>
      </c>
      <c r="I1105" s="1">
        <v>0</v>
      </c>
      <c r="J1105" s="1"/>
      <c r="K1105" s="5">
        <f t="shared" si="64"/>
        <v>-0.10999999999999943</v>
      </c>
      <c r="L1105" s="1">
        <f t="shared" si="65"/>
        <v>0.33999999999999986</v>
      </c>
      <c r="M1105" s="1"/>
      <c r="N1105" s="18">
        <v>1100</v>
      </c>
    </row>
    <row r="1106" spans="1:14">
      <c r="A1106" s="16">
        <v>39896</v>
      </c>
      <c r="B1106" s="4">
        <v>72</v>
      </c>
      <c r="C1106" s="4">
        <v>56</v>
      </c>
      <c r="D1106" s="4">
        <v>39</v>
      </c>
      <c r="E1106" s="2">
        <v>30.23</v>
      </c>
      <c r="F1106" s="4">
        <v>16</v>
      </c>
      <c r="G1106" s="3">
        <v>3</v>
      </c>
      <c r="H1106" s="2">
        <v>0</v>
      </c>
      <c r="I1106" s="1">
        <v>0</v>
      </c>
      <c r="J1106" s="1"/>
      <c r="K1106" s="5">
        <f t="shared" si="64"/>
        <v>-0.12999999999999901</v>
      </c>
      <c r="L1106" s="1">
        <f t="shared" si="65"/>
        <v>-0.10999999999999943</v>
      </c>
      <c r="M1106" s="1"/>
      <c r="N1106" s="18">
        <v>1101</v>
      </c>
    </row>
    <row r="1107" spans="1:14">
      <c r="A1107" s="16">
        <v>39897</v>
      </c>
      <c r="B1107" s="4">
        <v>71</v>
      </c>
      <c r="C1107" s="4">
        <v>59</v>
      </c>
      <c r="D1107" s="4">
        <v>47</v>
      </c>
      <c r="E1107" s="2">
        <v>30.1</v>
      </c>
      <c r="F1107" s="4">
        <v>12</v>
      </c>
      <c r="G1107" s="3">
        <v>0</v>
      </c>
      <c r="H1107" s="2">
        <v>0</v>
      </c>
      <c r="I1107" s="1">
        <v>0</v>
      </c>
      <c r="J1107" s="1"/>
      <c r="K1107" s="5">
        <f t="shared" si="64"/>
        <v>-6.0000000000002274E-2</v>
      </c>
      <c r="L1107" s="1">
        <f t="shared" si="65"/>
        <v>-0.12999999999999901</v>
      </c>
      <c r="M1107" s="1"/>
      <c r="N1107" s="18">
        <v>1102</v>
      </c>
    </row>
    <row r="1108" spans="1:14">
      <c r="A1108" s="16">
        <v>39898</v>
      </c>
      <c r="B1108" s="4">
        <v>75</v>
      </c>
      <c r="C1108" s="4">
        <v>60</v>
      </c>
      <c r="D1108" s="4">
        <v>45</v>
      </c>
      <c r="E1108" s="2">
        <v>30.04</v>
      </c>
      <c r="F1108" s="4">
        <v>21</v>
      </c>
      <c r="G1108" s="3">
        <v>3</v>
      </c>
      <c r="H1108" s="2">
        <v>0</v>
      </c>
      <c r="I1108" s="1">
        <v>4</v>
      </c>
      <c r="J1108" s="1"/>
      <c r="K1108" s="5">
        <f t="shared" si="64"/>
        <v>1.0000000000001563E-2</v>
      </c>
      <c r="L1108" s="1">
        <f t="shared" si="65"/>
        <v>-6.0000000000002274E-2</v>
      </c>
      <c r="M1108" s="1"/>
      <c r="N1108" s="18">
        <v>1103</v>
      </c>
    </row>
    <row r="1109" spans="1:14">
      <c r="A1109" s="16">
        <v>39899</v>
      </c>
      <c r="B1109" s="4">
        <v>79</v>
      </c>
      <c r="C1109" s="4">
        <v>67</v>
      </c>
      <c r="D1109" s="4">
        <v>55</v>
      </c>
      <c r="E1109" s="2">
        <v>30.05</v>
      </c>
      <c r="F1109" s="4">
        <v>26</v>
      </c>
      <c r="G1109" s="3">
        <v>9</v>
      </c>
      <c r="H1109" s="2">
        <v>0</v>
      </c>
      <c r="I1109" s="1">
        <v>2</v>
      </c>
      <c r="J1109" s="1"/>
      <c r="K1109" s="5">
        <f t="shared" si="64"/>
        <v>-0.12999999999999901</v>
      </c>
      <c r="L1109" s="1">
        <f t="shared" si="65"/>
        <v>1.0000000000001563E-2</v>
      </c>
      <c r="M1109" s="1"/>
      <c r="N1109" s="18">
        <v>1104</v>
      </c>
    </row>
    <row r="1110" spans="1:14">
      <c r="A1110" s="16">
        <v>39900</v>
      </c>
      <c r="B1110" s="4">
        <v>78</v>
      </c>
      <c r="C1110" s="4">
        <v>67</v>
      </c>
      <c r="D1110" s="4">
        <v>55</v>
      </c>
      <c r="E1110" s="2">
        <v>29.92</v>
      </c>
      <c r="F1110" s="4">
        <v>17</v>
      </c>
      <c r="G1110" s="3">
        <v>7</v>
      </c>
      <c r="H1110" s="2">
        <v>0</v>
      </c>
      <c r="I1110" s="1">
        <v>0</v>
      </c>
      <c r="J1110" s="1"/>
      <c r="K1110" s="5">
        <f t="shared" si="64"/>
        <v>8.9999999999999858E-2</v>
      </c>
      <c r="L1110" s="1">
        <f t="shared" si="65"/>
        <v>-0.12999999999999901</v>
      </c>
      <c r="M1110" s="1"/>
      <c r="N1110" s="18">
        <v>1105</v>
      </c>
    </row>
    <row r="1111" spans="1:14">
      <c r="A1111" s="16">
        <v>39901</v>
      </c>
      <c r="B1111" s="4">
        <v>60</v>
      </c>
      <c r="C1111" s="4">
        <v>54</v>
      </c>
      <c r="D1111" s="4">
        <v>48</v>
      </c>
      <c r="E1111" s="2">
        <v>30.01</v>
      </c>
      <c r="F1111" s="4">
        <v>28</v>
      </c>
      <c r="G1111" s="3">
        <v>11</v>
      </c>
      <c r="H1111" s="2">
        <v>0</v>
      </c>
      <c r="I1111" s="1">
        <v>0</v>
      </c>
      <c r="J1111" s="1"/>
      <c r="K1111" s="5">
        <f t="shared" si="64"/>
        <v>0.11999999999999744</v>
      </c>
      <c r="L1111" s="1">
        <f t="shared" si="65"/>
        <v>8.9999999999999858E-2</v>
      </c>
      <c r="M1111" s="1"/>
      <c r="N1111" s="18">
        <v>1106</v>
      </c>
    </row>
    <row r="1112" spans="1:14">
      <c r="A1112" s="16">
        <v>39902</v>
      </c>
      <c r="B1112" s="4">
        <v>71</v>
      </c>
      <c r="C1112" s="4">
        <v>58</v>
      </c>
      <c r="D1112" s="4">
        <v>45</v>
      </c>
      <c r="E1112" s="2">
        <v>30.13</v>
      </c>
      <c r="F1112" s="4">
        <v>22</v>
      </c>
      <c r="G1112" s="3">
        <v>7</v>
      </c>
      <c r="H1112" s="2">
        <v>0</v>
      </c>
      <c r="I1112" s="1">
        <v>0</v>
      </c>
      <c r="J1112" s="1"/>
      <c r="K1112" s="5">
        <f t="shared" si="64"/>
        <v>-0.10999999999999943</v>
      </c>
      <c r="L1112" s="1">
        <f t="shared" si="65"/>
        <v>0.11999999999999744</v>
      </c>
      <c r="M1112" s="1"/>
      <c r="N1112" s="18">
        <v>1107</v>
      </c>
    </row>
    <row r="1113" spans="1:14">
      <c r="A1113" s="16">
        <v>39903</v>
      </c>
      <c r="B1113" s="4">
        <v>76</v>
      </c>
      <c r="C1113" s="4">
        <v>64</v>
      </c>
      <c r="D1113" s="4">
        <v>51</v>
      </c>
      <c r="E1113" s="2">
        <v>30.02</v>
      </c>
      <c r="F1113" s="4">
        <v>13</v>
      </c>
      <c r="G1113" s="3">
        <v>6</v>
      </c>
      <c r="H1113" s="2">
        <v>0</v>
      </c>
      <c r="I1113" s="1">
        <v>0</v>
      </c>
      <c r="J1113" s="1"/>
      <c r="K1113" s="5">
        <f t="shared" si="64"/>
        <v>-7.0000000000000284E-2</v>
      </c>
      <c r="L1113" s="1">
        <f t="shared" si="65"/>
        <v>-0.10999999999999943</v>
      </c>
      <c r="M1113" s="1"/>
      <c r="N1113" s="18">
        <v>1108</v>
      </c>
    </row>
    <row r="1114" spans="1:14">
      <c r="A1114" s="16">
        <v>39904</v>
      </c>
      <c r="B1114" s="4">
        <v>75</v>
      </c>
      <c r="C1114" s="4">
        <v>64</v>
      </c>
      <c r="D1114" s="4">
        <v>52</v>
      </c>
      <c r="E1114" s="2">
        <v>29.95</v>
      </c>
      <c r="F1114" s="4">
        <v>13</v>
      </c>
      <c r="G1114" s="3">
        <v>8</v>
      </c>
      <c r="H1114" s="2">
        <v>0</v>
      </c>
      <c r="I1114" s="1">
        <v>0</v>
      </c>
      <c r="J1114" s="1"/>
      <c r="K1114" s="5">
        <f t="shared" ref="K1114:K1121" si="66">E1115-E1114</f>
        <v>-9.9999999999997868E-2</v>
      </c>
      <c r="L1114" s="1">
        <f t="shared" si="65"/>
        <v>-7.0000000000000284E-2</v>
      </c>
      <c r="M1114" s="1"/>
      <c r="N1114" s="18">
        <v>1109</v>
      </c>
    </row>
    <row r="1115" spans="1:14">
      <c r="A1115" s="16">
        <v>39905</v>
      </c>
      <c r="B1115" s="4">
        <v>69</v>
      </c>
      <c r="C1115" s="4">
        <v>56</v>
      </c>
      <c r="D1115" s="4">
        <v>42</v>
      </c>
      <c r="E1115" s="2">
        <v>29.85</v>
      </c>
      <c r="F1115" s="4">
        <v>17</v>
      </c>
      <c r="G1115" s="3">
        <v>3</v>
      </c>
      <c r="H1115" s="2">
        <v>0</v>
      </c>
      <c r="I1115" s="1">
        <v>1</v>
      </c>
      <c r="J1115" s="1"/>
      <c r="K1115" s="5">
        <f t="shared" si="66"/>
        <v>0.11999999999999744</v>
      </c>
      <c r="L1115" s="1">
        <f t="shared" ref="L1115:L1122" si="67">E1115-E1114</f>
        <v>-9.9999999999997868E-2</v>
      </c>
      <c r="M1115" s="1"/>
      <c r="N1115" s="18">
        <v>1110</v>
      </c>
    </row>
    <row r="1116" spans="1:14">
      <c r="A1116" s="16">
        <v>39906</v>
      </c>
      <c r="B1116" s="4">
        <v>63</v>
      </c>
      <c r="C1116" s="4">
        <v>52</v>
      </c>
      <c r="D1116" s="4">
        <v>40</v>
      </c>
      <c r="E1116" s="2">
        <v>29.97</v>
      </c>
      <c r="F1116" s="4">
        <v>28</v>
      </c>
      <c r="G1116" s="3">
        <v>10</v>
      </c>
      <c r="H1116" s="2">
        <v>0</v>
      </c>
      <c r="I1116" s="1">
        <v>0</v>
      </c>
      <c r="J1116" s="1"/>
      <c r="K1116" s="5">
        <f t="shared" si="66"/>
        <v>8.9999999999999858E-2</v>
      </c>
      <c r="L1116" s="1">
        <f t="shared" si="67"/>
        <v>0.11999999999999744</v>
      </c>
      <c r="M1116" s="1"/>
      <c r="N1116" s="18">
        <v>1111</v>
      </c>
    </row>
    <row r="1117" spans="1:14">
      <c r="A1117" s="16">
        <v>39907</v>
      </c>
      <c r="B1117" s="4">
        <v>68</v>
      </c>
      <c r="C1117" s="4">
        <v>56</v>
      </c>
      <c r="D1117" s="4">
        <v>43</v>
      </c>
      <c r="E1117" s="2">
        <v>30.06</v>
      </c>
      <c r="F1117" s="4">
        <v>17</v>
      </c>
      <c r="G1117" s="3">
        <v>7</v>
      </c>
      <c r="H1117" s="2">
        <v>0</v>
      </c>
      <c r="I1117" s="1">
        <v>0</v>
      </c>
      <c r="J1117" s="1"/>
      <c r="K1117" s="5">
        <f t="shared" si="66"/>
        <v>8.0000000000001847E-2</v>
      </c>
      <c r="L1117" s="1">
        <f t="shared" si="67"/>
        <v>8.9999999999999858E-2</v>
      </c>
      <c r="M1117" s="1"/>
      <c r="N1117" s="18">
        <v>1112</v>
      </c>
    </row>
    <row r="1118" spans="1:14">
      <c r="A1118" s="16">
        <v>39908</v>
      </c>
      <c r="B1118" s="4">
        <v>72</v>
      </c>
      <c r="C1118" s="4">
        <v>53</v>
      </c>
      <c r="D1118" s="4">
        <v>33</v>
      </c>
      <c r="E1118" s="2">
        <v>30.14</v>
      </c>
      <c r="F1118" s="4">
        <v>20</v>
      </c>
      <c r="G1118" s="3">
        <v>1</v>
      </c>
      <c r="H1118" s="2">
        <v>0</v>
      </c>
      <c r="I1118" s="1">
        <v>0</v>
      </c>
      <c r="J1118" s="1"/>
      <c r="K1118" s="5">
        <f t="shared" si="66"/>
        <v>-0.12000000000000099</v>
      </c>
      <c r="L1118" s="1">
        <f t="shared" si="67"/>
        <v>8.0000000000001847E-2</v>
      </c>
      <c r="M1118" s="1"/>
      <c r="N1118" s="18">
        <v>1113</v>
      </c>
    </row>
    <row r="1119" spans="1:14">
      <c r="A1119" s="16">
        <v>39909</v>
      </c>
      <c r="B1119" s="4">
        <v>80</v>
      </c>
      <c r="C1119" s="4">
        <v>59</v>
      </c>
      <c r="D1119" s="4">
        <v>38</v>
      </c>
      <c r="E1119" s="2">
        <v>30.02</v>
      </c>
      <c r="F1119" s="4">
        <v>9</v>
      </c>
      <c r="G1119" s="3">
        <v>3</v>
      </c>
      <c r="H1119" s="2">
        <v>0</v>
      </c>
      <c r="I1119" s="1">
        <v>0</v>
      </c>
      <c r="J1119" s="1"/>
      <c r="K1119" s="5">
        <f t="shared" si="66"/>
        <v>-0.19000000000000128</v>
      </c>
      <c r="L1119" s="1">
        <f t="shared" si="67"/>
        <v>-0.12000000000000099</v>
      </c>
      <c r="M1119" s="1"/>
      <c r="N1119" s="18">
        <v>1114</v>
      </c>
    </row>
    <row r="1120" spans="1:14">
      <c r="A1120" s="16">
        <v>39910</v>
      </c>
      <c r="B1120" s="4">
        <v>70</v>
      </c>
      <c r="C1120" s="4">
        <v>57</v>
      </c>
      <c r="D1120" s="4">
        <v>44</v>
      </c>
      <c r="E1120" s="2">
        <v>29.83</v>
      </c>
      <c r="F1120" s="4">
        <v>29</v>
      </c>
      <c r="G1120" s="3">
        <v>6</v>
      </c>
      <c r="H1120" s="2">
        <v>0</v>
      </c>
      <c r="I1120" s="1">
        <v>0</v>
      </c>
      <c r="J1120" s="1"/>
      <c r="K1120" s="5">
        <f t="shared" si="66"/>
        <v>0.11000000000000298</v>
      </c>
      <c r="L1120" s="1">
        <f t="shared" si="67"/>
        <v>-0.19000000000000128</v>
      </c>
      <c r="M1120" s="1"/>
      <c r="N1120" s="18">
        <v>1115</v>
      </c>
    </row>
    <row r="1121" spans="1:14">
      <c r="A1121" s="16">
        <v>39911</v>
      </c>
      <c r="B1121" s="4">
        <v>62</v>
      </c>
      <c r="C1121" s="4">
        <v>56</v>
      </c>
      <c r="D1121" s="4">
        <v>49</v>
      </c>
      <c r="E1121" s="2">
        <v>29.94</v>
      </c>
      <c r="F1121" s="4">
        <v>18</v>
      </c>
      <c r="G1121" s="3">
        <v>10</v>
      </c>
      <c r="H1121" s="2" t="s">
        <v>42</v>
      </c>
      <c r="I1121" s="1">
        <v>8</v>
      </c>
      <c r="J1121" s="1" t="s">
        <v>35</v>
      </c>
      <c r="K1121" s="5">
        <f t="shared" si="66"/>
        <v>1.9999999999999574E-2</v>
      </c>
      <c r="L1121" s="1">
        <f t="shared" si="67"/>
        <v>0.11000000000000298</v>
      </c>
      <c r="M1121" s="1"/>
      <c r="N1121" s="18">
        <v>1116</v>
      </c>
    </row>
    <row r="1122" spans="1:14">
      <c r="A1122" s="16">
        <v>39912</v>
      </c>
      <c r="B1122" s="4">
        <v>54</v>
      </c>
      <c r="C1122" s="4">
        <v>52</v>
      </c>
      <c r="D1122" s="4">
        <v>50</v>
      </c>
      <c r="E1122" s="2">
        <v>29.96</v>
      </c>
      <c r="F1122" s="4">
        <v>23</v>
      </c>
      <c r="G1122" s="3">
        <v>11</v>
      </c>
      <c r="H1122" s="2">
        <v>0.24</v>
      </c>
      <c r="I1122" s="1">
        <v>8</v>
      </c>
      <c r="J1122" s="1" t="s">
        <v>35</v>
      </c>
      <c r="K1122" s="5"/>
      <c r="L1122" s="1">
        <f t="shared" si="67"/>
        <v>1.9999999999999574E-2</v>
      </c>
      <c r="M1122" s="1"/>
      <c r="N1122" s="18">
        <v>1117</v>
      </c>
    </row>
    <row r="1123" spans="1:14">
      <c r="A1123" s="71">
        <v>40181</v>
      </c>
      <c r="B1123" s="52">
        <v>52</v>
      </c>
      <c r="C1123" s="52">
        <v>43</v>
      </c>
      <c r="D1123" s="52">
        <v>34</v>
      </c>
      <c r="E1123" s="63">
        <v>30.17</v>
      </c>
      <c r="F1123" s="52">
        <v>8</v>
      </c>
      <c r="G1123" s="58">
        <v>3</v>
      </c>
      <c r="H1123" s="63">
        <v>0</v>
      </c>
      <c r="I1123" s="37"/>
      <c r="J1123" s="37"/>
      <c r="K1123" s="35">
        <f t="shared" ref="K1123:K1154" si="68">E1124-E1123</f>
        <v>0</v>
      </c>
      <c r="L1123" s="20"/>
      <c r="M1123" s="18">
        <v>2010</v>
      </c>
      <c r="N1123" s="18">
        <v>1118</v>
      </c>
    </row>
    <row r="1124" spans="1:14">
      <c r="A1124" s="16">
        <v>40182</v>
      </c>
      <c r="B1124" s="48">
        <v>57</v>
      </c>
      <c r="C1124" s="48">
        <v>44</v>
      </c>
      <c r="D1124" s="48">
        <v>31</v>
      </c>
      <c r="E1124" s="61">
        <v>30.17</v>
      </c>
      <c r="F1124" s="48">
        <v>5</v>
      </c>
      <c r="G1124" s="55">
        <v>0</v>
      </c>
      <c r="H1124" s="61">
        <v>0</v>
      </c>
      <c r="J1124" s="18" t="s">
        <v>37</v>
      </c>
      <c r="K1124" s="5">
        <f t="shared" si="68"/>
        <v>9.9999999999980105E-3</v>
      </c>
      <c r="L1124" s="1">
        <f t="shared" ref="L1124:L1155" si="69">E1124-E1123</f>
        <v>0</v>
      </c>
      <c r="N1124" s="18">
        <v>1119</v>
      </c>
    </row>
    <row r="1125" spans="1:14">
      <c r="A1125" s="16">
        <v>40183</v>
      </c>
      <c r="B1125" s="48">
        <v>60</v>
      </c>
      <c r="C1125" s="48">
        <v>49</v>
      </c>
      <c r="D1125" s="48">
        <v>38</v>
      </c>
      <c r="E1125" s="61">
        <v>30.18</v>
      </c>
      <c r="F1125" s="48">
        <v>6</v>
      </c>
      <c r="G1125" s="55">
        <v>0</v>
      </c>
      <c r="H1125" s="61">
        <v>0</v>
      </c>
      <c r="K1125" s="5">
        <f t="shared" si="68"/>
        <v>-1.9999999999999574E-2</v>
      </c>
      <c r="L1125" s="1">
        <f t="shared" si="69"/>
        <v>9.9999999999980105E-3</v>
      </c>
      <c r="N1125" s="18">
        <v>1120</v>
      </c>
    </row>
    <row r="1126" spans="1:14">
      <c r="A1126" s="16">
        <v>40184</v>
      </c>
      <c r="B1126" s="48">
        <v>47</v>
      </c>
      <c r="C1126" s="48">
        <v>43</v>
      </c>
      <c r="D1126" s="48">
        <v>39</v>
      </c>
      <c r="E1126" s="61">
        <v>30.16</v>
      </c>
      <c r="F1126" s="48">
        <v>7</v>
      </c>
      <c r="G1126" s="55">
        <v>1</v>
      </c>
      <c r="H1126" s="61" t="s">
        <v>42</v>
      </c>
      <c r="J1126" s="18" t="s">
        <v>256</v>
      </c>
      <c r="K1126" s="5">
        <f t="shared" si="68"/>
        <v>-3.9999999999999147E-2</v>
      </c>
      <c r="L1126" s="1">
        <f t="shared" si="69"/>
        <v>-1.9999999999999574E-2</v>
      </c>
      <c r="N1126" s="18">
        <v>1121</v>
      </c>
    </row>
    <row r="1127" spans="1:14">
      <c r="A1127" s="16">
        <v>40185</v>
      </c>
      <c r="B1127" s="48">
        <v>45</v>
      </c>
      <c r="C1127" s="48">
        <v>42</v>
      </c>
      <c r="D1127" s="48">
        <v>38</v>
      </c>
      <c r="E1127" s="61">
        <v>30.12</v>
      </c>
      <c r="F1127" s="48">
        <v>7</v>
      </c>
      <c r="G1127" s="55">
        <v>2</v>
      </c>
      <c r="H1127" s="61">
        <v>0</v>
      </c>
      <c r="J1127" s="18" t="s">
        <v>37</v>
      </c>
      <c r="K1127" s="5">
        <f t="shared" si="68"/>
        <v>5.9999999999998721E-2</v>
      </c>
      <c r="L1127" s="1">
        <f t="shared" si="69"/>
        <v>-3.9999999999999147E-2</v>
      </c>
      <c r="N1127" s="18">
        <v>1122</v>
      </c>
    </row>
    <row r="1128" spans="1:14">
      <c r="A1128" s="16">
        <v>40186</v>
      </c>
      <c r="B1128" s="48">
        <v>47</v>
      </c>
      <c r="C1128" s="48">
        <v>44</v>
      </c>
      <c r="D1128" s="48">
        <v>41</v>
      </c>
      <c r="E1128" s="61">
        <v>30.18</v>
      </c>
      <c r="F1128" s="48">
        <v>8</v>
      </c>
      <c r="G1128" s="55">
        <v>2</v>
      </c>
      <c r="H1128" s="61">
        <v>0.11</v>
      </c>
      <c r="J1128" s="18" t="s">
        <v>256</v>
      </c>
      <c r="K1128" s="5">
        <f t="shared" si="68"/>
        <v>1.9999999999999574E-2</v>
      </c>
      <c r="L1128" s="1">
        <f t="shared" si="69"/>
        <v>5.9999999999998721E-2</v>
      </c>
      <c r="N1128" s="18">
        <v>1123</v>
      </c>
    </row>
    <row r="1129" spans="1:14">
      <c r="A1129" s="16">
        <v>40187</v>
      </c>
      <c r="B1129" s="48">
        <v>55</v>
      </c>
      <c r="C1129" s="48">
        <v>45</v>
      </c>
      <c r="D1129" s="48">
        <v>35</v>
      </c>
      <c r="E1129" s="61">
        <v>30.2</v>
      </c>
      <c r="F1129" s="48">
        <v>9</v>
      </c>
      <c r="G1129" s="55">
        <v>1</v>
      </c>
      <c r="H1129" s="61">
        <v>0.03</v>
      </c>
      <c r="J1129" s="18" t="s">
        <v>37</v>
      </c>
      <c r="K1129" s="5">
        <f t="shared" si="68"/>
        <v>0</v>
      </c>
      <c r="L1129" s="1">
        <f t="shared" si="69"/>
        <v>1.9999999999999574E-2</v>
      </c>
      <c r="N1129" s="18">
        <v>1124</v>
      </c>
    </row>
    <row r="1130" spans="1:14">
      <c r="A1130" s="16">
        <v>40188</v>
      </c>
      <c r="B1130" s="48">
        <v>58</v>
      </c>
      <c r="C1130" s="48">
        <v>51</v>
      </c>
      <c r="D1130" s="48">
        <v>44</v>
      </c>
      <c r="E1130" s="61">
        <v>30.2</v>
      </c>
      <c r="F1130" s="48">
        <v>7</v>
      </c>
      <c r="G1130" s="55">
        <v>0</v>
      </c>
      <c r="H1130" s="61">
        <v>0</v>
      </c>
      <c r="J1130" s="18" t="s">
        <v>37</v>
      </c>
      <c r="K1130" s="5">
        <f t="shared" si="68"/>
        <v>-9.9999999999997868E-2</v>
      </c>
      <c r="L1130" s="1">
        <f t="shared" si="69"/>
        <v>0</v>
      </c>
      <c r="N1130" s="18">
        <v>1125</v>
      </c>
    </row>
    <row r="1131" spans="1:14">
      <c r="A1131" s="16">
        <v>40189</v>
      </c>
      <c r="B1131" s="48">
        <v>48</v>
      </c>
      <c r="C1131" s="48">
        <v>47</v>
      </c>
      <c r="D1131" s="48">
        <v>45</v>
      </c>
      <c r="E1131" s="61">
        <v>30.1</v>
      </c>
      <c r="F1131" s="48">
        <v>8</v>
      </c>
      <c r="G1131" s="55">
        <v>1</v>
      </c>
      <c r="H1131" s="61" t="s">
        <v>42</v>
      </c>
      <c r="J1131" s="18" t="s">
        <v>256</v>
      </c>
      <c r="K1131" s="5">
        <f t="shared" si="68"/>
        <v>-0.17000000000000171</v>
      </c>
      <c r="L1131" s="1">
        <f t="shared" si="69"/>
        <v>-9.9999999999997868E-2</v>
      </c>
      <c r="N1131" s="18">
        <v>1126</v>
      </c>
    </row>
    <row r="1132" spans="1:14">
      <c r="A1132" s="16">
        <v>40190</v>
      </c>
      <c r="B1132" s="48">
        <v>56</v>
      </c>
      <c r="C1132" s="48">
        <v>51</v>
      </c>
      <c r="D1132" s="48">
        <v>45</v>
      </c>
      <c r="E1132" s="61">
        <v>29.93</v>
      </c>
      <c r="F1132" s="48">
        <v>32</v>
      </c>
      <c r="G1132" s="55">
        <v>5</v>
      </c>
      <c r="H1132" s="61">
        <v>1.24</v>
      </c>
      <c r="J1132" s="18" t="s">
        <v>35</v>
      </c>
      <c r="K1132" s="5">
        <f t="shared" si="68"/>
        <v>0.16000000000000014</v>
      </c>
      <c r="L1132" s="1">
        <f t="shared" si="69"/>
        <v>-0.17000000000000171</v>
      </c>
      <c r="N1132" s="18">
        <v>1127</v>
      </c>
    </row>
    <row r="1133" spans="1:14">
      <c r="A1133" s="16">
        <v>40191</v>
      </c>
      <c r="B1133" s="48">
        <v>60</v>
      </c>
      <c r="C1133" s="48">
        <v>51</v>
      </c>
      <c r="D1133" s="48">
        <v>41</v>
      </c>
      <c r="E1133" s="61">
        <v>30.09</v>
      </c>
      <c r="F1133" s="48">
        <v>24</v>
      </c>
      <c r="G1133" s="55">
        <v>9</v>
      </c>
      <c r="H1133" s="61">
        <v>0.01</v>
      </c>
      <c r="J1133" s="18" t="s">
        <v>35</v>
      </c>
      <c r="K1133" s="5">
        <f t="shared" si="68"/>
        <v>0.21999999999999886</v>
      </c>
      <c r="L1133" s="1">
        <f t="shared" si="69"/>
        <v>0.16000000000000014</v>
      </c>
      <c r="N1133" s="18">
        <v>1128</v>
      </c>
    </row>
    <row r="1134" spans="1:14">
      <c r="A1134" s="16">
        <v>40192</v>
      </c>
      <c r="B1134" s="48">
        <v>62</v>
      </c>
      <c r="C1134" s="48">
        <v>50</v>
      </c>
      <c r="D1134" s="48">
        <v>37</v>
      </c>
      <c r="E1134" s="61">
        <v>30.31</v>
      </c>
      <c r="F1134" s="48">
        <v>8</v>
      </c>
      <c r="G1134" s="55">
        <v>2</v>
      </c>
      <c r="H1134" s="61">
        <v>0</v>
      </c>
      <c r="J1134" s="18" t="s">
        <v>37</v>
      </c>
      <c r="K1134" s="5">
        <f t="shared" si="68"/>
        <v>-0.14999999999999858</v>
      </c>
      <c r="L1134" s="1">
        <f t="shared" si="69"/>
        <v>0.21999999999999886</v>
      </c>
      <c r="N1134" s="18">
        <v>1129</v>
      </c>
    </row>
    <row r="1135" spans="1:14">
      <c r="A1135" s="16">
        <v>40193</v>
      </c>
      <c r="B1135" s="48">
        <v>53</v>
      </c>
      <c r="C1135" s="48">
        <v>47</v>
      </c>
      <c r="D1135" s="48">
        <v>41</v>
      </c>
      <c r="E1135" s="61">
        <v>30.16</v>
      </c>
      <c r="F1135" s="48">
        <v>5</v>
      </c>
      <c r="G1135" s="55">
        <v>2</v>
      </c>
      <c r="H1135" s="61">
        <v>0</v>
      </c>
      <c r="K1135" s="5">
        <f t="shared" si="68"/>
        <v>-0.21999999999999886</v>
      </c>
      <c r="L1135" s="1">
        <f t="shared" si="69"/>
        <v>-0.14999999999999858</v>
      </c>
      <c r="N1135" s="18">
        <v>1130</v>
      </c>
    </row>
    <row r="1136" spans="1:14">
      <c r="A1136" s="16">
        <v>40194</v>
      </c>
      <c r="B1136" s="48">
        <v>57</v>
      </c>
      <c r="C1136" s="48">
        <v>49</v>
      </c>
      <c r="D1136" s="48">
        <v>40</v>
      </c>
      <c r="E1136" s="61">
        <v>29.94</v>
      </c>
      <c r="F1136" s="48">
        <v>9</v>
      </c>
      <c r="G1136" s="55">
        <v>1</v>
      </c>
      <c r="H1136" s="61">
        <v>0.08</v>
      </c>
      <c r="J1136" s="18" t="s">
        <v>35</v>
      </c>
      <c r="K1136" s="5">
        <f t="shared" si="68"/>
        <v>-0.16000000000000014</v>
      </c>
      <c r="L1136" s="1">
        <f t="shared" si="69"/>
        <v>-0.21999999999999886</v>
      </c>
      <c r="N1136" s="18">
        <v>1131</v>
      </c>
    </row>
    <row r="1137" spans="1:14">
      <c r="A1137" s="16">
        <v>40195</v>
      </c>
      <c r="B1137" s="48">
        <v>52</v>
      </c>
      <c r="C1137" s="48">
        <v>50</v>
      </c>
      <c r="D1137" s="48">
        <v>47</v>
      </c>
      <c r="E1137" s="61">
        <v>29.78</v>
      </c>
      <c r="F1137" s="48">
        <v>35</v>
      </c>
      <c r="G1137" s="55">
        <v>7</v>
      </c>
      <c r="H1137" s="61">
        <v>0.4</v>
      </c>
      <c r="J1137" s="18" t="s">
        <v>35</v>
      </c>
      <c r="K1137" s="5">
        <f t="shared" si="68"/>
        <v>-0.40000000000000213</v>
      </c>
      <c r="L1137" s="1">
        <f t="shared" si="69"/>
        <v>-0.16000000000000014</v>
      </c>
      <c r="N1137" s="18">
        <v>1132</v>
      </c>
    </row>
    <row r="1138" spans="1:14">
      <c r="A1138" s="16">
        <v>40196</v>
      </c>
      <c r="B1138" s="48">
        <v>53</v>
      </c>
      <c r="C1138" s="48">
        <v>51</v>
      </c>
      <c r="D1138" s="48">
        <v>49</v>
      </c>
      <c r="E1138" s="61">
        <v>29.38</v>
      </c>
      <c r="F1138" s="48">
        <v>40</v>
      </c>
      <c r="G1138" s="55">
        <v>20</v>
      </c>
      <c r="H1138" s="61">
        <v>0.66</v>
      </c>
      <c r="J1138" s="18" t="s">
        <v>35</v>
      </c>
      <c r="K1138" s="5">
        <f t="shared" si="68"/>
        <v>-3.9999999999999147E-2</v>
      </c>
      <c r="L1138" s="1">
        <f t="shared" si="69"/>
        <v>-0.40000000000000213</v>
      </c>
      <c r="N1138" s="18">
        <v>1133</v>
      </c>
    </row>
    <row r="1139" spans="1:14">
      <c r="A1139" s="16">
        <v>40197</v>
      </c>
      <c r="B1139" s="48">
        <v>51</v>
      </c>
      <c r="C1139" s="48">
        <v>48</v>
      </c>
      <c r="D1139" s="48">
        <v>45</v>
      </c>
      <c r="E1139" s="61">
        <v>29.34</v>
      </c>
      <c r="F1139" s="48">
        <v>47</v>
      </c>
      <c r="G1139" s="55">
        <v>27</v>
      </c>
      <c r="H1139" s="61">
        <v>0.63</v>
      </c>
      <c r="J1139" s="18" t="s">
        <v>35</v>
      </c>
      <c r="K1139" s="5">
        <f t="shared" si="68"/>
        <v>-0.16000000000000014</v>
      </c>
      <c r="L1139" s="1">
        <f t="shared" si="69"/>
        <v>-3.9999999999999147E-2</v>
      </c>
      <c r="N1139" s="18">
        <v>1134</v>
      </c>
    </row>
    <row r="1140" spans="1:14">
      <c r="A1140" s="16">
        <v>40198</v>
      </c>
      <c r="B1140" s="48">
        <v>48</v>
      </c>
      <c r="C1140" s="48">
        <v>46</v>
      </c>
      <c r="D1140" s="48">
        <v>43</v>
      </c>
      <c r="E1140" s="61">
        <v>29.18</v>
      </c>
      <c r="F1140" s="48">
        <v>39</v>
      </c>
      <c r="G1140" s="55">
        <v>22</v>
      </c>
      <c r="H1140" s="61">
        <v>1.1399999999999999</v>
      </c>
      <c r="J1140" s="18" t="s">
        <v>35</v>
      </c>
      <c r="K1140" s="5">
        <f t="shared" si="68"/>
        <v>-8.9999999999999858E-2</v>
      </c>
      <c r="L1140" s="1">
        <f t="shared" si="69"/>
        <v>-0.16000000000000014</v>
      </c>
      <c r="N1140" s="18">
        <v>1135</v>
      </c>
    </row>
    <row r="1141" spans="1:14">
      <c r="A1141" s="16">
        <v>40199</v>
      </c>
      <c r="B1141" s="48">
        <v>46</v>
      </c>
      <c r="C1141" s="48">
        <v>44</v>
      </c>
      <c r="D1141" s="48">
        <v>42</v>
      </c>
      <c r="E1141" s="61">
        <v>29.09</v>
      </c>
      <c r="F1141" s="48">
        <v>36</v>
      </c>
      <c r="G1141" s="55">
        <v>18</v>
      </c>
      <c r="H1141" s="61">
        <v>0.18</v>
      </c>
      <c r="J1141" s="18" t="s">
        <v>35</v>
      </c>
      <c r="K1141" s="5">
        <f t="shared" si="68"/>
        <v>0.23999999999999844</v>
      </c>
      <c r="L1141" s="1">
        <f t="shared" si="69"/>
        <v>-8.9999999999999858E-2</v>
      </c>
      <c r="N1141" s="18">
        <v>1136</v>
      </c>
    </row>
    <row r="1142" spans="1:14">
      <c r="A1142" s="16">
        <v>40200</v>
      </c>
      <c r="B1142" s="48">
        <v>47</v>
      </c>
      <c r="C1142" s="48">
        <v>45</v>
      </c>
      <c r="D1142" s="48">
        <v>42</v>
      </c>
      <c r="E1142" s="61">
        <v>29.33</v>
      </c>
      <c r="F1142" s="48">
        <v>18</v>
      </c>
      <c r="G1142" s="55">
        <v>9</v>
      </c>
      <c r="H1142" s="61">
        <v>0.01</v>
      </c>
      <c r="J1142" s="18" t="s">
        <v>35</v>
      </c>
      <c r="K1142" s="5">
        <f t="shared" si="68"/>
        <v>0.65000000000000213</v>
      </c>
      <c r="L1142" s="1">
        <f t="shared" si="69"/>
        <v>0.23999999999999844</v>
      </c>
      <c r="N1142" s="18">
        <v>1137</v>
      </c>
    </row>
    <row r="1143" spans="1:14">
      <c r="A1143" s="16">
        <v>40201</v>
      </c>
      <c r="B1143" s="48">
        <v>43</v>
      </c>
      <c r="C1143" s="48">
        <v>41</v>
      </c>
      <c r="D1143" s="48">
        <v>38</v>
      </c>
      <c r="E1143" s="61">
        <v>29.98</v>
      </c>
      <c r="F1143" s="48">
        <v>13</v>
      </c>
      <c r="G1143" s="55">
        <v>4</v>
      </c>
      <c r="H1143" s="61">
        <v>1.83</v>
      </c>
      <c r="J1143" s="18" t="s">
        <v>35</v>
      </c>
      <c r="K1143" s="5">
        <f t="shared" si="68"/>
        <v>0.19000000000000128</v>
      </c>
      <c r="L1143" s="1">
        <f t="shared" si="69"/>
        <v>0.65000000000000213</v>
      </c>
      <c r="N1143" s="18">
        <v>1138</v>
      </c>
    </row>
    <row r="1144" spans="1:14">
      <c r="A1144" s="16">
        <v>40202</v>
      </c>
      <c r="B1144" s="48">
        <v>45</v>
      </c>
      <c r="C1144" s="48">
        <v>44</v>
      </c>
      <c r="D1144" s="48">
        <v>42</v>
      </c>
      <c r="E1144" s="61">
        <v>30.17</v>
      </c>
      <c r="F1144" s="48">
        <v>13</v>
      </c>
      <c r="G1144" s="55">
        <v>2</v>
      </c>
      <c r="H1144" s="61">
        <v>0.93</v>
      </c>
      <c r="J1144" s="18" t="s">
        <v>35</v>
      </c>
      <c r="K1144" s="5">
        <f t="shared" si="68"/>
        <v>-0.16000000000000014</v>
      </c>
      <c r="L1144" s="1">
        <f t="shared" si="69"/>
        <v>0.19000000000000128</v>
      </c>
      <c r="N1144" s="18">
        <v>1139</v>
      </c>
    </row>
    <row r="1145" spans="1:14">
      <c r="A1145" s="16">
        <v>40203</v>
      </c>
      <c r="B1145" s="48">
        <v>44</v>
      </c>
      <c r="C1145" s="48">
        <v>42</v>
      </c>
      <c r="D1145" s="48">
        <v>39</v>
      </c>
      <c r="E1145" s="61">
        <v>30.01</v>
      </c>
      <c r="F1145" s="48">
        <v>13</v>
      </c>
      <c r="G1145" s="55">
        <v>5</v>
      </c>
      <c r="H1145" s="61">
        <v>1.5</v>
      </c>
      <c r="J1145" s="18" t="s">
        <v>35</v>
      </c>
      <c r="K1145" s="5">
        <f t="shared" si="68"/>
        <v>-5.0000000000000711E-2</v>
      </c>
      <c r="L1145" s="1">
        <f t="shared" si="69"/>
        <v>-0.16000000000000014</v>
      </c>
      <c r="N1145" s="18">
        <v>1140</v>
      </c>
    </row>
    <row r="1146" spans="1:14">
      <c r="A1146" s="16">
        <v>40204</v>
      </c>
      <c r="B1146" s="48">
        <v>56</v>
      </c>
      <c r="C1146" s="48">
        <v>48</v>
      </c>
      <c r="D1146" s="48">
        <v>39</v>
      </c>
      <c r="E1146" s="61">
        <v>29.96</v>
      </c>
      <c r="F1146" s="48">
        <v>9</v>
      </c>
      <c r="G1146" s="55">
        <v>2</v>
      </c>
      <c r="H1146" s="61">
        <v>0.06</v>
      </c>
      <c r="J1146" s="18" t="s">
        <v>35</v>
      </c>
      <c r="K1146" s="5">
        <f t="shared" si="68"/>
        <v>7.0000000000000284E-2</v>
      </c>
      <c r="L1146" s="1">
        <f t="shared" si="69"/>
        <v>-5.0000000000000711E-2</v>
      </c>
      <c r="N1146" s="18">
        <v>1141</v>
      </c>
    </row>
    <row r="1147" spans="1:14">
      <c r="A1147" s="16">
        <v>40205</v>
      </c>
      <c r="B1147" s="48">
        <v>62</v>
      </c>
      <c r="C1147" s="48">
        <v>51</v>
      </c>
      <c r="D1147" s="48">
        <v>39</v>
      </c>
      <c r="E1147" s="61">
        <v>30.03</v>
      </c>
      <c r="F1147" s="48">
        <v>15</v>
      </c>
      <c r="G1147" s="55">
        <v>6</v>
      </c>
      <c r="H1147" s="61">
        <v>0</v>
      </c>
      <c r="K1147" s="5">
        <f t="shared" si="68"/>
        <v>3.9999999999999147E-2</v>
      </c>
      <c r="L1147" s="1">
        <f t="shared" si="69"/>
        <v>7.0000000000000284E-2</v>
      </c>
      <c r="N1147" s="18">
        <v>1142</v>
      </c>
    </row>
    <row r="1148" spans="1:14">
      <c r="A1148" s="16">
        <v>40206</v>
      </c>
      <c r="B1148" s="48">
        <v>58</v>
      </c>
      <c r="C1148" s="48">
        <v>48</v>
      </c>
      <c r="D1148" s="48">
        <v>37</v>
      </c>
      <c r="E1148" s="61">
        <v>30.07</v>
      </c>
      <c r="F1148" s="48">
        <v>12</v>
      </c>
      <c r="G1148" s="55">
        <v>4</v>
      </c>
      <c r="H1148" s="61">
        <v>0</v>
      </c>
      <c r="K1148" s="5">
        <f t="shared" si="68"/>
        <v>-8.0000000000001847E-2</v>
      </c>
      <c r="L1148" s="1">
        <f t="shared" si="69"/>
        <v>3.9999999999999147E-2</v>
      </c>
      <c r="N1148" s="18">
        <v>1143</v>
      </c>
    </row>
    <row r="1149" spans="1:14">
      <c r="A1149" s="16">
        <v>40207</v>
      </c>
      <c r="B1149" s="48">
        <v>54</v>
      </c>
      <c r="C1149" s="48">
        <v>48</v>
      </c>
      <c r="D1149" s="48">
        <v>42</v>
      </c>
      <c r="E1149" s="61">
        <v>29.99</v>
      </c>
      <c r="F1149" s="48">
        <v>10</v>
      </c>
      <c r="G1149" s="55">
        <v>4</v>
      </c>
      <c r="H1149" s="61">
        <v>0.02</v>
      </c>
      <c r="J1149" s="18" t="s">
        <v>35</v>
      </c>
      <c r="K1149" s="5">
        <f t="shared" si="68"/>
        <v>0</v>
      </c>
      <c r="L1149" s="1">
        <f t="shared" si="69"/>
        <v>-8.0000000000001847E-2</v>
      </c>
      <c r="N1149" s="18">
        <v>1144</v>
      </c>
    </row>
    <row r="1150" spans="1:14">
      <c r="A1150" s="16">
        <v>40208</v>
      </c>
      <c r="B1150" s="48">
        <v>54</v>
      </c>
      <c r="C1150" s="48">
        <v>50</v>
      </c>
      <c r="D1150" s="48">
        <v>46</v>
      </c>
      <c r="E1150" s="61">
        <v>29.99</v>
      </c>
      <c r="F1150" s="48">
        <v>16</v>
      </c>
      <c r="G1150" s="55">
        <v>2</v>
      </c>
      <c r="H1150" s="61">
        <v>0.21</v>
      </c>
      <c r="J1150" s="18" t="s">
        <v>35</v>
      </c>
      <c r="K1150" s="5">
        <f t="shared" si="68"/>
        <v>1.0000000000001563E-2</v>
      </c>
      <c r="L1150" s="1">
        <f t="shared" si="69"/>
        <v>0</v>
      </c>
      <c r="N1150" s="18">
        <v>1145</v>
      </c>
    </row>
    <row r="1151" spans="1:14">
      <c r="A1151" s="16">
        <v>40209</v>
      </c>
      <c r="B1151" s="48">
        <v>58</v>
      </c>
      <c r="C1151" s="48">
        <v>51</v>
      </c>
      <c r="D1151" s="48">
        <v>44</v>
      </c>
      <c r="E1151" s="61">
        <v>30</v>
      </c>
      <c r="F1151" s="48">
        <v>7</v>
      </c>
      <c r="G1151" s="55">
        <v>2</v>
      </c>
      <c r="H1151" s="61">
        <v>0</v>
      </c>
      <c r="K1151" s="5">
        <f t="shared" si="68"/>
        <v>-3.0000000000001137E-2</v>
      </c>
      <c r="L1151" s="1">
        <f t="shared" si="69"/>
        <v>1.0000000000001563E-2</v>
      </c>
      <c r="N1151" s="18">
        <v>1146</v>
      </c>
    </row>
    <row r="1152" spans="1:14">
      <c r="A1152" s="16">
        <v>40210</v>
      </c>
      <c r="B1152" s="48">
        <v>47</v>
      </c>
      <c r="C1152" s="48">
        <v>43</v>
      </c>
      <c r="D1152" s="48">
        <v>39</v>
      </c>
      <c r="E1152" s="61">
        <v>29.97</v>
      </c>
      <c r="F1152" s="48">
        <v>12</v>
      </c>
      <c r="G1152" s="55">
        <v>4</v>
      </c>
      <c r="H1152" s="61">
        <v>0.4</v>
      </c>
      <c r="J1152" s="18" t="s">
        <v>35</v>
      </c>
      <c r="K1152" s="5">
        <f t="shared" si="68"/>
        <v>-0.10999999999999943</v>
      </c>
      <c r="L1152" s="1">
        <f t="shared" si="69"/>
        <v>-3.0000000000001137E-2</v>
      </c>
      <c r="N1152" s="18">
        <v>1147</v>
      </c>
    </row>
    <row r="1153" spans="1:14">
      <c r="A1153" s="16">
        <v>40211</v>
      </c>
      <c r="B1153" s="48">
        <v>56</v>
      </c>
      <c r="C1153" s="48">
        <v>47</v>
      </c>
      <c r="D1153" s="48">
        <v>37</v>
      </c>
      <c r="E1153" s="61">
        <v>29.86</v>
      </c>
      <c r="F1153" s="48">
        <v>6</v>
      </c>
      <c r="G1153" s="55">
        <v>1</v>
      </c>
      <c r="H1153" s="61">
        <v>0.01</v>
      </c>
      <c r="J1153" s="18" t="s">
        <v>257</v>
      </c>
      <c r="K1153" s="5">
        <f t="shared" si="68"/>
        <v>-3.9999999999999147E-2</v>
      </c>
      <c r="L1153" s="1">
        <f t="shared" si="69"/>
        <v>-0.10999999999999943</v>
      </c>
      <c r="N1153" s="18">
        <v>1148</v>
      </c>
    </row>
    <row r="1154" spans="1:14">
      <c r="A1154" s="16">
        <v>40212</v>
      </c>
      <c r="B1154" s="48">
        <v>55</v>
      </c>
      <c r="C1154" s="48">
        <v>51</v>
      </c>
      <c r="D1154" s="48">
        <v>47</v>
      </c>
      <c r="E1154" s="61">
        <v>29.82</v>
      </c>
      <c r="F1154" s="48">
        <v>10</v>
      </c>
      <c r="G1154" s="55">
        <v>2</v>
      </c>
      <c r="H1154" s="61">
        <v>0</v>
      </c>
      <c r="K1154" s="5">
        <f t="shared" si="68"/>
        <v>-8.0000000000001847E-2</v>
      </c>
      <c r="L1154" s="1">
        <f t="shared" si="69"/>
        <v>-3.9999999999999147E-2</v>
      </c>
      <c r="N1154" s="18">
        <v>1149</v>
      </c>
    </row>
    <row r="1155" spans="1:14">
      <c r="A1155" s="16">
        <v>40213</v>
      </c>
      <c r="B1155" s="48">
        <v>51</v>
      </c>
      <c r="C1155" s="48">
        <v>49</v>
      </c>
      <c r="D1155" s="48">
        <v>46</v>
      </c>
      <c r="E1155" s="61">
        <v>29.74</v>
      </c>
      <c r="F1155" s="48">
        <v>26</v>
      </c>
      <c r="G1155" s="55">
        <v>5</v>
      </c>
      <c r="H1155" s="61">
        <v>1.06</v>
      </c>
      <c r="J1155" s="18" t="s">
        <v>35</v>
      </c>
      <c r="K1155" s="5">
        <f t="shared" ref="K1155:K1174" si="70">E1156-E1155</f>
        <v>8.9999999999999858E-2</v>
      </c>
      <c r="L1155" s="1">
        <f t="shared" si="69"/>
        <v>-8.0000000000001847E-2</v>
      </c>
      <c r="N1155" s="18">
        <v>1150</v>
      </c>
    </row>
    <row r="1156" spans="1:14">
      <c r="A1156" s="16">
        <v>40214</v>
      </c>
      <c r="B1156" s="48">
        <v>54</v>
      </c>
      <c r="C1156" s="48">
        <v>51</v>
      </c>
      <c r="D1156" s="48">
        <v>48</v>
      </c>
      <c r="E1156" s="61">
        <v>29.83</v>
      </c>
      <c r="F1156" s="48">
        <v>20</v>
      </c>
      <c r="G1156" s="55">
        <v>14</v>
      </c>
      <c r="H1156" s="61">
        <v>0.33</v>
      </c>
      <c r="J1156" s="18" t="s">
        <v>35</v>
      </c>
      <c r="K1156" s="5">
        <f t="shared" si="70"/>
        <v>2.0000000000003126E-2</v>
      </c>
      <c r="L1156" s="1">
        <f t="shared" ref="L1156:L1175" si="71">E1156-E1155</f>
        <v>8.9999999999999858E-2</v>
      </c>
      <c r="N1156" s="18">
        <v>1151</v>
      </c>
    </row>
    <row r="1157" spans="1:14">
      <c r="A1157" s="16">
        <v>40215</v>
      </c>
      <c r="B1157" s="48">
        <v>50</v>
      </c>
      <c r="C1157" s="48">
        <v>47</v>
      </c>
      <c r="D1157" s="48">
        <v>44</v>
      </c>
      <c r="E1157" s="61">
        <v>29.85</v>
      </c>
      <c r="F1157" s="48">
        <v>14</v>
      </c>
      <c r="G1157" s="55">
        <v>5</v>
      </c>
      <c r="H1157" s="61">
        <v>0.34</v>
      </c>
      <c r="J1157" s="18" t="s">
        <v>35</v>
      </c>
      <c r="K1157" s="5">
        <f t="shared" si="70"/>
        <v>0.10999999999999943</v>
      </c>
      <c r="L1157" s="1">
        <f t="shared" si="71"/>
        <v>2.0000000000003126E-2</v>
      </c>
      <c r="N1157" s="18">
        <v>1152</v>
      </c>
    </row>
    <row r="1158" spans="1:14">
      <c r="A1158" s="16">
        <v>40216</v>
      </c>
      <c r="B1158" s="48">
        <v>62</v>
      </c>
      <c r="C1158" s="48">
        <v>49</v>
      </c>
      <c r="D1158" s="48">
        <v>35</v>
      </c>
      <c r="E1158" s="61">
        <v>29.96</v>
      </c>
      <c r="F1158" s="48">
        <v>15</v>
      </c>
      <c r="G1158" s="55">
        <v>2</v>
      </c>
      <c r="H1158" s="61">
        <v>0</v>
      </c>
      <c r="J1158" s="18" t="s">
        <v>37</v>
      </c>
      <c r="K1158" s="5">
        <f t="shared" si="70"/>
        <v>0</v>
      </c>
      <c r="L1158" s="1">
        <f t="shared" si="71"/>
        <v>0.10999999999999943</v>
      </c>
      <c r="N1158" s="18">
        <v>1153</v>
      </c>
    </row>
    <row r="1159" spans="1:14">
      <c r="A1159" s="16">
        <v>40217</v>
      </c>
      <c r="B1159" s="48">
        <v>54</v>
      </c>
      <c r="C1159" s="48">
        <v>44</v>
      </c>
      <c r="D1159" s="48">
        <v>33</v>
      </c>
      <c r="E1159" s="61">
        <v>29.96</v>
      </c>
      <c r="F1159" s="48">
        <v>10</v>
      </c>
      <c r="G1159" s="55">
        <v>2</v>
      </c>
      <c r="H1159" s="61">
        <v>0.33</v>
      </c>
      <c r="J1159" s="18" t="s">
        <v>35</v>
      </c>
      <c r="K1159" s="5">
        <f t="shared" si="70"/>
        <v>-3.0000000000001137E-2</v>
      </c>
      <c r="L1159" s="1">
        <f t="shared" si="71"/>
        <v>0</v>
      </c>
      <c r="N1159" s="18">
        <v>1154</v>
      </c>
    </row>
    <row r="1160" spans="1:14">
      <c r="A1160" s="16">
        <v>40218</v>
      </c>
      <c r="B1160" s="48">
        <v>56</v>
      </c>
      <c r="C1160" s="48">
        <v>48</v>
      </c>
      <c r="D1160" s="48">
        <v>39</v>
      </c>
      <c r="E1160" s="61">
        <v>29.93</v>
      </c>
      <c r="F1160" s="48">
        <v>12</v>
      </c>
      <c r="G1160" s="55">
        <v>5</v>
      </c>
      <c r="H1160" s="61">
        <v>0.08</v>
      </c>
      <c r="J1160" s="18" t="s">
        <v>35</v>
      </c>
      <c r="K1160" s="5">
        <f t="shared" si="70"/>
        <v>0.12000000000000099</v>
      </c>
      <c r="L1160" s="1">
        <f t="shared" si="71"/>
        <v>-3.0000000000001137E-2</v>
      </c>
      <c r="N1160" s="18">
        <v>1155</v>
      </c>
    </row>
    <row r="1161" spans="1:14">
      <c r="A1161" s="16">
        <v>40219</v>
      </c>
      <c r="B1161" s="48">
        <v>51</v>
      </c>
      <c r="C1161" s="48">
        <v>42</v>
      </c>
      <c r="D1161" s="48">
        <v>33</v>
      </c>
      <c r="E1161" s="61">
        <v>30.05</v>
      </c>
      <c r="F1161" s="48">
        <v>8</v>
      </c>
      <c r="G1161" s="55">
        <v>1</v>
      </c>
      <c r="H1161" s="61">
        <v>0.06</v>
      </c>
      <c r="J1161" s="18" t="s">
        <v>35</v>
      </c>
      <c r="K1161" s="5">
        <f t="shared" si="70"/>
        <v>7.0000000000000284E-2</v>
      </c>
      <c r="L1161" s="1">
        <f t="shared" si="71"/>
        <v>0.12000000000000099</v>
      </c>
      <c r="N1161" s="18">
        <v>1156</v>
      </c>
    </row>
    <row r="1162" spans="1:14">
      <c r="A1162" s="16">
        <v>40220</v>
      </c>
      <c r="B1162" s="48">
        <v>54</v>
      </c>
      <c r="C1162" s="48">
        <v>50</v>
      </c>
      <c r="D1162" s="48">
        <v>45</v>
      </c>
      <c r="E1162" s="61">
        <v>30.12</v>
      </c>
      <c r="F1162" s="48">
        <v>30</v>
      </c>
      <c r="G1162" s="55">
        <v>4</v>
      </c>
      <c r="H1162" s="61">
        <v>0.16</v>
      </c>
      <c r="J1162" s="18" t="s">
        <v>35</v>
      </c>
      <c r="K1162" s="5">
        <f t="shared" si="70"/>
        <v>5.9999999999998721E-2</v>
      </c>
      <c r="L1162" s="1">
        <f t="shared" si="71"/>
        <v>7.0000000000000284E-2</v>
      </c>
      <c r="N1162" s="18">
        <v>1157</v>
      </c>
    </row>
    <row r="1163" spans="1:14">
      <c r="A1163" s="16">
        <v>40221</v>
      </c>
      <c r="B1163" s="48">
        <v>54</v>
      </c>
      <c r="C1163" s="48">
        <v>51</v>
      </c>
      <c r="D1163" s="48">
        <v>47</v>
      </c>
      <c r="E1163" s="61">
        <v>30.18</v>
      </c>
      <c r="F1163" s="48">
        <v>12</v>
      </c>
      <c r="G1163" s="55">
        <v>4</v>
      </c>
      <c r="H1163" s="61">
        <v>0.12</v>
      </c>
      <c r="J1163" s="18" t="s">
        <v>257</v>
      </c>
      <c r="K1163" s="5">
        <f t="shared" si="70"/>
        <v>1.0000000000001563E-2</v>
      </c>
      <c r="L1163" s="1">
        <f t="shared" si="71"/>
        <v>5.9999999999998721E-2</v>
      </c>
      <c r="N1163" s="18">
        <v>1158</v>
      </c>
    </row>
    <row r="1164" spans="1:14">
      <c r="A1164" s="16">
        <v>40222</v>
      </c>
      <c r="B1164" s="48">
        <v>62</v>
      </c>
      <c r="C1164" s="48">
        <v>54</v>
      </c>
      <c r="D1164" s="48">
        <v>45</v>
      </c>
      <c r="E1164" s="61">
        <v>30.19</v>
      </c>
      <c r="F1164" s="48">
        <v>7</v>
      </c>
      <c r="G1164" s="55">
        <v>1</v>
      </c>
      <c r="H1164" s="61">
        <v>0.03</v>
      </c>
      <c r="J1164" s="18" t="s">
        <v>35</v>
      </c>
      <c r="K1164" s="5">
        <f t="shared" si="70"/>
        <v>-1.0000000000001563E-2</v>
      </c>
      <c r="L1164" s="1">
        <f t="shared" si="71"/>
        <v>1.0000000000001563E-2</v>
      </c>
      <c r="N1164" s="18">
        <v>1159</v>
      </c>
    </row>
    <row r="1165" spans="1:14">
      <c r="A1165" s="16">
        <v>40223</v>
      </c>
      <c r="B1165" s="48">
        <v>58</v>
      </c>
      <c r="C1165" s="48">
        <v>49</v>
      </c>
      <c r="D1165" s="48">
        <v>39</v>
      </c>
      <c r="E1165" s="61">
        <v>30.18</v>
      </c>
      <c r="F1165" s="48">
        <v>7</v>
      </c>
      <c r="G1165" s="55">
        <v>1</v>
      </c>
      <c r="H1165" s="61">
        <v>0.02</v>
      </c>
      <c r="J1165" s="18" t="s">
        <v>257</v>
      </c>
      <c r="K1165" s="5">
        <f t="shared" si="70"/>
        <v>-7.0000000000000284E-2</v>
      </c>
      <c r="L1165" s="1">
        <f t="shared" si="71"/>
        <v>-1.0000000000001563E-2</v>
      </c>
      <c r="N1165" s="18">
        <v>1160</v>
      </c>
    </row>
    <row r="1166" spans="1:14">
      <c r="A1166" s="16">
        <v>40224</v>
      </c>
      <c r="B1166" s="48">
        <v>69</v>
      </c>
      <c r="C1166" s="48">
        <v>56</v>
      </c>
      <c r="D1166" s="48">
        <v>43</v>
      </c>
      <c r="E1166" s="61">
        <v>30.11</v>
      </c>
      <c r="F1166" s="48">
        <v>8</v>
      </c>
      <c r="G1166" s="55">
        <v>4</v>
      </c>
      <c r="H1166" s="61">
        <v>0</v>
      </c>
      <c r="K1166" s="5">
        <f t="shared" si="70"/>
        <v>-5.0000000000000711E-2</v>
      </c>
      <c r="L1166" s="1">
        <f t="shared" si="71"/>
        <v>-7.0000000000000284E-2</v>
      </c>
      <c r="N1166" s="18">
        <v>1161</v>
      </c>
    </row>
    <row r="1167" spans="1:14">
      <c r="A1167" s="16">
        <v>40225</v>
      </c>
      <c r="B1167" s="48">
        <v>75</v>
      </c>
      <c r="C1167" s="48">
        <v>60</v>
      </c>
      <c r="D1167" s="48">
        <v>45</v>
      </c>
      <c r="E1167" s="61">
        <v>30.06</v>
      </c>
      <c r="F1167" s="48">
        <v>13</v>
      </c>
      <c r="G1167" s="55">
        <v>3</v>
      </c>
      <c r="H1167" s="61">
        <v>0</v>
      </c>
      <c r="K1167" s="5">
        <f t="shared" si="70"/>
        <v>-7.0000000000000284E-2</v>
      </c>
      <c r="L1167" s="1">
        <f t="shared" si="71"/>
        <v>-5.0000000000000711E-2</v>
      </c>
      <c r="N1167" s="18">
        <v>1162</v>
      </c>
    </row>
    <row r="1168" spans="1:14">
      <c r="A1168" s="16">
        <v>40226</v>
      </c>
      <c r="B1168" s="48">
        <v>69</v>
      </c>
      <c r="C1168" s="48">
        <v>55</v>
      </c>
      <c r="D1168" s="48">
        <v>40</v>
      </c>
      <c r="E1168" s="61">
        <v>29.99</v>
      </c>
      <c r="F1168" s="48">
        <v>8</v>
      </c>
      <c r="G1168" s="55">
        <v>2</v>
      </c>
      <c r="H1168" s="61">
        <v>0</v>
      </c>
      <c r="K1168" s="5">
        <f t="shared" si="70"/>
        <v>-9.9999999999997868E-2</v>
      </c>
      <c r="L1168" s="1">
        <f t="shared" si="71"/>
        <v>-7.0000000000000284E-2</v>
      </c>
      <c r="N1168" s="18">
        <v>1163</v>
      </c>
    </row>
    <row r="1169" spans="1:14">
      <c r="A1169" s="16">
        <v>40227</v>
      </c>
      <c r="B1169" s="48">
        <v>70</v>
      </c>
      <c r="C1169" s="48">
        <v>55</v>
      </c>
      <c r="D1169" s="48">
        <v>40</v>
      </c>
      <c r="E1169" s="61">
        <v>29.89</v>
      </c>
      <c r="F1169" s="48">
        <v>10</v>
      </c>
      <c r="G1169" s="55">
        <v>3</v>
      </c>
      <c r="H1169" s="61">
        <v>0</v>
      </c>
      <c r="K1169" s="5">
        <f t="shared" si="70"/>
        <v>-7.0000000000000284E-2</v>
      </c>
      <c r="L1169" s="1">
        <f t="shared" si="71"/>
        <v>-9.9999999999997868E-2</v>
      </c>
      <c r="N1169" s="18">
        <v>1164</v>
      </c>
    </row>
    <row r="1170" spans="1:14">
      <c r="A1170" s="16">
        <v>40228</v>
      </c>
      <c r="B1170" s="48">
        <v>64</v>
      </c>
      <c r="C1170" s="48">
        <v>54</v>
      </c>
      <c r="D1170" s="48">
        <v>44</v>
      </c>
      <c r="E1170" s="61">
        <v>29.82</v>
      </c>
      <c r="F1170" s="48">
        <v>14</v>
      </c>
      <c r="G1170" s="55">
        <v>4</v>
      </c>
      <c r="H1170" s="61">
        <v>0</v>
      </c>
      <c r="K1170" s="5">
        <f t="shared" si="70"/>
        <v>0</v>
      </c>
      <c r="L1170" s="1">
        <f t="shared" si="71"/>
        <v>-7.0000000000000284E-2</v>
      </c>
      <c r="N1170" s="18">
        <v>1165</v>
      </c>
    </row>
    <row r="1171" spans="1:14">
      <c r="A1171" s="16">
        <v>40229</v>
      </c>
      <c r="B1171" s="48">
        <v>61</v>
      </c>
      <c r="C1171" s="48">
        <v>53</v>
      </c>
      <c r="D1171" s="48">
        <v>45</v>
      </c>
      <c r="E1171" s="61">
        <v>29.82</v>
      </c>
      <c r="F1171" s="48">
        <v>22</v>
      </c>
      <c r="G1171" s="55">
        <v>4</v>
      </c>
      <c r="H1171" s="61">
        <v>1.06</v>
      </c>
      <c r="J1171" s="18" t="s">
        <v>255</v>
      </c>
      <c r="K1171" s="5">
        <f t="shared" si="70"/>
        <v>0.12000000000000099</v>
      </c>
      <c r="L1171" s="1">
        <f t="shared" si="71"/>
        <v>0</v>
      </c>
      <c r="N1171" s="18">
        <v>1166</v>
      </c>
    </row>
    <row r="1172" spans="1:14">
      <c r="A1172" s="16">
        <v>40230</v>
      </c>
      <c r="B1172" s="48">
        <v>56</v>
      </c>
      <c r="C1172" s="48">
        <v>47</v>
      </c>
      <c r="D1172" s="48">
        <v>38</v>
      </c>
      <c r="E1172" s="61">
        <v>29.94</v>
      </c>
      <c r="F1172" s="48">
        <v>10</v>
      </c>
      <c r="G1172" s="55">
        <v>2</v>
      </c>
      <c r="H1172" s="61" t="s">
        <v>42</v>
      </c>
      <c r="K1172" s="5">
        <f t="shared" si="70"/>
        <v>0.2099999999999973</v>
      </c>
      <c r="L1172" s="1">
        <f t="shared" si="71"/>
        <v>0.12000000000000099</v>
      </c>
      <c r="N1172" s="18">
        <v>1167</v>
      </c>
    </row>
    <row r="1173" spans="1:14">
      <c r="A1173" s="16">
        <v>40231</v>
      </c>
      <c r="B1173" s="48">
        <v>61</v>
      </c>
      <c r="C1173" s="48">
        <v>47</v>
      </c>
      <c r="D1173" s="48">
        <v>33</v>
      </c>
      <c r="E1173" s="61">
        <v>30.15</v>
      </c>
      <c r="F1173" s="48">
        <v>15</v>
      </c>
      <c r="G1173" s="55">
        <v>3</v>
      </c>
      <c r="H1173" s="61">
        <v>0</v>
      </c>
      <c r="K1173" s="5">
        <f t="shared" si="70"/>
        <v>-9.9999999999980105E-3</v>
      </c>
      <c r="L1173" s="1">
        <f t="shared" si="71"/>
        <v>0.2099999999999973</v>
      </c>
      <c r="N1173" s="18">
        <v>1168</v>
      </c>
    </row>
    <row r="1174" spans="1:14">
      <c r="A1174" s="16">
        <v>40232</v>
      </c>
      <c r="B1174" s="48">
        <v>46</v>
      </c>
      <c r="C1174" s="48">
        <v>43</v>
      </c>
      <c r="D1174" s="48">
        <v>39</v>
      </c>
      <c r="E1174" s="61">
        <v>30.14</v>
      </c>
      <c r="F1174" s="48">
        <v>13</v>
      </c>
      <c r="G1174" s="55">
        <v>3</v>
      </c>
      <c r="H1174" s="61">
        <v>1.37</v>
      </c>
      <c r="J1174" s="18" t="s">
        <v>35</v>
      </c>
      <c r="K1174" s="5">
        <f t="shared" si="70"/>
        <v>-5.0000000000000711E-2</v>
      </c>
      <c r="L1174" s="1">
        <f t="shared" si="71"/>
        <v>-9.9999999999980105E-3</v>
      </c>
      <c r="N1174" s="18">
        <v>1169</v>
      </c>
    </row>
    <row r="1175" spans="1:14">
      <c r="A1175" s="16">
        <v>40233</v>
      </c>
      <c r="B1175" s="48">
        <v>54</v>
      </c>
      <c r="C1175" s="48">
        <v>47</v>
      </c>
      <c r="D1175" s="48">
        <v>40</v>
      </c>
      <c r="E1175" s="61">
        <v>30.09</v>
      </c>
      <c r="F1175" s="48">
        <v>12</v>
      </c>
      <c r="G1175" s="55">
        <v>4</v>
      </c>
      <c r="H1175" s="61">
        <v>0.38</v>
      </c>
      <c r="J1175" s="18" t="s">
        <v>35</v>
      </c>
      <c r="K1175" s="5"/>
      <c r="L1175" s="1">
        <f t="shared" si="71"/>
        <v>-5.0000000000000711E-2</v>
      </c>
      <c r="N1175" s="18">
        <v>1170</v>
      </c>
    </row>
    <row r="1176" spans="1:14">
      <c r="A1176" s="73">
        <v>40553</v>
      </c>
      <c r="B1176" s="52">
        <v>52</v>
      </c>
      <c r="C1176" s="52">
        <v>40</v>
      </c>
      <c r="D1176" s="52">
        <v>27</v>
      </c>
      <c r="E1176" s="63">
        <v>30.2</v>
      </c>
      <c r="F1176" s="52">
        <v>15</v>
      </c>
      <c r="G1176" s="58">
        <v>4</v>
      </c>
      <c r="H1176" s="63">
        <v>0</v>
      </c>
      <c r="I1176" s="37"/>
      <c r="J1176" s="37"/>
      <c r="K1176" s="35">
        <f t="shared" ref="K1176:K1207" si="72">E1177-E1176</f>
        <v>6.0000000000002274E-2</v>
      </c>
      <c r="L1176" s="20"/>
      <c r="M1176" s="18">
        <v>2011</v>
      </c>
      <c r="N1176" s="18">
        <v>1171</v>
      </c>
    </row>
    <row r="1177" spans="1:14">
      <c r="A1177" s="74">
        <v>40554</v>
      </c>
      <c r="B1177" s="48">
        <v>46</v>
      </c>
      <c r="C1177" s="48">
        <v>41</v>
      </c>
      <c r="D1177" s="48">
        <v>35</v>
      </c>
      <c r="E1177" s="61">
        <v>30.26</v>
      </c>
      <c r="F1177" s="48">
        <v>15</v>
      </c>
      <c r="G1177" s="55">
        <v>3</v>
      </c>
      <c r="H1177" s="61">
        <v>0.28000000000000003</v>
      </c>
      <c r="J1177" s="18" t="s">
        <v>35</v>
      </c>
      <c r="K1177" s="5">
        <f t="shared" si="72"/>
        <v>9.9999999999997868E-2</v>
      </c>
      <c r="L1177" s="1">
        <f t="shared" ref="L1177:L1208" si="73">E1177-E1176</f>
        <v>6.0000000000002274E-2</v>
      </c>
      <c r="N1177" s="18">
        <v>1172</v>
      </c>
    </row>
    <row r="1178" spans="1:14">
      <c r="A1178" s="74">
        <v>40555</v>
      </c>
      <c r="B1178" s="48">
        <v>51</v>
      </c>
      <c r="C1178" s="48">
        <v>45</v>
      </c>
      <c r="D1178" s="48">
        <v>38</v>
      </c>
      <c r="E1178" s="61">
        <v>30.36</v>
      </c>
      <c r="F1178" s="48">
        <v>6</v>
      </c>
      <c r="G1178" s="55">
        <v>1</v>
      </c>
      <c r="H1178" s="61">
        <v>0.04</v>
      </c>
      <c r="K1178" s="5">
        <f t="shared" si="72"/>
        <v>0</v>
      </c>
      <c r="L1178" s="1">
        <f t="shared" si="73"/>
        <v>9.9999999999997868E-2</v>
      </c>
      <c r="N1178" s="18">
        <v>1173</v>
      </c>
    </row>
    <row r="1179" spans="1:14">
      <c r="A1179" s="74">
        <v>40556</v>
      </c>
      <c r="B1179" s="48">
        <v>49</v>
      </c>
      <c r="C1179" s="48">
        <v>47</v>
      </c>
      <c r="D1179" s="48">
        <v>45</v>
      </c>
      <c r="E1179" s="61">
        <v>30.36</v>
      </c>
      <c r="F1179" s="48">
        <v>10</v>
      </c>
      <c r="G1179" s="55">
        <v>1</v>
      </c>
      <c r="H1179" s="61">
        <v>0.51</v>
      </c>
      <c r="J1179" s="18" t="s">
        <v>35</v>
      </c>
      <c r="K1179" s="5">
        <f t="shared" si="72"/>
        <v>3.9999999999999147E-2</v>
      </c>
      <c r="L1179" s="1">
        <f t="shared" si="73"/>
        <v>0</v>
      </c>
      <c r="N1179" s="18">
        <v>1174</v>
      </c>
    </row>
    <row r="1180" spans="1:14">
      <c r="A1180" s="74">
        <v>40557</v>
      </c>
      <c r="B1180" s="48">
        <v>64</v>
      </c>
      <c r="C1180" s="48">
        <v>52</v>
      </c>
      <c r="D1180" s="48">
        <v>40</v>
      </c>
      <c r="E1180" s="61">
        <v>30.4</v>
      </c>
      <c r="F1180" s="48">
        <v>7</v>
      </c>
      <c r="G1180" s="55">
        <v>2</v>
      </c>
      <c r="H1180" s="61">
        <v>0</v>
      </c>
      <c r="J1180" s="18" t="s">
        <v>37</v>
      </c>
      <c r="K1180" s="5">
        <f t="shared" si="72"/>
        <v>-0.11999999999999744</v>
      </c>
      <c r="L1180" s="1">
        <f t="shared" si="73"/>
        <v>3.9999999999999147E-2</v>
      </c>
      <c r="N1180" s="18">
        <v>1175</v>
      </c>
    </row>
    <row r="1181" spans="1:14">
      <c r="A1181" s="74">
        <v>40558</v>
      </c>
      <c r="B1181" s="48">
        <v>61</v>
      </c>
      <c r="C1181" s="48">
        <v>51</v>
      </c>
      <c r="D1181" s="48">
        <v>41</v>
      </c>
      <c r="E1181" s="61">
        <v>30.28</v>
      </c>
      <c r="F1181" s="48">
        <v>8</v>
      </c>
      <c r="G1181" s="55">
        <v>2</v>
      </c>
      <c r="H1181" s="61">
        <v>0</v>
      </c>
      <c r="K1181" s="5">
        <f t="shared" si="72"/>
        <v>-4.00000000000027E-2</v>
      </c>
      <c r="L1181" s="1">
        <f t="shared" si="73"/>
        <v>-0.11999999999999744</v>
      </c>
      <c r="N1181" s="18">
        <v>1176</v>
      </c>
    </row>
    <row r="1182" spans="1:14">
      <c r="A1182" s="74">
        <v>40559</v>
      </c>
      <c r="B1182" s="48">
        <v>62</v>
      </c>
      <c r="C1182" s="48">
        <v>55</v>
      </c>
      <c r="D1182" s="48">
        <v>47</v>
      </c>
      <c r="E1182" s="61">
        <v>30.24</v>
      </c>
      <c r="F1182" s="48">
        <v>6</v>
      </c>
      <c r="G1182" s="55">
        <v>1</v>
      </c>
      <c r="H1182" s="61">
        <v>0</v>
      </c>
      <c r="J1182" s="18" t="s">
        <v>37</v>
      </c>
      <c r="K1182" s="5">
        <f t="shared" si="72"/>
        <v>-1.9999999999999574E-2</v>
      </c>
      <c r="L1182" s="1">
        <f t="shared" si="73"/>
        <v>-4.00000000000027E-2</v>
      </c>
      <c r="N1182" s="18">
        <v>1177</v>
      </c>
    </row>
    <row r="1183" spans="1:14">
      <c r="A1183" s="74">
        <v>40560</v>
      </c>
      <c r="B1183" s="48">
        <v>62</v>
      </c>
      <c r="C1183" s="48">
        <v>54</v>
      </c>
      <c r="D1183" s="48">
        <v>45</v>
      </c>
      <c r="E1183" s="61">
        <v>30.22</v>
      </c>
      <c r="F1183" s="48">
        <v>7</v>
      </c>
      <c r="G1183" s="55">
        <v>1</v>
      </c>
      <c r="H1183" s="61">
        <v>0</v>
      </c>
      <c r="J1183" s="18" t="s">
        <v>37</v>
      </c>
      <c r="K1183" s="5">
        <f t="shared" si="72"/>
        <v>-0.11999999999999744</v>
      </c>
      <c r="L1183" s="1">
        <f t="shared" si="73"/>
        <v>-1.9999999999999574E-2</v>
      </c>
      <c r="N1183" s="18">
        <v>1178</v>
      </c>
    </row>
    <row r="1184" spans="1:14">
      <c r="A1184" s="74">
        <v>40561</v>
      </c>
      <c r="B1184" s="48">
        <v>72</v>
      </c>
      <c r="C1184" s="48">
        <v>61</v>
      </c>
      <c r="D1184" s="48">
        <v>50</v>
      </c>
      <c r="E1184" s="61">
        <v>30.1</v>
      </c>
      <c r="F1184" s="48">
        <v>12</v>
      </c>
      <c r="G1184" s="55">
        <v>6</v>
      </c>
      <c r="H1184" s="61">
        <v>0</v>
      </c>
      <c r="K1184" s="5">
        <f t="shared" si="72"/>
        <v>3.9999999999999147E-2</v>
      </c>
      <c r="L1184" s="1">
        <f t="shared" si="73"/>
        <v>-0.11999999999999744</v>
      </c>
      <c r="N1184" s="18">
        <v>1179</v>
      </c>
    </row>
    <row r="1185" spans="1:14">
      <c r="A1185" s="74">
        <v>40562</v>
      </c>
      <c r="B1185" s="48">
        <v>65</v>
      </c>
      <c r="C1185" s="48">
        <v>51</v>
      </c>
      <c r="D1185" s="48">
        <v>36</v>
      </c>
      <c r="E1185" s="61">
        <v>30.14</v>
      </c>
      <c r="F1185" s="48">
        <v>24</v>
      </c>
      <c r="G1185" s="55">
        <v>5</v>
      </c>
      <c r="H1185" s="61">
        <v>0</v>
      </c>
      <c r="K1185" s="5">
        <f t="shared" si="72"/>
        <v>5.0000000000000711E-2</v>
      </c>
      <c r="L1185" s="1">
        <f t="shared" si="73"/>
        <v>3.9999999999999147E-2</v>
      </c>
      <c r="N1185" s="18">
        <v>1180</v>
      </c>
    </row>
    <row r="1186" spans="1:14">
      <c r="A1186" s="74">
        <v>40563</v>
      </c>
      <c r="B1186" s="48">
        <v>71</v>
      </c>
      <c r="C1186" s="48">
        <v>62</v>
      </c>
      <c r="D1186" s="48">
        <v>52</v>
      </c>
      <c r="E1186" s="61">
        <v>30.19</v>
      </c>
      <c r="F1186" s="48">
        <v>16</v>
      </c>
      <c r="G1186" s="55">
        <v>9</v>
      </c>
      <c r="H1186" s="61">
        <v>0</v>
      </c>
      <c r="K1186" s="5">
        <f t="shared" si="72"/>
        <v>-8.0000000000001847E-2</v>
      </c>
      <c r="L1186" s="1">
        <f t="shared" si="73"/>
        <v>5.0000000000000711E-2</v>
      </c>
      <c r="N1186" s="18">
        <v>1181</v>
      </c>
    </row>
    <row r="1187" spans="1:14">
      <c r="A1187" s="74">
        <v>40564</v>
      </c>
      <c r="B1187" s="48">
        <v>77</v>
      </c>
      <c r="C1187" s="48">
        <v>56</v>
      </c>
      <c r="D1187" s="48">
        <v>34</v>
      </c>
      <c r="E1187" s="61">
        <v>30.11</v>
      </c>
      <c r="F1187" s="48">
        <v>10</v>
      </c>
      <c r="G1187" s="55">
        <v>2</v>
      </c>
      <c r="H1187" s="61">
        <v>0</v>
      </c>
      <c r="K1187" s="5">
        <f t="shared" si="72"/>
        <v>-1.9999999999999574E-2</v>
      </c>
      <c r="L1187" s="1">
        <f t="shared" si="73"/>
        <v>-8.0000000000001847E-2</v>
      </c>
      <c r="N1187" s="18">
        <v>1182</v>
      </c>
    </row>
    <row r="1188" spans="1:14">
      <c r="A1188" s="74">
        <v>40565</v>
      </c>
      <c r="B1188" s="48">
        <v>72</v>
      </c>
      <c r="C1188" s="48">
        <v>57</v>
      </c>
      <c r="D1188" s="48">
        <v>42</v>
      </c>
      <c r="E1188" s="61">
        <v>30.09</v>
      </c>
      <c r="F1188" s="48">
        <v>35</v>
      </c>
      <c r="G1188" s="55">
        <v>9</v>
      </c>
      <c r="H1188" s="61">
        <v>0</v>
      </c>
      <c r="K1188" s="5">
        <f t="shared" si="72"/>
        <v>7.0000000000000284E-2</v>
      </c>
      <c r="L1188" s="1">
        <f t="shared" si="73"/>
        <v>-1.9999999999999574E-2</v>
      </c>
      <c r="N1188" s="18">
        <v>1183</v>
      </c>
    </row>
    <row r="1189" spans="1:14">
      <c r="A1189" s="74">
        <v>40566</v>
      </c>
      <c r="B1189" s="48">
        <v>63</v>
      </c>
      <c r="C1189" s="48">
        <v>56</v>
      </c>
      <c r="D1189" s="48">
        <v>48</v>
      </c>
      <c r="E1189" s="61">
        <v>30.16</v>
      </c>
      <c r="F1189" s="48">
        <v>13</v>
      </c>
      <c r="G1189" s="55">
        <v>5</v>
      </c>
      <c r="H1189" s="61">
        <v>0</v>
      </c>
      <c r="K1189" s="5">
        <f t="shared" si="72"/>
        <v>-1.9999999999999574E-2</v>
      </c>
      <c r="L1189" s="1">
        <f t="shared" si="73"/>
        <v>7.0000000000000284E-2</v>
      </c>
      <c r="N1189" s="18">
        <v>1184</v>
      </c>
    </row>
    <row r="1190" spans="1:14">
      <c r="A1190" s="74">
        <v>40567</v>
      </c>
      <c r="B1190" s="48">
        <v>75</v>
      </c>
      <c r="C1190" s="48">
        <v>56</v>
      </c>
      <c r="D1190" s="48">
        <v>36</v>
      </c>
      <c r="E1190" s="61">
        <v>30.14</v>
      </c>
      <c r="F1190" s="48">
        <v>13</v>
      </c>
      <c r="G1190" s="55">
        <v>2</v>
      </c>
      <c r="H1190" s="61">
        <v>0</v>
      </c>
      <c r="K1190" s="5">
        <f t="shared" si="72"/>
        <v>9.9999999999980105E-3</v>
      </c>
      <c r="L1190" s="1">
        <f t="shared" si="73"/>
        <v>-1.9999999999999574E-2</v>
      </c>
      <c r="N1190" s="18">
        <v>1185</v>
      </c>
    </row>
    <row r="1191" spans="1:14">
      <c r="A1191" s="74">
        <v>40568</v>
      </c>
      <c r="B1191" s="48">
        <v>73</v>
      </c>
      <c r="C1191" s="48">
        <v>54</v>
      </c>
      <c r="D1191" s="48">
        <v>35</v>
      </c>
      <c r="E1191" s="61">
        <v>30.15</v>
      </c>
      <c r="F1191" s="48">
        <v>28</v>
      </c>
      <c r="G1191" s="55">
        <v>6</v>
      </c>
      <c r="H1191" s="61">
        <v>0</v>
      </c>
      <c r="K1191" s="5">
        <f t="shared" si="72"/>
        <v>3.0000000000001137E-2</v>
      </c>
      <c r="L1191" s="1">
        <f t="shared" si="73"/>
        <v>9.9999999999980105E-3</v>
      </c>
      <c r="N1191" s="18">
        <v>1186</v>
      </c>
    </row>
    <row r="1192" spans="1:14">
      <c r="A1192" s="74">
        <v>40569</v>
      </c>
      <c r="B1192" s="48">
        <v>73</v>
      </c>
      <c r="C1192" s="48">
        <v>65</v>
      </c>
      <c r="D1192" s="48">
        <v>57</v>
      </c>
      <c r="E1192" s="61">
        <v>30.18</v>
      </c>
      <c r="F1192" s="48">
        <v>15</v>
      </c>
      <c r="G1192" s="55">
        <v>7</v>
      </c>
      <c r="H1192" s="61">
        <v>0</v>
      </c>
      <c r="K1192" s="5">
        <f t="shared" si="72"/>
        <v>5.9999999999998721E-2</v>
      </c>
      <c r="L1192" s="1">
        <f t="shared" si="73"/>
        <v>3.0000000000001137E-2</v>
      </c>
      <c r="N1192" s="18">
        <v>1187</v>
      </c>
    </row>
    <row r="1193" spans="1:14">
      <c r="A1193" s="74">
        <v>40570</v>
      </c>
      <c r="B1193" s="48">
        <v>67</v>
      </c>
      <c r="C1193" s="48">
        <v>51</v>
      </c>
      <c r="D1193" s="48">
        <v>34</v>
      </c>
      <c r="E1193" s="61">
        <v>30.24</v>
      </c>
      <c r="F1193" s="48">
        <v>5</v>
      </c>
      <c r="G1193" s="55">
        <v>1</v>
      </c>
      <c r="H1193" s="61">
        <v>0</v>
      </c>
      <c r="K1193" s="5">
        <f t="shared" si="72"/>
        <v>-0.12999999999999901</v>
      </c>
      <c r="L1193" s="1">
        <f t="shared" si="73"/>
        <v>5.9999999999998721E-2</v>
      </c>
      <c r="N1193" s="18">
        <v>1188</v>
      </c>
    </row>
    <row r="1194" spans="1:14">
      <c r="A1194" s="74">
        <v>40571</v>
      </c>
      <c r="B1194" s="48">
        <v>60</v>
      </c>
      <c r="C1194" s="48">
        <v>46</v>
      </c>
      <c r="D1194" s="48">
        <v>32</v>
      </c>
      <c r="E1194" s="61">
        <v>30.11</v>
      </c>
      <c r="F1194" s="48">
        <v>5</v>
      </c>
      <c r="G1194" s="55">
        <v>1</v>
      </c>
      <c r="H1194" s="61">
        <v>0</v>
      </c>
      <c r="J1194" s="18" t="s">
        <v>37</v>
      </c>
      <c r="K1194" s="5">
        <f t="shared" si="72"/>
        <v>-5.9999999999998721E-2</v>
      </c>
      <c r="L1194" s="1">
        <f t="shared" si="73"/>
        <v>-0.12999999999999901</v>
      </c>
      <c r="N1194" s="18">
        <v>1189</v>
      </c>
    </row>
    <row r="1195" spans="1:14">
      <c r="A1195" s="74">
        <v>40572</v>
      </c>
      <c r="B1195" s="48">
        <v>44</v>
      </c>
      <c r="C1195" s="48">
        <v>42</v>
      </c>
      <c r="D1195" s="48">
        <v>39</v>
      </c>
      <c r="E1195" s="61">
        <v>30.05</v>
      </c>
      <c r="F1195" s="48">
        <v>8</v>
      </c>
      <c r="G1195" s="55">
        <v>3</v>
      </c>
      <c r="H1195" s="61">
        <v>0</v>
      </c>
      <c r="J1195" s="18" t="s">
        <v>256</v>
      </c>
      <c r="K1195" s="5">
        <f t="shared" si="72"/>
        <v>1.9999999999999574E-2</v>
      </c>
      <c r="L1195" s="1">
        <f t="shared" si="73"/>
        <v>-5.9999999999998721E-2</v>
      </c>
      <c r="N1195" s="18">
        <v>1190</v>
      </c>
    </row>
    <row r="1196" spans="1:14">
      <c r="A1196" s="74">
        <v>40573</v>
      </c>
      <c r="B1196" s="48">
        <v>55</v>
      </c>
      <c r="C1196" s="48">
        <v>48</v>
      </c>
      <c r="D1196" s="48">
        <v>40</v>
      </c>
      <c r="E1196" s="61">
        <v>30.07</v>
      </c>
      <c r="F1196" s="48">
        <v>7</v>
      </c>
      <c r="G1196" s="55">
        <v>1</v>
      </c>
      <c r="H1196" s="61">
        <v>0.09</v>
      </c>
      <c r="J1196" s="18" t="s">
        <v>35</v>
      </c>
      <c r="K1196" s="5">
        <f t="shared" si="72"/>
        <v>0.16999999999999815</v>
      </c>
      <c r="L1196" s="1">
        <f t="shared" si="73"/>
        <v>1.9999999999999574E-2</v>
      </c>
      <c r="N1196" s="18">
        <v>1191</v>
      </c>
    </row>
    <row r="1197" spans="1:14">
      <c r="A1197" s="74">
        <v>40574</v>
      </c>
      <c r="B1197" s="48">
        <v>66</v>
      </c>
      <c r="C1197" s="48">
        <v>51</v>
      </c>
      <c r="D1197" s="48">
        <v>35</v>
      </c>
      <c r="E1197" s="61">
        <v>30.24</v>
      </c>
      <c r="F1197" s="48">
        <v>13</v>
      </c>
      <c r="G1197" s="55">
        <v>3</v>
      </c>
      <c r="H1197" s="61">
        <v>0</v>
      </c>
      <c r="K1197" s="5">
        <f t="shared" si="72"/>
        <v>3.0000000000001137E-2</v>
      </c>
      <c r="L1197" s="1">
        <f t="shared" si="73"/>
        <v>0.16999999999999815</v>
      </c>
      <c r="N1197" s="18">
        <v>1192</v>
      </c>
    </row>
    <row r="1198" spans="1:14">
      <c r="A1198" s="74">
        <v>40575</v>
      </c>
      <c r="B1198" s="53">
        <v>62</v>
      </c>
      <c r="C1198" s="53">
        <v>51</v>
      </c>
      <c r="D1198" s="53">
        <v>40</v>
      </c>
      <c r="E1198" s="64">
        <v>30.27</v>
      </c>
      <c r="F1198" s="53">
        <v>30</v>
      </c>
      <c r="G1198" s="59">
        <v>13</v>
      </c>
      <c r="H1198" s="64">
        <v>0</v>
      </c>
      <c r="I1198" s="38"/>
      <c r="K1198" s="5">
        <f t="shared" si="72"/>
        <v>0.10000000000000142</v>
      </c>
      <c r="L1198" s="1">
        <f t="shared" si="73"/>
        <v>3.0000000000001137E-2</v>
      </c>
      <c r="N1198" s="18">
        <v>1193</v>
      </c>
    </row>
    <row r="1199" spans="1:14">
      <c r="A1199" s="74">
        <v>40576</v>
      </c>
      <c r="B1199" s="53">
        <v>66</v>
      </c>
      <c r="C1199" s="53">
        <v>51</v>
      </c>
      <c r="D1199" s="53">
        <v>36</v>
      </c>
      <c r="E1199" s="64">
        <v>30.37</v>
      </c>
      <c r="F1199" s="53">
        <v>14</v>
      </c>
      <c r="G1199" s="59">
        <v>7</v>
      </c>
      <c r="H1199" s="64">
        <v>0</v>
      </c>
      <c r="I1199" s="38"/>
      <c r="K1199" s="5">
        <f t="shared" si="72"/>
        <v>5.9999999999998721E-2</v>
      </c>
      <c r="L1199" s="1">
        <f t="shared" si="73"/>
        <v>0.10000000000000142</v>
      </c>
      <c r="N1199" s="18">
        <v>1194</v>
      </c>
    </row>
    <row r="1200" spans="1:14">
      <c r="A1200" s="74">
        <v>40577</v>
      </c>
      <c r="B1200" s="53">
        <v>72</v>
      </c>
      <c r="C1200" s="53">
        <v>52</v>
      </c>
      <c r="D1200" s="53">
        <v>32</v>
      </c>
      <c r="E1200" s="64">
        <v>30.43</v>
      </c>
      <c r="F1200" s="53">
        <v>14</v>
      </c>
      <c r="G1200" s="59">
        <v>4</v>
      </c>
      <c r="H1200" s="64">
        <v>0</v>
      </c>
      <c r="I1200" s="38"/>
      <c r="K1200" s="5">
        <f t="shared" si="72"/>
        <v>-7.0000000000000284E-2</v>
      </c>
      <c r="L1200" s="1">
        <f t="shared" si="73"/>
        <v>5.9999999999998721E-2</v>
      </c>
      <c r="N1200" s="18">
        <v>1195</v>
      </c>
    </row>
    <row r="1201" spans="1:14">
      <c r="A1201" s="74">
        <v>40578</v>
      </c>
      <c r="B1201" s="53">
        <v>75</v>
      </c>
      <c r="C1201" s="53">
        <v>62</v>
      </c>
      <c r="D1201" s="53">
        <v>48</v>
      </c>
      <c r="E1201" s="64">
        <v>30.36</v>
      </c>
      <c r="F1201" s="53">
        <v>16</v>
      </c>
      <c r="G1201" s="59">
        <v>6</v>
      </c>
      <c r="H1201" s="64">
        <v>0</v>
      </c>
      <c r="I1201" s="38"/>
      <c r="K1201" s="5">
        <f t="shared" si="72"/>
        <v>-5.9999999999998721E-2</v>
      </c>
      <c r="L1201" s="1">
        <f t="shared" si="73"/>
        <v>-7.0000000000000284E-2</v>
      </c>
      <c r="N1201" s="18">
        <v>1196</v>
      </c>
    </row>
    <row r="1202" spans="1:14">
      <c r="A1202" s="74">
        <v>40579</v>
      </c>
      <c r="B1202" s="53">
        <v>76</v>
      </c>
      <c r="C1202" s="53">
        <v>62</v>
      </c>
      <c r="D1202" s="53">
        <v>47</v>
      </c>
      <c r="E1202" s="64">
        <v>30.3</v>
      </c>
      <c r="F1202" s="53">
        <v>18</v>
      </c>
      <c r="G1202" s="59">
        <v>5</v>
      </c>
      <c r="H1202" s="64">
        <v>0</v>
      </c>
      <c r="I1202" s="38"/>
      <c r="K1202" s="5">
        <f t="shared" si="72"/>
        <v>-1.9999999999999574E-2</v>
      </c>
      <c r="L1202" s="1">
        <f t="shared" si="73"/>
        <v>-5.9999999999998721E-2</v>
      </c>
      <c r="N1202" s="18">
        <v>1197</v>
      </c>
    </row>
    <row r="1203" spans="1:14">
      <c r="A1203" s="74">
        <v>40580</v>
      </c>
      <c r="B1203" s="53">
        <v>76</v>
      </c>
      <c r="C1203" s="53">
        <v>61</v>
      </c>
      <c r="D1203" s="53">
        <v>45</v>
      </c>
      <c r="E1203" s="64">
        <v>30.28</v>
      </c>
      <c r="F1203" s="53">
        <v>14</v>
      </c>
      <c r="G1203" s="59">
        <v>6</v>
      </c>
      <c r="H1203" s="64">
        <v>0</v>
      </c>
      <c r="I1203" s="38"/>
      <c r="K1203" s="5">
        <f t="shared" si="72"/>
        <v>-8.0000000000001847E-2</v>
      </c>
      <c r="L1203" s="1">
        <f t="shared" si="73"/>
        <v>-1.9999999999999574E-2</v>
      </c>
      <c r="N1203" s="18">
        <v>1198</v>
      </c>
    </row>
    <row r="1204" spans="1:14">
      <c r="A1204" s="74">
        <v>40581</v>
      </c>
      <c r="B1204" s="53">
        <v>68</v>
      </c>
      <c r="C1204" s="53">
        <v>54</v>
      </c>
      <c r="D1204" s="53">
        <v>39</v>
      </c>
      <c r="E1204" s="64">
        <v>30.2</v>
      </c>
      <c r="F1204" s="53">
        <v>35</v>
      </c>
      <c r="G1204" s="59">
        <v>4</v>
      </c>
      <c r="H1204" s="64">
        <v>0</v>
      </c>
      <c r="I1204" s="38"/>
      <c r="K1204" s="5">
        <f t="shared" si="72"/>
        <v>3.0000000000001137E-2</v>
      </c>
      <c r="L1204" s="1">
        <f t="shared" si="73"/>
        <v>-8.0000000000001847E-2</v>
      </c>
      <c r="N1204" s="18">
        <v>1199</v>
      </c>
    </row>
    <row r="1205" spans="1:14">
      <c r="A1205" s="74">
        <v>40582</v>
      </c>
      <c r="B1205" s="53">
        <v>59</v>
      </c>
      <c r="C1205" s="53">
        <v>48</v>
      </c>
      <c r="D1205" s="53">
        <v>36</v>
      </c>
      <c r="E1205" s="64">
        <v>30.23</v>
      </c>
      <c r="F1205" s="53">
        <v>22</v>
      </c>
      <c r="G1205" s="59">
        <v>9</v>
      </c>
      <c r="H1205" s="64">
        <v>0</v>
      </c>
      <c r="I1205" s="38"/>
      <c r="K1205" s="5">
        <f t="shared" si="72"/>
        <v>1.9999999999999574E-2</v>
      </c>
      <c r="L1205" s="1">
        <f t="shared" si="73"/>
        <v>3.0000000000001137E-2</v>
      </c>
      <c r="N1205" s="18">
        <v>1200</v>
      </c>
    </row>
    <row r="1206" spans="1:14">
      <c r="A1206" s="74">
        <v>40583</v>
      </c>
      <c r="B1206" s="53">
        <v>63</v>
      </c>
      <c r="C1206" s="53">
        <v>55</v>
      </c>
      <c r="D1206" s="53">
        <v>46</v>
      </c>
      <c r="E1206" s="64">
        <v>30.25</v>
      </c>
      <c r="F1206" s="53">
        <v>28</v>
      </c>
      <c r="G1206" s="59">
        <v>12</v>
      </c>
      <c r="H1206" s="64">
        <v>0</v>
      </c>
      <c r="I1206" s="38"/>
      <c r="K1206" s="5">
        <f t="shared" si="72"/>
        <v>-7.9999999999998295E-2</v>
      </c>
      <c r="L1206" s="1">
        <f t="shared" si="73"/>
        <v>1.9999999999999574E-2</v>
      </c>
      <c r="N1206" s="18">
        <v>1201</v>
      </c>
    </row>
    <row r="1207" spans="1:14">
      <c r="A1207" s="74">
        <v>40584</v>
      </c>
      <c r="B1207" s="53">
        <v>72</v>
      </c>
      <c r="C1207" s="53">
        <v>61</v>
      </c>
      <c r="D1207" s="53">
        <v>49</v>
      </c>
      <c r="E1207" s="64">
        <v>30.17</v>
      </c>
      <c r="F1207" s="53">
        <v>16</v>
      </c>
      <c r="G1207" s="59">
        <v>8</v>
      </c>
      <c r="H1207" s="64">
        <v>0</v>
      </c>
      <c r="I1207" s="38"/>
      <c r="K1207" s="5">
        <f t="shared" si="72"/>
        <v>3.9999999999999147E-2</v>
      </c>
      <c r="L1207" s="1">
        <f t="shared" si="73"/>
        <v>-7.9999999999998295E-2</v>
      </c>
      <c r="N1207" s="18">
        <v>1202</v>
      </c>
    </row>
    <row r="1208" spans="1:14">
      <c r="A1208" s="74">
        <v>40585</v>
      </c>
      <c r="B1208" s="53">
        <v>71</v>
      </c>
      <c r="C1208" s="53">
        <v>52</v>
      </c>
      <c r="D1208" s="53">
        <v>33</v>
      </c>
      <c r="E1208" s="64">
        <v>30.21</v>
      </c>
      <c r="F1208" s="53">
        <v>7</v>
      </c>
      <c r="G1208" s="59">
        <v>1</v>
      </c>
      <c r="H1208" s="64">
        <v>0</v>
      </c>
      <c r="I1208" s="38"/>
      <c r="K1208" s="5">
        <f t="shared" ref="K1208:K1231" si="74">E1209-E1208</f>
        <v>1.9999999999999574E-2</v>
      </c>
      <c r="L1208" s="1">
        <f t="shared" si="73"/>
        <v>3.9999999999999147E-2</v>
      </c>
      <c r="N1208" s="18">
        <v>1203</v>
      </c>
    </row>
    <row r="1209" spans="1:14">
      <c r="A1209" s="74">
        <v>40586</v>
      </c>
      <c r="B1209" s="53">
        <v>65</v>
      </c>
      <c r="C1209" s="53">
        <v>49</v>
      </c>
      <c r="D1209" s="53">
        <v>33</v>
      </c>
      <c r="E1209" s="64">
        <v>30.23</v>
      </c>
      <c r="F1209" s="53">
        <v>16</v>
      </c>
      <c r="G1209" s="59">
        <v>3</v>
      </c>
      <c r="H1209" s="64">
        <v>0</v>
      </c>
      <c r="I1209" s="38"/>
      <c r="K1209" s="5">
        <f t="shared" si="74"/>
        <v>-0.17999999999999972</v>
      </c>
      <c r="L1209" s="1">
        <f t="shared" ref="L1209:L1232" si="75">E1209-E1208</f>
        <v>1.9999999999999574E-2</v>
      </c>
      <c r="N1209" s="18">
        <v>1204</v>
      </c>
    </row>
    <row r="1210" spans="1:14">
      <c r="A1210" s="74">
        <v>40587</v>
      </c>
      <c r="B1210" s="53">
        <v>65</v>
      </c>
      <c r="C1210" s="53">
        <v>49</v>
      </c>
      <c r="D1210" s="53">
        <v>33</v>
      </c>
      <c r="E1210" s="64">
        <v>30.05</v>
      </c>
      <c r="F1210" s="53">
        <v>8</v>
      </c>
      <c r="G1210" s="59">
        <v>1</v>
      </c>
      <c r="H1210" s="64">
        <v>0</v>
      </c>
      <c r="I1210" s="38"/>
      <c r="K1210" s="5">
        <f t="shared" si="74"/>
        <v>-8.0000000000001847E-2</v>
      </c>
      <c r="L1210" s="1">
        <f t="shared" si="75"/>
        <v>-0.17999999999999972</v>
      </c>
      <c r="N1210" s="18">
        <v>1205</v>
      </c>
    </row>
    <row r="1211" spans="1:14">
      <c r="A1211" s="74">
        <v>40588</v>
      </c>
      <c r="B1211" s="53">
        <v>51</v>
      </c>
      <c r="C1211" s="53">
        <v>45</v>
      </c>
      <c r="D1211" s="53">
        <v>38</v>
      </c>
      <c r="E1211" s="64">
        <v>29.97</v>
      </c>
      <c r="F1211" s="53">
        <v>37</v>
      </c>
      <c r="G1211" s="59">
        <v>17</v>
      </c>
      <c r="H1211" s="64">
        <v>0.15</v>
      </c>
      <c r="J1211" s="38" t="s">
        <v>35</v>
      </c>
      <c r="K1211" s="5">
        <f t="shared" si="74"/>
        <v>-0.23999999999999844</v>
      </c>
      <c r="L1211" s="1">
        <f t="shared" si="75"/>
        <v>-8.0000000000001847E-2</v>
      </c>
      <c r="N1211" s="18">
        <v>1206</v>
      </c>
    </row>
    <row r="1212" spans="1:14">
      <c r="A1212" s="74">
        <v>40589</v>
      </c>
      <c r="B1212" s="53">
        <v>52</v>
      </c>
      <c r="C1212" s="53">
        <v>51</v>
      </c>
      <c r="D1212" s="53">
        <v>50</v>
      </c>
      <c r="E1212" s="64">
        <v>29.73</v>
      </c>
      <c r="F1212" s="53">
        <v>38</v>
      </c>
      <c r="G1212" s="59">
        <v>27</v>
      </c>
      <c r="H1212" s="64">
        <v>0.17</v>
      </c>
      <c r="J1212" s="38" t="s">
        <v>35</v>
      </c>
      <c r="K1212" s="5">
        <f t="shared" si="74"/>
        <v>-3.0000000000001137E-2</v>
      </c>
      <c r="L1212" s="1">
        <f t="shared" si="75"/>
        <v>-0.23999999999999844</v>
      </c>
      <c r="N1212" s="18">
        <v>1207</v>
      </c>
    </row>
    <row r="1213" spans="1:14">
      <c r="A1213" s="74">
        <v>40590</v>
      </c>
      <c r="B1213" s="53">
        <v>49</v>
      </c>
      <c r="C1213" s="53">
        <v>44</v>
      </c>
      <c r="D1213" s="53">
        <v>39</v>
      </c>
      <c r="E1213" s="64">
        <v>29.7</v>
      </c>
      <c r="F1213" s="53">
        <v>23</v>
      </c>
      <c r="G1213" s="59">
        <v>10</v>
      </c>
      <c r="H1213" s="64">
        <v>0.14000000000000001</v>
      </c>
      <c r="J1213" s="38" t="s">
        <v>35</v>
      </c>
      <c r="K1213" s="5">
        <f t="shared" si="74"/>
        <v>0.10000000000000142</v>
      </c>
      <c r="L1213" s="1">
        <f t="shared" si="75"/>
        <v>-3.0000000000001137E-2</v>
      </c>
      <c r="N1213" s="18">
        <v>1208</v>
      </c>
    </row>
    <row r="1214" spans="1:14">
      <c r="A1214" s="74">
        <v>40591</v>
      </c>
      <c r="B1214" s="53">
        <v>41</v>
      </c>
      <c r="C1214" s="53">
        <v>38</v>
      </c>
      <c r="D1214" s="53">
        <v>34</v>
      </c>
      <c r="E1214" s="64">
        <v>29.8</v>
      </c>
      <c r="F1214" s="53">
        <v>23</v>
      </c>
      <c r="G1214" s="59">
        <v>6</v>
      </c>
      <c r="H1214" s="64">
        <v>1.1100000000000001</v>
      </c>
      <c r="J1214" s="38" t="s">
        <v>35</v>
      </c>
      <c r="K1214" s="5">
        <f t="shared" si="74"/>
        <v>5.0000000000000711E-2</v>
      </c>
      <c r="L1214" s="1">
        <f t="shared" si="75"/>
        <v>0.10000000000000142</v>
      </c>
      <c r="N1214" s="18">
        <v>1209</v>
      </c>
    </row>
    <row r="1215" spans="1:14">
      <c r="A1215" s="74">
        <v>40592</v>
      </c>
      <c r="B1215" s="53">
        <v>49</v>
      </c>
      <c r="C1215" s="53">
        <v>43</v>
      </c>
      <c r="D1215" s="53">
        <v>37</v>
      </c>
      <c r="E1215" s="64">
        <v>29.85</v>
      </c>
      <c r="F1215" s="53">
        <v>13</v>
      </c>
      <c r="G1215" s="59">
        <v>3</v>
      </c>
      <c r="H1215" s="64">
        <v>0.05</v>
      </c>
      <c r="J1215" s="38" t="s">
        <v>35</v>
      </c>
      <c r="K1215" s="5">
        <f t="shared" si="74"/>
        <v>-0.16000000000000014</v>
      </c>
      <c r="L1215" s="1">
        <f t="shared" si="75"/>
        <v>5.0000000000000711E-2</v>
      </c>
      <c r="N1215" s="18">
        <v>1210</v>
      </c>
    </row>
    <row r="1216" spans="1:14">
      <c r="A1216" s="74">
        <v>40593</v>
      </c>
      <c r="B1216" s="53">
        <v>48</v>
      </c>
      <c r="C1216" s="53">
        <v>43</v>
      </c>
      <c r="D1216" s="53">
        <v>38</v>
      </c>
      <c r="E1216" s="64">
        <v>29.69</v>
      </c>
      <c r="F1216" s="53">
        <v>22</v>
      </c>
      <c r="G1216" s="59">
        <v>6</v>
      </c>
      <c r="H1216" s="64">
        <v>0.22</v>
      </c>
      <c r="J1216" s="38" t="s">
        <v>261</v>
      </c>
      <c r="K1216" s="5">
        <f t="shared" si="74"/>
        <v>0.34999999999999787</v>
      </c>
      <c r="L1216" s="1">
        <f t="shared" si="75"/>
        <v>-0.16000000000000014</v>
      </c>
      <c r="N1216" s="18">
        <v>1211</v>
      </c>
    </row>
    <row r="1217" spans="1:14">
      <c r="A1217" s="74">
        <v>40594</v>
      </c>
      <c r="B1217" s="53">
        <v>51</v>
      </c>
      <c r="C1217" s="53">
        <v>40</v>
      </c>
      <c r="D1217" s="53">
        <v>28</v>
      </c>
      <c r="E1217" s="64">
        <v>30.04</v>
      </c>
      <c r="F1217" s="53">
        <v>9</v>
      </c>
      <c r="G1217" s="59">
        <v>1</v>
      </c>
      <c r="H1217" s="64">
        <v>0</v>
      </c>
      <c r="J1217" s="38" t="s">
        <v>37</v>
      </c>
      <c r="K1217" s="5">
        <f t="shared" si="74"/>
        <v>-1.9999999999999574E-2</v>
      </c>
      <c r="L1217" s="1">
        <f t="shared" si="75"/>
        <v>0.34999999999999787</v>
      </c>
      <c r="N1217" s="18">
        <v>1212</v>
      </c>
    </row>
    <row r="1218" spans="1:14">
      <c r="A1218" s="74">
        <v>40595</v>
      </c>
      <c r="B1218" s="53">
        <v>52</v>
      </c>
      <c r="C1218" s="53">
        <v>46</v>
      </c>
      <c r="D1218" s="53">
        <v>39</v>
      </c>
      <c r="E1218" s="64">
        <v>30.02</v>
      </c>
      <c r="F1218" s="53">
        <v>9</v>
      </c>
      <c r="G1218" s="59">
        <v>3</v>
      </c>
      <c r="H1218" s="64">
        <v>0.14000000000000001</v>
      </c>
      <c r="J1218" s="38" t="s">
        <v>35</v>
      </c>
      <c r="K1218" s="5">
        <f t="shared" si="74"/>
        <v>5.9999999999998721E-2</v>
      </c>
      <c r="L1218" s="1">
        <f t="shared" si="75"/>
        <v>-1.9999999999999574E-2</v>
      </c>
      <c r="N1218" s="18">
        <v>1213</v>
      </c>
    </row>
    <row r="1219" spans="1:14">
      <c r="A1219" s="74">
        <v>40596</v>
      </c>
      <c r="B1219" s="53">
        <v>57</v>
      </c>
      <c r="C1219" s="53">
        <v>43</v>
      </c>
      <c r="D1219" s="53">
        <v>29</v>
      </c>
      <c r="E1219" s="64">
        <v>30.08</v>
      </c>
      <c r="F1219" s="53">
        <v>7</v>
      </c>
      <c r="G1219" s="59">
        <v>2</v>
      </c>
      <c r="H1219" s="64">
        <v>0</v>
      </c>
      <c r="J1219" s="38"/>
      <c r="K1219" s="5">
        <f t="shared" si="74"/>
        <v>-1.9999999999999574E-2</v>
      </c>
      <c r="L1219" s="1">
        <f t="shared" si="75"/>
        <v>5.9999999999998721E-2</v>
      </c>
      <c r="N1219" s="18">
        <v>1214</v>
      </c>
    </row>
    <row r="1220" spans="1:14">
      <c r="A1220" s="74">
        <v>40597</v>
      </c>
      <c r="B1220" s="53">
        <v>55</v>
      </c>
      <c r="C1220" s="53">
        <v>45</v>
      </c>
      <c r="D1220" s="53">
        <v>34</v>
      </c>
      <c r="E1220" s="64">
        <v>30.06</v>
      </c>
      <c r="F1220" s="53">
        <v>13</v>
      </c>
      <c r="G1220" s="59">
        <v>4</v>
      </c>
      <c r="H1220" s="64">
        <v>0</v>
      </c>
      <c r="J1220" s="38"/>
      <c r="K1220" s="5">
        <f t="shared" si="74"/>
        <v>-4.9999999999997158E-2</v>
      </c>
      <c r="L1220" s="1">
        <f t="shared" si="75"/>
        <v>-1.9999999999999574E-2</v>
      </c>
      <c r="N1220" s="18">
        <v>1215</v>
      </c>
    </row>
    <row r="1221" spans="1:14">
      <c r="A1221" s="74">
        <v>40598</v>
      </c>
      <c r="B1221" s="53">
        <v>48</v>
      </c>
      <c r="C1221" s="53">
        <v>45</v>
      </c>
      <c r="D1221" s="53">
        <v>42</v>
      </c>
      <c r="E1221" s="64">
        <v>30.01</v>
      </c>
      <c r="F1221" s="53">
        <v>24</v>
      </c>
      <c r="G1221" s="59">
        <v>12</v>
      </c>
      <c r="H1221" s="64">
        <v>0.12</v>
      </c>
      <c r="J1221" s="38" t="s">
        <v>35</v>
      </c>
      <c r="K1221" s="5">
        <f t="shared" si="74"/>
        <v>-0.21000000000000085</v>
      </c>
      <c r="L1221" s="1">
        <f t="shared" si="75"/>
        <v>-4.9999999999997158E-2</v>
      </c>
      <c r="N1221" s="18">
        <v>1216</v>
      </c>
    </row>
    <row r="1222" spans="1:14">
      <c r="A1222" s="74">
        <v>40599</v>
      </c>
      <c r="B1222" s="53">
        <v>47</v>
      </c>
      <c r="C1222" s="53">
        <v>43</v>
      </c>
      <c r="D1222" s="53">
        <v>38</v>
      </c>
      <c r="E1222" s="64">
        <v>29.8</v>
      </c>
      <c r="F1222" s="53">
        <v>15</v>
      </c>
      <c r="G1222" s="59">
        <v>6</v>
      </c>
      <c r="H1222" s="64">
        <v>0.11</v>
      </c>
      <c r="J1222" s="38" t="s">
        <v>262</v>
      </c>
      <c r="K1222" s="5">
        <f t="shared" si="74"/>
        <v>9.9999999999997868E-2</v>
      </c>
      <c r="L1222" s="1">
        <f t="shared" si="75"/>
        <v>-0.21000000000000085</v>
      </c>
      <c r="N1222" s="18">
        <v>1217</v>
      </c>
    </row>
    <row r="1223" spans="1:14">
      <c r="A1223" s="74">
        <v>40600</v>
      </c>
      <c r="B1223" s="53">
        <v>49</v>
      </c>
      <c r="C1223" s="53">
        <v>41</v>
      </c>
      <c r="D1223" s="53">
        <v>32</v>
      </c>
      <c r="E1223" s="64">
        <v>29.9</v>
      </c>
      <c r="F1223" s="53">
        <v>23</v>
      </c>
      <c r="G1223" s="59">
        <v>9</v>
      </c>
      <c r="H1223" s="64">
        <v>0</v>
      </c>
      <c r="J1223" s="38"/>
      <c r="K1223" s="5">
        <f t="shared" si="74"/>
        <v>0.13000000000000256</v>
      </c>
      <c r="L1223" s="1">
        <f t="shared" si="75"/>
        <v>9.9999999999997868E-2</v>
      </c>
      <c r="N1223" s="18">
        <v>1218</v>
      </c>
    </row>
    <row r="1224" spans="1:14">
      <c r="A1224" s="74">
        <v>40601</v>
      </c>
      <c r="B1224" s="53">
        <v>53</v>
      </c>
      <c r="C1224" s="53">
        <v>41</v>
      </c>
      <c r="D1224" s="53">
        <v>28</v>
      </c>
      <c r="E1224" s="64">
        <v>30.03</v>
      </c>
      <c r="F1224" s="53">
        <v>17</v>
      </c>
      <c r="G1224" s="59">
        <v>4</v>
      </c>
      <c r="H1224" s="64">
        <v>0</v>
      </c>
      <c r="J1224" s="38"/>
      <c r="K1224" s="5">
        <f t="shared" si="74"/>
        <v>0.14000000000000057</v>
      </c>
      <c r="L1224" s="1">
        <f t="shared" si="75"/>
        <v>0.13000000000000256</v>
      </c>
      <c r="N1224" s="18">
        <v>1219</v>
      </c>
    </row>
    <row r="1225" spans="1:14">
      <c r="A1225" s="74">
        <v>40602</v>
      </c>
      <c r="B1225" s="53">
        <v>48</v>
      </c>
      <c r="C1225" s="53">
        <v>44</v>
      </c>
      <c r="D1225" s="53">
        <v>39</v>
      </c>
      <c r="E1225" s="64">
        <v>30.17</v>
      </c>
      <c r="F1225" s="53">
        <v>13</v>
      </c>
      <c r="G1225" s="59">
        <v>7</v>
      </c>
      <c r="H1225" s="64">
        <v>0</v>
      </c>
      <c r="J1225" s="38" t="s">
        <v>35</v>
      </c>
      <c r="K1225" s="5">
        <f t="shared" si="74"/>
        <v>-5.0000000000000711E-2</v>
      </c>
      <c r="L1225" s="1">
        <f t="shared" si="75"/>
        <v>0.14000000000000057</v>
      </c>
      <c r="N1225" s="18">
        <v>1220</v>
      </c>
    </row>
    <row r="1226" spans="1:14">
      <c r="A1226" s="74">
        <v>40603</v>
      </c>
      <c r="B1226" s="53">
        <v>60</v>
      </c>
      <c r="C1226" s="53">
        <v>46</v>
      </c>
      <c r="D1226" s="53">
        <v>31</v>
      </c>
      <c r="E1226" s="64">
        <v>30.12</v>
      </c>
      <c r="F1226" s="53">
        <v>16</v>
      </c>
      <c r="G1226" s="59">
        <v>2</v>
      </c>
      <c r="H1226" s="64">
        <v>0</v>
      </c>
      <c r="J1226" s="38" t="s">
        <v>256</v>
      </c>
      <c r="K1226" s="5">
        <f t="shared" si="74"/>
        <v>-0.17000000000000171</v>
      </c>
      <c r="L1226" s="1">
        <f t="shared" si="75"/>
        <v>-5.0000000000000711E-2</v>
      </c>
      <c r="N1226" s="18">
        <v>1221</v>
      </c>
    </row>
    <row r="1227" spans="1:14">
      <c r="A1227" s="74">
        <v>40604</v>
      </c>
      <c r="B1227" s="53">
        <v>54</v>
      </c>
      <c r="C1227" s="53">
        <v>50</v>
      </c>
      <c r="D1227" s="53">
        <v>46</v>
      </c>
      <c r="E1227" s="64">
        <v>29.95</v>
      </c>
      <c r="F1227" s="53">
        <v>28</v>
      </c>
      <c r="G1227" s="59">
        <v>16</v>
      </c>
      <c r="H1227" s="64">
        <v>0.55000000000000004</v>
      </c>
      <c r="J1227" s="38" t="s">
        <v>255</v>
      </c>
      <c r="K1227" s="5">
        <f t="shared" si="74"/>
        <v>0.24000000000000199</v>
      </c>
      <c r="L1227" s="1">
        <f t="shared" si="75"/>
        <v>-0.17000000000000171</v>
      </c>
      <c r="N1227" s="18">
        <v>1222</v>
      </c>
    </row>
    <row r="1228" spans="1:14">
      <c r="A1228" s="74">
        <v>40605</v>
      </c>
      <c r="B1228" s="53">
        <v>60</v>
      </c>
      <c r="C1228" s="53">
        <v>51</v>
      </c>
      <c r="D1228" s="53">
        <v>42</v>
      </c>
      <c r="E1228" s="64">
        <v>30.19</v>
      </c>
      <c r="F1228" s="53">
        <v>18</v>
      </c>
      <c r="G1228" s="59">
        <v>4</v>
      </c>
      <c r="H1228" s="64">
        <v>0</v>
      </c>
      <c r="J1228" s="38" t="s">
        <v>35</v>
      </c>
      <c r="K1228" s="5">
        <f t="shared" si="74"/>
        <v>7.0000000000000284E-2</v>
      </c>
      <c r="L1228" s="1">
        <f t="shared" si="75"/>
        <v>0.24000000000000199</v>
      </c>
      <c r="N1228" s="18">
        <v>1223</v>
      </c>
    </row>
    <row r="1229" spans="1:14">
      <c r="A1229" s="74">
        <v>40606</v>
      </c>
      <c r="B1229" s="53">
        <v>61</v>
      </c>
      <c r="C1229" s="53">
        <v>50</v>
      </c>
      <c r="D1229" s="53">
        <v>38</v>
      </c>
      <c r="E1229" s="64">
        <v>30.26</v>
      </c>
      <c r="F1229" s="53">
        <v>10</v>
      </c>
      <c r="G1229" s="59">
        <v>3</v>
      </c>
      <c r="H1229" s="64">
        <v>0</v>
      </c>
      <c r="K1229" s="5">
        <f t="shared" si="74"/>
        <v>-0.10000000000000142</v>
      </c>
      <c r="L1229" s="1">
        <f t="shared" si="75"/>
        <v>7.0000000000000284E-2</v>
      </c>
      <c r="N1229" s="18">
        <v>1224</v>
      </c>
    </row>
    <row r="1230" spans="1:14">
      <c r="A1230" s="74">
        <v>40607</v>
      </c>
      <c r="B1230" s="53">
        <v>57</v>
      </c>
      <c r="C1230" s="53">
        <v>52</v>
      </c>
      <c r="D1230" s="53">
        <v>47</v>
      </c>
      <c r="E1230" s="64">
        <v>30.16</v>
      </c>
      <c r="F1230" s="53">
        <v>9</v>
      </c>
      <c r="G1230" s="59">
        <v>2</v>
      </c>
      <c r="H1230" s="64">
        <v>0.01</v>
      </c>
      <c r="J1230" s="38" t="s">
        <v>35</v>
      </c>
      <c r="K1230" s="5">
        <f t="shared" si="74"/>
        <v>-0.25</v>
      </c>
      <c r="L1230" s="1">
        <f t="shared" si="75"/>
        <v>-0.10000000000000142</v>
      </c>
      <c r="N1230" s="18">
        <v>1225</v>
      </c>
    </row>
    <row r="1231" spans="1:14">
      <c r="A1231" s="74">
        <v>40608</v>
      </c>
      <c r="B1231" s="53">
        <v>57</v>
      </c>
      <c r="C1231" s="53">
        <v>53</v>
      </c>
      <c r="D1231" s="53">
        <v>48</v>
      </c>
      <c r="E1231" s="64">
        <v>29.91</v>
      </c>
      <c r="F1231" s="53">
        <v>14</v>
      </c>
      <c r="G1231" s="59">
        <v>1</v>
      </c>
      <c r="H1231" s="64">
        <v>0.27</v>
      </c>
      <c r="J1231" s="38" t="s">
        <v>35</v>
      </c>
      <c r="K1231" s="5">
        <f t="shared" si="74"/>
        <v>-1.0000000000001563E-2</v>
      </c>
      <c r="L1231" s="1">
        <f t="shared" si="75"/>
        <v>-0.25</v>
      </c>
      <c r="N1231" s="18">
        <v>1226</v>
      </c>
    </row>
    <row r="1232" spans="1:14">
      <c r="A1232" s="16">
        <v>40609</v>
      </c>
      <c r="B1232" s="4">
        <v>59</v>
      </c>
      <c r="C1232" s="4">
        <v>51</v>
      </c>
      <c r="D1232" s="4">
        <v>42</v>
      </c>
      <c r="E1232" s="2">
        <v>29.9</v>
      </c>
      <c r="F1232" s="4">
        <v>18</v>
      </c>
      <c r="G1232" s="3">
        <v>5</v>
      </c>
      <c r="H1232" s="2">
        <v>0</v>
      </c>
      <c r="I1232" s="1"/>
      <c r="J1232" s="1" t="s">
        <v>256</v>
      </c>
      <c r="K1232" s="5"/>
      <c r="L1232" s="1">
        <f t="shared" si="75"/>
        <v>-1.0000000000001563E-2</v>
      </c>
      <c r="N1232" s="18">
        <v>1227</v>
      </c>
    </row>
    <row r="1233" spans="1:14">
      <c r="A1233" s="73">
        <v>40919</v>
      </c>
      <c r="B1233" s="52">
        <v>67</v>
      </c>
      <c r="C1233" s="52">
        <v>59</v>
      </c>
      <c r="D1233" s="52">
        <v>51</v>
      </c>
      <c r="E1233" s="63">
        <v>30.09</v>
      </c>
      <c r="F1233" s="52">
        <v>18</v>
      </c>
      <c r="G1233" s="58">
        <v>9</v>
      </c>
      <c r="H1233" s="63">
        <v>0</v>
      </c>
      <c r="I1233" s="37">
        <v>0</v>
      </c>
      <c r="J1233" s="37"/>
      <c r="K1233" s="35">
        <f t="shared" ref="K1233:K1264" si="76">E1234-E1233</f>
        <v>3.0000000000001137E-2</v>
      </c>
      <c r="L1233" s="20"/>
      <c r="M1233" s="18">
        <v>2012</v>
      </c>
      <c r="N1233" s="18">
        <v>1228</v>
      </c>
    </row>
    <row r="1234" spans="1:14">
      <c r="A1234" s="74">
        <v>40920</v>
      </c>
      <c r="B1234" s="48">
        <v>67</v>
      </c>
      <c r="C1234" s="48">
        <v>48</v>
      </c>
      <c r="D1234" s="48">
        <v>29</v>
      </c>
      <c r="E1234" s="61">
        <v>30.12</v>
      </c>
      <c r="F1234" s="48">
        <v>20</v>
      </c>
      <c r="G1234" s="55">
        <v>5</v>
      </c>
      <c r="H1234" s="61">
        <v>0</v>
      </c>
      <c r="I1234" s="18">
        <v>0</v>
      </c>
      <c r="K1234" s="5">
        <f t="shared" si="76"/>
        <v>8.9999999999999858E-2</v>
      </c>
      <c r="L1234" s="1">
        <f t="shared" ref="L1234:L1265" si="77">E1234-E1233</f>
        <v>3.0000000000001137E-2</v>
      </c>
      <c r="N1234" s="18">
        <v>1229</v>
      </c>
    </row>
    <row r="1235" spans="1:14">
      <c r="A1235" s="74">
        <v>40921</v>
      </c>
      <c r="B1235" s="48">
        <v>69</v>
      </c>
      <c r="C1235" s="48">
        <v>48</v>
      </c>
      <c r="D1235" s="48">
        <v>27</v>
      </c>
      <c r="E1235" s="61">
        <v>30.21</v>
      </c>
      <c r="F1235" s="48">
        <v>8</v>
      </c>
      <c r="G1235" s="55">
        <v>0</v>
      </c>
      <c r="H1235" s="61">
        <v>0</v>
      </c>
      <c r="I1235" s="18">
        <v>0</v>
      </c>
      <c r="K1235" s="5">
        <f t="shared" si="76"/>
        <v>-6.0000000000002274E-2</v>
      </c>
      <c r="L1235" s="1">
        <f t="shared" si="77"/>
        <v>8.9999999999999858E-2</v>
      </c>
      <c r="N1235" s="18">
        <v>1230</v>
      </c>
    </row>
    <row r="1236" spans="1:14">
      <c r="A1236" s="74">
        <v>40922</v>
      </c>
      <c r="B1236" s="48">
        <v>63</v>
      </c>
      <c r="C1236" s="48">
        <v>44</v>
      </c>
      <c r="D1236" s="48">
        <v>25</v>
      </c>
      <c r="E1236" s="61">
        <v>30.15</v>
      </c>
      <c r="F1236" s="48">
        <v>6</v>
      </c>
      <c r="G1236" s="55">
        <v>0</v>
      </c>
      <c r="H1236" s="61">
        <v>0</v>
      </c>
      <c r="I1236" s="18">
        <v>0</v>
      </c>
      <c r="K1236" s="5">
        <f t="shared" si="76"/>
        <v>-0.12999999999999901</v>
      </c>
      <c r="L1236" s="1">
        <f t="shared" si="77"/>
        <v>-6.0000000000002274E-2</v>
      </c>
      <c r="N1236" s="18">
        <v>1231</v>
      </c>
    </row>
    <row r="1237" spans="1:14">
      <c r="A1237" s="74">
        <v>40923</v>
      </c>
      <c r="B1237" s="48">
        <v>55</v>
      </c>
      <c r="C1237" s="48">
        <v>40</v>
      </c>
      <c r="D1237" s="48">
        <v>25</v>
      </c>
      <c r="E1237" s="61">
        <v>30.02</v>
      </c>
      <c r="F1237" s="48">
        <v>14</v>
      </c>
      <c r="G1237" s="55">
        <v>3</v>
      </c>
      <c r="H1237" s="61">
        <v>0</v>
      </c>
      <c r="I1237" s="18">
        <v>0</v>
      </c>
      <c r="K1237" s="5">
        <f t="shared" si="76"/>
        <v>0.24000000000000199</v>
      </c>
      <c r="L1237" s="1">
        <f t="shared" si="77"/>
        <v>-0.12999999999999901</v>
      </c>
      <c r="N1237" s="18">
        <v>1232</v>
      </c>
    </row>
    <row r="1238" spans="1:14">
      <c r="A1238" s="74">
        <v>40924</v>
      </c>
      <c r="B1238" s="48">
        <v>49</v>
      </c>
      <c r="C1238" s="48">
        <v>34</v>
      </c>
      <c r="D1238" s="48">
        <v>19</v>
      </c>
      <c r="E1238" s="61">
        <v>30.26</v>
      </c>
      <c r="F1238" s="48">
        <v>12</v>
      </c>
      <c r="G1238" s="55">
        <v>1</v>
      </c>
      <c r="H1238" s="61">
        <v>0</v>
      </c>
      <c r="I1238" s="18">
        <v>0</v>
      </c>
      <c r="K1238" s="5">
        <f t="shared" si="76"/>
        <v>9.9999999999997868E-2</v>
      </c>
      <c r="L1238" s="1">
        <f t="shared" si="77"/>
        <v>0.24000000000000199</v>
      </c>
      <c r="N1238" s="18">
        <v>1233</v>
      </c>
    </row>
    <row r="1239" spans="1:14">
      <c r="A1239" s="74">
        <v>40925</v>
      </c>
      <c r="B1239" s="48">
        <v>47</v>
      </c>
      <c r="C1239" s="48">
        <v>32</v>
      </c>
      <c r="D1239" s="48">
        <v>16</v>
      </c>
      <c r="E1239" s="61">
        <v>30.36</v>
      </c>
      <c r="F1239" s="48">
        <v>12</v>
      </c>
      <c r="G1239" s="55">
        <v>1</v>
      </c>
      <c r="H1239" s="61">
        <v>0</v>
      </c>
      <c r="I1239" s="18">
        <v>1</v>
      </c>
      <c r="K1239" s="5">
        <f t="shared" si="76"/>
        <v>-3.0000000000001137E-2</v>
      </c>
      <c r="L1239" s="1">
        <f t="shared" si="77"/>
        <v>9.9999999999997868E-2</v>
      </c>
      <c r="N1239" s="18">
        <v>1234</v>
      </c>
    </row>
    <row r="1240" spans="1:14">
      <c r="A1240" s="74">
        <v>40926</v>
      </c>
      <c r="B1240" s="48">
        <v>41</v>
      </c>
      <c r="C1240" s="48">
        <v>38</v>
      </c>
      <c r="D1240" s="48">
        <v>35</v>
      </c>
      <c r="E1240" s="61">
        <v>30.33</v>
      </c>
      <c r="F1240" s="48">
        <v>7</v>
      </c>
      <c r="G1240" s="55">
        <v>2</v>
      </c>
      <c r="H1240" s="61" t="s">
        <v>42</v>
      </c>
      <c r="I1240" s="18">
        <v>8</v>
      </c>
      <c r="J1240" s="18" t="s">
        <v>35</v>
      </c>
      <c r="K1240" s="5">
        <f t="shared" si="76"/>
        <v>-0.21999999999999886</v>
      </c>
      <c r="L1240" s="1">
        <f t="shared" si="77"/>
        <v>-3.0000000000001137E-2</v>
      </c>
      <c r="N1240" s="18">
        <v>1235</v>
      </c>
    </row>
    <row r="1241" spans="1:14">
      <c r="A1241" s="74">
        <v>40927</v>
      </c>
      <c r="B1241" s="48">
        <v>40</v>
      </c>
      <c r="C1241" s="48">
        <v>39</v>
      </c>
      <c r="D1241" s="48">
        <v>37</v>
      </c>
      <c r="E1241" s="61">
        <v>30.11</v>
      </c>
      <c r="F1241" s="48">
        <v>10</v>
      </c>
      <c r="G1241" s="55">
        <v>3</v>
      </c>
      <c r="H1241" s="61">
        <v>0.91</v>
      </c>
      <c r="I1241" s="18">
        <v>8</v>
      </c>
      <c r="J1241" s="18" t="s">
        <v>35</v>
      </c>
      <c r="K1241" s="5">
        <f t="shared" si="76"/>
        <v>-0.23999999999999844</v>
      </c>
      <c r="L1241" s="1">
        <f t="shared" si="77"/>
        <v>-0.21999999999999886</v>
      </c>
      <c r="N1241" s="18">
        <v>1236</v>
      </c>
    </row>
    <row r="1242" spans="1:14">
      <c r="A1242" s="74">
        <v>40928</v>
      </c>
      <c r="B1242" s="48">
        <v>41</v>
      </c>
      <c r="C1242" s="48">
        <v>40</v>
      </c>
      <c r="D1242" s="48">
        <v>38</v>
      </c>
      <c r="E1242" s="61">
        <v>29.87</v>
      </c>
      <c r="F1242" s="48">
        <v>6</v>
      </c>
      <c r="G1242" s="55">
        <v>2</v>
      </c>
      <c r="H1242" s="61">
        <v>0.99</v>
      </c>
      <c r="I1242" s="18">
        <v>8</v>
      </c>
      <c r="J1242" s="18" t="s">
        <v>35</v>
      </c>
      <c r="K1242" s="5">
        <f t="shared" si="76"/>
        <v>-0.10000000000000142</v>
      </c>
      <c r="L1242" s="1">
        <f t="shared" si="77"/>
        <v>-0.23999999999999844</v>
      </c>
      <c r="N1242" s="18">
        <v>1237</v>
      </c>
    </row>
    <row r="1243" spans="1:14">
      <c r="A1243" s="74">
        <v>40929</v>
      </c>
      <c r="B1243" s="48">
        <v>58</v>
      </c>
      <c r="C1243" s="48">
        <v>48</v>
      </c>
      <c r="D1243" s="48">
        <v>37</v>
      </c>
      <c r="E1243" s="61">
        <v>29.77</v>
      </c>
      <c r="F1243" s="48">
        <v>17</v>
      </c>
      <c r="G1243" s="55">
        <v>3</v>
      </c>
      <c r="H1243" s="61">
        <v>0.02</v>
      </c>
      <c r="I1243" s="18">
        <v>4</v>
      </c>
      <c r="J1243" s="18" t="s">
        <v>34</v>
      </c>
      <c r="K1243" s="5">
        <f t="shared" si="76"/>
        <v>0.26000000000000156</v>
      </c>
      <c r="L1243" s="1">
        <f t="shared" si="77"/>
        <v>-0.10000000000000142</v>
      </c>
      <c r="N1243" s="18">
        <v>1238</v>
      </c>
    </row>
    <row r="1244" spans="1:14">
      <c r="A1244" s="74">
        <v>40930</v>
      </c>
      <c r="B1244" s="48">
        <v>43</v>
      </c>
      <c r="C1244" s="48">
        <v>40</v>
      </c>
      <c r="D1244" s="48">
        <v>36</v>
      </c>
      <c r="E1244" s="61">
        <v>30.03</v>
      </c>
      <c r="F1244" s="48">
        <v>23</v>
      </c>
      <c r="G1244" s="55">
        <v>6</v>
      </c>
      <c r="H1244" s="61">
        <v>0.63</v>
      </c>
      <c r="I1244" s="18">
        <v>8</v>
      </c>
      <c r="J1244" s="18" t="s">
        <v>35</v>
      </c>
      <c r="K1244" s="5">
        <f t="shared" si="76"/>
        <v>-0.12000000000000099</v>
      </c>
      <c r="L1244" s="1">
        <f t="shared" si="77"/>
        <v>0.26000000000000156</v>
      </c>
      <c r="N1244" s="18">
        <v>1239</v>
      </c>
    </row>
    <row r="1245" spans="1:14">
      <c r="A1245" s="74">
        <v>40931</v>
      </c>
      <c r="B1245" s="48">
        <v>57</v>
      </c>
      <c r="C1245" s="48">
        <v>48</v>
      </c>
      <c r="D1245" s="48">
        <v>38</v>
      </c>
      <c r="E1245" s="61">
        <v>29.91</v>
      </c>
      <c r="F1245" s="48">
        <v>13</v>
      </c>
      <c r="G1245" s="55">
        <v>7</v>
      </c>
      <c r="H1245" s="61">
        <v>0.35</v>
      </c>
      <c r="I1245" s="18">
        <v>3</v>
      </c>
      <c r="J1245" s="18" t="s">
        <v>35</v>
      </c>
      <c r="K1245" s="5">
        <f t="shared" si="76"/>
        <v>0.39999999999999858</v>
      </c>
      <c r="L1245" s="1">
        <f t="shared" si="77"/>
        <v>-0.12000000000000099</v>
      </c>
      <c r="N1245" s="18">
        <v>1240</v>
      </c>
    </row>
    <row r="1246" spans="1:14">
      <c r="A1246" s="74">
        <v>40932</v>
      </c>
      <c r="B1246" s="48">
        <v>54</v>
      </c>
      <c r="C1246" s="48">
        <v>47</v>
      </c>
      <c r="D1246" s="48">
        <v>39</v>
      </c>
      <c r="E1246" s="61">
        <v>30.31</v>
      </c>
      <c r="F1246" s="48">
        <v>7</v>
      </c>
      <c r="G1246" s="55">
        <v>1</v>
      </c>
      <c r="H1246" s="61" t="s">
        <v>42</v>
      </c>
      <c r="I1246" s="18">
        <v>7</v>
      </c>
      <c r="J1246" s="18" t="s">
        <v>35</v>
      </c>
      <c r="K1246" s="5">
        <f t="shared" si="76"/>
        <v>8.9999999999999858E-2</v>
      </c>
      <c r="L1246" s="1">
        <f t="shared" si="77"/>
        <v>0.39999999999999858</v>
      </c>
      <c r="N1246" s="18">
        <v>1241</v>
      </c>
    </row>
    <row r="1247" spans="1:14">
      <c r="A1247" s="74">
        <v>40933</v>
      </c>
      <c r="B1247" s="48">
        <v>60</v>
      </c>
      <c r="C1247" s="48">
        <v>53</v>
      </c>
      <c r="D1247" s="48">
        <v>45</v>
      </c>
      <c r="E1247" s="61">
        <v>30.4</v>
      </c>
      <c r="F1247" s="48">
        <v>7</v>
      </c>
      <c r="G1247" s="55">
        <v>2</v>
      </c>
      <c r="H1247" s="61">
        <v>0.21</v>
      </c>
      <c r="I1247" s="18">
        <v>7</v>
      </c>
      <c r="J1247" s="18" t="s">
        <v>35</v>
      </c>
      <c r="K1247" s="5">
        <f t="shared" si="76"/>
        <v>-0.10999999999999943</v>
      </c>
      <c r="L1247" s="1">
        <f t="shared" si="77"/>
        <v>8.9999999999999858E-2</v>
      </c>
      <c r="N1247" s="18">
        <v>1242</v>
      </c>
    </row>
    <row r="1248" spans="1:14">
      <c r="A1248" s="74">
        <v>40934</v>
      </c>
      <c r="B1248" s="48">
        <v>59</v>
      </c>
      <c r="C1248" s="48">
        <v>54</v>
      </c>
      <c r="D1248" s="48">
        <v>48</v>
      </c>
      <c r="E1248" s="61">
        <v>30.29</v>
      </c>
      <c r="F1248" s="48">
        <v>7</v>
      </c>
      <c r="G1248" s="55">
        <v>3</v>
      </c>
      <c r="H1248" s="61">
        <v>0.03</v>
      </c>
      <c r="I1248" s="18">
        <v>6</v>
      </c>
      <c r="J1248" s="18" t="s">
        <v>35</v>
      </c>
      <c r="K1248" s="5">
        <f t="shared" si="76"/>
        <v>5.0000000000000711E-2</v>
      </c>
      <c r="L1248" s="1">
        <f t="shared" si="77"/>
        <v>-0.10999999999999943</v>
      </c>
      <c r="N1248" s="18">
        <v>1243</v>
      </c>
    </row>
    <row r="1249" spans="1:14">
      <c r="A1249" s="74">
        <v>40935</v>
      </c>
      <c r="B1249" s="48">
        <v>62</v>
      </c>
      <c r="C1249" s="48">
        <v>54</v>
      </c>
      <c r="D1249" s="48">
        <v>45</v>
      </c>
      <c r="E1249" s="61">
        <v>30.34</v>
      </c>
      <c r="F1249" s="48">
        <v>22</v>
      </c>
      <c r="G1249" s="55">
        <v>11</v>
      </c>
      <c r="H1249" s="61">
        <v>0</v>
      </c>
      <c r="I1249" s="18">
        <v>0</v>
      </c>
      <c r="K1249" s="5">
        <f t="shared" si="76"/>
        <v>-3.9999999999999147E-2</v>
      </c>
      <c r="L1249" s="1">
        <f t="shared" si="77"/>
        <v>5.0000000000000711E-2</v>
      </c>
      <c r="N1249" s="18">
        <v>1244</v>
      </c>
    </row>
    <row r="1250" spans="1:14">
      <c r="A1250" s="74">
        <v>40936</v>
      </c>
      <c r="B1250" s="48">
        <v>68</v>
      </c>
      <c r="C1250" s="48">
        <v>55</v>
      </c>
      <c r="D1250" s="48">
        <v>41</v>
      </c>
      <c r="E1250" s="61">
        <v>30.3</v>
      </c>
      <c r="F1250" s="48">
        <v>18</v>
      </c>
      <c r="G1250" s="55">
        <v>8</v>
      </c>
      <c r="H1250" s="61">
        <v>0</v>
      </c>
      <c r="I1250" s="18">
        <v>0</v>
      </c>
      <c r="K1250" s="5">
        <f t="shared" si="76"/>
        <v>-8.0000000000001847E-2</v>
      </c>
      <c r="L1250" s="1">
        <f t="shared" si="77"/>
        <v>-3.9999999999999147E-2</v>
      </c>
      <c r="N1250" s="18">
        <v>1245</v>
      </c>
    </row>
    <row r="1251" spans="1:14">
      <c r="A1251" s="74">
        <v>40937</v>
      </c>
      <c r="B1251" s="48">
        <v>63</v>
      </c>
      <c r="C1251" s="48">
        <v>48</v>
      </c>
      <c r="D1251" s="48">
        <v>32</v>
      </c>
      <c r="E1251" s="61">
        <v>30.22</v>
      </c>
      <c r="F1251" s="48">
        <v>7</v>
      </c>
      <c r="G1251" s="55">
        <v>1</v>
      </c>
      <c r="H1251" s="61">
        <v>0</v>
      </c>
      <c r="I1251" s="18">
        <v>0</v>
      </c>
      <c r="K1251" s="5">
        <f t="shared" si="76"/>
        <v>-0.16999999999999815</v>
      </c>
      <c r="L1251" s="1">
        <f t="shared" si="77"/>
        <v>-8.0000000000001847E-2</v>
      </c>
      <c r="N1251" s="18">
        <v>1246</v>
      </c>
    </row>
    <row r="1252" spans="1:14">
      <c r="A1252" s="74">
        <v>40938</v>
      </c>
      <c r="B1252" s="48">
        <v>66</v>
      </c>
      <c r="C1252" s="48">
        <v>50</v>
      </c>
      <c r="D1252" s="48">
        <v>34</v>
      </c>
      <c r="E1252" s="61">
        <v>30.05</v>
      </c>
      <c r="F1252" s="48">
        <v>7</v>
      </c>
      <c r="G1252" s="55">
        <v>1</v>
      </c>
      <c r="H1252" s="61">
        <v>0</v>
      </c>
      <c r="I1252" s="18">
        <v>0</v>
      </c>
      <c r="K1252" s="5">
        <f t="shared" si="76"/>
        <v>3.9999999999999147E-2</v>
      </c>
      <c r="L1252" s="1">
        <f t="shared" si="77"/>
        <v>-0.16999999999999815</v>
      </c>
      <c r="N1252" s="18">
        <v>1247</v>
      </c>
    </row>
    <row r="1253" spans="1:14">
      <c r="A1253" s="74">
        <v>40939</v>
      </c>
      <c r="B1253" s="48">
        <v>59</v>
      </c>
      <c r="C1253" s="48">
        <v>46</v>
      </c>
      <c r="D1253" s="48">
        <v>33</v>
      </c>
      <c r="E1253" s="61">
        <v>30.09</v>
      </c>
      <c r="F1253" s="48">
        <v>7</v>
      </c>
      <c r="G1253" s="55">
        <v>2</v>
      </c>
      <c r="H1253" s="61">
        <v>0</v>
      </c>
      <c r="I1253" s="18">
        <v>1</v>
      </c>
      <c r="J1253" s="18" t="s">
        <v>35</v>
      </c>
      <c r="K1253" s="5">
        <f t="shared" si="76"/>
        <v>0.14000000000000057</v>
      </c>
      <c r="L1253" s="1">
        <f t="shared" si="77"/>
        <v>3.9999999999999147E-2</v>
      </c>
      <c r="N1253" s="18">
        <v>1248</v>
      </c>
    </row>
    <row r="1254" spans="1:14">
      <c r="A1254" s="74">
        <v>40940</v>
      </c>
      <c r="B1254" s="48">
        <v>57</v>
      </c>
      <c r="C1254" s="48">
        <v>52</v>
      </c>
      <c r="D1254" s="48">
        <v>46</v>
      </c>
      <c r="E1254" s="61">
        <v>30.23</v>
      </c>
      <c r="F1254" s="48">
        <v>15</v>
      </c>
      <c r="G1254" s="55">
        <v>7</v>
      </c>
      <c r="H1254" s="61">
        <v>0.04</v>
      </c>
      <c r="I1254" s="18">
        <v>3</v>
      </c>
      <c r="J1254" s="18" t="s">
        <v>35</v>
      </c>
      <c r="K1254" s="5">
        <f t="shared" si="76"/>
        <v>-8.0000000000001847E-2</v>
      </c>
      <c r="L1254" s="1">
        <f t="shared" si="77"/>
        <v>0.14000000000000057</v>
      </c>
      <c r="N1254" s="18">
        <v>1249</v>
      </c>
    </row>
    <row r="1255" spans="1:14">
      <c r="A1255" s="74">
        <v>40941</v>
      </c>
      <c r="B1255" s="48">
        <v>66</v>
      </c>
      <c r="C1255" s="48">
        <v>55</v>
      </c>
      <c r="D1255" s="48">
        <v>44</v>
      </c>
      <c r="E1255" s="61">
        <v>30.15</v>
      </c>
      <c r="F1255" s="48">
        <v>31</v>
      </c>
      <c r="G1255" s="55">
        <v>12</v>
      </c>
      <c r="H1255" s="61">
        <v>0</v>
      </c>
      <c r="I1255" s="18">
        <v>0</v>
      </c>
      <c r="K1255" s="5">
        <f t="shared" si="76"/>
        <v>-9.9999999999997868E-2</v>
      </c>
      <c r="L1255" s="1">
        <f t="shared" si="77"/>
        <v>-8.0000000000001847E-2</v>
      </c>
      <c r="N1255" s="18">
        <v>1250</v>
      </c>
    </row>
    <row r="1256" spans="1:14">
      <c r="A1256" s="74">
        <v>40942</v>
      </c>
      <c r="B1256" s="48">
        <v>65</v>
      </c>
      <c r="C1256" s="48">
        <v>51</v>
      </c>
      <c r="D1256" s="48">
        <v>37</v>
      </c>
      <c r="E1256" s="61">
        <v>30.05</v>
      </c>
      <c r="F1256" s="48">
        <v>17</v>
      </c>
      <c r="G1256" s="55">
        <v>7</v>
      </c>
      <c r="H1256" s="61">
        <v>0</v>
      </c>
      <c r="I1256" s="18">
        <v>0</v>
      </c>
      <c r="K1256" s="5">
        <f t="shared" si="76"/>
        <v>5.9999999999998721E-2</v>
      </c>
      <c r="L1256" s="1">
        <f t="shared" si="77"/>
        <v>-9.9999999999997868E-2</v>
      </c>
      <c r="N1256" s="18">
        <v>1251</v>
      </c>
    </row>
    <row r="1257" spans="1:14">
      <c r="A1257" s="74">
        <v>40943</v>
      </c>
      <c r="B1257" s="48">
        <v>66</v>
      </c>
      <c r="C1257" s="48">
        <v>48</v>
      </c>
      <c r="D1257" s="48">
        <v>30</v>
      </c>
      <c r="E1257" s="61">
        <v>30.11</v>
      </c>
      <c r="F1257" s="48">
        <v>12</v>
      </c>
      <c r="G1257" s="55">
        <v>1</v>
      </c>
      <c r="H1257" s="61">
        <v>0</v>
      </c>
      <c r="I1257" s="18">
        <v>0</v>
      </c>
      <c r="K1257" s="5">
        <f t="shared" si="76"/>
        <v>-1.9999999999999574E-2</v>
      </c>
      <c r="L1257" s="1">
        <f t="shared" si="77"/>
        <v>5.9999999999998721E-2</v>
      </c>
      <c r="N1257" s="18">
        <v>1252</v>
      </c>
    </row>
    <row r="1258" spans="1:14">
      <c r="A1258" s="74">
        <v>40944</v>
      </c>
      <c r="B1258" s="48">
        <v>67</v>
      </c>
      <c r="C1258" s="48">
        <v>49</v>
      </c>
      <c r="D1258" s="48">
        <v>31</v>
      </c>
      <c r="E1258" s="61">
        <v>30.09</v>
      </c>
      <c r="F1258" s="48">
        <v>12</v>
      </c>
      <c r="G1258" s="55">
        <v>1</v>
      </c>
      <c r="H1258" s="61">
        <v>0</v>
      </c>
      <c r="I1258" s="18">
        <v>0</v>
      </c>
      <c r="K1258" s="5">
        <f t="shared" si="76"/>
        <v>-0.16000000000000014</v>
      </c>
      <c r="L1258" s="1">
        <f t="shared" si="77"/>
        <v>-1.9999999999999574E-2</v>
      </c>
      <c r="N1258" s="18">
        <v>1253</v>
      </c>
    </row>
    <row r="1259" spans="1:14">
      <c r="A1259" s="74">
        <v>40945</v>
      </c>
      <c r="B1259" s="48">
        <v>65</v>
      </c>
      <c r="C1259" s="48">
        <v>47</v>
      </c>
      <c r="D1259" s="48">
        <v>29</v>
      </c>
      <c r="E1259" s="61">
        <v>29.93</v>
      </c>
      <c r="F1259" s="48">
        <v>8</v>
      </c>
      <c r="G1259" s="55">
        <v>1</v>
      </c>
      <c r="H1259" s="61">
        <v>0</v>
      </c>
      <c r="I1259" s="18">
        <v>0</v>
      </c>
      <c r="K1259" s="5">
        <f t="shared" si="76"/>
        <v>3.0000000000001137E-2</v>
      </c>
      <c r="L1259" s="1">
        <f t="shared" si="77"/>
        <v>-0.16000000000000014</v>
      </c>
      <c r="N1259" s="18">
        <v>1254</v>
      </c>
    </row>
    <row r="1260" spans="1:14">
      <c r="A1260" s="74">
        <v>40946</v>
      </c>
      <c r="B1260" s="48">
        <v>50</v>
      </c>
      <c r="C1260" s="48">
        <v>47</v>
      </c>
      <c r="D1260" s="48">
        <v>44</v>
      </c>
      <c r="E1260" s="61">
        <v>29.96</v>
      </c>
      <c r="F1260" s="48">
        <v>10</v>
      </c>
      <c r="G1260" s="55">
        <v>2</v>
      </c>
      <c r="H1260" s="61">
        <v>0.1</v>
      </c>
      <c r="I1260" s="18">
        <v>8</v>
      </c>
      <c r="J1260" s="18" t="s">
        <v>35</v>
      </c>
      <c r="K1260" s="5">
        <f t="shared" si="76"/>
        <v>0.25</v>
      </c>
      <c r="L1260" s="1">
        <f t="shared" si="77"/>
        <v>3.0000000000001137E-2</v>
      </c>
      <c r="N1260" s="18">
        <v>1255</v>
      </c>
    </row>
    <row r="1261" spans="1:14">
      <c r="A1261" s="74">
        <v>40947</v>
      </c>
      <c r="B1261" s="48">
        <v>64</v>
      </c>
      <c r="C1261" s="48">
        <v>55</v>
      </c>
      <c r="D1261" s="48">
        <v>45</v>
      </c>
      <c r="E1261" s="61">
        <v>30.21</v>
      </c>
      <c r="F1261" s="48">
        <v>9</v>
      </c>
      <c r="G1261" s="55">
        <v>2</v>
      </c>
      <c r="H1261" s="61">
        <v>0</v>
      </c>
      <c r="I1261" s="18">
        <v>2</v>
      </c>
      <c r="K1261" s="5">
        <f t="shared" si="76"/>
        <v>1.9999999999999574E-2</v>
      </c>
      <c r="L1261" s="1">
        <f t="shared" si="77"/>
        <v>0.25</v>
      </c>
      <c r="N1261" s="18">
        <v>1256</v>
      </c>
    </row>
    <row r="1262" spans="1:14">
      <c r="A1262" s="74">
        <v>40948</v>
      </c>
      <c r="B1262" s="48">
        <v>65</v>
      </c>
      <c r="C1262" s="48">
        <v>52</v>
      </c>
      <c r="D1262" s="48">
        <v>39</v>
      </c>
      <c r="E1262" s="61">
        <v>30.23</v>
      </c>
      <c r="F1262" s="48">
        <v>7</v>
      </c>
      <c r="G1262" s="55">
        <v>1</v>
      </c>
      <c r="H1262" s="61">
        <v>0</v>
      </c>
      <c r="I1262" s="18">
        <v>0</v>
      </c>
      <c r="K1262" s="5">
        <f t="shared" si="76"/>
        <v>-0.12999999999999901</v>
      </c>
      <c r="L1262" s="1">
        <f t="shared" si="77"/>
        <v>1.9999999999999574E-2</v>
      </c>
      <c r="N1262" s="18">
        <v>1257</v>
      </c>
    </row>
    <row r="1263" spans="1:14">
      <c r="A1263" s="74">
        <v>40949</v>
      </c>
      <c r="B1263" s="48">
        <v>58</v>
      </c>
      <c r="C1263" s="48">
        <v>51</v>
      </c>
      <c r="D1263" s="48">
        <v>43</v>
      </c>
      <c r="E1263" s="61">
        <v>30.1</v>
      </c>
      <c r="F1263" s="48">
        <v>13</v>
      </c>
      <c r="G1263" s="55">
        <v>3</v>
      </c>
      <c r="H1263" s="61">
        <v>0.06</v>
      </c>
      <c r="I1263" s="18">
        <v>8</v>
      </c>
      <c r="J1263" s="18" t="s">
        <v>35</v>
      </c>
      <c r="K1263" s="5">
        <f t="shared" si="76"/>
        <v>-6.0000000000002274E-2</v>
      </c>
      <c r="L1263" s="1">
        <f t="shared" si="77"/>
        <v>-0.12999999999999901</v>
      </c>
      <c r="N1263" s="18">
        <v>1258</v>
      </c>
    </row>
    <row r="1264" spans="1:14">
      <c r="A1264" s="74">
        <v>40950</v>
      </c>
      <c r="B1264" s="48">
        <v>65</v>
      </c>
      <c r="C1264" s="48">
        <v>56</v>
      </c>
      <c r="D1264" s="48">
        <v>47</v>
      </c>
      <c r="E1264" s="61">
        <v>30.04</v>
      </c>
      <c r="F1264" s="48">
        <v>10</v>
      </c>
      <c r="G1264" s="55">
        <v>1</v>
      </c>
      <c r="H1264" s="61">
        <v>0</v>
      </c>
      <c r="I1264" s="18">
        <v>6</v>
      </c>
      <c r="J1264" s="18" t="s">
        <v>37</v>
      </c>
      <c r="K1264" s="5">
        <f t="shared" si="76"/>
        <v>-7.0000000000000284E-2</v>
      </c>
      <c r="L1264" s="1">
        <f t="shared" si="77"/>
        <v>-6.0000000000002274E-2</v>
      </c>
      <c r="N1264" s="18">
        <v>1259</v>
      </c>
    </row>
    <row r="1265" spans="1:14">
      <c r="A1265" s="74">
        <v>40951</v>
      </c>
      <c r="B1265" s="48">
        <v>61</v>
      </c>
      <c r="C1265" s="48">
        <v>50</v>
      </c>
      <c r="D1265" s="48">
        <v>38</v>
      </c>
      <c r="E1265" s="61">
        <v>29.97</v>
      </c>
      <c r="F1265" s="48">
        <v>15</v>
      </c>
      <c r="G1265" s="55">
        <v>5</v>
      </c>
      <c r="H1265" s="61" t="s">
        <v>42</v>
      </c>
      <c r="I1265" s="18">
        <v>4</v>
      </c>
      <c r="J1265" s="18" t="s">
        <v>35</v>
      </c>
      <c r="K1265" s="5">
        <f t="shared" ref="K1265:K1296" si="78">E1266-E1265</f>
        <v>-5.9999999999998721E-2</v>
      </c>
      <c r="L1265" s="1">
        <f t="shared" si="77"/>
        <v>-7.0000000000000284E-2</v>
      </c>
      <c r="N1265" s="18">
        <v>1260</v>
      </c>
    </row>
    <row r="1266" spans="1:14">
      <c r="A1266" s="74">
        <v>40952</v>
      </c>
      <c r="B1266" s="48">
        <v>58</v>
      </c>
      <c r="C1266" s="48">
        <v>51</v>
      </c>
      <c r="D1266" s="48">
        <v>43</v>
      </c>
      <c r="E1266" s="61">
        <v>29.91</v>
      </c>
      <c r="F1266" s="48">
        <v>13</v>
      </c>
      <c r="G1266" s="55">
        <v>4</v>
      </c>
      <c r="H1266" s="61">
        <v>0.09</v>
      </c>
      <c r="I1266" s="18">
        <v>6</v>
      </c>
      <c r="J1266" s="18" t="s">
        <v>35</v>
      </c>
      <c r="K1266" s="5">
        <f t="shared" si="78"/>
        <v>7.9999999999998295E-2</v>
      </c>
      <c r="L1266" s="1">
        <f t="shared" ref="L1266:L1297" si="79">E1266-E1265</f>
        <v>-5.9999999999998721E-2</v>
      </c>
      <c r="N1266" s="18">
        <v>1261</v>
      </c>
    </row>
    <row r="1267" spans="1:14">
      <c r="A1267" s="74">
        <v>40953</v>
      </c>
      <c r="B1267" s="48">
        <v>61</v>
      </c>
      <c r="C1267" s="48">
        <v>48</v>
      </c>
      <c r="D1267" s="48">
        <v>34</v>
      </c>
      <c r="E1267" s="61">
        <v>29.99</v>
      </c>
      <c r="F1267" s="48">
        <v>13</v>
      </c>
      <c r="G1267" s="55">
        <v>5</v>
      </c>
      <c r="H1267" s="61">
        <v>0</v>
      </c>
      <c r="I1267" s="18">
        <v>1</v>
      </c>
      <c r="K1267" s="5">
        <f t="shared" si="78"/>
        <v>0.19000000000000128</v>
      </c>
      <c r="L1267" s="1">
        <f t="shared" si="79"/>
        <v>7.9999999999998295E-2</v>
      </c>
      <c r="N1267" s="18">
        <v>1262</v>
      </c>
    </row>
    <row r="1268" spans="1:14">
      <c r="A1268" s="74">
        <v>40954</v>
      </c>
      <c r="B1268" s="48">
        <v>60</v>
      </c>
      <c r="C1268" s="48">
        <v>48</v>
      </c>
      <c r="D1268" s="48">
        <v>36</v>
      </c>
      <c r="E1268" s="61">
        <v>30.18</v>
      </c>
      <c r="F1268" s="48">
        <v>18</v>
      </c>
      <c r="G1268" s="55">
        <v>9</v>
      </c>
      <c r="H1268" s="61">
        <v>0</v>
      </c>
      <c r="I1268" s="18">
        <v>0</v>
      </c>
      <c r="K1268" s="5">
        <f t="shared" si="78"/>
        <v>5.0000000000000711E-2</v>
      </c>
      <c r="L1268" s="1">
        <f t="shared" si="79"/>
        <v>0.19000000000000128</v>
      </c>
      <c r="N1268" s="18">
        <v>1263</v>
      </c>
    </row>
    <row r="1269" spans="1:14">
      <c r="A1269" s="74">
        <v>40955</v>
      </c>
      <c r="B1269" s="48">
        <v>68</v>
      </c>
      <c r="C1269" s="48">
        <v>54</v>
      </c>
      <c r="D1269" s="48">
        <v>40</v>
      </c>
      <c r="E1269" s="61">
        <v>30.23</v>
      </c>
      <c r="F1269" s="48">
        <v>16</v>
      </c>
      <c r="G1269" s="55">
        <v>6</v>
      </c>
      <c r="H1269" s="61">
        <v>0</v>
      </c>
      <c r="I1269" s="18">
        <v>0</v>
      </c>
      <c r="K1269" s="5">
        <f t="shared" si="78"/>
        <v>-3.0000000000001137E-2</v>
      </c>
      <c r="L1269" s="1">
        <f t="shared" si="79"/>
        <v>5.0000000000000711E-2</v>
      </c>
      <c r="N1269" s="18">
        <v>1264</v>
      </c>
    </row>
    <row r="1270" spans="1:14">
      <c r="A1270" s="74">
        <v>40956</v>
      </c>
      <c r="B1270" s="48">
        <v>61</v>
      </c>
      <c r="C1270" s="48">
        <v>48</v>
      </c>
      <c r="D1270" s="48">
        <v>35</v>
      </c>
      <c r="E1270" s="61">
        <v>30.2</v>
      </c>
      <c r="F1270" s="48">
        <v>7</v>
      </c>
      <c r="G1270" s="55">
        <v>1</v>
      </c>
      <c r="H1270" s="61">
        <v>0</v>
      </c>
      <c r="I1270" s="18">
        <v>1</v>
      </c>
      <c r="K1270" s="5">
        <f t="shared" si="78"/>
        <v>-5.9999999999998721E-2</v>
      </c>
      <c r="L1270" s="1">
        <f t="shared" si="79"/>
        <v>-3.0000000000001137E-2</v>
      </c>
      <c r="N1270" s="18">
        <v>1265</v>
      </c>
    </row>
    <row r="1271" spans="1:14">
      <c r="A1271" s="74">
        <v>40957</v>
      </c>
      <c r="B1271" s="48">
        <v>59</v>
      </c>
      <c r="C1271" s="48">
        <v>49</v>
      </c>
      <c r="D1271" s="48">
        <v>39</v>
      </c>
      <c r="E1271" s="61">
        <v>30.14</v>
      </c>
      <c r="F1271" s="48">
        <v>13</v>
      </c>
      <c r="G1271" s="55">
        <v>3</v>
      </c>
      <c r="H1271" s="61">
        <v>0</v>
      </c>
      <c r="I1271" s="18">
        <v>0</v>
      </c>
      <c r="K1271" s="5">
        <f t="shared" si="78"/>
        <v>-7.0000000000000284E-2</v>
      </c>
      <c r="L1271" s="1">
        <f t="shared" si="79"/>
        <v>-5.9999999999998721E-2</v>
      </c>
      <c r="N1271" s="18">
        <v>1266</v>
      </c>
    </row>
    <row r="1272" spans="1:14">
      <c r="A1272" s="74">
        <v>40958</v>
      </c>
      <c r="B1272" s="48">
        <v>58</v>
      </c>
      <c r="C1272" s="48">
        <v>49</v>
      </c>
      <c r="D1272" s="48">
        <v>39</v>
      </c>
      <c r="E1272" s="61">
        <v>30.07</v>
      </c>
      <c r="F1272" s="48">
        <v>12</v>
      </c>
      <c r="G1272" s="55">
        <v>5</v>
      </c>
      <c r="H1272" s="61">
        <v>0</v>
      </c>
      <c r="I1272" s="18">
        <v>1</v>
      </c>
      <c r="K1272" s="5">
        <f t="shared" si="78"/>
        <v>0.10999999999999943</v>
      </c>
      <c r="L1272" s="1">
        <f t="shared" si="79"/>
        <v>-7.0000000000000284E-2</v>
      </c>
      <c r="N1272" s="18">
        <v>1267</v>
      </c>
    </row>
    <row r="1273" spans="1:14">
      <c r="A1273" s="74">
        <v>40959</v>
      </c>
      <c r="B1273" s="48">
        <v>52</v>
      </c>
      <c r="C1273" s="48">
        <v>48</v>
      </c>
      <c r="D1273" s="48">
        <v>43</v>
      </c>
      <c r="E1273" s="61">
        <v>30.18</v>
      </c>
      <c r="F1273" s="48">
        <v>7</v>
      </c>
      <c r="G1273" s="55">
        <v>2</v>
      </c>
      <c r="H1273" s="61">
        <v>0.01</v>
      </c>
      <c r="I1273" s="18">
        <v>7</v>
      </c>
      <c r="J1273" s="18" t="s">
        <v>35</v>
      </c>
      <c r="K1273" s="5">
        <f t="shared" si="78"/>
        <v>8.9999999999999858E-2</v>
      </c>
      <c r="L1273" s="1">
        <f t="shared" si="79"/>
        <v>0.10999999999999943</v>
      </c>
      <c r="N1273" s="18">
        <v>1268</v>
      </c>
    </row>
    <row r="1274" spans="1:14">
      <c r="A1274" s="74">
        <v>40960</v>
      </c>
      <c r="B1274" s="48">
        <v>69</v>
      </c>
      <c r="C1274" s="48">
        <v>55</v>
      </c>
      <c r="D1274" s="48">
        <v>41</v>
      </c>
      <c r="E1274" s="61">
        <v>30.27</v>
      </c>
      <c r="F1274" s="48">
        <v>8</v>
      </c>
      <c r="G1274" s="55">
        <v>2</v>
      </c>
      <c r="H1274" s="61">
        <v>0</v>
      </c>
      <c r="I1274" s="18">
        <v>0</v>
      </c>
      <c r="K1274" s="5">
        <f t="shared" si="78"/>
        <v>-5.9999999999998721E-2</v>
      </c>
      <c r="L1274" s="1">
        <f t="shared" si="79"/>
        <v>8.9999999999999858E-2</v>
      </c>
      <c r="N1274" s="18">
        <v>1269</v>
      </c>
    </row>
    <row r="1275" spans="1:14">
      <c r="A1275" s="74">
        <v>40961</v>
      </c>
      <c r="B1275" s="48">
        <v>75</v>
      </c>
      <c r="C1275" s="48">
        <v>62</v>
      </c>
      <c r="D1275" s="48">
        <v>49</v>
      </c>
      <c r="E1275" s="61">
        <v>30.21</v>
      </c>
      <c r="F1275" s="48">
        <v>9</v>
      </c>
      <c r="G1275" s="55">
        <v>5</v>
      </c>
      <c r="H1275" s="61">
        <v>0</v>
      </c>
      <c r="I1275" s="18">
        <v>0</v>
      </c>
      <c r="K1275" s="5">
        <f t="shared" si="78"/>
        <v>-5.0000000000000711E-2</v>
      </c>
      <c r="L1275" s="1">
        <f t="shared" si="79"/>
        <v>-5.9999999999998721E-2</v>
      </c>
      <c r="N1275" s="18">
        <v>1270</v>
      </c>
    </row>
    <row r="1276" spans="1:14">
      <c r="A1276" s="74">
        <v>40962</v>
      </c>
      <c r="B1276" s="48">
        <v>68</v>
      </c>
      <c r="C1276" s="48">
        <v>60</v>
      </c>
      <c r="D1276" s="48">
        <v>51</v>
      </c>
      <c r="E1276" s="61">
        <v>30.16</v>
      </c>
      <c r="F1276" s="48">
        <v>31</v>
      </c>
      <c r="G1276" s="55">
        <v>13</v>
      </c>
      <c r="H1276" s="61">
        <v>0</v>
      </c>
      <c r="I1276" s="18">
        <v>0</v>
      </c>
      <c r="K1276" s="5">
        <f t="shared" si="78"/>
        <v>-0.14000000000000057</v>
      </c>
      <c r="L1276" s="1">
        <f t="shared" si="79"/>
        <v>-5.0000000000000711E-2</v>
      </c>
      <c r="N1276" s="18">
        <v>1271</v>
      </c>
    </row>
    <row r="1277" spans="1:14">
      <c r="A1277" s="74">
        <v>40963</v>
      </c>
      <c r="B1277" s="48">
        <v>73</v>
      </c>
      <c r="C1277" s="48">
        <v>63</v>
      </c>
      <c r="D1277" s="48">
        <v>53</v>
      </c>
      <c r="E1277" s="61">
        <v>30.02</v>
      </c>
      <c r="F1277" s="48">
        <v>20</v>
      </c>
      <c r="G1277" s="55">
        <v>10</v>
      </c>
      <c r="H1277" s="61">
        <v>0</v>
      </c>
      <c r="I1277" s="18">
        <v>0</v>
      </c>
      <c r="K1277" s="5">
        <f t="shared" si="78"/>
        <v>0.23000000000000043</v>
      </c>
      <c r="L1277" s="1">
        <f t="shared" si="79"/>
        <v>-0.14000000000000057</v>
      </c>
      <c r="N1277" s="18">
        <v>1272</v>
      </c>
    </row>
    <row r="1278" spans="1:14">
      <c r="A1278" s="74">
        <v>40964</v>
      </c>
      <c r="B1278" s="48">
        <v>58</v>
      </c>
      <c r="C1278" s="48">
        <v>49</v>
      </c>
      <c r="D1278" s="48">
        <v>40</v>
      </c>
      <c r="E1278" s="61">
        <v>30.25</v>
      </c>
      <c r="F1278" s="48">
        <v>22</v>
      </c>
      <c r="G1278" s="55">
        <v>9</v>
      </c>
      <c r="H1278" s="61">
        <v>0</v>
      </c>
      <c r="I1278" s="18">
        <v>0</v>
      </c>
      <c r="K1278" s="5">
        <f t="shared" si="78"/>
        <v>-0.23999999999999844</v>
      </c>
      <c r="L1278" s="1">
        <f t="shared" si="79"/>
        <v>0.23000000000000043</v>
      </c>
      <c r="N1278" s="18">
        <v>1273</v>
      </c>
    </row>
    <row r="1279" spans="1:14">
      <c r="A1279" s="74">
        <v>40965</v>
      </c>
      <c r="B1279" s="48">
        <v>53</v>
      </c>
      <c r="C1279" s="48">
        <v>47</v>
      </c>
      <c r="D1279" s="48">
        <v>41</v>
      </c>
      <c r="E1279" s="61">
        <v>30.01</v>
      </c>
      <c r="F1279" s="48">
        <v>16</v>
      </c>
      <c r="G1279" s="55">
        <v>8</v>
      </c>
      <c r="H1279" s="61">
        <v>0</v>
      </c>
      <c r="I1279" s="18">
        <v>2</v>
      </c>
      <c r="K1279" s="5">
        <f t="shared" si="78"/>
        <v>-0.18000000000000327</v>
      </c>
      <c r="L1279" s="1">
        <f t="shared" si="79"/>
        <v>-0.23999999999999844</v>
      </c>
      <c r="N1279" s="18">
        <v>1274</v>
      </c>
    </row>
    <row r="1280" spans="1:14">
      <c r="A1280" s="74">
        <v>40966</v>
      </c>
      <c r="B1280" s="48">
        <v>59</v>
      </c>
      <c r="C1280" s="48">
        <v>51</v>
      </c>
      <c r="D1280" s="48">
        <v>43</v>
      </c>
      <c r="E1280" s="61">
        <v>29.83</v>
      </c>
      <c r="F1280" s="48">
        <v>24</v>
      </c>
      <c r="G1280" s="55">
        <v>9</v>
      </c>
      <c r="H1280" s="61">
        <v>0</v>
      </c>
      <c r="I1280" s="18">
        <v>1</v>
      </c>
      <c r="K1280" s="5">
        <f t="shared" si="78"/>
        <v>0.17000000000000171</v>
      </c>
      <c r="L1280" s="1">
        <f t="shared" si="79"/>
        <v>-0.18000000000000327</v>
      </c>
      <c r="N1280" s="18">
        <v>1275</v>
      </c>
    </row>
    <row r="1281" spans="1:14">
      <c r="A1281" s="74">
        <v>40967</v>
      </c>
      <c r="B1281" s="48">
        <v>51</v>
      </c>
      <c r="C1281" s="48">
        <v>40</v>
      </c>
      <c r="D1281" s="48">
        <v>29</v>
      </c>
      <c r="E1281" s="61">
        <v>30</v>
      </c>
      <c r="F1281" s="48">
        <v>31</v>
      </c>
      <c r="G1281" s="55">
        <v>10</v>
      </c>
      <c r="H1281" s="61">
        <v>0</v>
      </c>
      <c r="I1281" s="18">
        <v>5</v>
      </c>
      <c r="J1281" s="18" t="s">
        <v>35</v>
      </c>
      <c r="K1281" s="5">
        <f t="shared" si="78"/>
        <v>-1.0000000000001563E-2</v>
      </c>
      <c r="L1281" s="1">
        <f t="shared" si="79"/>
        <v>0.17000000000000171</v>
      </c>
      <c r="N1281" s="18">
        <v>1276</v>
      </c>
    </row>
    <row r="1282" spans="1:14">
      <c r="A1282" s="74">
        <v>40968</v>
      </c>
      <c r="B1282" s="48">
        <v>52</v>
      </c>
      <c r="C1282" s="48">
        <v>45</v>
      </c>
      <c r="D1282" s="48">
        <v>38</v>
      </c>
      <c r="E1282" s="61">
        <v>29.99</v>
      </c>
      <c r="F1282" s="48">
        <v>33</v>
      </c>
      <c r="G1282" s="55">
        <v>14</v>
      </c>
      <c r="H1282" s="61">
        <v>0.35</v>
      </c>
      <c r="I1282" s="18">
        <v>6</v>
      </c>
      <c r="J1282" s="18" t="s">
        <v>36</v>
      </c>
      <c r="K1282" s="5">
        <f t="shared" si="78"/>
        <v>0.16000000000000014</v>
      </c>
      <c r="L1282" s="1">
        <f t="shared" si="79"/>
        <v>-1.0000000000001563E-2</v>
      </c>
      <c r="N1282" s="18">
        <v>1277</v>
      </c>
    </row>
    <row r="1283" spans="1:14">
      <c r="A1283" s="74">
        <v>40969</v>
      </c>
      <c r="B1283" s="48">
        <v>57</v>
      </c>
      <c r="C1283" s="48">
        <v>49</v>
      </c>
      <c r="D1283" s="48">
        <v>40</v>
      </c>
      <c r="E1283" s="61">
        <v>30.15</v>
      </c>
      <c r="F1283" s="48">
        <v>18</v>
      </c>
      <c r="G1283" s="55">
        <v>8</v>
      </c>
      <c r="H1283" s="61">
        <v>0.05</v>
      </c>
      <c r="I1283" s="18">
        <v>6</v>
      </c>
      <c r="J1283" s="18" t="s">
        <v>35</v>
      </c>
      <c r="K1283" s="5">
        <f t="shared" si="78"/>
        <v>0.21000000000000085</v>
      </c>
      <c r="L1283" s="1">
        <f t="shared" si="79"/>
        <v>0.16000000000000014</v>
      </c>
      <c r="N1283" s="18">
        <v>1278</v>
      </c>
    </row>
    <row r="1284" spans="1:14">
      <c r="A1284" s="74">
        <v>40970</v>
      </c>
      <c r="B1284" s="48">
        <v>64</v>
      </c>
      <c r="C1284" s="48">
        <v>50</v>
      </c>
      <c r="D1284" s="48">
        <v>35</v>
      </c>
      <c r="E1284" s="61">
        <v>30.36</v>
      </c>
      <c r="F1284" s="48">
        <v>17</v>
      </c>
      <c r="G1284" s="55">
        <v>8</v>
      </c>
      <c r="H1284" s="61">
        <v>0</v>
      </c>
      <c r="I1284" s="18">
        <v>0</v>
      </c>
      <c r="K1284" s="5">
        <f t="shared" si="78"/>
        <v>-7.0000000000000284E-2</v>
      </c>
      <c r="L1284" s="1">
        <f t="shared" si="79"/>
        <v>0.21000000000000085</v>
      </c>
      <c r="N1284" s="18">
        <v>1279</v>
      </c>
    </row>
    <row r="1285" spans="1:14">
      <c r="A1285" s="74">
        <v>40971</v>
      </c>
      <c r="B1285" s="48">
        <v>77</v>
      </c>
      <c r="C1285" s="48">
        <v>59</v>
      </c>
      <c r="D1285" s="48">
        <v>41</v>
      </c>
      <c r="E1285" s="61">
        <v>30.29</v>
      </c>
      <c r="F1285" s="48">
        <v>15</v>
      </c>
      <c r="G1285" s="55">
        <v>5</v>
      </c>
      <c r="H1285" s="61">
        <v>0</v>
      </c>
      <c r="I1285" s="18">
        <v>0</v>
      </c>
      <c r="K1285" s="5">
        <f t="shared" si="78"/>
        <v>-0.12999999999999901</v>
      </c>
      <c r="L1285" s="1">
        <f t="shared" si="79"/>
        <v>-7.0000000000000284E-2</v>
      </c>
      <c r="N1285" s="18">
        <v>1280</v>
      </c>
    </row>
    <row r="1286" spans="1:14">
      <c r="A1286" s="74">
        <v>40972</v>
      </c>
      <c r="B1286" s="48">
        <v>73</v>
      </c>
      <c r="C1286" s="48">
        <v>55</v>
      </c>
      <c r="D1286" s="48">
        <v>36</v>
      </c>
      <c r="E1286" s="61">
        <v>30.16</v>
      </c>
      <c r="F1286" s="48">
        <v>9</v>
      </c>
      <c r="G1286" s="55">
        <v>1</v>
      </c>
      <c r="H1286" s="61">
        <v>0</v>
      </c>
      <c r="I1286" s="18">
        <v>0</v>
      </c>
      <c r="K1286" s="5">
        <f t="shared" si="78"/>
        <v>-0.19000000000000128</v>
      </c>
      <c r="L1286" s="1">
        <f t="shared" si="79"/>
        <v>-0.12999999999999901</v>
      </c>
      <c r="N1286" s="18">
        <v>1281</v>
      </c>
    </row>
    <row r="1287" spans="1:14">
      <c r="A1287" s="74">
        <v>40973</v>
      </c>
      <c r="B1287" s="48">
        <v>71</v>
      </c>
      <c r="C1287" s="48">
        <v>55</v>
      </c>
      <c r="D1287" s="48">
        <v>38</v>
      </c>
      <c r="E1287" s="61">
        <v>29.97</v>
      </c>
      <c r="F1287" s="48">
        <v>16</v>
      </c>
      <c r="G1287" s="55">
        <v>5</v>
      </c>
      <c r="H1287" s="61">
        <v>0</v>
      </c>
      <c r="I1287" s="18">
        <v>0</v>
      </c>
      <c r="K1287" s="5">
        <f t="shared" si="78"/>
        <v>4.00000000000027E-2</v>
      </c>
      <c r="L1287" s="1">
        <f t="shared" si="79"/>
        <v>-0.19000000000000128</v>
      </c>
      <c r="N1287" s="18">
        <v>1282</v>
      </c>
    </row>
    <row r="1288" spans="1:14">
      <c r="A1288" s="74">
        <v>40974</v>
      </c>
      <c r="B1288" s="48">
        <v>54</v>
      </c>
      <c r="C1288" s="48">
        <v>49</v>
      </c>
      <c r="D1288" s="48">
        <v>44</v>
      </c>
      <c r="E1288" s="61">
        <v>30.01</v>
      </c>
      <c r="F1288" s="48">
        <v>29</v>
      </c>
      <c r="G1288" s="55">
        <v>12</v>
      </c>
      <c r="H1288" s="61">
        <v>0</v>
      </c>
      <c r="I1288" s="18">
        <v>0</v>
      </c>
      <c r="K1288" s="5">
        <f t="shared" si="78"/>
        <v>0.18999999999999773</v>
      </c>
      <c r="L1288" s="1">
        <f t="shared" si="79"/>
        <v>4.00000000000027E-2</v>
      </c>
      <c r="N1288" s="18">
        <v>1283</v>
      </c>
    </row>
    <row r="1289" spans="1:14">
      <c r="A1289" s="74">
        <v>40975</v>
      </c>
      <c r="B1289" s="48">
        <v>68</v>
      </c>
      <c r="C1289" s="48">
        <v>54</v>
      </c>
      <c r="D1289" s="48">
        <v>40</v>
      </c>
      <c r="E1289" s="61">
        <v>30.2</v>
      </c>
      <c r="F1289" s="48">
        <v>21</v>
      </c>
      <c r="G1289" s="55">
        <v>10</v>
      </c>
      <c r="H1289" s="61">
        <v>0</v>
      </c>
      <c r="I1289" s="18">
        <v>0</v>
      </c>
      <c r="K1289" s="5">
        <f t="shared" si="78"/>
        <v>8.0000000000001847E-2</v>
      </c>
      <c r="L1289" s="1">
        <f t="shared" si="79"/>
        <v>0.18999999999999773</v>
      </c>
      <c r="N1289" s="18">
        <v>1284</v>
      </c>
    </row>
    <row r="1290" spans="1:14">
      <c r="A1290" s="74">
        <v>40976</v>
      </c>
      <c r="B1290" s="48">
        <v>71</v>
      </c>
      <c r="C1290" s="48">
        <v>54</v>
      </c>
      <c r="D1290" s="48">
        <v>36</v>
      </c>
      <c r="E1290" s="61">
        <v>30.28</v>
      </c>
      <c r="F1290" s="48">
        <v>13</v>
      </c>
      <c r="G1290" s="55">
        <v>4</v>
      </c>
      <c r="H1290" s="61">
        <v>0</v>
      </c>
      <c r="I1290" s="18">
        <v>0</v>
      </c>
      <c r="K1290" s="5">
        <f t="shared" si="78"/>
        <v>-4.00000000000027E-2</v>
      </c>
      <c r="L1290" s="1">
        <f t="shared" si="79"/>
        <v>8.0000000000001847E-2</v>
      </c>
      <c r="N1290" s="18">
        <v>1285</v>
      </c>
    </row>
    <row r="1291" spans="1:14">
      <c r="A1291" s="74">
        <v>40977</v>
      </c>
      <c r="B1291" s="48">
        <v>70</v>
      </c>
      <c r="C1291" s="48">
        <v>52</v>
      </c>
      <c r="D1291" s="48">
        <v>33</v>
      </c>
      <c r="E1291" s="61">
        <v>30.24</v>
      </c>
      <c r="F1291" s="48">
        <v>17</v>
      </c>
      <c r="G1291" s="55">
        <v>1</v>
      </c>
      <c r="H1291" s="61">
        <v>0</v>
      </c>
      <c r="I1291" s="18">
        <v>0</v>
      </c>
      <c r="K1291" s="5">
        <f t="shared" si="78"/>
        <v>-0.27999999999999758</v>
      </c>
      <c r="L1291" s="1">
        <f t="shared" si="79"/>
        <v>-4.00000000000027E-2</v>
      </c>
      <c r="N1291" s="18">
        <v>1286</v>
      </c>
    </row>
    <row r="1292" spans="1:14">
      <c r="A1292" s="74">
        <v>40978</v>
      </c>
      <c r="B1292" s="48">
        <v>66</v>
      </c>
      <c r="C1292" s="48">
        <v>52</v>
      </c>
      <c r="D1292" s="48">
        <v>37</v>
      </c>
      <c r="E1292" s="61">
        <v>29.96</v>
      </c>
      <c r="F1292" s="48">
        <v>18</v>
      </c>
      <c r="G1292" s="55">
        <v>5</v>
      </c>
      <c r="H1292" s="61">
        <v>0</v>
      </c>
      <c r="I1292" s="18">
        <v>3</v>
      </c>
      <c r="K1292" s="5">
        <f t="shared" si="78"/>
        <v>-3.9999999999999147E-2</v>
      </c>
      <c r="L1292" s="1">
        <f t="shared" si="79"/>
        <v>-0.27999999999999758</v>
      </c>
      <c r="N1292" s="18">
        <v>1287</v>
      </c>
    </row>
    <row r="1293" spans="1:14">
      <c r="A1293" s="74">
        <v>40979</v>
      </c>
      <c r="B1293" s="48">
        <v>57</v>
      </c>
      <c r="C1293" s="48">
        <v>52</v>
      </c>
      <c r="D1293" s="48">
        <v>46</v>
      </c>
      <c r="E1293" s="61">
        <v>29.92</v>
      </c>
      <c r="F1293" s="48">
        <v>32</v>
      </c>
      <c r="G1293" s="55">
        <v>15</v>
      </c>
      <c r="H1293" s="61">
        <v>0.21</v>
      </c>
      <c r="I1293" s="18">
        <v>6</v>
      </c>
      <c r="J1293" s="18" t="s">
        <v>36</v>
      </c>
      <c r="K1293" s="5">
        <f t="shared" si="78"/>
        <v>-3.0000000000001137E-2</v>
      </c>
      <c r="L1293" s="1">
        <f t="shared" si="79"/>
        <v>-3.9999999999999147E-2</v>
      </c>
      <c r="N1293" s="18">
        <v>1288</v>
      </c>
    </row>
    <row r="1294" spans="1:14">
      <c r="A1294" s="74">
        <v>40980</v>
      </c>
      <c r="B1294" s="48">
        <v>59</v>
      </c>
      <c r="C1294" s="48">
        <v>48</v>
      </c>
      <c r="D1294" s="48">
        <v>37</v>
      </c>
      <c r="E1294" s="61">
        <v>29.89</v>
      </c>
      <c r="F1294" s="48">
        <v>37</v>
      </c>
      <c r="G1294" s="55">
        <v>10</v>
      </c>
      <c r="H1294" s="61">
        <v>0</v>
      </c>
      <c r="I1294" s="18">
        <v>3</v>
      </c>
      <c r="K1294" s="5">
        <f t="shared" si="78"/>
        <v>-8.9999999999999858E-2</v>
      </c>
      <c r="L1294" s="1">
        <f t="shared" si="79"/>
        <v>-3.0000000000001137E-2</v>
      </c>
      <c r="N1294" s="18">
        <v>1289</v>
      </c>
    </row>
    <row r="1295" spans="1:14">
      <c r="A1295" s="74">
        <v>40981</v>
      </c>
      <c r="B1295" s="48">
        <v>53</v>
      </c>
      <c r="C1295" s="48">
        <v>51</v>
      </c>
      <c r="D1295" s="48">
        <v>49</v>
      </c>
      <c r="E1295" s="61">
        <v>29.8</v>
      </c>
      <c r="F1295" s="48">
        <v>43</v>
      </c>
      <c r="G1295" s="55">
        <v>26</v>
      </c>
      <c r="H1295" s="61">
        <v>0.88</v>
      </c>
      <c r="I1295" s="18">
        <v>8</v>
      </c>
      <c r="J1295" s="18" t="s">
        <v>35</v>
      </c>
      <c r="K1295" s="5">
        <f t="shared" si="78"/>
        <v>0.17999999999999972</v>
      </c>
      <c r="L1295" s="1">
        <f t="shared" si="79"/>
        <v>-8.9999999999999858E-2</v>
      </c>
      <c r="N1295" s="18">
        <v>1290</v>
      </c>
    </row>
    <row r="1296" spans="1:14">
      <c r="A1296" s="74">
        <v>40982</v>
      </c>
      <c r="B1296" s="48">
        <v>55</v>
      </c>
      <c r="C1296" s="48">
        <v>51</v>
      </c>
      <c r="D1296" s="48">
        <v>47</v>
      </c>
      <c r="E1296" s="61">
        <v>29.98</v>
      </c>
      <c r="F1296" s="48">
        <v>23</v>
      </c>
      <c r="G1296" s="55">
        <v>7</v>
      </c>
      <c r="H1296" s="61">
        <v>1.36</v>
      </c>
      <c r="I1296" s="18">
        <v>8</v>
      </c>
      <c r="J1296" s="18" t="s">
        <v>35</v>
      </c>
      <c r="K1296" s="5">
        <f t="shared" si="78"/>
        <v>-1.0000000000001563E-2</v>
      </c>
      <c r="L1296" s="1">
        <f t="shared" si="79"/>
        <v>0.17999999999999972</v>
      </c>
      <c r="N1296" s="18">
        <v>1291</v>
      </c>
    </row>
    <row r="1297" spans="1:14">
      <c r="A1297" s="74">
        <v>40983</v>
      </c>
      <c r="B1297" s="48">
        <v>60</v>
      </c>
      <c r="C1297" s="48">
        <v>57</v>
      </c>
      <c r="D1297" s="48">
        <v>53</v>
      </c>
      <c r="E1297" s="61">
        <v>29.97</v>
      </c>
      <c r="F1297" s="48">
        <v>36</v>
      </c>
      <c r="G1297" s="55">
        <v>20</v>
      </c>
      <c r="H1297" s="61">
        <v>0.09</v>
      </c>
      <c r="I1297" s="18">
        <v>8</v>
      </c>
      <c r="J1297" s="18" t="s">
        <v>35</v>
      </c>
      <c r="K1297" s="5">
        <f t="shared" ref="K1297:K1304" si="80">E1298-E1297</f>
        <v>-0.18999999999999773</v>
      </c>
      <c r="L1297" s="1">
        <f t="shared" si="79"/>
        <v>-1.0000000000001563E-2</v>
      </c>
      <c r="N1297" s="18">
        <v>1292</v>
      </c>
    </row>
    <row r="1298" spans="1:14">
      <c r="A1298" s="74">
        <v>40984</v>
      </c>
      <c r="B1298" s="48">
        <v>58</v>
      </c>
      <c r="C1298" s="48">
        <v>51</v>
      </c>
      <c r="D1298" s="48">
        <v>44</v>
      </c>
      <c r="E1298" s="61">
        <v>29.78</v>
      </c>
      <c r="F1298" s="48">
        <v>36</v>
      </c>
      <c r="G1298" s="55">
        <v>13</v>
      </c>
      <c r="H1298" s="61">
        <v>0.51</v>
      </c>
      <c r="I1298" s="18">
        <v>7</v>
      </c>
      <c r="J1298" s="18" t="s">
        <v>35</v>
      </c>
      <c r="K1298" s="5">
        <f t="shared" si="80"/>
        <v>-0.22000000000000242</v>
      </c>
      <c r="L1298" s="1">
        <f t="shared" ref="L1298:L1305" si="81">E1298-E1297</f>
        <v>-0.18999999999999773</v>
      </c>
      <c r="N1298" s="18">
        <v>1293</v>
      </c>
    </row>
    <row r="1299" spans="1:14">
      <c r="A1299" s="74">
        <v>40985</v>
      </c>
      <c r="B1299" s="48">
        <v>59</v>
      </c>
      <c r="C1299" s="48">
        <v>46</v>
      </c>
      <c r="D1299" s="48">
        <v>32</v>
      </c>
      <c r="E1299" s="61">
        <v>29.56</v>
      </c>
      <c r="F1299" s="48">
        <v>14</v>
      </c>
      <c r="G1299" s="55">
        <v>3</v>
      </c>
      <c r="H1299" s="61">
        <v>0</v>
      </c>
      <c r="I1299" s="18">
        <v>0</v>
      </c>
      <c r="K1299" s="5">
        <f t="shared" si="80"/>
        <v>0.12000000000000099</v>
      </c>
      <c r="L1299" s="1">
        <f t="shared" si="81"/>
        <v>-0.22000000000000242</v>
      </c>
      <c r="N1299" s="18">
        <v>1294</v>
      </c>
    </row>
    <row r="1300" spans="1:14">
      <c r="A1300" s="74">
        <v>40986</v>
      </c>
      <c r="B1300" s="48">
        <v>55</v>
      </c>
      <c r="C1300" s="48">
        <v>46</v>
      </c>
      <c r="D1300" s="48">
        <v>36</v>
      </c>
      <c r="E1300" s="61">
        <v>29.68</v>
      </c>
      <c r="F1300" s="48">
        <v>18</v>
      </c>
      <c r="G1300" s="55">
        <v>7</v>
      </c>
      <c r="H1300" s="61">
        <v>0.06</v>
      </c>
      <c r="I1300" s="18">
        <v>4</v>
      </c>
      <c r="J1300" s="18" t="s">
        <v>35</v>
      </c>
      <c r="K1300" s="5">
        <f t="shared" si="80"/>
        <v>0.33999999999999986</v>
      </c>
      <c r="L1300" s="1">
        <f t="shared" si="81"/>
        <v>0.12000000000000099</v>
      </c>
      <c r="N1300" s="18">
        <v>1295</v>
      </c>
    </row>
    <row r="1301" spans="1:14">
      <c r="A1301" s="74">
        <v>40987</v>
      </c>
      <c r="B1301" s="48">
        <v>50</v>
      </c>
      <c r="C1301" s="48">
        <v>42</v>
      </c>
      <c r="D1301" s="48">
        <v>33</v>
      </c>
      <c r="E1301" s="61">
        <v>30.02</v>
      </c>
      <c r="F1301" s="48">
        <v>12</v>
      </c>
      <c r="G1301" s="55">
        <v>2</v>
      </c>
      <c r="H1301" s="61">
        <v>0</v>
      </c>
      <c r="I1301" s="18">
        <v>4</v>
      </c>
      <c r="K1301" s="5">
        <f t="shared" si="80"/>
        <v>0.16000000000000014</v>
      </c>
      <c r="L1301" s="1">
        <f t="shared" si="81"/>
        <v>0.33999999999999986</v>
      </c>
      <c r="N1301" s="18">
        <v>1296</v>
      </c>
    </row>
    <row r="1302" spans="1:14">
      <c r="A1302" s="74">
        <v>40988</v>
      </c>
      <c r="B1302" s="48">
        <v>50</v>
      </c>
      <c r="C1302" s="48">
        <v>46</v>
      </c>
      <c r="D1302" s="48">
        <v>42</v>
      </c>
      <c r="E1302" s="61">
        <v>30.18</v>
      </c>
      <c r="F1302" s="48">
        <v>9</v>
      </c>
      <c r="G1302" s="55">
        <v>2</v>
      </c>
      <c r="H1302" s="61" t="s">
        <v>42</v>
      </c>
      <c r="I1302" s="18">
        <v>8</v>
      </c>
      <c r="K1302" s="5">
        <f t="shared" si="80"/>
        <v>-0.12999999999999901</v>
      </c>
      <c r="L1302" s="1">
        <f t="shared" si="81"/>
        <v>0.16000000000000014</v>
      </c>
      <c r="N1302" s="18">
        <v>1297</v>
      </c>
    </row>
    <row r="1303" spans="1:14">
      <c r="A1303" s="74">
        <v>40989</v>
      </c>
      <c r="B1303" s="48">
        <v>57</v>
      </c>
      <c r="C1303" s="48">
        <v>50</v>
      </c>
      <c r="D1303" s="48">
        <v>43</v>
      </c>
      <c r="E1303" s="61">
        <v>30.05</v>
      </c>
      <c r="F1303" s="48">
        <v>23</v>
      </c>
      <c r="G1303" s="55">
        <v>1</v>
      </c>
      <c r="H1303" s="61" t="s">
        <v>42</v>
      </c>
      <c r="I1303" s="18">
        <v>7</v>
      </c>
      <c r="J1303" s="18" t="s">
        <v>35</v>
      </c>
      <c r="K1303" s="5">
        <f t="shared" si="80"/>
        <v>-0.17000000000000171</v>
      </c>
      <c r="L1303" s="1">
        <f t="shared" si="81"/>
        <v>-0.12999999999999901</v>
      </c>
      <c r="N1303" s="18">
        <v>1298</v>
      </c>
    </row>
    <row r="1304" spans="1:14">
      <c r="A1304" s="74">
        <v>40990</v>
      </c>
      <c r="B1304" s="48">
        <v>57</v>
      </c>
      <c r="C1304" s="48">
        <v>50</v>
      </c>
      <c r="D1304" s="48">
        <v>43</v>
      </c>
      <c r="E1304" s="61">
        <v>29.88</v>
      </c>
      <c r="F1304" s="48">
        <v>29</v>
      </c>
      <c r="G1304" s="55">
        <v>10</v>
      </c>
      <c r="H1304" s="61">
        <v>0.25</v>
      </c>
      <c r="I1304" s="18">
        <v>8</v>
      </c>
      <c r="J1304" s="18" t="s">
        <v>35</v>
      </c>
      <c r="K1304" s="5">
        <f t="shared" si="80"/>
        <v>8.9999999999999858E-2</v>
      </c>
      <c r="L1304" s="1">
        <f t="shared" si="81"/>
        <v>-0.17000000000000171</v>
      </c>
      <c r="N1304" s="18">
        <v>1299</v>
      </c>
    </row>
    <row r="1305" spans="1:14">
      <c r="A1305" s="74">
        <v>40991</v>
      </c>
      <c r="B1305" s="48">
        <v>56</v>
      </c>
      <c r="C1305" s="48">
        <v>48</v>
      </c>
      <c r="D1305" s="48">
        <v>40</v>
      </c>
      <c r="E1305" s="61">
        <v>29.97</v>
      </c>
      <c r="F1305" s="48">
        <v>18</v>
      </c>
      <c r="G1305" s="55">
        <v>6</v>
      </c>
      <c r="H1305" s="61">
        <v>0</v>
      </c>
      <c r="I1305" s="18">
        <v>4</v>
      </c>
      <c r="K1305" s="5"/>
      <c r="L1305" s="1">
        <f t="shared" si="81"/>
        <v>8.9999999999999858E-2</v>
      </c>
      <c r="N1305" s="18">
        <v>1300</v>
      </c>
    </row>
    <row r="1306" spans="1:14">
      <c r="A1306" s="71">
        <v>41295</v>
      </c>
      <c r="B1306" s="52">
        <v>67</v>
      </c>
      <c r="C1306" s="52">
        <v>47</v>
      </c>
      <c r="D1306" s="52">
        <v>27</v>
      </c>
      <c r="E1306" s="63">
        <v>30.16</v>
      </c>
      <c r="F1306" s="52">
        <v>9</v>
      </c>
      <c r="G1306" s="58">
        <v>2</v>
      </c>
      <c r="H1306" s="63">
        <v>0</v>
      </c>
      <c r="I1306" s="37">
        <v>0</v>
      </c>
      <c r="J1306" s="37"/>
      <c r="K1306" s="35">
        <f t="shared" ref="K1306:K1345" si="82">E1307-E1306</f>
        <v>-5.9999999999998721E-2</v>
      </c>
      <c r="L1306" s="20"/>
      <c r="M1306" s="18">
        <v>2013</v>
      </c>
      <c r="N1306" s="18">
        <v>1301</v>
      </c>
    </row>
    <row r="1307" spans="1:14">
      <c r="A1307" s="16">
        <v>41296</v>
      </c>
      <c r="B1307" s="48">
        <v>61</v>
      </c>
      <c r="C1307" s="48">
        <v>44</v>
      </c>
      <c r="D1307" s="48">
        <v>27</v>
      </c>
      <c r="E1307" s="61">
        <v>30.1</v>
      </c>
      <c r="F1307" s="48">
        <v>6</v>
      </c>
      <c r="G1307" s="55">
        <v>1</v>
      </c>
      <c r="H1307" s="61">
        <v>0</v>
      </c>
      <c r="I1307" s="18">
        <v>0</v>
      </c>
      <c r="K1307" s="5">
        <f t="shared" si="82"/>
        <v>-2.0000000000003126E-2</v>
      </c>
      <c r="L1307" s="1">
        <f t="shared" ref="L1307:L1346" si="83">E1307-E1306</f>
        <v>-5.9999999999998721E-2</v>
      </c>
      <c r="N1307" s="18">
        <v>1302</v>
      </c>
    </row>
    <row r="1308" spans="1:14">
      <c r="A1308" s="16">
        <v>41297</v>
      </c>
      <c r="B1308" s="48">
        <v>51</v>
      </c>
      <c r="C1308" s="48">
        <v>43</v>
      </c>
      <c r="D1308" s="48">
        <v>34</v>
      </c>
      <c r="E1308" s="61">
        <v>30.08</v>
      </c>
      <c r="F1308" s="48">
        <v>8</v>
      </c>
      <c r="G1308" s="55">
        <v>1</v>
      </c>
      <c r="H1308" s="61">
        <v>0.16</v>
      </c>
      <c r="I1308" s="18">
        <v>7</v>
      </c>
      <c r="J1308" s="18" t="s">
        <v>35</v>
      </c>
      <c r="K1308" s="5">
        <f t="shared" si="82"/>
        <v>8.0000000000001847E-2</v>
      </c>
      <c r="L1308" s="1">
        <f t="shared" si="83"/>
        <v>-2.0000000000003126E-2</v>
      </c>
      <c r="N1308" s="18">
        <v>1303</v>
      </c>
    </row>
    <row r="1309" spans="1:14">
      <c r="A1309" s="16">
        <v>41298</v>
      </c>
      <c r="B1309" s="48">
        <v>59</v>
      </c>
      <c r="C1309" s="48">
        <v>53</v>
      </c>
      <c r="D1309" s="48">
        <v>46</v>
      </c>
      <c r="E1309" s="61">
        <v>30.16</v>
      </c>
      <c r="F1309" s="48">
        <v>9</v>
      </c>
      <c r="G1309" s="55">
        <v>3</v>
      </c>
      <c r="H1309" s="61">
        <v>0.03</v>
      </c>
      <c r="I1309" s="18">
        <v>8</v>
      </c>
      <c r="J1309" s="18" t="s">
        <v>35</v>
      </c>
      <c r="K1309" s="5">
        <f t="shared" si="82"/>
        <v>-7.0000000000000284E-2</v>
      </c>
      <c r="L1309" s="1">
        <f t="shared" si="83"/>
        <v>8.0000000000001847E-2</v>
      </c>
      <c r="N1309" s="18">
        <v>1304</v>
      </c>
    </row>
    <row r="1310" spans="1:14">
      <c r="A1310" s="16">
        <v>41299</v>
      </c>
      <c r="B1310" s="48">
        <v>57</v>
      </c>
      <c r="C1310" s="48">
        <v>53</v>
      </c>
      <c r="D1310" s="48">
        <v>49</v>
      </c>
      <c r="E1310" s="61">
        <v>30.09</v>
      </c>
      <c r="F1310" s="48">
        <v>6</v>
      </c>
      <c r="G1310" s="55">
        <v>1</v>
      </c>
      <c r="H1310" s="61" t="s">
        <v>42</v>
      </c>
      <c r="I1310" s="18">
        <v>7</v>
      </c>
      <c r="J1310" s="18" t="s">
        <v>34</v>
      </c>
      <c r="K1310" s="5">
        <f t="shared" si="82"/>
        <v>-0.12000000000000099</v>
      </c>
      <c r="L1310" s="1">
        <f t="shared" si="83"/>
        <v>-7.0000000000000284E-2</v>
      </c>
      <c r="N1310" s="18">
        <v>1305</v>
      </c>
    </row>
    <row r="1311" spans="1:14">
      <c r="A1311" s="16">
        <v>41300</v>
      </c>
      <c r="B1311" s="48">
        <v>59</v>
      </c>
      <c r="C1311" s="48">
        <v>52</v>
      </c>
      <c r="D1311" s="48">
        <v>44</v>
      </c>
      <c r="E1311" s="61">
        <v>29.97</v>
      </c>
      <c r="F1311" s="48">
        <v>12</v>
      </c>
      <c r="G1311" s="55">
        <v>2</v>
      </c>
      <c r="H1311" s="61">
        <v>0</v>
      </c>
      <c r="I1311" s="18">
        <v>6</v>
      </c>
      <c r="J1311" s="18" t="s">
        <v>37</v>
      </c>
      <c r="K1311" s="5">
        <f t="shared" si="82"/>
        <v>0.13000000000000256</v>
      </c>
      <c r="L1311" s="1">
        <f t="shared" si="83"/>
        <v>-0.12000000000000099</v>
      </c>
      <c r="N1311" s="18">
        <v>1306</v>
      </c>
    </row>
    <row r="1312" spans="1:14">
      <c r="A1312" s="16">
        <v>41301</v>
      </c>
      <c r="B1312" s="48">
        <v>56</v>
      </c>
      <c r="C1312" s="48">
        <v>46</v>
      </c>
      <c r="D1312" s="48">
        <v>36</v>
      </c>
      <c r="E1312" s="61">
        <v>30.1</v>
      </c>
      <c r="F1312" s="48">
        <v>9</v>
      </c>
      <c r="G1312" s="55">
        <v>5</v>
      </c>
      <c r="H1312" s="61">
        <v>0</v>
      </c>
      <c r="I1312" s="18">
        <v>1</v>
      </c>
      <c r="K1312" s="5">
        <f t="shared" si="82"/>
        <v>8.9999999999999858E-2</v>
      </c>
      <c r="L1312" s="1">
        <f t="shared" si="83"/>
        <v>0.13000000000000256</v>
      </c>
      <c r="N1312" s="18">
        <v>1307</v>
      </c>
    </row>
    <row r="1313" spans="1:14">
      <c r="A1313" s="16">
        <v>41302</v>
      </c>
      <c r="B1313" s="48">
        <v>57</v>
      </c>
      <c r="C1313" s="48">
        <v>46</v>
      </c>
      <c r="D1313" s="48">
        <v>35</v>
      </c>
      <c r="E1313" s="61">
        <v>30.19</v>
      </c>
      <c r="F1313" s="48">
        <v>9</v>
      </c>
      <c r="G1313" s="55">
        <v>1</v>
      </c>
      <c r="H1313" s="61">
        <v>0</v>
      </c>
      <c r="I1313" s="18">
        <v>1</v>
      </c>
      <c r="K1313" s="5">
        <f t="shared" si="82"/>
        <v>0.11999999999999744</v>
      </c>
      <c r="L1313" s="1">
        <f t="shared" si="83"/>
        <v>8.9999999999999858E-2</v>
      </c>
      <c r="N1313" s="18">
        <v>1308</v>
      </c>
    </row>
    <row r="1314" spans="1:14">
      <c r="A1314" s="16">
        <v>41303</v>
      </c>
      <c r="B1314" s="48">
        <v>62</v>
      </c>
      <c r="C1314" s="48">
        <v>48</v>
      </c>
      <c r="D1314" s="48">
        <v>33</v>
      </c>
      <c r="E1314" s="61">
        <v>30.31</v>
      </c>
      <c r="F1314" s="48">
        <v>9</v>
      </c>
      <c r="G1314" s="55">
        <v>2</v>
      </c>
      <c r="H1314" s="61">
        <v>0</v>
      </c>
      <c r="I1314" s="18">
        <v>0</v>
      </c>
      <c r="K1314" s="5">
        <f t="shared" si="82"/>
        <v>0</v>
      </c>
      <c r="L1314" s="1">
        <f t="shared" si="83"/>
        <v>0.11999999999999744</v>
      </c>
      <c r="N1314" s="18">
        <v>1309</v>
      </c>
    </row>
    <row r="1315" spans="1:14">
      <c r="A1315" s="16">
        <v>41304</v>
      </c>
      <c r="B1315" s="48">
        <v>70</v>
      </c>
      <c r="C1315" s="48">
        <v>56</v>
      </c>
      <c r="D1315" s="48">
        <v>42</v>
      </c>
      <c r="E1315" s="61">
        <v>30.31</v>
      </c>
      <c r="F1315" s="48">
        <v>23</v>
      </c>
      <c r="G1315" s="55">
        <v>7</v>
      </c>
      <c r="H1315" s="61">
        <v>0</v>
      </c>
      <c r="I1315" s="18">
        <v>0</v>
      </c>
      <c r="K1315" s="5">
        <f t="shared" si="82"/>
        <v>-5.9999999999998721E-2</v>
      </c>
      <c r="L1315" s="1">
        <f t="shared" si="83"/>
        <v>0</v>
      </c>
      <c r="N1315" s="18">
        <v>1310</v>
      </c>
    </row>
    <row r="1316" spans="1:14">
      <c r="A1316" s="16">
        <v>41305</v>
      </c>
      <c r="B1316" s="48">
        <v>64</v>
      </c>
      <c r="C1316" s="48">
        <v>48</v>
      </c>
      <c r="D1316" s="48">
        <v>31</v>
      </c>
      <c r="E1316" s="61">
        <v>30.25</v>
      </c>
      <c r="F1316" s="48">
        <v>6</v>
      </c>
      <c r="G1316" s="55">
        <v>1</v>
      </c>
      <c r="H1316" s="61">
        <v>0</v>
      </c>
      <c r="I1316" s="18">
        <v>0</v>
      </c>
      <c r="K1316" s="5">
        <f t="shared" si="82"/>
        <v>-3.9999999999999147E-2</v>
      </c>
      <c r="L1316" s="1">
        <f t="shared" si="83"/>
        <v>-5.9999999999998721E-2</v>
      </c>
      <c r="N1316" s="18">
        <v>1311</v>
      </c>
    </row>
    <row r="1317" spans="1:14">
      <c r="A1317" s="16">
        <v>41306</v>
      </c>
      <c r="B1317" s="48">
        <v>68</v>
      </c>
      <c r="C1317" s="48">
        <v>49</v>
      </c>
      <c r="D1317" s="48">
        <v>30</v>
      </c>
      <c r="E1317" s="61">
        <v>30.21</v>
      </c>
      <c r="F1317" s="48">
        <v>6</v>
      </c>
      <c r="G1317" s="55">
        <v>0</v>
      </c>
      <c r="H1317" s="61">
        <v>0</v>
      </c>
      <c r="I1317" s="18">
        <v>0</v>
      </c>
      <c r="K1317" s="5">
        <f t="shared" si="82"/>
        <v>2.9999999999997584E-2</v>
      </c>
      <c r="L1317" s="1">
        <f t="shared" si="83"/>
        <v>-3.9999999999999147E-2</v>
      </c>
      <c r="N1317" s="18">
        <v>1312</v>
      </c>
    </row>
    <row r="1318" spans="1:14">
      <c r="A1318" s="16">
        <v>41307</v>
      </c>
      <c r="B1318" s="48">
        <v>66</v>
      </c>
      <c r="C1318" s="48">
        <v>50</v>
      </c>
      <c r="D1318" s="48">
        <v>33</v>
      </c>
      <c r="E1318" s="61">
        <v>30.24</v>
      </c>
      <c r="F1318" s="48">
        <v>7</v>
      </c>
      <c r="G1318" s="55">
        <v>0</v>
      </c>
      <c r="H1318" s="61">
        <v>0</v>
      </c>
      <c r="I1318" s="18">
        <v>0</v>
      </c>
      <c r="K1318" s="5">
        <f t="shared" si="82"/>
        <v>-6.9999999999996732E-2</v>
      </c>
      <c r="L1318" s="1">
        <f t="shared" si="83"/>
        <v>2.9999999999997584E-2</v>
      </c>
      <c r="N1318" s="18">
        <v>1313</v>
      </c>
    </row>
    <row r="1319" spans="1:14">
      <c r="A1319" s="16">
        <v>41308</v>
      </c>
      <c r="B1319" s="48">
        <v>70</v>
      </c>
      <c r="C1319" s="48">
        <v>51</v>
      </c>
      <c r="D1319" s="48">
        <v>31</v>
      </c>
      <c r="E1319" s="61">
        <v>30.17</v>
      </c>
      <c r="F1319" s="48">
        <v>6</v>
      </c>
      <c r="G1319" s="55">
        <v>0</v>
      </c>
      <c r="H1319" s="61">
        <v>0</v>
      </c>
      <c r="I1319" s="18">
        <v>0</v>
      </c>
      <c r="K1319" s="5">
        <f t="shared" si="82"/>
        <v>-7.0000000000000284E-2</v>
      </c>
      <c r="L1319" s="1">
        <f t="shared" si="83"/>
        <v>-6.9999999999996732E-2</v>
      </c>
      <c r="N1319" s="18">
        <v>1314</v>
      </c>
    </row>
    <row r="1320" spans="1:14">
      <c r="A1320" s="16">
        <v>41309</v>
      </c>
      <c r="B1320" s="48">
        <v>62</v>
      </c>
      <c r="C1320" s="48">
        <v>49</v>
      </c>
      <c r="D1320" s="48">
        <v>35</v>
      </c>
      <c r="E1320" s="61">
        <v>30.1</v>
      </c>
      <c r="F1320" s="48">
        <v>5</v>
      </c>
      <c r="G1320" s="55">
        <v>1</v>
      </c>
      <c r="H1320" s="61">
        <v>0</v>
      </c>
      <c r="I1320" s="18">
        <v>0</v>
      </c>
      <c r="K1320" s="5">
        <f t="shared" si="82"/>
        <v>-4.00000000000027E-2</v>
      </c>
      <c r="L1320" s="1">
        <f t="shared" si="83"/>
        <v>-7.0000000000000284E-2</v>
      </c>
      <c r="N1320" s="18">
        <v>1315</v>
      </c>
    </row>
    <row r="1321" spans="1:14">
      <c r="A1321" s="16">
        <v>41310</v>
      </c>
      <c r="B1321" s="48">
        <v>59</v>
      </c>
      <c r="C1321" s="48">
        <v>48</v>
      </c>
      <c r="D1321" s="48">
        <v>36</v>
      </c>
      <c r="E1321" s="61">
        <v>30.06</v>
      </c>
      <c r="F1321" s="48">
        <v>10</v>
      </c>
      <c r="G1321" s="55">
        <v>2</v>
      </c>
      <c r="H1321" s="61">
        <v>0</v>
      </c>
      <c r="I1321" s="18">
        <v>3</v>
      </c>
      <c r="K1321" s="5">
        <f t="shared" si="82"/>
        <v>6.0000000000002274E-2</v>
      </c>
      <c r="L1321" s="1">
        <f t="shared" si="83"/>
        <v>-4.00000000000027E-2</v>
      </c>
      <c r="N1321" s="18">
        <v>1316</v>
      </c>
    </row>
    <row r="1322" spans="1:14">
      <c r="A1322" s="16">
        <v>41311</v>
      </c>
      <c r="B1322" s="48">
        <v>59</v>
      </c>
      <c r="C1322" s="48">
        <v>45</v>
      </c>
      <c r="D1322" s="48">
        <v>30</v>
      </c>
      <c r="E1322" s="61">
        <v>30.12</v>
      </c>
      <c r="F1322" s="48">
        <v>8</v>
      </c>
      <c r="G1322" s="55">
        <v>3</v>
      </c>
      <c r="H1322" s="61">
        <v>0</v>
      </c>
      <c r="I1322" s="18">
        <v>1</v>
      </c>
      <c r="K1322" s="5">
        <f t="shared" si="82"/>
        <v>-8.9999999999999858E-2</v>
      </c>
      <c r="L1322" s="1">
        <f t="shared" si="83"/>
        <v>6.0000000000002274E-2</v>
      </c>
      <c r="N1322" s="18">
        <v>1317</v>
      </c>
    </row>
    <row r="1323" spans="1:14">
      <c r="A1323" s="16">
        <v>41312</v>
      </c>
      <c r="B1323" s="48">
        <v>52</v>
      </c>
      <c r="C1323" s="48">
        <v>48</v>
      </c>
      <c r="D1323" s="48">
        <v>43</v>
      </c>
      <c r="E1323" s="61">
        <v>30.03</v>
      </c>
      <c r="F1323" s="48">
        <v>18</v>
      </c>
      <c r="G1323" s="55">
        <v>8</v>
      </c>
      <c r="H1323" s="61">
        <v>0.04</v>
      </c>
      <c r="I1323" s="18">
        <v>7</v>
      </c>
      <c r="J1323" s="18" t="s">
        <v>36</v>
      </c>
      <c r="K1323" s="5">
        <f t="shared" si="82"/>
        <v>-1.0000000000001563E-2</v>
      </c>
      <c r="L1323" s="1">
        <f t="shared" si="83"/>
        <v>-8.9999999999999858E-2</v>
      </c>
      <c r="N1323" s="18">
        <v>1318</v>
      </c>
    </row>
    <row r="1324" spans="1:14">
      <c r="A1324" s="16">
        <v>41313</v>
      </c>
      <c r="B1324" s="48">
        <v>56</v>
      </c>
      <c r="C1324" s="48">
        <v>44</v>
      </c>
      <c r="D1324" s="48">
        <v>32</v>
      </c>
      <c r="E1324" s="61">
        <v>30.02</v>
      </c>
      <c r="F1324" s="48">
        <v>22</v>
      </c>
      <c r="G1324" s="55">
        <v>4</v>
      </c>
      <c r="H1324" s="61">
        <v>0.02</v>
      </c>
      <c r="I1324" s="18">
        <v>2</v>
      </c>
      <c r="J1324" s="18" t="s">
        <v>34</v>
      </c>
      <c r="K1324" s="5">
        <f t="shared" si="82"/>
        <v>3.9999999999999147E-2</v>
      </c>
      <c r="L1324" s="1">
        <f t="shared" si="83"/>
        <v>-1.0000000000001563E-2</v>
      </c>
      <c r="N1324" s="18">
        <v>1319</v>
      </c>
    </row>
    <row r="1325" spans="1:14">
      <c r="A1325" s="16">
        <v>41314</v>
      </c>
      <c r="B1325" s="48">
        <v>59</v>
      </c>
      <c r="C1325" s="48">
        <v>49</v>
      </c>
      <c r="D1325" s="48">
        <v>38</v>
      </c>
      <c r="E1325" s="61">
        <v>30.06</v>
      </c>
      <c r="F1325" s="48">
        <v>20</v>
      </c>
      <c r="G1325" s="55">
        <v>9</v>
      </c>
      <c r="H1325" s="61">
        <v>0</v>
      </c>
      <c r="I1325" s="18">
        <v>0</v>
      </c>
      <c r="K1325" s="5">
        <f t="shared" si="82"/>
        <v>5.0000000000000711E-2</v>
      </c>
      <c r="L1325" s="1">
        <f t="shared" si="83"/>
        <v>3.9999999999999147E-2</v>
      </c>
      <c r="N1325" s="18">
        <v>1320</v>
      </c>
    </row>
    <row r="1326" spans="1:14">
      <c r="A1326" s="16">
        <v>41315</v>
      </c>
      <c r="B1326" s="48">
        <v>63</v>
      </c>
      <c r="C1326" s="48">
        <v>49</v>
      </c>
      <c r="D1326" s="48">
        <v>34</v>
      </c>
      <c r="E1326" s="61">
        <v>30.11</v>
      </c>
      <c r="F1326" s="48">
        <v>25</v>
      </c>
      <c r="G1326" s="55">
        <v>6</v>
      </c>
      <c r="H1326" s="61">
        <v>0</v>
      </c>
      <c r="I1326" s="18">
        <v>0</v>
      </c>
      <c r="K1326" s="5">
        <f t="shared" si="82"/>
        <v>6.0000000000002274E-2</v>
      </c>
      <c r="L1326" s="1">
        <f t="shared" si="83"/>
        <v>5.0000000000000711E-2</v>
      </c>
      <c r="N1326" s="18">
        <v>1321</v>
      </c>
    </row>
    <row r="1327" spans="1:14">
      <c r="A1327" s="16">
        <v>41316</v>
      </c>
      <c r="B1327" s="48">
        <v>67</v>
      </c>
      <c r="C1327" s="48">
        <v>52</v>
      </c>
      <c r="D1327" s="48">
        <v>37</v>
      </c>
      <c r="E1327" s="61">
        <v>30.17</v>
      </c>
      <c r="F1327" s="48">
        <v>14</v>
      </c>
      <c r="G1327" s="55">
        <v>6</v>
      </c>
      <c r="H1327" s="61">
        <v>0</v>
      </c>
      <c r="I1327" s="18">
        <v>0</v>
      </c>
      <c r="K1327" s="5">
        <f t="shared" si="82"/>
        <v>0.13999999999999702</v>
      </c>
      <c r="L1327" s="1">
        <f t="shared" si="83"/>
        <v>6.0000000000002274E-2</v>
      </c>
      <c r="N1327" s="18">
        <v>1322</v>
      </c>
    </row>
    <row r="1328" spans="1:14">
      <c r="A1328" s="16">
        <v>41317</v>
      </c>
      <c r="B1328" s="48">
        <v>68</v>
      </c>
      <c r="C1328" s="48">
        <v>50</v>
      </c>
      <c r="D1328" s="48">
        <v>31</v>
      </c>
      <c r="E1328" s="61">
        <v>30.31</v>
      </c>
      <c r="F1328" s="48">
        <v>21</v>
      </c>
      <c r="G1328" s="55">
        <v>2</v>
      </c>
      <c r="H1328" s="61">
        <v>0</v>
      </c>
      <c r="I1328" s="18">
        <v>0</v>
      </c>
      <c r="K1328" s="5">
        <f t="shared" si="82"/>
        <v>-3.9999999999999147E-2</v>
      </c>
      <c r="L1328" s="1">
        <f t="shared" si="83"/>
        <v>0.13999999999999702</v>
      </c>
      <c r="N1328" s="18">
        <v>1323</v>
      </c>
    </row>
    <row r="1329" spans="1:14">
      <c r="A1329" s="16">
        <v>41318</v>
      </c>
      <c r="B1329" s="48">
        <v>73</v>
      </c>
      <c r="C1329" s="48">
        <v>53</v>
      </c>
      <c r="D1329" s="48">
        <v>32</v>
      </c>
      <c r="E1329" s="61">
        <v>30.27</v>
      </c>
      <c r="F1329" s="48">
        <v>15</v>
      </c>
      <c r="G1329" s="55">
        <v>4</v>
      </c>
      <c r="H1329" s="61">
        <v>0</v>
      </c>
      <c r="I1329" s="18">
        <v>0</v>
      </c>
      <c r="K1329" s="5">
        <f t="shared" si="82"/>
        <v>0</v>
      </c>
      <c r="L1329" s="1">
        <f t="shared" si="83"/>
        <v>-3.9999999999999147E-2</v>
      </c>
      <c r="N1329" s="18">
        <v>1324</v>
      </c>
    </row>
    <row r="1330" spans="1:14">
      <c r="A1330" s="16">
        <v>41319</v>
      </c>
      <c r="B1330" s="48">
        <v>71</v>
      </c>
      <c r="C1330" s="48">
        <v>63</v>
      </c>
      <c r="D1330" s="48">
        <v>54</v>
      </c>
      <c r="E1330" s="61">
        <v>30.27</v>
      </c>
      <c r="F1330" s="48">
        <v>31</v>
      </c>
      <c r="G1330" s="55">
        <v>14</v>
      </c>
      <c r="H1330" s="61">
        <v>0</v>
      </c>
      <c r="I1330" s="18">
        <v>0</v>
      </c>
      <c r="K1330" s="5">
        <f t="shared" si="82"/>
        <v>-1.9999999999999574E-2</v>
      </c>
      <c r="L1330" s="1">
        <f t="shared" si="83"/>
        <v>0</v>
      </c>
      <c r="N1330" s="18">
        <v>1325</v>
      </c>
    </row>
    <row r="1331" spans="1:14">
      <c r="A1331" s="16">
        <v>41320</v>
      </c>
      <c r="B1331" s="48">
        <v>73</v>
      </c>
      <c r="C1331" s="48">
        <v>55</v>
      </c>
      <c r="D1331" s="48">
        <v>37</v>
      </c>
      <c r="E1331" s="61">
        <v>30.25</v>
      </c>
      <c r="F1331" s="48">
        <v>12</v>
      </c>
      <c r="G1331" s="55">
        <v>4</v>
      </c>
      <c r="H1331" s="61">
        <v>0</v>
      </c>
      <c r="I1331" s="18">
        <v>0</v>
      </c>
      <c r="K1331" s="5">
        <f t="shared" si="82"/>
        <v>-0.10999999999999943</v>
      </c>
      <c r="L1331" s="1">
        <f t="shared" si="83"/>
        <v>-1.9999999999999574E-2</v>
      </c>
      <c r="N1331" s="18">
        <v>1326</v>
      </c>
    </row>
    <row r="1332" spans="1:14">
      <c r="A1332" s="16">
        <v>41321</v>
      </c>
      <c r="B1332" s="48">
        <v>69</v>
      </c>
      <c r="C1332" s="48">
        <v>52</v>
      </c>
      <c r="D1332" s="48">
        <v>35</v>
      </c>
      <c r="E1332" s="61">
        <v>30.14</v>
      </c>
      <c r="F1332" s="48">
        <v>7</v>
      </c>
      <c r="G1332" s="55">
        <v>1</v>
      </c>
      <c r="H1332" s="61">
        <v>0</v>
      </c>
      <c r="I1332" s="18">
        <v>0</v>
      </c>
      <c r="K1332" s="5">
        <f t="shared" si="82"/>
        <v>-0.12999999999999901</v>
      </c>
      <c r="L1332" s="1">
        <f t="shared" si="83"/>
        <v>-0.10999999999999943</v>
      </c>
      <c r="N1332" s="18">
        <v>1327</v>
      </c>
    </row>
    <row r="1333" spans="1:14">
      <c r="A1333" s="16">
        <v>41322</v>
      </c>
      <c r="B1333" s="48">
        <v>66</v>
      </c>
      <c r="C1333" s="48">
        <v>53</v>
      </c>
      <c r="D1333" s="48">
        <v>40</v>
      </c>
      <c r="E1333" s="61">
        <v>30.01</v>
      </c>
      <c r="F1333" s="48">
        <v>24</v>
      </c>
      <c r="G1333" s="55">
        <v>8</v>
      </c>
      <c r="H1333" s="61">
        <v>0</v>
      </c>
      <c r="I1333" s="18">
        <v>0</v>
      </c>
      <c r="K1333" s="5">
        <f t="shared" si="82"/>
        <v>-0.10000000000000142</v>
      </c>
      <c r="L1333" s="1">
        <f t="shared" si="83"/>
        <v>-0.12999999999999901</v>
      </c>
      <c r="N1333" s="18">
        <v>1328</v>
      </c>
    </row>
    <row r="1334" spans="1:14">
      <c r="A1334" s="16">
        <v>41323</v>
      </c>
      <c r="B1334" s="48">
        <v>57</v>
      </c>
      <c r="C1334" s="48">
        <v>43</v>
      </c>
      <c r="D1334" s="48">
        <v>29</v>
      </c>
      <c r="E1334" s="61">
        <v>29.91</v>
      </c>
      <c r="F1334" s="48">
        <v>9</v>
      </c>
      <c r="G1334" s="55">
        <v>3</v>
      </c>
      <c r="H1334" s="61">
        <v>0</v>
      </c>
      <c r="I1334" s="18">
        <v>2</v>
      </c>
      <c r="K1334" s="5">
        <f t="shared" si="82"/>
        <v>-0.14999999999999858</v>
      </c>
      <c r="L1334" s="1">
        <f t="shared" si="83"/>
        <v>-0.10000000000000142</v>
      </c>
      <c r="N1334" s="18">
        <v>1329</v>
      </c>
    </row>
    <row r="1335" spans="1:14">
      <c r="A1335" s="16">
        <v>41324</v>
      </c>
      <c r="B1335" s="48">
        <v>49</v>
      </c>
      <c r="C1335" s="48">
        <v>45</v>
      </c>
      <c r="D1335" s="48">
        <v>40</v>
      </c>
      <c r="E1335" s="61">
        <v>29.76</v>
      </c>
      <c r="F1335" s="48">
        <v>29</v>
      </c>
      <c r="G1335" s="55">
        <v>10</v>
      </c>
      <c r="H1335" s="61">
        <v>0.05</v>
      </c>
      <c r="I1335" s="18">
        <v>6</v>
      </c>
      <c r="J1335" s="18" t="s">
        <v>35</v>
      </c>
      <c r="K1335" s="5">
        <f t="shared" si="82"/>
        <v>0.2099999999999973</v>
      </c>
      <c r="L1335" s="1">
        <f t="shared" si="83"/>
        <v>-0.14999999999999858</v>
      </c>
      <c r="N1335" s="18">
        <v>1330</v>
      </c>
    </row>
    <row r="1336" spans="1:14">
      <c r="A1336" s="16">
        <v>41325</v>
      </c>
      <c r="B1336" s="48">
        <v>58</v>
      </c>
      <c r="C1336" s="48">
        <v>47</v>
      </c>
      <c r="D1336" s="48">
        <v>36</v>
      </c>
      <c r="E1336" s="61">
        <v>29.97</v>
      </c>
      <c r="F1336" s="48">
        <v>24</v>
      </c>
      <c r="G1336" s="55">
        <v>8</v>
      </c>
      <c r="H1336" s="61">
        <v>0</v>
      </c>
      <c r="I1336" s="18">
        <v>0</v>
      </c>
      <c r="K1336" s="5">
        <f t="shared" si="82"/>
        <v>0.16000000000000014</v>
      </c>
      <c r="L1336" s="1">
        <f t="shared" si="83"/>
        <v>0.2099999999999973</v>
      </c>
      <c r="N1336" s="18">
        <v>1331</v>
      </c>
    </row>
    <row r="1337" spans="1:14">
      <c r="A1337" s="16">
        <v>41326</v>
      </c>
      <c r="B1337" s="48">
        <v>61</v>
      </c>
      <c r="C1337" s="48">
        <v>46</v>
      </c>
      <c r="D1337" s="48">
        <v>30</v>
      </c>
      <c r="E1337" s="61">
        <v>30.13</v>
      </c>
      <c r="F1337" s="48">
        <v>16</v>
      </c>
      <c r="G1337" s="55">
        <v>5</v>
      </c>
      <c r="H1337" s="61">
        <v>0</v>
      </c>
      <c r="I1337" s="18">
        <v>0</v>
      </c>
      <c r="K1337" s="5">
        <f t="shared" si="82"/>
        <v>1.9999999999999574E-2</v>
      </c>
      <c r="L1337" s="1">
        <f t="shared" si="83"/>
        <v>0.16000000000000014</v>
      </c>
      <c r="N1337" s="18">
        <v>1332</v>
      </c>
    </row>
    <row r="1338" spans="1:14">
      <c r="A1338" s="16">
        <v>41327</v>
      </c>
      <c r="B1338" s="48">
        <v>62</v>
      </c>
      <c r="C1338" s="48">
        <v>49</v>
      </c>
      <c r="D1338" s="48">
        <v>36</v>
      </c>
      <c r="E1338" s="61">
        <v>30.15</v>
      </c>
      <c r="F1338" s="48">
        <v>14</v>
      </c>
      <c r="G1338" s="55">
        <v>6</v>
      </c>
      <c r="H1338" s="61">
        <v>0</v>
      </c>
      <c r="I1338" s="18">
        <v>3</v>
      </c>
      <c r="K1338" s="5">
        <f t="shared" si="82"/>
        <v>8.0000000000001847E-2</v>
      </c>
      <c r="L1338" s="1">
        <f t="shared" si="83"/>
        <v>1.9999999999999574E-2</v>
      </c>
      <c r="N1338" s="18">
        <v>1333</v>
      </c>
    </row>
    <row r="1339" spans="1:14">
      <c r="A1339" s="16">
        <v>41328</v>
      </c>
      <c r="B1339" s="48">
        <v>58</v>
      </c>
      <c r="C1339" s="48">
        <v>49</v>
      </c>
      <c r="D1339" s="48">
        <v>40</v>
      </c>
      <c r="E1339" s="61">
        <v>30.23</v>
      </c>
      <c r="F1339" s="48">
        <v>20</v>
      </c>
      <c r="G1339" s="55">
        <v>8</v>
      </c>
      <c r="H1339" s="61">
        <v>0</v>
      </c>
      <c r="I1339" s="18">
        <v>0</v>
      </c>
      <c r="K1339" s="5">
        <f t="shared" si="82"/>
        <v>9.9999999999980105E-3</v>
      </c>
      <c r="L1339" s="1">
        <f t="shared" si="83"/>
        <v>8.0000000000001847E-2</v>
      </c>
      <c r="N1339" s="18">
        <v>1334</v>
      </c>
    </row>
    <row r="1340" spans="1:14">
      <c r="A1340" s="16">
        <v>41329</v>
      </c>
      <c r="B1340" s="48">
        <v>65</v>
      </c>
      <c r="C1340" s="48">
        <v>52</v>
      </c>
      <c r="D1340" s="48">
        <v>39</v>
      </c>
      <c r="E1340" s="61">
        <v>30.24</v>
      </c>
      <c r="F1340" s="48">
        <v>20</v>
      </c>
      <c r="G1340" s="55">
        <v>8</v>
      </c>
      <c r="H1340" s="61">
        <v>0</v>
      </c>
      <c r="I1340" s="18">
        <v>0</v>
      </c>
      <c r="K1340" s="5">
        <f t="shared" si="82"/>
        <v>-1.9999999999999574E-2</v>
      </c>
      <c r="L1340" s="1">
        <f t="shared" si="83"/>
        <v>9.9999999999980105E-3</v>
      </c>
      <c r="N1340" s="18">
        <v>1335</v>
      </c>
    </row>
    <row r="1341" spans="1:14">
      <c r="A1341" s="16">
        <v>41330</v>
      </c>
      <c r="B1341" s="48">
        <v>62</v>
      </c>
      <c r="C1341" s="48">
        <v>49</v>
      </c>
      <c r="D1341" s="48">
        <v>36</v>
      </c>
      <c r="E1341" s="61">
        <v>30.22</v>
      </c>
      <c r="F1341" s="48">
        <v>12</v>
      </c>
      <c r="G1341" s="55">
        <v>2</v>
      </c>
      <c r="H1341" s="61">
        <v>0</v>
      </c>
      <c r="I1341" s="18">
        <v>0</v>
      </c>
      <c r="K1341" s="5">
        <f t="shared" si="82"/>
        <v>1.0000000000001563E-2</v>
      </c>
      <c r="L1341" s="1">
        <f t="shared" si="83"/>
        <v>-1.9999999999999574E-2</v>
      </c>
      <c r="N1341" s="18">
        <v>1336</v>
      </c>
    </row>
    <row r="1342" spans="1:14">
      <c r="A1342" s="16">
        <v>41331</v>
      </c>
      <c r="B1342" s="48">
        <v>67</v>
      </c>
      <c r="C1342" s="48">
        <v>56</v>
      </c>
      <c r="D1342" s="48">
        <v>44</v>
      </c>
      <c r="E1342" s="61">
        <v>30.23</v>
      </c>
      <c r="F1342" s="48">
        <v>18</v>
      </c>
      <c r="G1342" s="55">
        <v>10</v>
      </c>
      <c r="H1342" s="61">
        <v>0</v>
      </c>
      <c r="I1342" s="18">
        <v>0</v>
      </c>
      <c r="K1342" s="5">
        <f t="shared" si="82"/>
        <v>5.0000000000000711E-2</v>
      </c>
      <c r="L1342" s="1">
        <f t="shared" si="83"/>
        <v>1.0000000000001563E-2</v>
      </c>
      <c r="N1342" s="18">
        <v>1337</v>
      </c>
    </row>
    <row r="1343" spans="1:14">
      <c r="A1343" s="16">
        <v>41332</v>
      </c>
      <c r="B1343" s="48">
        <v>65</v>
      </c>
      <c r="C1343" s="48">
        <v>48</v>
      </c>
      <c r="D1343" s="48">
        <v>31</v>
      </c>
      <c r="E1343" s="61">
        <v>30.28</v>
      </c>
      <c r="F1343" s="48">
        <v>8</v>
      </c>
      <c r="G1343" s="55">
        <v>3</v>
      </c>
      <c r="H1343" s="61">
        <v>0</v>
      </c>
      <c r="I1343" s="18">
        <v>2</v>
      </c>
      <c r="K1343" s="5">
        <f t="shared" si="82"/>
        <v>0.11999999999999744</v>
      </c>
      <c r="L1343" s="1">
        <f t="shared" si="83"/>
        <v>5.0000000000000711E-2</v>
      </c>
      <c r="N1343" s="18">
        <v>1338</v>
      </c>
    </row>
    <row r="1344" spans="1:14">
      <c r="A1344" s="16">
        <v>41333</v>
      </c>
      <c r="B1344" s="48">
        <v>68</v>
      </c>
      <c r="C1344" s="48">
        <v>59</v>
      </c>
      <c r="D1344" s="48">
        <v>49</v>
      </c>
      <c r="E1344" s="61">
        <v>30.4</v>
      </c>
      <c r="F1344" s="48">
        <v>7</v>
      </c>
      <c r="G1344" s="55">
        <v>2</v>
      </c>
      <c r="H1344" s="61">
        <v>0</v>
      </c>
      <c r="I1344" s="18">
        <v>4</v>
      </c>
      <c r="K1344" s="5">
        <f t="shared" si="82"/>
        <v>-7.0000000000000284E-2</v>
      </c>
      <c r="L1344" s="1">
        <f t="shared" si="83"/>
        <v>0.11999999999999744</v>
      </c>
      <c r="N1344" s="18">
        <v>1339</v>
      </c>
    </row>
    <row r="1345" spans="1:14">
      <c r="A1345" s="16">
        <v>41334</v>
      </c>
      <c r="B1345" s="48">
        <v>77</v>
      </c>
      <c r="C1345" s="48">
        <v>58</v>
      </c>
      <c r="D1345" s="48">
        <v>38</v>
      </c>
      <c r="E1345" s="61">
        <v>30.33</v>
      </c>
      <c r="F1345" s="48">
        <v>9</v>
      </c>
      <c r="G1345" s="55">
        <v>3</v>
      </c>
      <c r="H1345" s="61">
        <v>0</v>
      </c>
      <c r="I1345" s="18">
        <v>0</v>
      </c>
      <c r="K1345" s="5">
        <f t="shared" si="82"/>
        <v>-0.17999999999999972</v>
      </c>
      <c r="L1345" s="1">
        <f t="shared" si="83"/>
        <v>-7.0000000000000284E-2</v>
      </c>
      <c r="N1345" s="18">
        <v>1340</v>
      </c>
    </row>
    <row r="1346" spans="1:14">
      <c r="A1346" s="16">
        <v>41335</v>
      </c>
      <c r="B1346" s="48">
        <v>67</v>
      </c>
      <c r="C1346" s="48">
        <v>55</v>
      </c>
      <c r="D1346" s="48">
        <v>43</v>
      </c>
      <c r="E1346" s="61">
        <v>30.15</v>
      </c>
      <c r="F1346" s="48">
        <v>7</v>
      </c>
      <c r="G1346" s="55">
        <v>1</v>
      </c>
      <c r="H1346" s="61">
        <v>0</v>
      </c>
      <c r="I1346" s="18">
        <v>0</v>
      </c>
      <c r="K1346" s="5"/>
      <c r="L1346" s="1">
        <f t="shared" si="83"/>
        <v>-0.17999999999999972</v>
      </c>
      <c r="N1346" s="18">
        <v>1341</v>
      </c>
    </row>
    <row r="1347" spans="1:14">
      <c r="A1347" s="75">
        <v>41672</v>
      </c>
      <c r="B1347" s="52">
        <v>55</v>
      </c>
      <c r="C1347" s="52">
        <v>44</v>
      </c>
      <c r="D1347" s="52">
        <v>33</v>
      </c>
      <c r="E1347" s="63">
        <v>29.97</v>
      </c>
      <c r="F1347" s="52">
        <v>8</v>
      </c>
      <c r="G1347" s="58">
        <v>3</v>
      </c>
      <c r="H1347" s="63">
        <v>0</v>
      </c>
      <c r="I1347" s="37"/>
      <c r="J1347" s="37"/>
      <c r="K1347" s="35">
        <f t="shared" ref="K1347:K1366" si="84">E1348-E1347</f>
        <v>4.00000000000027E-2</v>
      </c>
      <c r="L1347" s="20"/>
      <c r="M1347" s="18">
        <v>2014</v>
      </c>
      <c r="N1347" s="18">
        <v>1342</v>
      </c>
    </row>
    <row r="1348" spans="1:14">
      <c r="A1348" s="72">
        <v>41673</v>
      </c>
      <c r="B1348" s="48">
        <v>57</v>
      </c>
      <c r="C1348" s="48">
        <v>42</v>
      </c>
      <c r="D1348" s="48">
        <v>27</v>
      </c>
      <c r="E1348" s="61">
        <v>30.01</v>
      </c>
      <c r="F1348" s="48">
        <v>7</v>
      </c>
      <c r="G1348" s="55">
        <v>1</v>
      </c>
      <c r="H1348" s="61">
        <v>0</v>
      </c>
      <c r="K1348" s="5">
        <f t="shared" si="84"/>
        <v>8.9999999999999858E-2</v>
      </c>
      <c r="L1348" s="1">
        <f t="shared" ref="L1348:L1367" si="85">E1348-E1347</f>
        <v>4.00000000000027E-2</v>
      </c>
      <c r="N1348" s="18">
        <v>1343</v>
      </c>
    </row>
    <row r="1349" spans="1:14">
      <c r="A1349" s="72">
        <v>41674</v>
      </c>
      <c r="B1349" s="48">
        <v>55</v>
      </c>
      <c r="C1349" s="48">
        <v>41</v>
      </c>
      <c r="D1349" s="48">
        <v>26</v>
      </c>
      <c r="E1349" s="61">
        <v>30.1</v>
      </c>
      <c r="F1349" s="48">
        <v>9</v>
      </c>
      <c r="G1349" s="55">
        <v>1</v>
      </c>
      <c r="H1349" s="61">
        <v>0</v>
      </c>
      <c r="K1349" s="5">
        <f t="shared" si="84"/>
        <v>1.9999999999999574E-2</v>
      </c>
      <c r="L1349" s="1">
        <f t="shared" si="85"/>
        <v>8.9999999999999858E-2</v>
      </c>
      <c r="N1349" s="18">
        <v>1344</v>
      </c>
    </row>
    <row r="1350" spans="1:14">
      <c r="A1350" s="72">
        <v>41675</v>
      </c>
      <c r="B1350" s="48">
        <v>54</v>
      </c>
      <c r="C1350" s="48">
        <v>40</v>
      </c>
      <c r="D1350" s="48">
        <v>25</v>
      </c>
      <c r="E1350" s="61">
        <v>30.12</v>
      </c>
      <c r="F1350" s="48">
        <v>13</v>
      </c>
      <c r="G1350" s="55">
        <v>2</v>
      </c>
      <c r="H1350" s="61">
        <v>0</v>
      </c>
      <c r="J1350" s="18" t="s">
        <v>35</v>
      </c>
      <c r="K1350" s="5">
        <f t="shared" si="84"/>
        <v>-0.14000000000000057</v>
      </c>
      <c r="L1350" s="1">
        <f t="shared" si="85"/>
        <v>1.9999999999999574E-2</v>
      </c>
      <c r="N1350" s="18">
        <v>1345</v>
      </c>
    </row>
    <row r="1351" spans="1:14">
      <c r="A1351" s="72">
        <v>41676</v>
      </c>
      <c r="B1351" s="48">
        <v>43</v>
      </c>
      <c r="C1351" s="48">
        <v>42</v>
      </c>
      <c r="D1351" s="48">
        <v>40</v>
      </c>
      <c r="E1351" s="61">
        <v>29.98</v>
      </c>
      <c r="F1351" s="48">
        <v>7</v>
      </c>
      <c r="G1351" s="55">
        <v>3</v>
      </c>
      <c r="H1351" s="61">
        <v>0.38</v>
      </c>
      <c r="J1351" s="18" t="s">
        <v>35</v>
      </c>
      <c r="K1351" s="5">
        <f t="shared" si="84"/>
        <v>-7.0000000000000284E-2</v>
      </c>
      <c r="L1351" s="1">
        <f t="shared" si="85"/>
        <v>-0.14000000000000057</v>
      </c>
      <c r="N1351" s="18">
        <v>1346</v>
      </c>
    </row>
    <row r="1352" spans="1:14">
      <c r="A1352" s="72">
        <v>41677</v>
      </c>
      <c r="B1352" s="48">
        <v>50</v>
      </c>
      <c r="C1352" s="48">
        <v>47</v>
      </c>
      <c r="D1352" s="48">
        <v>43</v>
      </c>
      <c r="E1352" s="61">
        <v>29.91</v>
      </c>
      <c r="F1352" s="48">
        <v>33</v>
      </c>
      <c r="G1352" s="55">
        <v>17</v>
      </c>
      <c r="H1352" s="61">
        <v>0.39</v>
      </c>
      <c r="J1352" s="18" t="s">
        <v>35</v>
      </c>
      <c r="K1352" s="5">
        <f t="shared" si="84"/>
        <v>0.10999999999999943</v>
      </c>
      <c r="L1352" s="1">
        <f t="shared" si="85"/>
        <v>-7.0000000000000284E-2</v>
      </c>
      <c r="N1352" s="18">
        <v>1347</v>
      </c>
    </row>
    <row r="1353" spans="1:14">
      <c r="A1353" s="72">
        <v>41678</v>
      </c>
      <c r="B1353" s="48">
        <v>52</v>
      </c>
      <c r="C1353" s="48">
        <v>50</v>
      </c>
      <c r="D1353" s="48">
        <v>48</v>
      </c>
      <c r="E1353" s="61">
        <v>30.02</v>
      </c>
      <c r="F1353" s="48">
        <v>26</v>
      </c>
      <c r="G1353" s="55">
        <v>12</v>
      </c>
      <c r="H1353" s="61">
        <v>1.01</v>
      </c>
      <c r="J1353" s="18" t="s">
        <v>35</v>
      </c>
      <c r="K1353" s="5">
        <f t="shared" si="84"/>
        <v>0</v>
      </c>
      <c r="L1353" s="1">
        <f t="shared" si="85"/>
        <v>0.10999999999999943</v>
      </c>
      <c r="N1353" s="18">
        <v>1348</v>
      </c>
    </row>
    <row r="1354" spans="1:14">
      <c r="A1354" s="72">
        <v>41679</v>
      </c>
      <c r="B1354" s="48">
        <v>54</v>
      </c>
      <c r="C1354" s="48">
        <v>53</v>
      </c>
      <c r="D1354" s="48">
        <v>51</v>
      </c>
      <c r="E1354" s="61">
        <v>30.02</v>
      </c>
      <c r="F1354" s="48">
        <v>10</v>
      </c>
      <c r="G1354" s="55">
        <v>3</v>
      </c>
      <c r="H1354" s="61">
        <v>0.82</v>
      </c>
      <c r="J1354" s="18" t="s">
        <v>35</v>
      </c>
      <c r="K1354" s="5">
        <f t="shared" si="84"/>
        <v>0.16000000000000014</v>
      </c>
      <c r="L1354" s="1">
        <f t="shared" si="85"/>
        <v>0</v>
      </c>
      <c r="N1354" s="18">
        <v>1349</v>
      </c>
    </row>
    <row r="1355" spans="1:14">
      <c r="A1355" s="72">
        <v>41680</v>
      </c>
      <c r="B1355" s="48">
        <v>65</v>
      </c>
      <c r="C1355" s="48">
        <v>53</v>
      </c>
      <c r="D1355" s="48">
        <v>40</v>
      </c>
      <c r="E1355" s="61">
        <v>30.18</v>
      </c>
      <c r="F1355" s="48">
        <v>6</v>
      </c>
      <c r="G1355" s="55">
        <v>1</v>
      </c>
      <c r="H1355" s="61">
        <v>0</v>
      </c>
      <c r="J1355" s="18" t="s">
        <v>37</v>
      </c>
      <c r="K1355" s="5">
        <f t="shared" si="84"/>
        <v>1.0000000000001563E-2</v>
      </c>
      <c r="L1355" s="1">
        <f t="shared" si="85"/>
        <v>0.16000000000000014</v>
      </c>
      <c r="N1355" s="18">
        <v>1350</v>
      </c>
    </row>
    <row r="1356" spans="1:14">
      <c r="A1356" s="72">
        <v>41681</v>
      </c>
      <c r="B1356" s="48">
        <v>62</v>
      </c>
      <c r="C1356" s="48">
        <v>51</v>
      </c>
      <c r="D1356" s="48">
        <v>39</v>
      </c>
      <c r="E1356" s="61">
        <v>30.19</v>
      </c>
      <c r="F1356" s="48">
        <v>5</v>
      </c>
      <c r="G1356" s="55">
        <v>1</v>
      </c>
      <c r="H1356" s="61">
        <v>0</v>
      </c>
      <c r="J1356" s="18" t="s">
        <v>37</v>
      </c>
      <c r="K1356" s="5">
        <f t="shared" si="84"/>
        <v>-1.9999999999999574E-2</v>
      </c>
      <c r="L1356" s="1">
        <f t="shared" si="85"/>
        <v>1.0000000000001563E-2</v>
      </c>
      <c r="N1356" s="18">
        <v>1351</v>
      </c>
    </row>
    <row r="1357" spans="1:14">
      <c r="A1357" s="72">
        <v>41682</v>
      </c>
      <c r="B1357" s="48">
        <v>60</v>
      </c>
      <c r="C1357" s="48">
        <v>53</v>
      </c>
      <c r="D1357" s="48">
        <v>45</v>
      </c>
      <c r="E1357" s="61">
        <v>30.17</v>
      </c>
      <c r="F1357" s="48">
        <v>22</v>
      </c>
      <c r="G1357" s="55">
        <v>3</v>
      </c>
      <c r="H1357" s="61" t="s">
        <v>42</v>
      </c>
      <c r="J1357" s="18" t="s">
        <v>35</v>
      </c>
      <c r="K1357" s="5">
        <f t="shared" si="84"/>
        <v>-5.0000000000000711E-2</v>
      </c>
      <c r="L1357" s="1">
        <f t="shared" si="85"/>
        <v>-1.9999999999999574E-2</v>
      </c>
      <c r="N1357" s="18">
        <v>1352</v>
      </c>
    </row>
    <row r="1358" spans="1:14">
      <c r="A1358" s="72">
        <v>41683</v>
      </c>
      <c r="B1358" s="48">
        <v>58</v>
      </c>
      <c r="C1358" s="48">
        <v>55</v>
      </c>
      <c r="D1358" s="48">
        <v>52</v>
      </c>
      <c r="E1358" s="61">
        <v>30.12</v>
      </c>
      <c r="F1358" s="48">
        <v>9</v>
      </c>
      <c r="G1358" s="55">
        <v>2</v>
      </c>
      <c r="H1358" s="61">
        <v>0.09</v>
      </c>
      <c r="J1358" s="18" t="s">
        <v>35</v>
      </c>
      <c r="K1358" s="5">
        <f t="shared" si="84"/>
        <v>-8.0000000000001847E-2</v>
      </c>
      <c r="L1358" s="1">
        <f t="shared" si="85"/>
        <v>-5.0000000000000711E-2</v>
      </c>
      <c r="N1358" s="18">
        <v>1353</v>
      </c>
    </row>
    <row r="1359" spans="1:14">
      <c r="A1359" s="72">
        <v>41684</v>
      </c>
      <c r="B1359" s="48">
        <v>62</v>
      </c>
      <c r="C1359" s="48">
        <v>58</v>
      </c>
      <c r="D1359" s="48">
        <v>54</v>
      </c>
      <c r="E1359" s="61">
        <v>30.04</v>
      </c>
      <c r="F1359" s="48">
        <v>14</v>
      </c>
      <c r="G1359" s="55">
        <v>4</v>
      </c>
      <c r="H1359" s="61">
        <v>0</v>
      </c>
      <c r="J1359" s="18" t="s">
        <v>37</v>
      </c>
      <c r="K1359" s="5">
        <f t="shared" si="84"/>
        <v>-0.16000000000000014</v>
      </c>
      <c r="L1359" s="1">
        <f t="shared" si="85"/>
        <v>-8.0000000000001847E-2</v>
      </c>
      <c r="N1359" s="18">
        <v>1354</v>
      </c>
    </row>
    <row r="1360" spans="1:14">
      <c r="A1360" s="72">
        <v>41685</v>
      </c>
      <c r="B1360" s="48">
        <v>59</v>
      </c>
      <c r="C1360" s="48">
        <v>58</v>
      </c>
      <c r="D1360" s="48">
        <v>56</v>
      </c>
      <c r="E1360" s="61">
        <v>29.88</v>
      </c>
      <c r="F1360" s="48">
        <v>28</v>
      </c>
      <c r="G1360" s="55">
        <v>12</v>
      </c>
      <c r="H1360" s="61" t="s">
        <v>42</v>
      </c>
      <c r="J1360" s="18" t="s">
        <v>35</v>
      </c>
      <c r="K1360" s="5">
        <f t="shared" si="84"/>
        <v>0.25</v>
      </c>
      <c r="L1360" s="1">
        <f t="shared" si="85"/>
        <v>-0.16000000000000014</v>
      </c>
      <c r="N1360" s="18">
        <v>1355</v>
      </c>
    </row>
    <row r="1361" spans="1:14">
      <c r="A1361" s="72">
        <v>41686</v>
      </c>
      <c r="B1361" s="48">
        <v>61</v>
      </c>
      <c r="C1361" s="48">
        <v>50</v>
      </c>
      <c r="D1361" s="48">
        <v>39</v>
      </c>
      <c r="E1361" s="61">
        <v>30.13</v>
      </c>
      <c r="F1361" s="48">
        <v>10</v>
      </c>
      <c r="G1361" s="55">
        <v>3</v>
      </c>
      <c r="H1361" s="61">
        <v>0</v>
      </c>
      <c r="K1361" s="5">
        <f t="shared" si="84"/>
        <v>-9.9999999999980105E-3</v>
      </c>
      <c r="L1361" s="1">
        <f t="shared" si="85"/>
        <v>0.25</v>
      </c>
      <c r="N1361" s="18">
        <v>1356</v>
      </c>
    </row>
    <row r="1362" spans="1:14">
      <c r="A1362" s="72">
        <v>41687</v>
      </c>
      <c r="B1362" s="48">
        <v>61</v>
      </c>
      <c r="C1362" s="48">
        <v>48</v>
      </c>
      <c r="D1362" s="48">
        <v>34</v>
      </c>
      <c r="E1362" s="61">
        <v>30.12</v>
      </c>
      <c r="F1362" s="48">
        <v>9</v>
      </c>
      <c r="G1362" s="55">
        <v>3</v>
      </c>
      <c r="H1362" s="61">
        <v>0</v>
      </c>
      <c r="K1362" s="5">
        <f t="shared" si="84"/>
        <v>-3.0000000000001137E-2</v>
      </c>
      <c r="L1362" s="1">
        <f t="shared" si="85"/>
        <v>-9.9999999999980105E-3</v>
      </c>
      <c r="N1362" s="18">
        <v>1357</v>
      </c>
    </row>
    <row r="1363" spans="1:14">
      <c r="A1363" s="72">
        <v>41688</v>
      </c>
      <c r="B1363" s="48">
        <v>65</v>
      </c>
      <c r="C1363" s="48">
        <v>53</v>
      </c>
      <c r="D1363" s="48">
        <v>40</v>
      </c>
      <c r="E1363" s="61">
        <v>30.09</v>
      </c>
      <c r="F1363" s="48">
        <v>13</v>
      </c>
      <c r="G1363" s="55">
        <v>4</v>
      </c>
      <c r="H1363" s="61">
        <v>0</v>
      </c>
      <c r="K1363" s="5">
        <f t="shared" si="84"/>
        <v>5.0000000000000711E-2</v>
      </c>
      <c r="L1363" s="1">
        <f t="shared" si="85"/>
        <v>-3.0000000000001137E-2</v>
      </c>
      <c r="N1363" s="18">
        <v>1358</v>
      </c>
    </row>
    <row r="1364" spans="1:14">
      <c r="A1364" s="72">
        <v>41689</v>
      </c>
      <c r="B1364" s="48">
        <v>62</v>
      </c>
      <c r="C1364" s="48">
        <v>55</v>
      </c>
      <c r="D1364" s="48">
        <v>48</v>
      </c>
      <c r="E1364" s="61">
        <v>30.14</v>
      </c>
      <c r="F1364" s="48">
        <v>15</v>
      </c>
      <c r="G1364" s="55">
        <v>6</v>
      </c>
      <c r="H1364" s="61" t="s">
        <v>42</v>
      </c>
      <c r="J1364" s="18" t="s">
        <v>35</v>
      </c>
      <c r="K1364" s="5">
        <f t="shared" si="84"/>
        <v>5.0000000000000711E-2</v>
      </c>
      <c r="L1364" s="1">
        <f t="shared" si="85"/>
        <v>5.0000000000000711E-2</v>
      </c>
      <c r="N1364" s="18">
        <v>1359</v>
      </c>
    </row>
    <row r="1365" spans="1:14">
      <c r="A1365" s="72">
        <v>41690</v>
      </c>
      <c r="B1365" s="48">
        <v>69</v>
      </c>
      <c r="C1365" s="48">
        <v>57</v>
      </c>
      <c r="D1365" s="48">
        <v>45</v>
      </c>
      <c r="E1365" s="61">
        <v>30.19</v>
      </c>
      <c r="F1365" s="48">
        <v>18</v>
      </c>
      <c r="G1365" s="55">
        <v>7</v>
      </c>
      <c r="H1365" s="61">
        <v>0</v>
      </c>
      <c r="K1365" s="5">
        <f t="shared" si="84"/>
        <v>-0.14000000000000057</v>
      </c>
      <c r="L1365" s="1">
        <f t="shared" si="85"/>
        <v>5.0000000000000711E-2</v>
      </c>
      <c r="N1365" s="18">
        <v>1360</v>
      </c>
    </row>
    <row r="1366" spans="1:14">
      <c r="A1366" s="72">
        <v>41691</v>
      </c>
      <c r="B1366" s="48">
        <v>71</v>
      </c>
      <c r="C1366" s="48">
        <v>57</v>
      </c>
      <c r="D1366" s="48">
        <v>42</v>
      </c>
      <c r="E1366" s="61">
        <v>30.05</v>
      </c>
      <c r="F1366" s="48">
        <v>20</v>
      </c>
      <c r="G1366" s="55">
        <v>8</v>
      </c>
      <c r="H1366" s="61">
        <v>0</v>
      </c>
      <c r="K1366" s="5">
        <f t="shared" si="84"/>
        <v>-0.10000000000000142</v>
      </c>
      <c r="L1366" s="1">
        <f t="shared" si="85"/>
        <v>-0.14000000000000057</v>
      </c>
      <c r="N1366" s="18">
        <v>1361</v>
      </c>
    </row>
    <row r="1367" spans="1:14">
      <c r="A1367" s="72">
        <v>41692</v>
      </c>
      <c r="B1367" s="48">
        <v>74</v>
      </c>
      <c r="C1367" s="48">
        <v>61</v>
      </c>
      <c r="D1367" s="48">
        <v>47</v>
      </c>
      <c r="E1367" s="61">
        <v>29.95</v>
      </c>
      <c r="F1367" s="48">
        <v>16</v>
      </c>
      <c r="G1367" s="55">
        <v>6</v>
      </c>
      <c r="H1367" s="61">
        <v>0</v>
      </c>
      <c r="K1367" s="5"/>
      <c r="L1367" s="1">
        <f t="shared" si="85"/>
        <v>-0.10000000000000142</v>
      </c>
      <c r="N1367" s="18">
        <v>1362</v>
      </c>
    </row>
    <row r="1368" spans="1:14">
      <c r="A1368" s="73">
        <v>42351</v>
      </c>
      <c r="B1368" s="52">
        <v>56</v>
      </c>
      <c r="C1368" s="52">
        <v>47</v>
      </c>
      <c r="D1368" s="52">
        <v>37</v>
      </c>
      <c r="E1368" s="63">
        <v>29.81</v>
      </c>
      <c r="F1368" s="52">
        <v>47</v>
      </c>
      <c r="G1368" s="58">
        <v>15</v>
      </c>
      <c r="H1368" s="63">
        <v>0.55000000000000004</v>
      </c>
      <c r="I1368" s="37">
        <v>5</v>
      </c>
      <c r="J1368" s="37" t="s">
        <v>36</v>
      </c>
      <c r="K1368" s="35">
        <f t="shared" ref="K1368:K1399" si="86">E1369-E1368</f>
        <v>0.31000000000000227</v>
      </c>
      <c r="L1368" s="1"/>
      <c r="M1368" s="18">
        <v>2015</v>
      </c>
      <c r="N1368" s="18">
        <v>1363</v>
      </c>
    </row>
    <row r="1369" spans="1:14">
      <c r="A1369" s="74">
        <v>42352</v>
      </c>
      <c r="B1369" s="48">
        <v>54</v>
      </c>
      <c r="C1369" s="48">
        <v>43</v>
      </c>
      <c r="D1369" s="48">
        <v>31</v>
      </c>
      <c r="E1369" s="61">
        <v>30.12</v>
      </c>
      <c r="F1369" s="48">
        <v>14</v>
      </c>
      <c r="G1369" s="55">
        <v>3</v>
      </c>
      <c r="H1369" s="61">
        <v>0</v>
      </c>
      <c r="I1369" s="18">
        <v>1</v>
      </c>
      <c r="K1369" s="5">
        <f t="shared" si="86"/>
        <v>0.10999999999999943</v>
      </c>
      <c r="L1369" s="1">
        <f t="shared" ref="L1369:L1400" si="87">E1369-E1368</f>
        <v>0.31000000000000227</v>
      </c>
      <c r="N1369" s="18">
        <v>1364</v>
      </c>
    </row>
    <row r="1370" spans="1:14">
      <c r="A1370" s="74">
        <v>42353</v>
      </c>
      <c r="B1370" s="48">
        <v>55</v>
      </c>
      <c r="C1370" s="48">
        <v>46</v>
      </c>
      <c r="D1370" s="48">
        <v>36</v>
      </c>
      <c r="E1370" s="61">
        <v>30.23</v>
      </c>
      <c r="F1370" s="48">
        <v>23</v>
      </c>
      <c r="G1370" s="55">
        <v>9</v>
      </c>
      <c r="H1370" s="61">
        <v>0</v>
      </c>
      <c r="I1370" s="18">
        <v>0</v>
      </c>
      <c r="K1370" s="5">
        <f t="shared" si="86"/>
        <v>9.9999999999980105E-3</v>
      </c>
      <c r="L1370" s="1">
        <f t="shared" si="87"/>
        <v>0.10999999999999943</v>
      </c>
      <c r="N1370" s="18">
        <v>1365</v>
      </c>
    </row>
    <row r="1371" spans="1:14">
      <c r="A1371" s="74">
        <v>42354</v>
      </c>
      <c r="B1371" s="48">
        <v>52</v>
      </c>
      <c r="C1371" s="48">
        <v>43</v>
      </c>
      <c r="D1371" s="48">
        <v>34</v>
      </c>
      <c r="E1371" s="61">
        <v>30.24</v>
      </c>
      <c r="F1371" s="48">
        <v>8</v>
      </c>
      <c r="G1371" s="55">
        <v>2</v>
      </c>
      <c r="H1371" s="61">
        <v>0</v>
      </c>
      <c r="I1371" s="18">
        <v>4</v>
      </c>
      <c r="K1371" s="5">
        <f t="shared" si="86"/>
        <v>-1.9999999999999574E-2</v>
      </c>
      <c r="L1371" s="1">
        <f t="shared" si="87"/>
        <v>9.9999999999980105E-3</v>
      </c>
      <c r="N1371" s="18">
        <v>1366</v>
      </c>
    </row>
    <row r="1372" spans="1:14">
      <c r="A1372" s="74">
        <v>42355</v>
      </c>
      <c r="B1372" s="48">
        <v>48</v>
      </c>
      <c r="C1372" s="48">
        <v>45</v>
      </c>
      <c r="D1372" s="48">
        <v>42</v>
      </c>
      <c r="E1372" s="61">
        <v>30.22</v>
      </c>
      <c r="F1372" s="48">
        <v>6</v>
      </c>
      <c r="G1372" s="55">
        <v>0</v>
      </c>
      <c r="H1372" s="61">
        <v>0</v>
      </c>
      <c r="I1372" s="18">
        <v>8</v>
      </c>
      <c r="K1372" s="5">
        <f t="shared" si="86"/>
        <v>-0.21999999999999886</v>
      </c>
      <c r="L1372" s="1">
        <f t="shared" si="87"/>
        <v>-1.9999999999999574E-2</v>
      </c>
      <c r="N1372" s="18">
        <v>1367</v>
      </c>
    </row>
    <row r="1373" spans="1:14">
      <c r="A1373" s="74">
        <v>42356</v>
      </c>
      <c r="B1373" s="48">
        <v>46</v>
      </c>
      <c r="C1373" s="48">
        <v>44</v>
      </c>
      <c r="D1373" s="48">
        <v>41</v>
      </c>
      <c r="E1373" s="61">
        <v>30</v>
      </c>
      <c r="F1373" s="48">
        <v>10</v>
      </c>
      <c r="G1373" s="55">
        <v>4</v>
      </c>
      <c r="H1373" s="61">
        <v>1.1000000000000001</v>
      </c>
      <c r="I1373" s="18">
        <v>8</v>
      </c>
      <c r="J1373" s="18" t="s">
        <v>35</v>
      </c>
      <c r="K1373" s="5">
        <f t="shared" si="86"/>
        <v>-3.0000000000001137E-2</v>
      </c>
      <c r="L1373" s="1">
        <f t="shared" si="87"/>
        <v>-0.21999999999999886</v>
      </c>
      <c r="N1373" s="18">
        <v>1368</v>
      </c>
    </row>
    <row r="1374" spans="1:14">
      <c r="A1374" s="74">
        <v>42357</v>
      </c>
      <c r="B1374" s="48">
        <v>55</v>
      </c>
      <c r="C1374" s="48">
        <v>45</v>
      </c>
      <c r="D1374" s="48">
        <v>35</v>
      </c>
      <c r="E1374" s="61">
        <v>29.97</v>
      </c>
      <c r="F1374" s="48">
        <v>6</v>
      </c>
      <c r="G1374" s="55">
        <v>2</v>
      </c>
      <c r="H1374" s="61">
        <v>0.05</v>
      </c>
      <c r="I1374" s="18">
        <v>5</v>
      </c>
      <c r="J1374" s="18" t="s">
        <v>35</v>
      </c>
      <c r="K1374" s="5">
        <f t="shared" si="86"/>
        <v>0.17000000000000171</v>
      </c>
      <c r="L1374" s="1">
        <f t="shared" si="87"/>
        <v>-3.0000000000001137E-2</v>
      </c>
      <c r="N1374" s="18">
        <v>1369</v>
      </c>
    </row>
    <row r="1375" spans="1:14">
      <c r="A1375" s="74">
        <v>42358</v>
      </c>
      <c r="B1375" s="48">
        <v>45</v>
      </c>
      <c r="C1375" s="48">
        <v>41</v>
      </c>
      <c r="D1375" s="48">
        <v>36</v>
      </c>
      <c r="E1375" s="61">
        <v>30.14</v>
      </c>
      <c r="F1375" s="48">
        <v>20</v>
      </c>
      <c r="G1375" s="55">
        <v>5</v>
      </c>
      <c r="H1375" s="61">
        <v>1.1299999999999999</v>
      </c>
      <c r="I1375" s="18">
        <v>8</v>
      </c>
      <c r="J1375" s="18" t="s">
        <v>35</v>
      </c>
      <c r="K1375" s="5">
        <f t="shared" si="86"/>
        <v>-0.24000000000000199</v>
      </c>
      <c r="L1375" s="1">
        <f t="shared" si="87"/>
        <v>0.17000000000000171</v>
      </c>
      <c r="N1375" s="18">
        <v>1370</v>
      </c>
    </row>
    <row r="1376" spans="1:14">
      <c r="A1376" s="74">
        <v>42359</v>
      </c>
      <c r="B1376" s="48">
        <v>50</v>
      </c>
      <c r="C1376" s="48">
        <v>47</v>
      </c>
      <c r="D1376" s="48">
        <v>43</v>
      </c>
      <c r="E1376" s="61">
        <v>29.9</v>
      </c>
      <c r="F1376" s="48">
        <v>21</v>
      </c>
      <c r="G1376" s="55">
        <v>6</v>
      </c>
      <c r="H1376" s="61">
        <v>1.54</v>
      </c>
      <c r="I1376" s="18">
        <v>8</v>
      </c>
      <c r="J1376" s="18" t="s">
        <v>35</v>
      </c>
      <c r="K1376" s="5">
        <f t="shared" si="86"/>
        <v>-0.21999999999999886</v>
      </c>
      <c r="L1376" s="1">
        <f t="shared" si="87"/>
        <v>-0.24000000000000199</v>
      </c>
      <c r="N1376" s="18">
        <v>1371</v>
      </c>
    </row>
    <row r="1377" spans="1:14">
      <c r="A1377" s="74">
        <v>42360</v>
      </c>
      <c r="B1377" s="48">
        <v>55</v>
      </c>
      <c r="C1377" s="48">
        <v>52</v>
      </c>
      <c r="D1377" s="48">
        <v>48</v>
      </c>
      <c r="E1377" s="61">
        <v>29.68</v>
      </c>
      <c r="F1377" s="48">
        <v>15</v>
      </c>
      <c r="G1377" s="55">
        <v>3</v>
      </c>
      <c r="H1377" s="61">
        <v>0.3</v>
      </c>
      <c r="I1377" s="18">
        <v>7</v>
      </c>
      <c r="J1377" s="18" t="s">
        <v>35</v>
      </c>
      <c r="K1377" s="5">
        <f t="shared" si="86"/>
        <v>0.21999999999999886</v>
      </c>
      <c r="L1377" s="1">
        <f t="shared" si="87"/>
        <v>-0.21999999999999886</v>
      </c>
      <c r="N1377" s="18">
        <v>1372</v>
      </c>
    </row>
    <row r="1378" spans="1:14">
      <c r="A1378" s="74">
        <v>42361</v>
      </c>
      <c r="B1378" s="48">
        <v>55</v>
      </c>
      <c r="C1378" s="48">
        <v>46</v>
      </c>
      <c r="D1378" s="48">
        <v>36</v>
      </c>
      <c r="E1378" s="61">
        <v>29.9</v>
      </c>
      <c r="F1378" s="48">
        <v>22</v>
      </c>
      <c r="G1378" s="55">
        <v>5</v>
      </c>
      <c r="H1378" s="61">
        <v>0</v>
      </c>
      <c r="I1378" s="18">
        <v>3</v>
      </c>
      <c r="K1378" s="5">
        <f t="shared" si="86"/>
        <v>-4.9999999999997158E-2</v>
      </c>
      <c r="L1378" s="1">
        <f t="shared" si="87"/>
        <v>0.21999999999999886</v>
      </c>
      <c r="N1378" s="18">
        <v>1373</v>
      </c>
    </row>
    <row r="1379" spans="1:14">
      <c r="A1379" s="74">
        <v>42362</v>
      </c>
      <c r="B1379" s="48">
        <v>51</v>
      </c>
      <c r="C1379" s="48">
        <v>42</v>
      </c>
      <c r="D1379" s="48">
        <v>33</v>
      </c>
      <c r="E1379" s="61">
        <v>29.85</v>
      </c>
      <c r="F1379" s="48">
        <v>20</v>
      </c>
      <c r="G1379" s="55">
        <v>7</v>
      </c>
      <c r="H1379" s="61">
        <v>0.03</v>
      </c>
      <c r="I1379" s="18">
        <v>4</v>
      </c>
      <c r="J1379" s="18" t="s">
        <v>35</v>
      </c>
      <c r="K1379" s="5">
        <f t="shared" si="86"/>
        <v>0.38999999999999702</v>
      </c>
      <c r="L1379" s="1">
        <f t="shared" si="87"/>
        <v>-4.9999999999997158E-2</v>
      </c>
      <c r="N1379" s="18">
        <v>1374</v>
      </c>
    </row>
    <row r="1380" spans="1:14">
      <c r="A1380" s="74">
        <v>42363</v>
      </c>
      <c r="B1380" s="48">
        <v>52</v>
      </c>
      <c r="C1380" s="48">
        <v>42</v>
      </c>
      <c r="D1380" s="48">
        <v>32</v>
      </c>
      <c r="E1380" s="61">
        <v>30.24</v>
      </c>
      <c r="F1380" s="48">
        <v>10</v>
      </c>
      <c r="G1380" s="55">
        <v>2</v>
      </c>
      <c r="H1380" s="61">
        <v>0</v>
      </c>
      <c r="I1380" s="18">
        <v>2</v>
      </c>
      <c r="K1380" s="5">
        <f t="shared" si="86"/>
        <v>0.19000000000000128</v>
      </c>
      <c r="L1380" s="1">
        <f t="shared" si="87"/>
        <v>0.38999999999999702</v>
      </c>
      <c r="N1380" s="18">
        <v>1375</v>
      </c>
    </row>
    <row r="1381" spans="1:14">
      <c r="A1381" s="74">
        <v>42364</v>
      </c>
      <c r="B1381" s="48">
        <v>53</v>
      </c>
      <c r="C1381" s="48">
        <v>43</v>
      </c>
      <c r="D1381" s="48">
        <v>33</v>
      </c>
      <c r="E1381" s="61">
        <v>30.43</v>
      </c>
      <c r="F1381" s="48">
        <v>18</v>
      </c>
      <c r="G1381" s="55">
        <v>6</v>
      </c>
      <c r="H1381" s="61">
        <v>0</v>
      </c>
      <c r="I1381" s="18">
        <v>0</v>
      </c>
      <c r="K1381" s="5">
        <f t="shared" si="86"/>
        <v>-0.19999999999999929</v>
      </c>
      <c r="L1381" s="1">
        <f t="shared" si="87"/>
        <v>0.19000000000000128</v>
      </c>
      <c r="N1381" s="18">
        <v>1376</v>
      </c>
    </row>
    <row r="1382" spans="1:14">
      <c r="A1382" s="74">
        <v>42365</v>
      </c>
      <c r="B1382" s="48">
        <v>47</v>
      </c>
      <c r="C1382" s="48">
        <v>39</v>
      </c>
      <c r="D1382" s="48">
        <v>31</v>
      </c>
      <c r="E1382" s="61">
        <v>30.23</v>
      </c>
      <c r="F1382" s="48">
        <v>10</v>
      </c>
      <c r="G1382" s="55">
        <v>3</v>
      </c>
      <c r="H1382" s="61">
        <v>0.02</v>
      </c>
      <c r="I1382" s="18">
        <v>4</v>
      </c>
      <c r="J1382" s="18" t="s">
        <v>35</v>
      </c>
      <c r="K1382" s="5">
        <f t="shared" si="86"/>
        <v>-0.16000000000000014</v>
      </c>
      <c r="L1382" s="1">
        <f t="shared" si="87"/>
        <v>-0.19999999999999929</v>
      </c>
      <c r="N1382" s="18">
        <v>1377</v>
      </c>
    </row>
    <row r="1383" spans="1:14">
      <c r="A1383" s="74">
        <v>42366</v>
      </c>
      <c r="B1383" s="48">
        <v>53</v>
      </c>
      <c r="C1383" s="48">
        <v>43</v>
      </c>
      <c r="D1383" s="48">
        <v>32</v>
      </c>
      <c r="E1383" s="61">
        <v>30.07</v>
      </c>
      <c r="F1383" s="48">
        <v>10</v>
      </c>
      <c r="G1383" s="55">
        <v>1</v>
      </c>
      <c r="H1383" s="61">
        <v>0</v>
      </c>
      <c r="I1383" s="18">
        <v>2</v>
      </c>
      <c r="J1383" s="18" t="s">
        <v>37</v>
      </c>
      <c r="K1383" s="5">
        <f t="shared" si="86"/>
        <v>3.0000000000001137E-2</v>
      </c>
      <c r="L1383" s="1">
        <f t="shared" si="87"/>
        <v>-0.16000000000000014</v>
      </c>
      <c r="N1383" s="18">
        <v>1378</v>
      </c>
    </row>
    <row r="1384" spans="1:14">
      <c r="A1384" s="74">
        <v>42367</v>
      </c>
      <c r="B1384" s="48">
        <v>56</v>
      </c>
      <c r="C1384" s="48">
        <v>45</v>
      </c>
      <c r="D1384" s="48">
        <v>34</v>
      </c>
      <c r="E1384" s="61">
        <v>30.1</v>
      </c>
      <c r="F1384" s="48">
        <v>13</v>
      </c>
      <c r="G1384" s="55">
        <v>5</v>
      </c>
      <c r="H1384" s="61">
        <v>0</v>
      </c>
      <c r="I1384" s="18">
        <v>2</v>
      </c>
      <c r="K1384" s="5">
        <f t="shared" si="86"/>
        <v>0.17999999999999972</v>
      </c>
      <c r="L1384" s="1">
        <f t="shared" si="87"/>
        <v>3.0000000000001137E-2</v>
      </c>
      <c r="N1384" s="18">
        <v>1379</v>
      </c>
    </row>
    <row r="1385" spans="1:14">
      <c r="A1385" s="74">
        <v>42368</v>
      </c>
      <c r="B1385" s="48">
        <v>50</v>
      </c>
      <c r="C1385" s="48">
        <v>42</v>
      </c>
      <c r="D1385" s="48">
        <v>33</v>
      </c>
      <c r="E1385" s="61">
        <v>30.28</v>
      </c>
      <c r="F1385" s="48">
        <v>8</v>
      </c>
      <c r="G1385" s="55">
        <v>2</v>
      </c>
      <c r="H1385" s="61">
        <v>0.03</v>
      </c>
      <c r="I1385" s="18">
        <v>6</v>
      </c>
      <c r="J1385" s="18" t="s">
        <v>35</v>
      </c>
      <c r="K1385" s="5">
        <f t="shared" si="86"/>
        <v>-1.9999999999999574E-2</v>
      </c>
      <c r="L1385" s="1">
        <f t="shared" si="87"/>
        <v>0.17999999999999972</v>
      </c>
      <c r="N1385" s="18">
        <v>1380</v>
      </c>
    </row>
    <row r="1386" spans="1:14">
      <c r="A1386" s="74">
        <v>42369</v>
      </c>
      <c r="B1386" s="48">
        <v>53</v>
      </c>
      <c r="C1386" s="48">
        <v>45</v>
      </c>
      <c r="D1386" s="48">
        <v>36</v>
      </c>
      <c r="E1386" s="61">
        <v>30.26</v>
      </c>
      <c r="F1386" s="48">
        <v>23</v>
      </c>
      <c r="G1386" s="55">
        <v>12</v>
      </c>
      <c r="H1386" s="61">
        <v>0</v>
      </c>
      <c r="I1386" s="18">
        <v>0</v>
      </c>
      <c r="K1386" s="5">
        <f t="shared" si="86"/>
        <v>-6.0000000000002274E-2</v>
      </c>
      <c r="L1386" s="1">
        <f t="shared" si="87"/>
        <v>-1.9999999999999574E-2</v>
      </c>
      <c r="N1386" s="18">
        <v>1381</v>
      </c>
    </row>
    <row r="1387" spans="1:14">
      <c r="A1387" s="74">
        <v>42370</v>
      </c>
      <c r="B1387" s="48">
        <v>51</v>
      </c>
      <c r="C1387" s="48">
        <v>45</v>
      </c>
      <c r="D1387" s="48">
        <v>38</v>
      </c>
      <c r="E1387" s="61">
        <v>30.2</v>
      </c>
      <c r="F1387" s="48">
        <v>24</v>
      </c>
      <c r="G1387" s="55">
        <v>13</v>
      </c>
      <c r="H1387" s="61">
        <v>0</v>
      </c>
      <c r="I1387" s="18">
        <v>2</v>
      </c>
      <c r="K1387" s="5">
        <f t="shared" si="86"/>
        <v>-0.10999999999999943</v>
      </c>
      <c r="L1387" s="1">
        <f t="shared" si="87"/>
        <v>-6.0000000000002274E-2</v>
      </c>
      <c r="M1387" s="18">
        <v>2016</v>
      </c>
      <c r="N1387" s="18">
        <v>1382</v>
      </c>
    </row>
    <row r="1388" spans="1:14">
      <c r="A1388" s="74">
        <v>42371</v>
      </c>
      <c r="B1388" s="48">
        <v>49</v>
      </c>
      <c r="C1388" s="48">
        <v>44</v>
      </c>
      <c r="D1388" s="48">
        <v>38</v>
      </c>
      <c r="E1388" s="61">
        <v>30.09</v>
      </c>
      <c r="F1388" s="48">
        <v>15</v>
      </c>
      <c r="G1388" s="55">
        <v>7</v>
      </c>
      <c r="H1388" s="61">
        <v>0</v>
      </c>
      <c r="I1388" s="18">
        <v>7</v>
      </c>
      <c r="K1388" s="5">
        <f t="shared" si="86"/>
        <v>-0.17999999999999972</v>
      </c>
      <c r="L1388" s="1">
        <f t="shared" si="87"/>
        <v>-0.10999999999999943</v>
      </c>
      <c r="N1388" s="18">
        <v>1383</v>
      </c>
    </row>
    <row r="1389" spans="1:14">
      <c r="A1389" s="74">
        <v>42372</v>
      </c>
      <c r="B1389" s="48">
        <v>54</v>
      </c>
      <c r="C1389" s="48">
        <v>46</v>
      </c>
      <c r="D1389" s="48">
        <v>38</v>
      </c>
      <c r="E1389" s="61">
        <v>29.91</v>
      </c>
      <c r="F1389" s="48">
        <v>9</v>
      </c>
      <c r="G1389" s="55">
        <v>2</v>
      </c>
      <c r="H1389" s="61">
        <v>0</v>
      </c>
      <c r="I1389" s="18">
        <v>5</v>
      </c>
      <c r="K1389" s="5">
        <f t="shared" si="86"/>
        <v>-0.16000000000000014</v>
      </c>
      <c r="L1389" s="1">
        <f t="shared" si="87"/>
        <v>-0.17999999999999972</v>
      </c>
      <c r="N1389" s="18">
        <v>1384</v>
      </c>
    </row>
    <row r="1390" spans="1:14">
      <c r="A1390" s="74">
        <v>42373</v>
      </c>
      <c r="B1390" s="48">
        <v>47</v>
      </c>
      <c r="C1390" s="48">
        <v>43</v>
      </c>
      <c r="D1390" s="48">
        <v>39</v>
      </c>
      <c r="E1390" s="61">
        <v>29.75</v>
      </c>
      <c r="F1390" s="48">
        <v>9</v>
      </c>
      <c r="G1390" s="55">
        <v>1</v>
      </c>
      <c r="H1390" s="61">
        <v>0.83</v>
      </c>
      <c r="I1390" s="18">
        <v>8</v>
      </c>
      <c r="J1390" s="18" t="s">
        <v>35</v>
      </c>
      <c r="K1390" s="5">
        <f t="shared" si="86"/>
        <v>-8.9999999999999858E-2</v>
      </c>
      <c r="L1390" s="1">
        <f t="shared" si="87"/>
        <v>-0.16000000000000014</v>
      </c>
      <c r="N1390" s="18">
        <v>1385</v>
      </c>
    </row>
    <row r="1391" spans="1:14">
      <c r="A1391" s="74">
        <v>42374</v>
      </c>
      <c r="B1391" s="48">
        <v>50</v>
      </c>
      <c r="C1391" s="48">
        <v>47</v>
      </c>
      <c r="D1391" s="48">
        <v>44</v>
      </c>
      <c r="E1391" s="61">
        <v>29.66</v>
      </c>
      <c r="F1391" s="48">
        <v>22</v>
      </c>
      <c r="G1391" s="55">
        <v>5</v>
      </c>
      <c r="H1391" s="61">
        <v>1.89</v>
      </c>
      <c r="I1391" s="18">
        <v>8</v>
      </c>
      <c r="J1391" s="18" t="s">
        <v>35</v>
      </c>
      <c r="K1391" s="5">
        <f t="shared" si="86"/>
        <v>3.0000000000001137E-2</v>
      </c>
      <c r="L1391" s="1">
        <f t="shared" si="87"/>
        <v>-8.9999999999999858E-2</v>
      </c>
      <c r="N1391" s="18">
        <v>1386</v>
      </c>
    </row>
    <row r="1392" spans="1:14">
      <c r="A1392" s="74">
        <v>42375</v>
      </c>
      <c r="B1392" s="48">
        <v>49</v>
      </c>
      <c r="C1392" s="48">
        <v>46</v>
      </c>
      <c r="D1392" s="48">
        <v>43</v>
      </c>
      <c r="E1392" s="61">
        <v>29.69</v>
      </c>
      <c r="F1392" s="48">
        <v>23</v>
      </c>
      <c r="G1392" s="55">
        <v>12</v>
      </c>
      <c r="H1392" s="61">
        <v>1.22</v>
      </c>
      <c r="I1392" s="18">
        <v>8</v>
      </c>
      <c r="J1392" s="18" t="s">
        <v>35</v>
      </c>
      <c r="K1392" s="5">
        <f t="shared" si="86"/>
        <v>0.21999999999999886</v>
      </c>
      <c r="L1392" s="1">
        <f t="shared" si="87"/>
        <v>3.0000000000001137E-2</v>
      </c>
      <c r="N1392" s="18">
        <v>1387</v>
      </c>
    </row>
    <row r="1393" spans="1:14">
      <c r="A1393" s="74">
        <v>42376</v>
      </c>
      <c r="B1393" s="48">
        <v>51</v>
      </c>
      <c r="C1393" s="48">
        <v>47</v>
      </c>
      <c r="D1393" s="48">
        <v>42</v>
      </c>
      <c r="E1393" s="61">
        <v>29.91</v>
      </c>
      <c r="F1393" s="48">
        <v>6</v>
      </c>
      <c r="G1393" s="55">
        <v>3</v>
      </c>
      <c r="H1393" s="61">
        <v>0.03</v>
      </c>
      <c r="I1393" s="18">
        <v>7</v>
      </c>
      <c r="J1393" s="18" t="s">
        <v>35</v>
      </c>
      <c r="K1393" s="5">
        <f t="shared" si="86"/>
        <v>0.16000000000000014</v>
      </c>
      <c r="L1393" s="1">
        <f t="shared" si="87"/>
        <v>0.21999999999999886</v>
      </c>
      <c r="N1393" s="18">
        <v>1388</v>
      </c>
    </row>
    <row r="1394" spans="1:14">
      <c r="A1394" s="74">
        <v>42377</v>
      </c>
      <c r="B1394" s="48">
        <v>54</v>
      </c>
      <c r="C1394" s="48">
        <v>44</v>
      </c>
      <c r="D1394" s="48">
        <v>33</v>
      </c>
      <c r="E1394" s="61">
        <v>30.07</v>
      </c>
      <c r="F1394" s="48">
        <v>8</v>
      </c>
      <c r="G1394" s="55">
        <v>2</v>
      </c>
      <c r="H1394" s="61">
        <v>0</v>
      </c>
      <c r="I1394" s="18">
        <v>3</v>
      </c>
      <c r="J1394" s="18" t="s">
        <v>37</v>
      </c>
      <c r="K1394" s="5">
        <f t="shared" si="86"/>
        <v>7.9999999999998295E-2</v>
      </c>
      <c r="L1394" s="1">
        <f t="shared" si="87"/>
        <v>0.16000000000000014</v>
      </c>
      <c r="N1394" s="18">
        <v>1389</v>
      </c>
    </row>
    <row r="1395" spans="1:14">
      <c r="A1395" s="74">
        <v>42378</v>
      </c>
      <c r="B1395" s="48">
        <v>46</v>
      </c>
      <c r="C1395" s="48">
        <v>45</v>
      </c>
      <c r="D1395" s="48">
        <v>44</v>
      </c>
      <c r="E1395" s="61">
        <v>30.15</v>
      </c>
      <c r="F1395" s="48">
        <v>10</v>
      </c>
      <c r="G1395" s="55">
        <v>3</v>
      </c>
      <c r="H1395" s="61">
        <v>0.74</v>
      </c>
      <c r="I1395" s="18">
        <v>8</v>
      </c>
      <c r="J1395" s="18" t="s">
        <v>35</v>
      </c>
      <c r="K1395" s="5">
        <f t="shared" si="86"/>
        <v>7.0000000000000284E-2</v>
      </c>
      <c r="L1395" s="1">
        <f t="shared" si="87"/>
        <v>7.9999999999998295E-2</v>
      </c>
      <c r="N1395" s="18">
        <v>1390</v>
      </c>
    </row>
    <row r="1396" spans="1:14">
      <c r="A1396" s="74">
        <v>42379</v>
      </c>
      <c r="B1396" s="48">
        <v>60</v>
      </c>
      <c r="C1396" s="48">
        <v>49</v>
      </c>
      <c r="D1396" s="48">
        <v>38</v>
      </c>
      <c r="E1396" s="61">
        <v>30.22</v>
      </c>
      <c r="F1396" s="48">
        <v>7</v>
      </c>
      <c r="G1396" s="55">
        <v>3</v>
      </c>
      <c r="H1396" s="61">
        <v>0</v>
      </c>
      <c r="I1396" s="18">
        <v>3</v>
      </c>
      <c r="K1396" s="5">
        <f t="shared" si="86"/>
        <v>0.10999999999999943</v>
      </c>
      <c r="L1396" s="1">
        <f t="shared" si="87"/>
        <v>7.0000000000000284E-2</v>
      </c>
      <c r="N1396" s="18">
        <v>1391</v>
      </c>
    </row>
    <row r="1397" spans="1:14">
      <c r="A1397" s="74">
        <v>42380</v>
      </c>
      <c r="B1397" s="48">
        <v>53</v>
      </c>
      <c r="C1397" s="48">
        <v>47</v>
      </c>
      <c r="D1397" s="48">
        <v>40</v>
      </c>
      <c r="E1397" s="61">
        <v>30.33</v>
      </c>
      <c r="F1397" s="48">
        <v>7</v>
      </c>
      <c r="G1397" s="55">
        <v>3</v>
      </c>
      <c r="H1397" s="61">
        <v>0</v>
      </c>
      <c r="I1397" s="18">
        <v>7</v>
      </c>
      <c r="K1397" s="5">
        <f t="shared" si="86"/>
        <v>-0.16999999999999815</v>
      </c>
      <c r="L1397" s="1">
        <f t="shared" si="87"/>
        <v>0.10999999999999943</v>
      </c>
      <c r="N1397" s="18">
        <v>1392</v>
      </c>
    </row>
    <row r="1398" spans="1:14">
      <c r="A1398" s="74">
        <v>42381</v>
      </c>
      <c r="B1398" s="48">
        <v>54</v>
      </c>
      <c r="C1398" s="48">
        <v>49</v>
      </c>
      <c r="D1398" s="48">
        <v>44</v>
      </c>
      <c r="E1398" s="61">
        <v>30.16</v>
      </c>
      <c r="F1398" s="48">
        <v>10</v>
      </c>
      <c r="G1398" s="55">
        <v>1</v>
      </c>
      <c r="H1398" s="61">
        <v>0.22</v>
      </c>
      <c r="I1398" s="18">
        <v>8</v>
      </c>
      <c r="J1398" s="18" t="s">
        <v>35</v>
      </c>
      <c r="K1398" s="5">
        <f t="shared" si="86"/>
        <v>-0.21000000000000085</v>
      </c>
      <c r="L1398" s="1">
        <f t="shared" si="87"/>
        <v>-0.16999999999999815</v>
      </c>
      <c r="N1398" s="18">
        <v>1393</v>
      </c>
    </row>
    <row r="1399" spans="1:14">
      <c r="A1399" s="74">
        <v>42382</v>
      </c>
      <c r="B1399" s="48">
        <v>58</v>
      </c>
      <c r="C1399" s="48">
        <v>49</v>
      </c>
      <c r="D1399" s="48">
        <v>39</v>
      </c>
      <c r="E1399" s="61">
        <v>29.95</v>
      </c>
      <c r="F1399" s="48">
        <v>38</v>
      </c>
      <c r="G1399" s="55">
        <v>17</v>
      </c>
      <c r="H1399" s="61">
        <v>0.48</v>
      </c>
      <c r="I1399" s="18">
        <v>6</v>
      </c>
      <c r="J1399" s="18" t="s">
        <v>36</v>
      </c>
      <c r="K1399" s="5">
        <f t="shared" si="86"/>
        <v>8.9999999999999858E-2</v>
      </c>
      <c r="L1399" s="1">
        <f t="shared" si="87"/>
        <v>-0.21000000000000085</v>
      </c>
      <c r="N1399" s="18">
        <v>1394</v>
      </c>
    </row>
    <row r="1400" spans="1:14">
      <c r="A1400" s="74">
        <v>42383</v>
      </c>
      <c r="B1400" s="48">
        <v>46</v>
      </c>
      <c r="C1400" s="48">
        <v>41</v>
      </c>
      <c r="D1400" s="48">
        <v>36</v>
      </c>
      <c r="E1400" s="61">
        <v>30.04</v>
      </c>
      <c r="F1400" s="48">
        <v>18</v>
      </c>
      <c r="G1400" s="55">
        <v>4</v>
      </c>
      <c r="H1400" s="61">
        <v>1.3</v>
      </c>
      <c r="I1400" s="18">
        <v>8</v>
      </c>
      <c r="J1400" s="18" t="s">
        <v>35</v>
      </c>
      <c r="K1400" s="5">
        <f t="shared" ref="K1400:K1431" si="88">E1401-E1400</f>
        <v>5.0000000000000711E-2</v>
      </c>
      <c r="L1400" s="1">
        <f t="shared" si="87"/>
        <v>8.9999999999999858E-2</v>
      </c>
      <c r="N1400" s="18">
        <v>1395</v>
      </c>
    </row>
    <row r="1401" spans="1:14">
      <c r="A1401" s="74">
        <v>42384</v>
      </c>
      <c r="B1401" s="48">
        <v>54</v>
      </c>
      <c r="C1401" s="48">
        <v>46</v>
      </c>
      <c r="D1401" s="48">
        <v>38</v>
      </c>
      <c r="E1401" s="61">
        <v>30.09</v>
      </c>
      <c r="F1401" s="48">
        <v>9</v>
      </c>
      <c r="G1401" s="55">
        <v>4</v>
      </c>
      <c r="H1401" s="61">
        <v>0.08</v>
      </c>
      <c r="I1401" s="18">
        <v>5</v>
      </c>
      <c r="J1401" s="18" t="s">
        <v>35</v>
      </c>
      <c r="K1401" s="5">
        <f t="shared" si="88"/>
        <v>7.0000000000000284E-2</v>
      </c>
      <c r="L1401" s="1">
        <f t="shared" ref="L1401:L1432" si="89">E1401-E1400</f>
        <v>5.0000000000000711E-2</v>
      </c>
      <c r="N1401" s="18">
        <v>1396</v>
      </c>
    </row>
    <row r="1402" spans="1:14">
      <c r="A1402" s="74">
        <v>42385</v>
      </c>
      <c r="B1402" s="48">
        <v>50</v>
      </c>
      <c r="C1402" s="48">
        <v>47</v>
      </c>
      <c r="D1402" s="48">
        <v>44</v>
      </c>
      <c r="E1402" s="61">
        <v>30.16</v>
      </c>
      <c r="F1402" s="48">
        <v>9</v>
      </c>
      <c r="G1402" s="55">
        <v>4</v>
      </c>
      <c r="H1402" s="61">
        <v>0.77</v>
      </c>
      <c r="I1402" s="18">
        <v>8</v>
      </c>
      <c r="J1402" s="18" t="s">
        <v>35</v>
      </c>
      <c r="K1402" s="5">
        <f t="shared" si="88"/>
        <v>-0.14000000000000057</v>
      </c>
      <c r="L1402" s="1">
        <f t="shared" si="89"/>
        <v>7.0000000000000284E-2</v>
      </c>
      <c r="N1402" s="18">
        <v>1397</v>
      </c>
    </row>
    <row r="1403" spans="1:14">
      <c r="A1403" s="74">
        <v>42386</v>
      </c>
      <c r="B1403" s="48">
        <v>57</v>
      </c>
      <c r="C1403" s="48">
        <v>53</v>
      </c>
      <c r="D1403" s="48">
        <v>49</v>
      </c>
      <c r="E1403" s="61">
        <v>30.02</v>
      </c>
      <c r="F1403" s="48">
        <v>32</v>
      </c>
      <c r="G1403" s="55">
        <v>7</v>
      </c>
      <c r="H1403" s="61">
        <v>1.28</v>
      </c>
      <c r="I1403" s="18">
        <v>8</v>
      </c>
      <c r="J1403" s="18" t="s">
        <v>35</v>
      </c>
      <c r="K1403" s="5">
        <f t="shared" si="88"/>
        <v>7.0000000000000284E-2</v>
      </c>
      <c r="L1403" s="1">
        <f t="shared" si="89"/>
        <v>-0.14000000000000057</v>
      </c>
      <c r="N1403" s="18">
        <v>1398</v>
      </c>
    </row>
    <row r="1404" spans="1:14">
      <c r="A1404" s="74">
        <v>42387</v>
      </c>
      <c r="B1404" s="48">
        <v>58</v>
      </c>
      <c r="C1404" s="48">
        <v>55</v>
      </c>
      <c r="D1404" s="48">
        <v>51</v>
      </c>
      <c r="E1404" s="61">
        <v>30.09</v>
      </c>
      <c r="F1404" s="48">
        <v>24</v>
      </c>
      <c r="G1404" s="55">
        <v>6</v>
      </c>
      <c r="H1404" s="61">
        <v>0.05</v>
      </c>
      <c r="I1404" s="18">
        <v>8</v>
      </c>
      <c r="J1404" s="18" t="s">
        <v>36</v>
      </c>
      <c r="K1404" s="5">
        <f t="shared" si="88"/>
        <v>-0.14999999999999858</v>
      </c>
      <c r="L1404" s="1">
        <f t="shared" si="89"/>
        <v>7.0000000000000284E-2</v>
      </c>
      <c r="N1404" s="18">
        <v>1399</v>
      </c>
    </row>
    <row r="1405" spans="1:14">
      <c r="A1405" s="74">
        <v>42388</v>
      </c>
      <c r="B1405" s="48">
        <v>60</v>
      </c>
      <c r="C1405" s="48">
        <v>56</v>
      </c>
      <c r="D1405" s="48">
        <v>52</v>
      </c>
      <c r="E1405" s="61">
        <v>29.94</v>
      </c>
      <c r="F1405" s="48">
        <v>44</v>
      </c>
      <c r="G1405" s="55">
        <v>16</v>
      </c>
      <c r="H1405" s="61">
        <v>0.63</v>
      </c>
      <c r="I1405" s="18">
        <v>6</v>
      </c>
      <c r="J1405" s="18" t="s">
        <v>35</v>
      </c>
      <c r="K1405" s="5">
        <f t="shared" si="88"/>
        <v>0.29999999999999716</v>
      </c>
      <c r="L1405" s="1">
        <f t="shared" si="89"/>
        <v>-0.14999999999999858</v>
      </c>
      <c r="N1405" s="18">
        <v>1400</v>
      </c>
    </row>
    <row r="1406" spans="1:14">
      <c r="A1406" s="74">
        <v>42389</v>
      </c>
      <c r="B1406" s="48">
        <v>58</v>
      </c>
      <c r="C1406" s="48">
        <v>53</v>
      </c>
      <c r="D1406" s="48">
        <v>47</v>
      </c>
      <c r="E1406" s="61">
        <v>30.24</v>
      </c>
      <c r="F1406" s="48">
        <v>8</v>
      </c>
      <c r="G1406" s="55">
        <v>3</v>
      </c>
      <c r="H1406" s="61">
        <v>0</v>
      </c>
      <c r="I1406" s="18">
        <v>6</v>
      </c>
      <c r="K1406" s="5">
        <f t="shared" si="88"/>
        <v>-0.12999999999999901</v>
      </c>
      <c r="L1406" s="1">
        <f t="shared" si="89"/>
        <v>0.29999999999999716</v>
      </c>
      <c r="N1406" s="18">
        <v>1401</v>
      </c>
    </row>
    <row r="1407" spans="1:14">
      <c r="A1407" s="74">
        <v>42390</v>
      </c>
      <c r="B1407" s="48">
        <v>57</v>
      </c>
      <c r="C1407" s="48">
        <v>52</v>
      </c>
      <c r="D1407" s="48">
        <v>47</v>
      </c>
      <c r="E1407" s="61">
        <v>30.11</v>
      </c>
      <c r="F1407" s="48">
        <v>7</v>
      </c>
      <c r="G1407" s="55">
        <v>2</v>
      </c>
      <c r="H1407" s="61">
        <v>0.21</v>
      </c>
      <c r="I1407" s="18">
        <v>8</v>
      </c>
      <c r="J1407" s="18" t="s">
        <v>35</v>
      </c>
      <c r="K1407" s="5">
        <f t="shared" si="88"/>
        <v>-0.21999999999999886</v>
      </c>
      <c r="L1407" s="1">
        <f t="shared" si="89"/>
        <v>-0.12999999999999901</v>
      </c>
      <c r="N1407" s="18">
        <v>1402</v>
      </c>
    </row>
    <row r="1408" spans="1:14">
      <c r="A1408" s="74">
        <v>42391</v>
      </c>
      <c r="B1408" s="48">
        <v>57</v>
      </c>
      <c r="C1408" s="48">
        <v>55</v>
      </c>
      <c r="D1408" s="48">
        <v>52</v>
      </c>
      <c r="E1408" s="61">
        <v>29.89</v>
      </c>
      <c r="F1408" s="48">
        <v>39</v>
      </c>
      <c r="G1408" s="55">
        <v>15</v>
      </c>
      <c r="H1408" s="61">
        <v>0.75</v>
      </c>
      <c r="I1408" s="18">
        <v>8</v>
      </c>
      <c r="J1408" s="18" t="s">
        <v>35</v>
      </c>
      <c r="K1408" s="5">
        <f t="shared" si="88"/>
        <v>5.0000000000000711E-2</v>
      </c>
      <c r="L1408" s="1">
        <f t="shared" si="89"/>
        <v>-0.21999999999999886</v>
      </c>
      <c r="N1408" s="18">
        <v>1403</v>
      </c>
    </row>
    <row r="1409" spans="1:14">
      <c r="A1409" s="74">
        <v>42392</v>
      </c>
      <c r="B1409" s="48">
        <v>56</v>
      </c>
      <c r="C1409" s="48">
        <v>50</v>
      </c>
      <c r="D1409" s="48">
        <v>43</v>
      </c>
      <c r="E1409" s="61">
        <v>29.94</v>
      </c>
      <c r="F1409" s="48">
        <v>36</v>
      </c>
      <c r="G1409" s="55">
        <v>16</v>
      </c>
      <c r="H1409" s="61">
        <v>0.1</v>
      </c>
      <c r="I1409" s="18">
        <v>6</v>
      </c>
      <c r="J1409" s="18" t="s">
        <v>39</v>
      </c>
      <c r="K1409" s="5">
        <f t="shared" si="88"/>
        <v>0.23000000000000043</v>
      </c>
      <c r="L1409" s="1">
        <f t="shared" si="89"/>
        <v>5.0000000000000711E-2</v>
      </c>
      <c r="N1409" s="18">
        <v>1404</v>
      </c>
    </row>
    <row r="1410" spans="1:14">
      <c r="A1410" s="74">
        <v>42393</v>
      </c>
      <c r="B1410" s="48">
        <v>54</v>
      </c>
      <c r="C1410" s="48">
        <v>47</v>
      </c>
      <c r="D1410" s="48">
        <v>39</v>
      </c>
      <c r="E1410" s="61">
        <v>30.17</v>
      </c>
      <c r="F1410" s="48">
        <v>9</v>
      </c>
      <c r="G1410" s="55">
        <v>2</v>
      </c>
      <c r="H1410" s="61">
        <v>0.24</v>
      </c>
      <c r="I1410" s="18">
        <v>6</v>
      </c>
      <c r="J1410" s="18" t="s">
        <v>34</v>
      </c>
      <c r="K1410" s="5">
        <f t="shared" si="88"/>
        <v>8.9999999999999858E-2</v>
      </c>
      <c r="L1410" s="1">
        <f t="shared" si="89"/>
        <v>0.23000000000000043</v>
      </c>
      <c r="N1410" s="18">
        <v>1405</v>
      </c>
    </row>
    <row r="1411" spans="1:14">
      <c r="A1411" s="74">
        <v>42394</v>
      </c>
      <c r="B1411" s="48">
        <v>62</v>
      </c>
      <c r="C1411" s="48">
        <v>54</v>
      </c>
      <c r="D1411" s="48">
        <v>45</v>
      </c>
      <c r="E1411" s="61">
        <v>30.26</v>
      </c>
      <c r="F1411" s="48">
        <v>10</v>
      </c>
      <c r="G1411" s="55">
        <v>4</v>
      </c>
      <c r="H1411" s="61">
        <v>0</v>
      </c>
      <c r="I1411" s="18">
        <v>2</v>
      </c>
      <c r="K1411" s="5">
        <f t="shared" si="88"/>
        <v>5.9999999999998721E-2</v>
      </c>
      <c r="L1411" s="1">
        <f t="shared" si="89"/>
        <v>8.9999999999999858E-2</v>
      </c>
      <c r="N1411" s="18">
        <v>1406</v>
      </c>
    </row>
    <row r="1412" spans="1:14">
      <c r="A1412" s="74">
        <v>42395</v>
      </c>
      <c r="B1412" s="48">
        <v>60</v>
      </c>
      <c r="C1412" s="48">
        <v>49</v>
      </c>
      <c r="D1412" s="48">
        <v>38</v>
      </c>
      <c r="E1412" s="61">
        <v>30.32</v>
      </c>
      <c r="F1412" s="48">
        <v>10</v>
      </c>
      <c r="G1412" s="55">
        <v>4</v>
      </c>
      <c r="H1412" s="61">
        <v>0</v>
      </c>
      <c r="I1412" s="18">
        <v>0</v>
      </c>
      <c r="K1412" s="5">
        <f t="shared" si="88"/>
        <v>-1.0000000000001563E-2</v>
      </c>
      <c r="L1412" s="1">
        <f t="shared" si="89"/>
        <v>5.9999999999998721E-2</v>
      </c>
      <c r="N1412" s="18">
        <v>1407</v>
      </c>
    </row>
    <row r="1413" spans="1:14">
      <c r="A1413" s="74">
        <v>42396</v>
      </c>
      <c r="B1413" s="48">
        <v>68</v>
      </c>
      <c r="C1413" s="48">
        <v>54</v>
      </c>
      <c r="D1413" s="48">
        <v>39</v>
      </c>
      <c r="E1413" s="61">
        <v>30.31</v>
      </c>
      <c r="F1413" s="48">
        <v>6</v>
      </c>
      <c r="G1413" s="55">
        <v>2</v>
      </c>
      <c r="H1413" s="61">
        <v>0</v>
      </c>
      <c r="I1413" s="18">
        <v>0</v>
      </c>
      <c r="K1413" s="5">
        <f t="shared" si="88"/>
        <v>-7.0000000000000284E-2</v>
      </c>
      <c r="L1413" s="1">
        <f t="shared" si="89"/>
        <v>-1.0000000000001563E-2</v>
      </c>
      <c r="N1413" s="18">
        <v>1408</v>
      </c>
    </row>
    <row r="1414" spans="1:14">
      <c r="A1414" s="74">
        <v>42397</v>
      </c>
      <c r="B1414" s="48">
        <v>51</v>
      </c>
      <c r="C1414" s="48">
        <v>48</v>
      </c>
      <c r="D1414" s="48">
        <v>45</v>
      </c>
      <c r="E1414" s="61">
        <v>30.24</v>
      </c>
      <c r="F1414" s="48">
        <v>8</v>
      </c>
      <c r="G1414" s="55">
        <v>2</v>
      </c>
      <c r="H1414" s="61">
        <v>0.27</v>
      </c>
      <c r="I1414" s="18">
        <v>7</v>
      </c>
      <c r="J1414" s="18" t="s">
        <v>35</v>
      </c>
      <c r="K1414" s="5">
        <f t="shared" si="88"/>
        <v>-0.19999999999999929</v>
      </c>
      <c r="L1414" s="1">
        <f t="shared" si="89"/>
        <v>-7.0000000000000284E-2</v>
      </c>
      <c r="N1414" s="18">
        <v>1409</v>
      </c>
    </row>
    <row r="1415" spans="1:14">
      <c r="A1415" s="74">
        <v>42398</v>
      </c>
      <c r="B1415" s="48">
        <v>55</v>
      </c>
      <c r="C1415" s="48">
        <v>52</v>
      </c>
      <c r="D1415" s="48">
        <v>49</v>
      </c>
      <c r="E1415" s="61">
        <v>30.04</v>
      </c>
      <c r="F1415" s="48">
        <v>16</v>
      </c>
      <c r="G1415" s="55">
        <v>3</v>
      </c>
      <c r="H1415" s="61">
        <v>1.59</v>
      </c>
      <c r="I1415" s="18">
        <v>8</v>
      </c>
      <c r="J1415" s="18" t="s">
        <v>35</v>
      </c>
      <c r="K1415" s="5">
        <f t="shared" si="88"/>
        <v>-5.0000000000000711E-2</v>
      </c>
      <c r="L1415" s="1">
        <f t="shared" si="89"/>
        <v>-0.19999999999999929</v>
      </c>
      <c r="N1415" s="18">
        <v>1410</v>
      </c>
    </row>
    <row r="1416" spans="1:14">
      <c r="A1416" s="74">
        <v>42399</v>
      </c>
      <c r="B1416" s="48">
        <v>57</v>
      </c>
      <c r="C1416" s="48">
        <v>48</v>
      </c>
      <c r="D1416" s="48">
        <v>39</v>
      </c>
      <c r="E1416" s="61">
        <v>29.99</v>
      </c>
      <c r="F1416" s="48">
        <v>14</v>
      </c>
      <c r="G1416" s="55">
        <v>3</v>
      </c>
      <c r="H1416" s="61">
        <v>0</v>
      </c>
      <c r="I1416" s="18">
        <v>2</v>
      </c>
      <c r="K1416" s="5">
        <f t="shared" si="88"/>
        <v>-8.9999999999999858E-2</v>
      </c>
      <c r="L1416" s="1">
        <f t="shared" si="89"/>
        <v>-5.0000000000000711E-2</v>
      </c>
      <c r="N1416" s="18">
        <v>1411</v>
      </c>
    </row>
    <row r="1417" spans="1:14">
      <c r="A1417" s="74">
        <v>42400</v>
      </c>
      <c r="B1417" s="48">
        <v>55</v>
      </c>
      <c r="C1417" s="48">
        <v>46</v>
      </c>
      <c r="D1417" s="48">
        <v>37</v>
      </c>
      <c r="E1417" s="61">
        <v>29.9</v>
      </c>
      <c r="F1417" s="48">
        <v>30</v>
      </c>
      <c r="G1417" s="55">
        <v>9</v>
      </c>
      <c r="H1417" s="61">
        <v>0</v>
      </c>
      <c r="I1417" s="18">
        <v>0</v>
      </c>
      <c r="K1417" s="5">
        <f t="shared" si="88"/>
        <v>0.27000000000000313</v>
      </c>
      <c r="L1417" s="1">
        <f t="shared" si="89"/>
        <v>-8.9999999999999858E-2</v>
      </c>
      <c r="N1417" s="18">
        <v>1412</v>
      </c>
    </row>
    <row r="1418" spans="1:14">
      <c r="A1418" s="74">
        <v>42401</v>
      </c>
      <c r="B1418" s="48">
        <v>57</v>
      </c>
      <c r="C1418" s="48">
        <v>45</v>
      </c>
      <c r="D1418" s="48">
        <v>33</v>
      </c>
      <c r="E1418" s="61">
        <v>30.17</v>
      </c>
      <c r="F1418" s="48">
        <v>14</v>
      </c>
      <c r="G1418" s="55">
        <v>5</v>
      </c>
      <c r="H1418" s="61">
        <v>0</v>
      </c>
      <c r="I1418" s="18">
        <v>0</v>
      </c>
      <c r="K1418" s="5">
        <f t="shared" si="88"/>
        <v>8.9999999999999858E-2</v>
      </c>
      <c r="L1418" s="1">
        <f t="shared" si="89"/>
        <v>0.27000000000000313</v>
      </c>
      <c r="N1418" s="18">
        <v>1413</v>
      </c>
    </row>
    <row r="1419" spans="1:14">
      <c r="A1419" s="74">
        <v>42402</v>
      </c>
      <c r="B1419" s="48">
        <v>50</v>
      </c>
      <c r="C1419" s="48">
        <v>43</v>
      </c>
      <c r="D1419" s="48">
        <v>35</v>
      </c>
      <c r="E1419" s="61">
        <v>30.26</v>
      </c>
      <c r="F1419" s="48">
        <v>12</v>
      </c>
      <c r="G1419" s="55">
        <v>3</v>
      </c>
      <c r="H1419" s="61">
        <v>0.04</v>
      </c>
      <c r="I1419" s="18">
        <v>6</v>
      </c>
      <c r="J1419" s="18" t="s">
        <v>35</v>
      </c>
      <c r="K1419" s="5">
        <f t="shared" si="88"/>
        <v>0.13999999999999702</v>
      </c>
      <c r="L1419" s="1">
        <f t="shared" si="89"/>
        <v>8.9999999999999858E-2</v>
      </c>
      <c r="N1419" s="18">
        <v>1414</v>
      </c>
    </row>
    <row r="1420" spans="1:14">
      <c r="A1420" s="74">
        <v>42403</v>
      </c>
      <c r="B1420" s="48">
        <v>48</v>
      </c>
      <c r="C1420" s="48">
        <v>42</v>
      </c>
      <c r="D1420" s="48">
        <v>36</v>
      </c>
      <c r="E1420" s="61">
        <v>30.4</v>
      </c>
      <c r="F1420" s="48">
        <v>9</v>
      </c>
      <c r="G1420" s="55">
        <v>2</v>
      </c>
      <c r="H1420" s="61">
        <v>0.05</v>
      </c>
      <c r="I1420" s="18">
        <v>7</v>
      </c>
      <c r="J1420" s="18" t="s">
        <v>35</v>
      </c>
      <c r="K1420" s="5">
        <f t="shared" si="88"/>
        <v>5.0000000000000711E-2</v>
      </c>
      <c r="L1420" s="1">
        <f t="shared" si="89"/>
        <v>0.13999999999999702</v>
      </c>
      <c r="N1420" s="18">
        <v>1415</v>
      </c>
    </row>
    <row r="1421" spans="1:14">
      <c r="A1421" s="74">
        <v>42404</v>
      </c>
      <c r="B1421" s="48">
        <v>61</v>
      </c>
      <c r="C1421" s="48">
        <v>51</v>
      </c>
      <c r="D1421" s="48">
        <v>41</v>
      </c>
      <c r="E1421" s="61">
        <v>30.45</v>
      </c>
      <c r="F1421" s="48">
        <v>14</v>
      </c>
      <c r="G1421" s="55">
        <v>4</v>
      </c>
      <c r="H1421" s="61">
        <v>0</v>
      </c>
      <c r="I1421" s="18">
        <v>3</v>
      </c>
      <c r="K1421" s="5">
        <f t="shared" si="88"/>
        <v>-3.9999999999999147E-2</v>
      </c>
      <c r="L1421" s="1">
        <f t="shared" si="89"/>
        <v>5.0000000000000711E-2</v>
      </c>
      <c r="N1421" s="18">
        <v>1416</v>
      </c>
    </row>
    <row r="1422" spans="1:14">
      <c r="A1422" s="74">
        <v>42405</v>
      </c>
      <c r="B1422" s="48">
        <v>60</v>
      </c>
      <c r="C1422" s="48">
        <v>47</v>
      </c>
      <c r="D1422" s="48">
        <v>34</v>
      </c>
      <c r="E1422" s="61">
        <v>30.41</v>
      </c>
      <c r="F1422" s="48">
        <v>6</v>
      </c>
      <c r="G1422" s="55">
        <v>0</v>
      </c>
      <c r="H1422" s="61">
        <v>0</v>
      </c>
      <c r="I1422" s="18">
        <v>0</v>
      </c>
      <c r="K1422" s="5">
        <f t="shared" si="88"/>
        <v>-1.9999999999999574E-2</v>
      </c>
      <c r="L1422" s="1">
        <f t="shared" si="89"/>
        <v>-3.9999999999999147E-2</v>
      </c>
      <c r="N1422" s="18">
        <v>1417</v>
      </c>
    </row>
    <row r="1423" spans="1:14">
      <c r="A1423" s="74">
        <v>42406</v>
      </c>
      <c r="B1423" s="48">
        <v>68</v>
      </c>
      <c r="C1423" s="48">
        <v>54</v>
      </c>
      <c r="D1423" s="48">
        <v>39</v>
      </c>
      <c r="E1423" s="61">
        <v>30.39</v>
      </c>
      <c r="F1423" s="48">
        <v>6</v>
      </c>
      <c r="G1423" s="55">
        <v>2</v>
      </c>
      <c r="H1423" s="61">
        <v>0</v>
      </c>
      <c r="I1423" s="18">
        <v>0</v>
      </c>
      <c r="K1423" s="5">
        <f t="shared" si="88"/>
        <v>-8.0000000000001847E-2</v>
      </c>
      <c r="L1423" s="1">
        <f t="shared" si="89"/>
        <v>-1.9999999999999574E-2</v>
      </c>
      <c r="N1423" s="18">
        <v>1418</v>
      </c>
    </row>
    <row r="1424" spans="1:14">
      <c r="A1424" s="74">
        <v>42407</v>
      </c>
      <c r="B1424" s="48">
        <v>80</v>
      </c>
      <c r="C1424" s="48">
        <v>63</v>
      </c>
      <c r="D1424" s="48">
        <v>45</v>
      </c>
      <c r="E1424" s="61">
        <v>30.31</v>
      </c>
      <c r="F1424" s="48">
        <v>25</v>
      </c>
      <c r="G1424" s="55">
        <v>9</v>
      </c>
      <c r="H1424" s="61">
        <v>0</v>
      </c>
      <c r="I1424" s="18">
        <v>0</v>
      </c>
      <c r="K1424" s="5">
        <f t="shared" si="88"/>
        <v>-7.0000000000000284E-2</v>
      </c>
      <c r="L1424" s="1">
        <f t="shared" si="89"/>
        <v>-8.0000000000001847E-2</v>
      </c>
      <c r="N1424" s="18">
        <v>1419</v>
      </c>
    </row>
    <row r="1425" spans="1:14">
      <c r="A1425" s="74">
        <v>42408</v>
      </c>
      <c r="B1425" s="48">
        <v>82</v>
      </c>
      <c r="C1425" s="48">
        <v>66</v>
      </c>
      <c r="D1425" s="48">
        <v>50</v>
      </c>
      <c r="E1425" s="61">
        <v>30.24</v>
      </c>
      <c r="F1425" s="48">
        <v>20</v>
      </c>
      <c r="G1425" s="55">
        <v>9</v>
      </c>
      <c r="H1425" s="61">
        <v>0</v>
      </c>
      <c r="I1425" s="18">
        <v>0</v>
      </c>
      <c r="K1425" s="5">
        <f t="shared" si="88"/>
        <v>-2.9999999999997584E-2</v>
      </c>
      <c r="L1425" s="1">
        <f t="shared" si="89"/>
        <v>-7.0000000000000284E-2</v>
      </c>
      <c r="N1425" s="18">
        <v>1420</v>
      </c>
    </row>
    <row r="1426" spans="1:14">
      <c r="A1426" s="74">
        <v>42409</v>
      </c>
      <c r="B1426" s="48">
        <v>75</v>
      </c>
      <c r="C1426" s="48">
        <v>58</v>
      </c>
      <c r="D1426" s="48">
        <v>41</v>
      </c>
      <c r="E1426" s="61">
        <v>30.21</v>
      </c>
      <c r="F1426" s="48">
        <v>6</v>
      </c>
      <c r="G1426" s="55">
        <v>1</v>
      </c>
      <c r="H1426" s="61">
        <v>0</v>
      </c>
      <c r="I1426" s="18">
        <v>0</v>
      </c>
      <c r="K1426" s="5">
        <f t="shared" si="88"/>
        <v>9.9999999999980105E-3</v>
      </c>
      <c r="L1426" s="1">
        <f t="shared" si="89"/>
        <v>-2.9999999999997584E-2</v>
      </c>
      <c r="N1426" s="18">
        <v>1421</v>
      </c>
    </row>
    <row r="1427" spans="1:14">
      <c r="A1427" s="74">
        <v>42410</v>
      </c>
      <c r="B1427" s="48">
        <v>76</v>
      </c>
      <c r="C1427" s="48">
        <v>59</v>
      </c>
      <c r="D1427" s="48">
        <v>41</v>
      </c>
      <c r="E1427" s="61">
        <v>30.22</v>
      </c>
      <c r="F1427" s="48">
        <v>7</v>
      </c>
      <c r="G1427" s="55">
        <v>1</v>
      </c>
      <c r="H1427" s="61">
        <v>0</v>
      </c>
      <c r="I1427" s="18">
        <v>0</v>
      </c>
      <c r="K1427" s="5">
        <f t="shared" si="88"/>
        <v>-7.0000000000000284E-2</v>
      </c>
      <c r="L1427" s="1">
        <f t="shared" si="89"/>
        <v>9.9999999999980105E-3</v>
      </c>
      <c r="N1427" s="18">
        <v>1422</v>
      </c>
    </row>
    <row r="1428" spans="1:14">
      <c r="A1428" s="74">
        <v>42411</v>
      </c>
      <c r="B1428" s="48">
        <v>72</v>
      </c>
      <c r="C1428" s="48">
        <v>59</v>
      </c>
      <c r="D1428" s="48">
        <v>46</v>
      </c>
      <c r="E1428" s="61">
        <v>30.15</v>
      </c>
      <c r="F1428" s="48">
        <v>7</v>
      </c>
      <c r="G1428" s="55">
        <v>1</v>
      </c>
      <c r="H1428" s="61">
        <v>0</v>
      </c>
      <c r="I1428" s="18">
        <v>0</v>
      </c>
      <c r="K1428" s="5">
        <f t="shared" si="88"/>
        <v>3.0000000000001137E-2</v>
      </c>
      <c r="L1428" s="1">
        <f t="shared" si="89"/>
        <v>-7.0000000000000284E-2</v>
      </c>
      <c r="N1428" s="18">
        <v>1423</v>
      </c>
    </row>
    <row r="1429" spans="1:14">
      <c r="A1429" s="74">
        <v>42412</v>
      </c>
      <c r="B1429" s="48">
        <v>70</v>
      </c>
      <c r="C1429" s="48">
        <v>57</v>
      </c>
      <c r="D1429" s="48">
        <v>44</v>
      </c>
      <c r="E1429" s="61">
        <v>30.18</v>
      </c>
      <c r="F1429" s="48">
        <v>7</v>
      </c>
      <c r="G1429" s="55">
        <v>1</v>
      </c>
      <c r="H1429" s="61">
        <v>0</v>
      </c>
      <c r="I1429" s="18">
        <v>0</v>
      </c>
      <c r="K1429" s="5">
        <f t="shared" si="88"/>
        <v>5.0000000000000711E-2</v>
      </c>
      <c r="L1429" s="1">
        <f t="shared" si="89"/>
        <v>3.0000000000001137E-2</v>
      </c>
      <c r="N1429" s="18">
        <v>1424</v>
      </c>
    </row>
    <row r="1430" spans="1:14">
      <c r="A1430" s="74">
        <v>42413</v>
      </c>
      <c r="B1430" s="48">
        <v>75</v>
      </c>
      <c r="C1430" s="48">
        <v>60</v>
      </c>
      <c r="D1430" s="48">
        <v>45</v>
      </c>
      <c r="E1430" s="61">
        <v>30.23</v>
      </c>
      <c r="F1430" s="48">
        <v>13</v>
      </c>
      <c r="G1430" s="55">
        <v>4</v>
      </c>
      <c r="H1430" s="61">
        <v>0</v>
      </c>
      <c r="I1430" s="18">
        <v>0</v>
      </c>
      <c r="K1430" s="5">
        <f t="shared" si="88"/>
        <v>5.0000000000000711E-2</v>
      </c>
      <c r="L1430" s="1">
        <f t="shared" si="89"/>
        <v>5.0000000000000711E-2</v>
      </c>
      <c r="N1430" s="18">
        <v>1425</v>
      </c>
    </row>
    <row r="1431" spans="1:14">
      <c r="A1431" s="74">
        <v>42414</v>
      </c>
      <c r="B1431" s="48">
        <v>77</v>
      </c>
      <c r="C1431" s="48">
        <v>62</v>
      </c>
      <c r="D1431" s="48">
        <v>46</v>
      </c>
      <c r="E1431" s="61">
        <v>30.28</v>
      </c>
      <c r="F1431" s="48">
        <v>14</v>
      </c>
      <c r="G1431" s="55">
        <v>3</v>
      </c>
      <c r="H1431" s="61">
        <v>0</v>
      </c>
      <c r="I1431" s="18">
        <v>0</v>
      </c>
      <c r="K1431" s="5">
        <f t="shared" si="88"/>
        <v>-0.13000000000000256</v>
      </c>
      <c r="L1431" s="1">
        <f t="shared" si="89"/>
        <v>5.0000000000000711E-2</v>
      </c>
      <c r="N1431" s="18">
        <v>1426</v>
      </c>
    </row>
    <row r="1432" spans="1:14">
      <c r="A1432" s="74">
        <v>42415</v>
      </c>
      <c r="B1432" s="48">
        <v>81</v>
      </c>
      <c r="C1432" s="48">
        <v>68</v>
      </c>
      <c r="D1432" s="48">
        <v>54</v>
      </c>
      <c r="E1432" s="61">
        <v>30.15</v>
      </c>
      <c r="F1432" s="48">
        <v>12</v>
      </c>
      <c r="G1432" s="55">
        <v>6</v>
      </c>
      <c r="H1432" s="61">
        <v>0</v>
      </c>
      <c r="I1432" s="18">
        <v>0</v>
      </c>
      <c r="K1432" s="5">
        <f t="shared" ref="K1432:K1462" si="90">E1433-E1432</f>
        <v>-0.23999999999999844</v>
      </c>
      <c r="L1432" s="1">
        <f t="shared" si="89"/>
        <v>-0.13000000000000256</v>
      </c>
      <c r="N1432" s="18">
        <v>1427</v>
      </c>
    </row>
    <row r="1433" spans="1:14">
      <c r="A1433" s="74">
        <v>42416</v>
      </c>
      <c r="B1433" s="48">
        <v>73</v>
      </c>
      <c r="C1433" s="48">
        <v>59</v>
      </c>
      <c r="D1433" s="48">
        <v>45</v>
      </c>
      <c r="E1433" s="61">
        <v>29.91</v>
      </c>
      <c r="F1433" s="48">
        <v>9</v>
      </c>
      <c r="G1433" s="55">
        <v>3</v>
      </c>
      <c r="H1433" s="61">
        <v>0</v>
      </c>
      <c r="I1433" s="18">
        <v>0</v>
      </c>
      <c r="K1433" s="5">
        <f t="shared" si="90"/>
        <v>-0.39999999999999858</v>
      </c>
      <c r="L1433" s="1">
        <f t="shared" ref="L1433:L1463" si="91">E1433-E1432</f>
        <v>-0.23999999999999844</v>
      </c>
      <c r="N1433" s="18">
        <v>1428</v>
      </c>
    </row>
    <row r="1434" spans="1:14">
      <c r="A1434" s="74">
        <v>42417</v>
      </c>
      <c r="B1434" s="48">
        <v>63</v>
      </c>
      <c r="C1434" s="48">
        <v>56</v>
      </c>
      <c r="D1434" s="48">
        <v>48</v>
      </c>
      <c r="E1434" s="61">
        <v>29.51</v>
      </c>
      <c r="F1434" s="48">
        <v>31</v>
      </c>
      <c r="G1434" s="55">
        <v>6</v>
      </c>
      <c r="H1434" s="61">
        <v>0.25</v>
      </c>
      <c r="I1434" s="18">
        <v>6</v>
      </c>
      <c r="J1434" s="18" t="s">
        <v>35</v>
      </c>
      <c r="K1434" s="5">
        <f t="shared" si="90"/>
        <v>0.25</v>
      </c>
      <c r="L1434" s="1">
        <f t="shared" si="91"/>
        <v>-0.39999999999999858</v>
      </c>
      <c r="N1434" s="18">
        <v>1429</v>
      </c>
    </row>
    <row r="1435" spans="1:14">
      <c r="A1435" s="74">
        <v>42418</v>
      </c>
      <c r="B1435" s="48">
        <v>59</v>
      </c>
      <c r="C1435" s="48">
        <v>54</v>
      </c>
      <c r="D1435" s="48">
        <v>48</v>
      </c>
      <c r="E1435" s="61">
        <v>29.76</v>
      </c>
      <c r="F1435" s="48">
        <v>39</v>
      </c>
      <c r="G1435" s="55">
        <v>18</v>
      </c>
      <c r="H1435" s="61">
        <v>0.12</v>
      </c>
      <c r="I1435" s="18">
        <v>7</v>
      </c>
      <c r="J1435" s="18" t="s">
        <v>35</v>
      </c>
      <c r="K1435" s="5">
        <f t="shared" si="90"/>
        <v>0.27999999999999758</v>
      </c>
      <c r="L1435" s="1">
        <f t="shared" si="91"/>
        <v>0.25</v>
      </c>
      <c r="N1435" s="18">
        <v>1430</v>
      </c>
    </row>
    <row r="1436" spans="1:14">
      <c r="A1436" s="74">
        <v>42419</v>
      </c>
      <c r="B1436" s="48">
        <v>56</v>
      </c>
      <c r="C1436" s="48">
        <v>50</v>
      </c>
      <c r="D1436" s="48">
        <v>44</v>
      </c>
      <c r="E1436" s="61">
        <v>30.04</v>
      </c>
      <c r="F1436" s="48">
        <v>35</v>
      </c>
      <c r="G1436" s="55">
        <v>15</v>
      </c>
      <c r="H1436" s="61">
        <v>0.38</v>
      </c>
      <c r="I1436" s="18">
        <v>7</v>
      </c>
      <c r="J1436" s="18" t="s">
        <v>35</v>
      </c>
      <c r="K1436" s="5">
        <f t="shared" si="90"/>
        <v>0.17999999999999972</v>
      </c>
      <c r="L1436" s="1">
        <f t="shared" si="91"/>
        <v>0.27999999999999758</v>
      </c>
      <c r="N1436" s="18">
        <v>1431</v>
      </c>
    </row>
    <row r="1437" spans="1:14">
      <c r="A1437" s="74">
        <v>42420</v>
      </c>
      <c r="B1437" s="48">
        <v>64</v>
      </c>
      <c r="C1437" s="48">
        <v>52</v>
      </c>
      <c r="D1437" s="48">
        <v>39</v>
      </c>
      <c r="E1437" s="61">
        <v>30.22</v>
      </c>
      <c r="F1437" s="48">
        <v>13</v>
      </c>
      <c r="G1437" s="55">
        <v>5</v>
      </c>
      <c r="H1437" s="61">
        <v>0</v>
      </c>
      <c r="I1437" s="18">
        <v>0</v>
      </c>
      <c r="K1437" s="5">
        <f t="shared" si="90"/>
        <v>1.9999999999999574E-2</v>
      </c>
      <c r="L1437" s="1">
        <f t="shared" si="91"/>
        <v>0.17999999999999972</v>
      </c>
      <c r="N1437" s="18">
        <v>1432</v>
      </c>
    </row>
    <row r="1438" spans="1:14">
      <c r="A1438" s="74">
        <v>42421</v>
      </c>
      <c r="B1438" s="48">
        <v>65</v>
      </c>
      <c r="C1438" s="48">
        <v>51</v>
      </c>
      <c r="D1438" s="48">
        <v>37</v>
      </c>
      <c r="E1438" s="61">
        <v>30.24</v>
      </c>
      <c r="F1438" s="48">
        <v>7</v>
      </c>
      <c r="G1438" s="55">
        <v>2</v>
      </c>
      <c r="H1438" s="61">
        <v>0</v>
      </c>
      <c r="I1438" s="18">
        <v>2</v>
      </c>
      <c r="K1438" s="5">
        <f t="shared" si="90"/>
        <v>-2.9999999999997584E-2</v>
      </c>
      <c r="L1438" s="1">
        <f t="shared" si="91"/>
        <v>1.9999999999999574E-2</v>
      </c>
      <c r="N1438" s="18">
        <v>1433</v>
      </c>
    </row>
    <row r="1439" spans="1:14">
      <c r="A1439" s="74">
        <v>42422</v>
      </c>
      <c r="B1439" s="48">
        <v>71</v>
      </c>
      <c r="C1439" s="48">
        <v>58</v>
      </c>
      <c r="D1439" s="48">
        <v>44</v>
      </c>
      <c r="E1439" s="61">
        <v>30.21</v>
      </c>
      <c r="F1439" s="48">
        <v>16</v>
      </c>
      <c r="G1439" s="55">
        <v>6</v>
      </c>
      <c r="H1439" s="61">
        <v>0</v>
      </c>
      <c r="I1439" s="18">
        <v>0</v>
      </c>
      <c r="K1439" s="5">
        <f t="shared" si="90"/>
        <v>-0.15000000000000213</v>
      </c>
      <c r="L1439" s="1">
        <f t="shared" si="91"/>
        <v>-2.9999999999997584E-2</v>
      </c>
      <c r="N1439" s="18">
        <v>1434</v>
      </c>
    </row>
    <row r="1440" spans="1:14">
      <c r="A1440" s="74">
        <v>42423</v>
      </c>
      <c r="B1440" s="48">
        <v>69</v>
      </c>
      <c r="C1440" s="48">
        <v>58</v>
      </c>
      <c r="D1440" s="48">
        <v>46</v>
      </c>
      <c r="E1440" s="61">
        <v>30.06</v>
      </c>
      <c r="F1440" s="48">
        <v>10</v>
      </c>
      <c r="G1440" s="55">
        <v>6</v>
      </c>
      <c r="H1440" s="61">
        <v>0</v>
      </c>
      <c r="I1440" s="18">
        <v>0</v>
      </c>
      <c r="K1440" s="5">
        <f t="shared" si="90"/>
        <v>7.0000000000000284E-2</v>
      </c>
      <c r="L1440" s="1">
        <f t="shared" si="91"/>
        <v>-0.15000000000000213</v>
      </c>
      <c r="N1440" s="18">
        <v>1435</v>
      </c>
    </row>
    <row r="1441" spans="1:14">
      <c r="A1441" s="74">
        <v>42424</v>
      </c>
      <c r="B1441" s="48">
        <v>72</v>
      </c>
      <c r="C1441" s="48">
        <v>57</v>
      </c>
      <c r="D1441" s="48">
        <v>42</v>
      </c>
      <c r="E1441" s="61">
        <v>30.13</v>
      </c>
      <c r="F1441" s="48">
        <v>8</v>
      </c>
      <c r="G1441" s="55">
        <v>3</v>
      </c>
      <c r="H1441" s="61">
        <v>0</v>
      </c>
      <c r="I1441" s="18">
        <v>1</v>
      </c>
      <c r="K1441" s="5">
        <f t="shared" si="90"/>
        <v>-1.9999999999999574E-2</v>
      </c>
      <c r="L1441" s="1">
        <f t="shared" si="91"/>
        <v>7.0000000000000284E-2</v>
      </c>
      <c r="N1441" s="18">
        <v>1436</v>
      </c>
    </row>
    <row r="1442" spans="1:14">
      <c r="A1442" s="74">
        <v>42425</v>
      </c>
      <c r="B1442" s="48">
        <v>76</v>
      </c>
      <c r="C1442" s="48">
        <v>58</v>
      </c>
      <c r="D1442" s="48">
        <v>40</v>
      </c>
      <c r="E1442" s="61">
        <v>30.11</v>
      </c>
      <c r="F1442" s="48">
        <v>7</v>
      </c>
      <c r="G1442" s="55">
        <v>2</v>
      </c>
      <c r="H1442" s="61">
        <v>0</v>
      </c>
      <c r="I1442" s="18">
        <v>0</v>
      </c>
      <c r="K1442" s="5">
        <f t="shared" si="90"/>
        <v>-3.0000000000001137E-2</v>
      </c>
      <c r="L1442" s="1">
        <f t="shared" si="91"/>
        <v>-1.9999999999999574E-2</v>
      </c>
      <c r="N1442" s="18">
        <v>1437</v>
      </c>
    </row>
    <row r="1443" spans="1:14">
      <c r="A1443" s="74">
        <v>42426</v>
      </c>
      <c r="B1443" s="48">
        <v>68</v>
      </c>
      <c r="C1443" s="48">
        <v>57</v>
      </c>
      <c r="D1443" s="48">
        <v>45</v>
      </c>
      <c r="E1443" s="61">
        <v>30.08</v>
      </c>
      <c r="F1443" s="48">
        <v>12</v>
      </c>
      <c r="G1443" s="55">
        <v>3</v>
      </c>
      <c r="H1443" s="61">
        <v>7.0000000000000007E-2</v>
      </c>
      <c r="I1443" s="18">
        <v>4</v>
      </c>
      <c r="J1443" s="18" t="s">
        <v>35</v>
      </c>
      <c r="K1443" s="5">
        <f t="shared" si="90"/>
        <v>8.0000000000001847E-2</v>
      </c>
      <c r="L1443" s="1">
        <f t="shared" si="91"/>
        <v>-3.0000000000001137E-2</v>
      </c>
      <c r="N1443" s="18">
        <v>1438</v>
      </c>
    </row>
    <row r="1444" spans="1:14">
      <c r="A1444" s="74">
        <v>42427</v>
      </c>
      <c r="B1444" s="48">
        <v>65</v>
      </c>
      <c r="C1444" s="48">
        <v>56</v>
      </c>
      <c r="D1444" s="48">
        <v>46</v>
      </c>
      <c r="E1444" s="61">
        <v>30.16</v>
      </c>
      <c r="F1444" s="48">
        <v>10</v>
      </c>
      <c r="G1444" s="55">
        <v>3</v>
      </c>
      <c r="H1444" s="61">
        <v>0</v>
      </c>
      <c r="I1444" s="18">
        <v>2</v>
      </c>
      <c r="K1444" s="5">
        <f t="shared" si="90"/>
        <v>1.9999999999999574E-2</v>
      </c>
      <c r="L1444" s="1">
        <f t="shared" si="91"/>
        <v>8.0000000000001847E-2</v>
      </c>
      <c r="N1444" s="18">
        <v>1439</v>
      </c>
    </row>
    <row r="1445" spans="1:14">
      <c r="A1445" s="74">
        <v>42428</v>
      </c>
      <c r="B1445" s="48">
        <v>66</v>
      </c>
      <c r="C1445" s="48">
        <v>54</v>
      </c>
      <c r="D1445" s="48">
        <v>41</v>
      </c>
      <c r="E1445" s="61">
        <v>30.18</v>
      </c>
      <c r="F1445" s="48">
        <v>9</v>
      </c>
      <c r="G1445" s="55">
        <v>3</v>
      </c>
      <c r="H1445" s="61">
        <v>0</v>
      </c>
      <c r="I1445" s="18">
        <v>2</v>
      </c>
      <c r="K1445" s="5">
        <f t="shared" si="90"/>
        <v>-1.9999999999999574E-2</v>
      </c>
      <c r="L1445" s="1">
        <f t="shared" si="91"/>
        <v>1.9999999999999574E-2</v>
      </c>
      <c r="N1445" s="18">
        <v>1440</v>
      </c>
    </row>
    <row r="1446" spans="1:14">
      <c r="A1446" s="74">
        <v>42429</v>
      </c>
      <c r="B1446" s="48">
        <v>70</v>
      </c>
      <c r="C1446" s="48">
        <v>56</v>
      </c>
      <c r="D1446" s="48">
        <v>42</v>
      </c>
      <c r="E1446" s="61">
        <v>30.16</v>
      </c>
      <c r="F1446" s="48">
        <v>8</v>
      </c>
      <c r="G1446" s="55">
        <v>3</v>
      </c>
      <c r="H1446" s="61">
        <v>0</v>
      </c>
      <c r="I1446" s="18">
        <v>1</v>
      </c>
      <c r="K1446" s="5">
        <f t="shared" si="90"/>
        <v>-8.0000000000001847E-2</v>
      </c>
      <c r="L1446" s="1">
        <f t="shared" si="91"/>
        <v>-1.9999999999999574E-2</v>
      </c>
      <c r="N1446" s="18">
        <v>1441</v>
      </c>
    </row>
    <row r="1447" spans="1:14">
      <c r="A1447" s="74">
        <v>42430</v>
      </c>
      <c r="B1447" s="48">
        <v>64</v>
      </c>
      <c r="C1447" s="48">
        <v>54</v>
      </c>
      <c r="D1447" s="48">
        <v>43</v>
      </c>
      <c r="E1447" s="61">
        <v>30.08</v>
      </c>
      <c r="F1447" s="48">
        <v>16</v>
      </c>
      <c r="G1447" s="55">
        <v>2</v>
      </c>
      <c r="H1447" s="61" t="s">
        <v>42</v>
      </c>
      <c r="I1447" s="18">
        <v>4</v>
      </c>
      <c r="J1447" s="18" t="s">
        <v>35</v>
      </c>
      <c r="K1447" s="5">
        <f t="shared" si="90"/>
        <v>-3.9999999999999147E-2</v>
      </c>
      <c r="L1447" s="1">
        <f t="shared" si="91"/>
        <v>-8.0000000000001847E-2</v>
      </c>
      <c r="N1447" s="18">
        <v>1442</v>
      </c>
    </row>
    <row r="1448" spans="1:14">
      <c r="A1448" s="74">
        <v>42431</v>
      </c>
      <c r="B1448" s="48">
        <v>70</v>
      </c>
      <c r="C1448" s="48">
        <v>58</v>
      </c>
      <c r="D1448" s="48">
        <v>45</v>
      </c>
      <c r="E1448" s="61">
        <v>30.04</v>
      </c>
      <c r="F1448" s="48">
        <v>18</v>
      </c>
      <c r="G1448" s="55">
        <v>3</v>
      </c>
      <c r="H1448" s="61">
        <v>0.02</v>
      </c>
      <c r="I1448" s="18">
        <v>6</v>
      </c>
      <c r="J1448" s="18" t="s">
        <v>35</v>
      </c>
      <c r="K1448" s="5">
        <f t="shared" si="90"/>
        <v>1.9999999999999574E-2</v>
      </c>
      <c r="L1448" s="1">
        <f t="shared" si="91"/>
        <v>-3.9999999999999147E-2</v>
      </c>
      <c r="N1448" s="18">
        <v>1443</v>
      </c>
    </row>
    <row r="1449" spans="1:14">
      <c r="A1449" s="74">
        <v>42432</v>
      </c>
      <c r="B1449" s="48">
        <v>64</v>
      </c>
      <c r="C1449" s="48">
        <v>60</v>
      </c>
      <c r="D1449" s="48">
        <v>56</v>
      </c>
      <c r="E1449" s="61">
        <v>30.06</v>
      </c>
      <c r="F1449" s="48">
        <v>13</v>
      </c>
      <c r="G1449" s="55">
        <v>5</v>
      </c>
      <c r="H1449" s="61">
        <v>0</v>
      </c>
      <c r="I1449" s="18">
        <v>8</v>
      </c>
      <c r="J1449" s="18" t="s">
        <v>35</v>
      </c>
      <c r="K1449" s="5">
        <f t="shared" si="90"/>
        <v>-0.12999999999999901</v>
      </c>
      <c r="L1449" s="1">
        <f t="shared" si="91"/>
        <v>1.9999999999999574E-2</v>
      </c>
      <c r="N1449" s="18">
        <v>1444</v>
      </c>
    </row>
    <row r="1450" spans="1:14">
      <c r="A1450" s="74">
        <v>42433</v>
      </c>
      <c r="B1450" s="48">
        <v>62</v>
      </c>
      <c r="C1450" s="48">
        <v>59</v>
      </c>
      <c r="D1450" s="48">
        <v>55</v>
      </c>
      <c r="E1450" s="61">
        <v>29.93</v>
      </c>
      <c r="F1450" s="48">
        <v>23</v>
      </c>
      <c r="G1450" s="55">
        <v>4</v>
      </c>
      <c r="H1450" s="61">
        <v>0.16</v>
      </c>
      <c r="I1450" s="18">
        <v>8</v>
      </c>
      <c r="J1450" s="18" t="s">
        <v>35</v>
      </c>
      <c r="K1450" s="5">
        <f t="shared" si="90"/>
        <v>-0.33999999999999986</v>
      </c>
      <c r="L1450" s="1">
        <f t="shared" si="91"/>
        <v>-0.12999999999999901</v>
      </c>
      <c r="N1450" s="18">
        <v>1445</v>
      </c>
    </row>
    <row r="1451" spans="1:14">
      <c r="A1451" s="74">
        <v>42434</v>
      </c>
      <c r="B1451" s="48">
        <v>62</v>
      </c>
      <c r="C1451" s="48">
        <v>60</v>
      </c>
      <c r="D1451" s="48">
        <v>58</v>
      </c>
      <c r="E1451" s="61">
        <v>29.59</v>
      </c>
      <c r="F1451" s="48">
        <v>38</v>
      </c>
      <c r="G1451" s="55">
        <v>22</v>
      </c>
      <c r="H1451" s="61">
        <v>0.4</v>
      </c>
      <c r="I1451" s="18">
        <v>8</v>
      </c>
      <c r="J1451" s="18" t="s">
        <v>35</v>
      </c>
      <c r="K1451" s="5">
        <f t="shared" si="90"/>
        <v>0.16000000000000014</v>
      </c>
      <c r="L1451" s="1">
        <f t="shared" si="91"/>
        <v>-0.33999999999999986</v>
      </c>
      <c r="N1451" s="18">
        <v>1446</v>
      </c>
    </row>
    <row r="1452" spans="1:14">
      <c r="A1452" s="74">
        <v>42435</v>
      </c>
      <c r="B1452" s="48">
        <v>59</v>
      </c>
      <c r="C1452" s="48">
        <v>53</v>
      </c>
      <c r="D1452" s="48">
        <v>46</v>
      </c>
      <c r="E1452" s="61">
        <v>29.75</v>
      </c>
      <c r="F1452" s="48">
        <v>37</v>
      </c>
      <c r="G1452" s="55">
        <v>13</v>
      </c>
      <c r="H1452" s="61">
        <v>0.96</v>
      </c>
      <c r="I1452" s="18">
        <v>6</v>
      </c>
      <c r="J1452" s="18" t="s">
        <v>35</v>
      </c>
      <c r="K1452" s="5">
        <f t="shared" si="90"/>
        <v>5.9999999999998721E-2</v>
      </c>
      <c r="L1452" s="1">
        <f t="shared" si="91"/>
        <v>0.16000000000000014</v>
      </c>
      <c r="N1452" s="18">
        <v>1447</v>
      </c>
    </row>
    <row r="1453" spans="1:14">
      <c r="A1453" s="74">
        <v>42436</v>
      </c>
      <c r="B1453" s="48">
        <v>62</v>
      </c>
      <c r="C1453" s="48">
        <v>53</v>
      </c>
      <c r="D1453" s="48">
        <v>43</v>
      </c>
      <c r="E1453" s="61">
        <v>29.81</v>
      </c>
      <c r="F1453" s="48">
        <v>20</v>
      </c>
      <c r="G1453" s="55">
        <v>7</v>
      </c>
      <c r="H1453" s="61">
        <v>0.72</v>
      </c>
      <c r="I1453" s="18">
        <v>5</v>
      </c>
      <c r="J1453" s="18" t="s">
        <v>35</v>
      </c>
      <c r="K1453" s="5">
        <f t="shared" si="90"/>
        <v>0.24000000000000199</v>
      </c>
      <c r="L1453" s="1">
        <f t="shared" si="91"/>
        <v>5.9999999999998721E-2</v>
      </c>
      <c r="N1453" s="18">
        <v>1448</v>
      </c>
    </row>
    <row r="1454" spans="1:14">
      <c r="A1454" s="74">
        <v>42437</v>
      </c>
      <c r="B1454" s="48">
        <v>54</v>
      </c>
      <c r="C1454" s="48">
        <v>48</v>
      </c>
      <c r="D1454" s="48">
        <v>41</v>
      </c>
      <c r="E1454" s="61">
        <v>30.05</v>
      </c>
      <c r="F1454" s="48">
        <v>12</v>
      </c>
      <c r="G1454" s="55">
        <v>5</v>
      </c>
      <c r="H1454" s="61">
        <v>0</v>
      </c>
      <c r="I1454" s="18">
        <v>6</v>
      </c>
      <c r="K1454" s="5">
        <f t="shared" si="90"/>
        <v>-1.0000000000001563E-2</v>
      </c>
      <c r="L1454" s="1">
        <f t="shared" si="91"/>
        <v>0.24000000000000199</v>
      </c>
      <c r="N1454" s="18">
        <v>1449</v>
      </c>
    </row>
    <row r="1455" spans="1:14">
      <c r="A1455" s="74">
        <v>42438</v>
      </c>
      <c r="B1455" s="48">
        <v>59</v>
      </c>
      <c r="C1455" s="48">
        <v>53</v>
      </c>
      <c r="D1455" s="48">
        <v>47</v>
      </c>
      <c r="E1455" s="61">
        <v>30.04</v>
      </c>
      <c r="F1455" s="48">
        <v>32</v>
      </c>
      <c r="G1455" s="55">
        <v>4</v>
      </c>
      <c r="H1455" s="61">
        <v>0.53</v>
      </c>
      <c r="I1455" s="18">
        <v>8</v>
      </c>
      <c r="J1455" s="18" t="s">
        <v>35</v>
      </c>
      <c r="K1455" s="5">
        <f t="shared" si="90"/>
        <v>-0.10999999999999943</v>
      </c>
      <c r="L1455" s="1">
        <f t="shared" si="91"/>
        <v>-1.0000000000001563E-2</v>
      </c>
      <c r="N1455" s="18">
        <v>1450</v>
      </c>
    </row>
    <row r="1456" spans="1:14">
      <c r="A1456" s="74">
        <v>42439</v>
      </c>
      <c r="B1456" s="48">
        <v>60</v>
      </c>
      <c r="C1456" s="48">
        <v>57</v>
      </c>
      <c r="D1456" s="48">
        <v>53</v>
      </c>
      <c r="E1456" s="61">
        <v>29.93</v>
      </c>
      <c r="F1456" s="48">
        <v>33</v>
      </c>
      <c r="G1456" s="55">
        <v>20</v>
      </c>
      <c r="H1456" s="61">
        <v>0.45</v>
      </c>
      <c r="I1456" s="18">
        <v>8</v>
      </c>
      <c r="J1456" s="18" t="s">
        <v>35</v>
      </c>
      <c r="K1456" s="5">
        <f t="shared" si="90"/>
        <v>-0.16000000000000014</v>
      </c>
      <c r="L1456" s="1">
        <f t="shared" si="91"/>
        <v>-0.10999999999999943</v>
      </c>
      <c r="N1456" s="18">
        <v>1451</v>
      </c>
    </row>
    <row r="1457" spans="1:14">
      <c r="A1457" s="74">
        <v>42440</v>
      </c>
      <c r="B1457" s="48">
        <v>55</v>
      </c>
      <c r="C1457" s="48">
        <v>53</v>
      </c>
      <c r="D1457" s="48">
        <v>50</v>
      </c>
      <c r="E1457" s="61">
        <v>29.77</v>
      </c>
      <c r="F1457" s="48">
        <v>22</v>
      </c>
      <c r="G1457" s="55">
        <v>9</v>
      </c>
      <c r="H1457" s="61">
        <v>0.52</v>
      </c>
      <c r="I1457" s="18">
        <v>8</v>
      </c>
      <c r="J1457" s="18" t="s">
        <v>35</v>
      </c>
      <c r="K1457" s="5">
        <f t="shared" si="90"/>
        <v>0.17999999999999972</v>
      </c>
      <c r="L1457" s="1">
        <f t="shared" si="91"/>
        <v>-0.16000000000000014</v>
      </c>
      <c r="N1457" s="18">
        <v>1452</v>
      </c>
    </row>
    <row r="1458" spans="1:14">
      <c r="A1458" s="74">
        <v>42441</v>
      </c>
      <c r="B1458" s="48">
        <v>53</v>
      </c>
      <c r="C1458" s="48">
        <v>51</v>
      </c>
      <c r="D1458" s="48">
        <v>48</v>
      </c>
      <c r="E1458" s="61">
        <v>29.95</v>
      </c>
      <c r="F1458" s="48">
        <v>37</v>
      </c>
      <c r="G1458" s="55">
        <v>17</v>
      </c>
      <c r="H1458" s="61">
        <v>1.98</v>
      </c>
      <c r="I1458" s="18">
        <v>8</v>
      </c>
      <c r="J1458" s="18" t="s">
        <v>39</v>
      </c>
      <c r="K1458" s="5">
        <f t="shared" si="90"/>
        <v>-0.12999999999999901</v>
      </c>
      <c r="L1458" s="1">
        <f t="shared" si="91"/>
        <v>0.17999999999999972</v>
      </c>
      <c r="N1458" s="18">
        <v>1453</v>
      </c>
    </row>
    <row r="1459" spans="1:14">
      <c r="A1459" s="74">
        <v>42442</v>
      </c>
      <c r="B1459" s="48">
        <v>57</v>
      </c>
      <c r="C1459" s="48">
        <v>55</v>
      </c>
      <c r="D1459" s="48">
        <v>52</v>
      </c>
      <c r="E1459" s="61">
        <v>29.82</v>
      </c>
      <c r="F1459" s="48">
        <v>40</v>
      </c>
      <c r="G1459" s="55">
        <v>21</v>
      </c>
      <c r="H1459" s="61">
        <v>2.4</v>
      </c>
      <c r="I1459" s="18">
        <v>7</v>
      </c>
      <c r="J1459" s="18" t="s">
        <v>36</v>
      </c>
      <c r="K1459" s="5">
        <f t="shared" si="90"/>
        <v>0.30000000000000071</v>
      </c>
      <c r="L1459" s="1">
        <f t="shared" si="91"/>
        <v>-0.12999999999999901</v>
      </c>
      <c r="N1459" s="18">
        <v>1454</v>
      </c>
    </row>
    <row r="1460" spans="1:14">
      <c r="A1460" s="74">
        <v>42443</v>
      </c>
      <c r="B1460" s="48">
        <v>63</v>
      </c>
      <c r="C1460" s="48">
        <v>53</v>
      </c>
      <c r="D1460" s="48">
        <v>43</v>
      </c>
      <c r="E1460" s="61">
        <v>30.12</v>
      </c>
      <c r="F1460" s="48">
        <v>22</v>
      </c>
      <c r="G1460" s="55">
        <v>8</v>
      </c>
      <c r="H1460" s="61">
        <v>0</v>
      </c>
      <c r="I1460" s="18">
        <v>2</v>
      </c>
      <c r="K1460" s="5">
        <f t="shared" si="90"/>
        <v>9.9999999999997868E-2</v>
      </c>
      <c r="L1460" s="1">
        <f t="shared" si="91"/>
        <v>0.30000000000000071</v>
      </c>
      <c r="N1460" s="18">
        <v>1455</v>
      </c>
    </row>
    <row r="1461" spans="1:14">
      <c r="A1461" s="74">
        <v>42444</v>
      </c>
      <c r="B1461" s="48">
        <v>69</v>
      </c>
      <c r="C1461" s="48">
        <v>56</v>
      </c>
      <c r="D1461" s="48">
        <v>42</v>
      </c>
      <c r="E1461" s="61">
        <v>30.22</v>
      </c>
      <c r="F1461" s="48">
        <v>8</v>
      </c>
      <c r="G1461" s="55">
        <v>3</v>
      </c>
      <c r="H1461" s="61">
        <v>0</v>
      </c>
      <c r="I1461" s="18">
        <v>1</v>
      </c>
      <c r="K1461" s="5">
        <f t="shared" si="90"/>
        <v>-0.14000000000000057</v>
      </c>
      <c r="L1461" s="1">
        <f t="shared" si="91"/>
        <v>9.9999999999997868E-2</v>
      </c>
      <c r="N1461" s="18">
        <v>1456</v>
      </c>
    </row>
    <row r="1462" spans="1:14">
      <c r="A1462" s="74">
        <v>42445</v>
      </c>
      <c r="B1462" s="48">
        <v>78</v>
      </c>
      <c r="C1462" s="48">
        <v>62</v>
      </c>
      <c r="D1462" s="48">
        <v>46</v>
      </c>
      <c r="E1462" s="61">
        <v>30.08</v>
      </c>
      <c r="F1462" s="48">
        <v>18</v>
      </c>
      <c r="G1462" s="55">
        <v>7</v>
      </c>
      <c r="H1462" s="61">
        <v>0</v>
      </c>
      <c r="I1462" s="18">
        <v>0</v>
      </c>
      <c r="K1462" s="5">
        <f t="shared" si="90"/>
        <v>-0.15999999999999659</v>
      </c>
      <c r="L1462" s="1">
        <f t="shared" si="91"/>
        <v>-0.14000000000000057</v>
      </c>
      <c r="N1462" s="18">
        <v>1457</v>
      </c>
    </row>
    <row r="1463" spans="1:14">
      <c r="A1463" s="76">
        <v>42446</v>
      </c>
      <c r="B1463" s="48">
        <v>82</v>
      </c>
      <c r="C1463" s="48">
        <v>67</v>
      </c>
      <c r="D1463" s="48">
        <v>52</v>
      </c>
      <c r="E1463" s="61">
        <v>29.92</v>
      </c>
      <c r="F1463" s="48">
        <v>17</v>
      </c>
      <c r="G1463" s="55">
        <v>8</v>
      </c>
      <c r="H1463" s="61">
        <v>0</v>
      </c>
      <c r="I1463" s="18">
        <v>0</v>
      </c>
      <c r="K1463" s="5"/>
      <c r="L1463" s="1">
        <f t="shared" si="91"/>
        <v>-0.15999999999999659</v>
      </c>
      <c r="N1463" s="18">
        <v>1458</v>
      </c>
    </row>
    <row r="1464" spans="1:14">
      <c r="A1464" s="74">
        <v>42705</v>
      </c>
      <c r="B1464" s="52">
        <v>58</v>
      </c>
      <c r="C1464" s="52">
        <v>51</v>
      </c>
      <c r="D1464" s="52">
        <v>44</v>
      </c>
      <c r="E1464" s="63">
        <v>30.19</v>
      </c>
      <c r="F1464" s="52">
        <v>26</v>
      </c>
      <c r="G1464" s="58">
        <v>11</v>
      </c>
      <c r="H1464" s="63">
        <v>0</v>
      </c>
      <c r="I1464" s="37"/>
      <c r="J1464" s="37"/>
      <c r="K1464" s="35">
        <f t="shared" ref="K1464:K1527" si="92">E1465-E1464</f>
        <v>8.9999999999999858E-2</v>
      </c>
      <c r="L1464" s="20"/>
      <c r="N1464" s="18">
        <v>1459</v>
      </c>
    </row>
    <row r="1465" spans="1:14">
      <c r="A1465" s="74">
        <v>42706</v>
      </c>
      <c r="B1465" s="48">
        <v>60</v>
      </c>
      <c r="C1465" s="48">
        <v>51</v>
      </c>
      <c r="D1465" s="48">
        <v>42</v>
      </c>
      <c r="E1465" s="61">
        <v>30.28</v>
      </c>
      <c r="F1465" s="48">
        <v>28</v>
      </c>
      <c r="G1465" s="55">
        <v>11</v>
      </c>
      <c r="H1465" s="61">
        <v>0</v>
      </c>
      <c r="K1465" s="5">
        <f t="shared" si="92"/>
        <v>-6.0000000000002274E-2</v>
      </c>
      <c r="L1465" s="1">
        <f t="shared" ref="L1465:L1528" si="93">E1465-E1464</f>
        <v>8.9999999999999858E-2</v>
      </c>
      <c r="N1465" s="18">
        <v>1460</v>
      </c>
    </row>
    <row r="1466" spans="1:14">
      <c r="A1466" s="74">
        <v>42707</v>
      </c>
      <c r="B1466" s="48">
        <v>68</v>
      </c>
      <c r="C1466" s="48">
        <v>53</v>
      </c>
      <c r="D1466" s="48">
        <v>38</v>
      </c>
      <c r="E1466" s="61">
        <v>30.22</v>
      </c>
      <c r="F1466" s="48">
        <v>13</v>
      </c>
      <c r="G1466" s="55">
        <v>3</v>
      </c>
      <c r="H1466" s="61">
        <v>0</v>
      </c>
      <c r="K1466" s="5">
        <f t="shared" si="92"/>
        <v>-7.9999999999998295E-2</v>
      </c>
      <c r="L1466" s="1">
        <f t="shared" si="93"/>
        <v>-6.0000000000002274E-2</v>
      </c>
      <c r="N1466" s="18">
        <v>1461</v>
      </c>
    </row>
    <row r="1467" spans="1:14">
      <c r="A1467" s="74">
        <v>42708</v>
      </c>
      <c r="B1467" s="48">
        <v>55</v>
      </c>
      <c r="C1467" s="48">
        <v>47</v>
      </c>
      <c r="D1467" s="48">
        <v>38</v>
      </c>
      <c r="E1467" s="61">
        <v>30.14</v>
      </c>
      <c r="F1467" s="48">
        <v>7</v>
      </c>
      <c r="G1467" s="55">
        <v>1</v>
      </c>
      <c r="H1467" s="61">
        <v>0</v>
      </c>
      <c r="K1467" s="5">
        <f t="shared" si="92"/>
        <v>-7.0000000000000284E-2</v>
      </c>
      <c r="L1467" s="1">
        <f t="shared" si="93"/>
        <v>-7.9999999999998295E-2</v>
      </c>
      <c r="N1467" s="18">
        <v>1462</v>
      </c>
    </row>
    <row r="1468" spans="1:14">
      <c r="A1468" s="74">
        <v>42709</v>
      </c>
      <c r="B1468" s="48">
        <v>57</v>
      </c>
      <c r="C1468" s="48">
        <v>44</v>
      </c>
      <c r="D1468" s="48">
        <v>31</v>
      </c>
      <c r="E1468" s="61">
        <v>30.07</v>
      </c>
      <c r="F1468" s="48">
        <v>16</v>
      </c>
      <c r="G1468" s="55">
        <v>3</v>
      </c>
      <c r="H1468" s="61">
        <v>0</v>
      </c>
      <c r="J1468" s="18" t="s">
        <v>37</v>
      </c>
      <c r="K1468" s="5">
        <f t="shared" si="92"/>
        <v>-1.0000000000001563E-2</v>
      </c>
      <c r="L1468" s="1">
        <f t="shared" si="93"/>
        <v>-7.0000000000000284E-2</v>
      </c>
      <c r="N1468" s="18">
        <v>1463</v>
      </c>
    </row>
    <row r="1469" spans="1:14">
      <c r="A1469" s="74">
        <v>42710</v>
      </c>
      <c r="B1469" s="48">
        <v>54</v>
      </c>
      <c r="C1469" s="48">
        <v>42</v>
      </c>
      <c r="D1469" s="48">
        <v>29</v>
      </c>
      <c r="E1469" s="61">
        <v>30.06</v>
      </c>
      <c r="F1469" s="48">
        <v>10</v>
      </c>
      <c r="G1469" s="55">
        <v>3</v>
      </c>
      <c r="H1469" s="61">
        <v>0</v>
      </c>
      <c r="K1469" s="5">
        <f t="shared" si="92"/>
        <v>0.13000000000000256</v>
      </c>
      <c r="L1469" s="1">
        <f t="shared" si="93"/>
        <v>-1.0000000000001563E-2</v>
      </c>
      <c r="N1469" s="18">
        <v>1464</v>
      </c>
    </row>
    <row r="1470" spans="1:14">
      <c r="A1470" s="74">
        <v>42711</v>
      </c>
      <c r="B1470" s="48">
        <v>48</v>
      </c>
      <c r="C1470" s="48">
        <v>41</v>
      </c>
      <c r="D1470" s="48">
        <v>33</v>
      </c>
      <c r="E1470" s="61">
        <v>30.19</v>
      </c>
      <c r="F1470" s="48">
        <v>14</v>
      </c>
      <c r="G1470" s="55">
        <v>6</v>
      </c>
      <c r="H1470" s="61">
        <v>0.33</v>
      </c>
      <c r="J1470" s="18" t="s">
        <v>262</v>
      </c>
      <c r="K1470" s="5">
        <f t="shared" si="92"/>
        <v>-3.0000000000001137E-2</v>
      </c>
      <c r="L1470" s="1">
        <f t="shared" si="93"/>
        <v>0.13000000000000256</v>
      </c>
      <c r="N1470" s="18">
        <v>1465</v>
      </c>
    </row>
    <row r="1471" spans="1:14">
      <c r="A1471" s="74">
        <v>42712</v>
      </c>
      <c r="B1471" s="48">
        <v>43</v>
      </c>
      <c r="C1471" s="48">
        <v>39</v>
      </c>
      <c r="D1471" s="48">
        <v>35</v>
      </c>
      <c r="E1471" s="61">
        <v>30.16</v>
      </c>
      <c r="F1471" s="48">
        <v>5</v>
      </c>
      <c r="G1471" s="55">
        <v>2</v>
      </c>
      <c r="H1471" s="61">
        <v>0.28000000000000003</v>
      </c>
      <c r="J1471" s="18" t="s">
        <v>35</v>
      </c>
      <c r="K1471" s="5">
        <f t="shared" si="92"/>
        <v>1.0000000000001563E-2</v>
      </c>
      <c r="L1471" s="1">
        <f t="shared" si="93"/>
        <v>-3.0000000000001137E-2</v>
      </c>
      <c r="N1471" s="18">
        <v>1466</v>
      </c>
    </row>
    <row r="1472" spans="1:14">
      <c r="A1472" s="74">
        <v>42713</v>
      </c>
      <c r="B1472" s="48">
        <v>47</v>
      </c>
      <c r="C1472" s="48">
        <v>45</v>
      </c>
      <c r="D1472" s="48">
        <v>43</v>
      </c>
      <c r="E1472" s="61">
        <v>30.17</v>
      </c>
      <c r="F1472" s="48">
        <v>6</v>
      </c>
      <c r="G1472" s="55">
        <v>2</v>
      </c>
      <c r="H1472" s="61">
        <v>0.7</v>
      </c>
      <c r="J1472" s="18" t="s">
        <v>35</v>
      </c>
      <c r="K1472" s="5">
        <f t="shared" si="92"/>
        <v>-0.20000000000000284</v>
      </c>
      <c r="L1472" s="1">
        <f t="shared" si="93"/>
        <v>1.0000000000001563E-2</v>
      </c>
      <c r="N1472" s="18">
        <v>1467</v>
      </c>
    </row>
    <row r="1473" spans="1:14">
      <c r="A1473" s="74">
        <v>42714</v>
      </c>
      <c r="B1473" s="48">
        <v>58</v>
      </c>
      <c r="C1473" s="48">
        <v>48</v>
      </c>
      <c r="D1473" s="48">
        <v>37</v>
      </c>
      <c r="E1473" s="61">
        <v>29.97</v>
      </c>
      <c r="F1473" s="48">
        <v>25</v>
      </c>
      <c r="G1473" s="55">
        <v>4</v>
      </c>
      <c r="H1473" s="61">
        <v>0.82</v>
      </c>
      <c r="J1473" s="18" t="s">
        <v>35</v>
      </c>
      <c r="K1473" s="5">
        <f t="shared" si="92"/>
        <v>0.19000000000000128</v>
      </c>
      <c r="L1473" s="1">
        <f t="shared" si="93"/>
        <v>-0.20000000000000284</v>
      </c>
      <c r="N1473" s="18">
        <v>1468</v>
      </c>
    </row>
    <row r="1474" spans="1:14">
      <c r="A1474" s="74">
        <v>42715</v>
      </c>
      <c r="B1474" s="48">
        <v>53</v>
      </c>
      <c r="C1474" s="48">
        <v>43</v>
      </c>
      <c r="D1474" s="48">
        <v>32</v>
      </c>
      <c r="E1474" s="61">
        <v>30.16</v>
      </c>
      <c r="F1474" s="48">
        <v>7</v>
      </c>
      <c r="G1474" s="55">
        <v>2</v>
      </c>
      <c r="H1474" s="61">
        <v>0</v>
      </c>
      <c r="J1474" s="18" t="s">
        <v>37</v>
      </c>
      <c r="K1474" s="5">
        <f t="shared" si="92"/>
        <v>-1.0000000000001563E-2</v>
      </c>
      <c r="L1474" s="1">
        <f t="shared" si="93"/>
        <v>0.19000000000000128</v>
      </c>
      <c r="N1474" s="18">
        <v>1469</v>
      </c>
    </row>
    <row r="1475" spans="1:14">
      <c r="A1475" s="74">
        <v>42716</v>
      </c>
      <c r="B1475" s="48">
        <v>58</v>
      </c>
      <c r="C1475" s="48">
        <v>45</v>
      </c>
      <c r="D1475" s="48">
        <v>32</v>
      </c>
      <c r="E1475" s="61">
        <v>30.15</v>
      </c>
      <c r="F1475" s="48">
        <v>7</v>
      </c>
      <c r="G1475" s="55">
        <v>1</v>
      </c>
      <c r="H1475" s="61">
        <v>0</v>
      </c>
      <c r="K1475" s="5">
        <f t="shared" si="92"/>
        <v>-2.9999999999997584E-2</v>
      </c>
      <c r="L1475" s="1">
        <f t="shared" si="93"/>
        <v>-1.0000000000001563E-2</v>
      </c>
      <c r="N1475" s="18">
        <v>1470</v>
      </c>
    </row>
    <row r="1476" spans="1:14">
      <c r="A1476" s="74">
        <v>42717</v>
      </c>
      <c r="B1476" s="48">
        <v>49</v>
      </c>
      <c r="C1476" s="48">
        <v>43</v>
      </c>
      <c r="D1476" s="48">
        <v>36</v>
      </c>
      <c r="E1476" s="61">
        <v>30.12</v>
      </c>
      <c r="F1476" s="48">
        <v>9</v>
      </c>
      <c r="G1476" s="55">
        <v>2</v>
      </c>
      <c r="H1476" s="61">
        <v>0.41</v>
      </c>
      <c r="J1476" s="18" t="s">
        <v>35</v>
      </c>
      <c r="K1476" s="5">
        <f t="shared" si="92"/>
        <v>-0.16000000000000014</v>
      </c>
      <c r="L1476" s="1">
        <f t="shared" si="93"/>
        <v>-2.9999999999997584E-2</v>
      </c>
      <c r="N1476" s="18">
        <v>1471</v>
      </c>
    </row>
    <row r="1477" spans="1:14">
      <c r="A1477" s="74">
        <v>42718</v>
      </c>
      <c r="B1477" s="48">
        <v>56</v>
      </c>
      <c r="C1477" s="48">
        <v>50</v>
      </c>
      <c r="D1477" s="48">
        <v>44</v>
      </c>
      <c r="E1477" s="61">
        <v>29.96</v>
      </c>
      <c r="F1477" s="48">
        <v>35</v>
      </c>
      <c r="G1477" s="55">
        <v>4</v>
      </c>
      <c r="H1477" s="61">
        <v>0.56000000000000005</v>
      </c>
      <c r="J1477" s="18" t="s">
        <v>35</v>
      </c>
      <c r="K1477" s="5">
        <f t="shared" si="92"/>
        <v>-0.26999999999999957</v>
      </c>
      <c r="L1477" s="1">
        <f t="shared" si="93"/>
        <v>-0.16000000000000014</v>
      </c>
      <c r="N1477" s="18">
        <v>1472</v>
      </c>
    </row>
    <row r="1478" spans="1:14">
      <c r="A1478" s="74">
        <v>42719</v>
      </c>
      <c r="B1478" s="48">
        <v>56</v>
      </c>
      <c r="C1478" s="48">
        <v>52</v>
      </c>
      <c r="D1478" s="48">
        <v>47</v>
      </c>
      <c r="E1478" s="61">
        <v>29.69</v>
      </c>
      <c r="F1478" s="48">
        <v>35</v>
      </c>
      <c r="G1478" s="55">
        <v>17</v>
      </c>
      <c r="H1478" s="61">
        <v>1.99</v>
      </c>
      <c r="J1478" s="18" t="s">
        <v>35</v>
      </c>
      <c r="K1478" s="5">
        <f t="shared" si="92"/>
        <v>0.16999999999999815</v>
      </c>
      <c r="L1478" s="1">
        <f t="shared" si="93"/>
        <v>-0.26999999999999957</v>
      </c>
      <c r="N1478" s="18">
        <v>1473</v>
      </c>
    </row>
    <row r="1479" spans="1:14">
      <c r="A1479" s="74">
        <v>42720</v>
      </c>
      <c r="B1479" s="48">
        <v>54</v>
      </c>
      <c r="C1479" s="48">
        <v>46</v>
      </c>
      <c r="D1479" s="48">
        <v>38</v>
      </c>
      <c r="E1479" s="61">
        <v>29.86</v>
      </c>
      <c r="F1479" s="48">
        <v>14</v>
      </c>
      <c r="G1479" s="55">
        <v>7</v>
      </c>
      <c r="H1479" s="61">
        <v>0</v>
      </c>
      <c r="K1479" s="5">
        <f t="shared" si="92"/>
        <v>0.40000000000000213</v>
      </c>
      <c r="L1479" s="1">
        <f t="shared" si="93"/>
        <v>0.16999999999999815</v>
      </c>
      <c r="N1479" s="18">
        <v>1474</v>
      </c>
    </row>
    <row r="1480" spans="1:14">
      <c r="A1480" s="74">
        <v>42721</v>
      </c>
      <c r="B1480" s="48">
        <v>52</v>
      </c>
      <c r="C1480" s="48">
        <v>44</v>
      </c>
      <c r="D1480" s="48">
        <v>35</v>
      </c>
      <c r="E1480" s="61">
        <v>30.26</v>
      </c>
      <c r="F1480" s="48">
        <v>18</v>
      </c>
      <c r="G1480" s="55">
        <v>9</v>
      </c>
      <c r="H1480" s="61">
        <v>0</v>
      </c>
      <c r="K1480" s="5">
        <f t="shared" si="92"/>
        <v>0.10999999999999943</v>
      </c>
      <c r="L1480" s="1">
        <f t="shared" si="93"/>
        <v>0.40000000000000213</v>
      </c>
      <c r="N1480" s="18">
        <v>1475</v>
      </c>
    </row>
    <row r="1481" spans="1:14">
      <c r="A1481" s="74">
        <v>42722</v>
      </c>
      <c r="B1481" s="48">
        <v>53</v>
      </c>
      <c r="C1481" s="48">
        <v>44</v>
      </c>
      <c r="D1481" s="48">
        <v>34</v>
      </c>
      <c r="E1481" s="61">
        <v>30.37</v>
      </c>
      <c r="F1481" s="48">
        <v>24</v>
      </c>
      <c r="G1481" s="55">
        <v>13</v>
      </c>
      <c r="H1481" s="61">
        <v>0</v>
      </c>
      <c r="K1481" s="5">
        <f t="shared" si="92"/>
        <v>1.9999999999999574E-2</v>
      </c>
      <c r="L1481" s="1">
        <f t="shared" si="93"/>
        <v>0.10999999999999943</v>
      </c>
      <c r="N1481" s="18">
        <v>1476</v>
      </c>
    </row>
    <row r="1482" spans="1:14">
      <c r="A1482" s="74">
        <v>42723</v>
      </c>
      <c r="B1482" s="48">
        <v>54</v>
      </c>
      <c r="C1482" s="48">
        <v>41</v>
      </c>
      <c r="D1482" s="48">
        <v>28</v>
      </c>
      <c r="E1482" s="61">
        <v>30.39</v>
      </c>
      <c r="F1482" s="48">
        <v>7</v>
      </c>
      <c r="G1482" s="55">
        <v>1</v>
      </c>
      <c r="H1482" s="61">
        <v>0</v>
      </c>
      <c r="K1482" s="5">
        <f t="shared" si="92"/>
        <v>-8.0000000000001847E-2</v>
      </c>
      <c r="L1482" s="1">
        <f t="shared" si="93"/>
        <v>1.9999999999999574E-2</v>
      </c>
      <c r="N1482" s="18">
        <v>1477</v>
      </c>
    </row>
    <row r="1483" spans="1:14">
      <c r="A1483" s="74">
        <v>42724</v>
      </c>
      <c r="B1483" s="48">
        <v>59</v>
      </c>
      <c r="C1483" s="48">
        <v>45</v>
      </c>
      <c r="D1483" s="48">
        <v>31</v>
      </c>
      <c r="E1483" s="61">
        <v>30.31</v>
      </c>
      <c r="F1483" s="48">
        <v>17</v>
      </c>
      <c r="G1483" s="55">
        <v>3</v>
      </c>
      <c r="H1483" s="61">
        <v>0.01</v>
      </c>
      <c r="J1483" s="18" t="s">
        <v>35</v>
      </c>
      <c r="K1483" s="5">
        <f t="shared" si="92"/>
        <v>-0.16999999999999815</v>
      </c>
      <c r="L1483" s="1">
        <f t="shared" si="93"/>
        <v>-8.0000000000001847E-2</v>
      </c>
      <c r="N1483" s="18">
        <v>1478</v>
      </c>
    </row>
    <row r="1484" spans="1:14">
      <c r="A1484" s="74">
        <v>42725</v>
      </c>
      <c r="B1484" s="48">
        <v>65</v>
      </c>
      <c r="C1484" s="48">
        <v>58</v>
      </c>
      <c r="D1484" s="48">
        <v>51</v>
      </c>
      <c r="E1484" s="61">
        <v>30.14</v>
      </c>
      <c r="F1484" s="48">
        <v>23</v>
      </c>
      <c r="G1484" s="55">
        <v>12</v>
      </c>
      <c r="H1484" s="61">
        <v>0</v>
      </c>
      <c r="K1484" s="5">
        <f t="shared" si="92"/>
        <v>-0.16000000000000014</v>
      </c>
      <c r="L1484" s="1">
        <f t="shared" si="93"/>
        <v>-0.16999999999999815</v>
      </c>
      <c r="N1484" s="18">
        <v>1479</v>
      </c>
    </row>
    <row r="1485" spans="1:14">
      <c r="A1485" s="74">
        <v>42726</v>
      </c>
      <c r="B1485" s="48">
        <v>61</v>
      </c>
      <c r="C1485" s="48">
        <v>47</v>
      </c>
      <c r="D1485" s="48">
        <v>33</v>
      </c>
      <c r="E1485" s="61">
        <v>29.98</v>
      </c>
      <c r="F1485" s="48">
        <v>9</v>
      </c>
      <c r="G1485" s="55">
        <v>3</v>
      </c>
      <c r="H1485" s="61">
        <v>0</v>
      </c>
      <c r="K1485" s="5">
        <f t="shared" si="92"/>
        <v>-0.21000000000000085</v>
      </c>
      <c r="L1485" s="1">
        <f t="shared" si="93"/>
        <v>-0.16000000000000014</v>
      </c>
      <c r="N1485" s="18">
        <v>1480</v>
      </c>
    </row>
    <row r="1486" spans="1:14">
      <c r="A1486" s="74">
        <v>42727</v>
      </c>
      <c r="B1486" s="48">
        <v>48</v>
      </c>
      <c r="C1486" s="48">
        <v>44</v>
      </c>
      <c r="D1486" s="48">
        <v>39</v>
      </c>
      <c r="E1486" s="61">
        <v>29.77</v>
      </c>
      <c r="F1486" s="48">
        <v>28</v>
      </c>
      <c r="G1486" s="55">
        <v>7</v>
      </c>
      <c r="H1486" s="61">
        <v>0.93</v>
      </c>
      <c r="J1486" s="18" t="s">
        <v>261</v>
      </c>
      <c r="K1486" s="5">
        <f t="shared" si="92"/>
        <v>0.10999999999999943</v>
      </c>
      <c r="L1486" s="1">
        <f t="shared" si="93"/>
        <v>-0.21000000000000085</v>
      </c>
      <c r="N1486" s="18">
        <v>1481</v>
      </c>
    </row>
    <row r="1487" spans="1:14">
      <c r="A1487" s="74">
        <v>42728</v>
      </c>
      <c r="B1487" s="48">
        <v>51</v>
      </c>
      <c r="C1487" s="48">
        <v>42</v>
      </c>
      <c r="D1487" s="48">
        <v>32</v>
      </c>
      <c r="E1487" s="61">
        <v>29.88</v>
      </c>
      <c r="F1487" s="48">
        <v>14</v>
      </c>
      <c r="G1487" s="55">
        <v>2</v>
      </c>
      <c r="H1487" s="61">
        <v>0</v>
      </c>
      <c r="J1487" s="18" t="s">
        <v>37</v>
      </c>
      <c r="K1487" s="5">
        <f t="shared" si="92"/>
        <v>0.23000000000000043</v>
      </c>
      <c r="L1487" s="1">
        <f t="shared" si="93"/>
        <v>0.10999999999999943</v>
      </c>
      <c r="N1487" s="18">
        <v>1482</v>
      </c>
    </row>
    <row r="1488" spans="1:14">
      <c r="A1488" s="74">
        <v>42729</v>
      </c>
      <c r="B1488" s="48">
        <v>44</v>
      </c>
      <c r="C1488" s="48">
        <v>35</v>
      </c>
      <c r="D1488" s="48">
        <v>26</v>
      </c>
      <c r="E1488" s="61">
        <v>30.11</v>
      </c>
      <c r="F1488" s="48">
        <v>7</v>
      </c>
      <c r="G1488" s="55">
        <v>2</v>
      </c>
      <c r="H1488" s="61">
        <v>0</v>
      </c>
      <c r="K1488" s="5">
        <f t="shared" si="92"/>
        <v>0.19999999999999929</v>
      </c>
      <c r="L1488" s="1">
        <f t="shared" si="93"/>
        <v>0.23000000000000043</v>
      </c>
      <c r="N1488" s="18">
        <v>1483</v>
      </c>
    </row>
    <row r="1489" spans="1:14">
      <c r="A1489" s="74">
        <v>42730</v>
      </c>
      <c r="B1489" s="48">
        <v>52</v>
      </c>
      <c r="C1489" s="48">
        <v>38</v>
      </c>
      <c r="D1489" s="48">
        <v>23</v>
      </c>
      <c r="E1489" s="61">
        <v>30.31</v>
      </c>
      <c r="F1489" s="48">
        <v>12</v>
      </c>
      <c r="G1489" s="55">
        <v>3</v>
      </c>
      <c r="H1489" s="61">
        <v>0</v>
      </c>
      <c r="K1489" s="5">
        <f t="shared" si="92"/>
        <v>3.0000000000001137E-2</v>
      </c>
      <c r="L1489" s="1">
        <f t="shared" si="93"/>
        <v>0.19999999999999929</v>
      </c>
      <c r="N1489" s="18">
        <v>1484</v>
      </c>
    </row>
    <row r="1490" spans="1:14">
      <c r="A1490" s="74">
        <v>42731</v>
      </c>
      <c r="B1490" s="48">
        <v>56</v>
      </c>
      <c r="C1490" s="48">
        <v>43</v>
      </c>
      <c r="D1490" s="48">
        <v>30</v>
      </c>
      <c r="E1490" s="61">
        <v>30.34</v>
      </c>
      <c r="F1490" s="48">
        <v>6</v>
      </c>
      <c r="G1490" s="55">
        <v>1</v>
      </c>
      <c r="H1490" s="65">
        <v>0</v>
      </c>
      <c r="K1490" s="5">
        <f t="shared" si="92"/>
        <v>-5.0000000000000711E-2</v>
      </c>
      <c r="L1490" s="1">
        <f t="shared" si="93"/>
        <v>3.0000000000001137E-2</v>
      </c>
      <c r="N1490" s="18">
        <v>1485</v>
      </c>
    </row>
    <row r="1491" spans="1:14">
      <c r="A1491" s="74">
        <v>42732</v>
      </c>
      <c r="B1491" s="48">
        <v>62</v>
      </c>
      <c r="C1491" s="48">
        <v>46</v>
      </c>
      <c r="D1491" s="48">
        <v>30</v>
      </c>
      <c r="E1491" s="61">
        <v>30.29</v>
      </c>
      <c r="F1491" s="48">
        <v>14</v>
      </c>
      <c r="G1491" s="55">
        <v>6</v>
      </c>
      <c r="H1491" s="61">
        <v>0</v>
      </c>
      <c r="K1491" s="5">
        <f t="shared" si="92"/>
        <v>-8.9999999999999858E-2</v>
      </c>
      <c r="L1491" s="1">
        <f t="shared" si="93"/>
        <v>-5.0000000000000711E-2</v>
      </c>
      <c r="N1491" s="18">
        <v>1486</v>
      </c>
    </row>
    <row r="1492" spans="1:14">
      <c r="A1492" s="74">
        <v>42733</v>
      </c>
      <c r="B1492" s="48">
        <v>65</v>
      </c>
      <c r="C1492" s="48">
        <v>48</v>
      </c>
      <c r="D1492" s="48">
        <v>30</v>
      </c>
      <c r="E1492" s="61">
        <v>30.2</v>
      </c>
      <c r="F1492" s="48">
        <v>8</v>
      </c>
      <c r="G1492" s="55">
        <v>2</v>
      </c>
      <c r="H1492" s="61">
        <v>0</v>
      </c>
      <c r="K1492" s="5">
        <f t="shared" si="92"/>
        <v>-0.21999999999999886</v>
      </c>
      <c r="L1492" s="1">
        <f t="shared" si="93"/>
        <v>-8.9999999999999858E-2</v>
      </c>
      <c r="N1492" s="18">
        <v>1487</v>
      </c>
    </row>
    <row r="1493" spans="1:14">
      <c r="A1493" s="74">
        <v>42734</v>
      </c>
      <c r="B1493" s="48">
        <v>59</v>
      </c>
      <c r="C1493" s="48">
        <v>44</v>
      </c>
      <c r="D1493" s="48">
        <v>29</v>
      </c>
      <c r="E1493" s="61">
        <v>29.98</v>
      </c>
      <c r="F1493" s="48">
        <v>16</v>
      </c>
      <c r="G1493" s="55">
        <v>1</v>
      </c>
      <c r="H1493" s="61">
        <v>0</v>
      </c>
      <c r="K1493" s="5">
        <f t="shared" si="92"/>
        <v>-7.0000000000000284E-2</v>
      </c>
      <c r="L1493" s="1">
        <f t="shared" si="93"/>
        <v>-0.21999999999999886</v>
      </c>
      <c r="N1493" s="18">
        <v>1488</v>
      </c>
    </row>
    <row r="1494" spans="1:14">
      <c r="A1494" s="74">
        <v>42735</v>
      </c>
      <c r="B1494" s="48">
        <v>61</v>
      </c>
      <c r="C1494" s="48">
        <v>48</v>
      </c>
      <c r="D1494" s="48">
        <v>34</v>
      </c>
      <c r="E1494" s="61">
        <v>29.91</v>
      </c>
      <c r="F1494" s="48">
        <v>15</v>
      </c>
      <c r="G1494" s="55">
        <v>4</v>
      </c>
      <c r="H1494" s="65">
        <v>0</v>
      </c>
      <c r="K1494" s="5">
        <f t="shared" si="92"/>
        <v>-5.9999999999998721E-2</v>
      </c>
      <c r="L1494" s="1">
        <f t="shared" si="93"/>
        <v>-7.0000000000000284E-2</v>
      </c>
      <c r="N1494" s="18">
        <v>1489</v>
      </c>
    </row>
    <row r="1495" spans="1:14">
      <c r="A1495" s="74">
        <v>42736</v>
      </c>
      <c r="B1495" s="48">
        <v>52</v>
      </c>
      <c r="C1495" s="48">
        <v>46</v>
      </c>
      <c r="D1495" s="48">
        <v>39</v>
      </c>
      <c r="E1495" s="61">
        <v>29.85</v>
      </c>
      <c r="F1495" s="48">
        <v>21</v>
      </c>
      <c r="G1495" s="55">
        <v>5</v>
      </c>
      <c r="H1495" s="61">
        <v>0</v>
      </c>
      <c r="K1495" s="5">
        <f t="shared" si="92"/>
        <v>5.9999999999998721E-2</v>
      </c>
      <c r="L1495" s="1">
        <f t="shared" si="93"/>
        <v>-5.9999999999998721E-2</v>
      </c>
      <c r="M1495" s="18">
        <v>2017</v>
      </c>
      <c r="N1495" s="18">
        <v>1490</v>
      </c>
    </row>
    <row r="1496" spans="1:14">
      <c r="A1496" s="74">
        <v>42737</v>
      </c>
      <c r="B1496" s="48">
        <v>45</v>
      </c>
      <c r="C1496" s="48">
        <v>41</v>
      </c>
      <c r="D1496" s="48">
        <v>37</v>
      </c>
      <c r="E1496" s="61">
        <v>29.91</v>
      </c>
      <c r="F1496" s="48">
        <v>17</v>
      </c>
      <c r="G1496" s="55">
        <v>9</v>
      </c>
      <c r="H1496" s="61">
        <v>0.08</v>
      </c>
      <c r="J1496" s="18" t="s">
        <v>35</v>
      </c>
      <c r="K1496" s="5">
        <f t="shared" si="92"/>
        <v>1.9999999999999574E-2</v>
      </c>
      <c r="L1496" s="1">
        <f t="shared" si="93"/>
        <v>5.9999999999998721E-2</v>
      </c>
      <c r="N1496" s="18">
        <v>1491</v>
      </c>
    </row>
    <row r="1497" spans="1:14">
      <c r="A1497" s="74">
        <v>42738</v>
      </c>
      <c r="B1497" s="48">
        <v>43</v>
      </c>
      <c r="C1497" s="48">
        <v>41</v>
      </c>
      <c r="D1497" s="48">
        <v>39</v>
      </c>
      <c r="E1497" s="61">
        <v>29.93</v>
      </c>
      <c r="F1497" s="48">
        <v>9</v>
      </c>
      <c r="G1497" s="55">
        <v>5</v>
      </c>
      <c r="H1497" s="61">
        <v>0.94</v>
      </c>
      <c r="J1497" s="18" t="s">
        <v>35</v>
      </c>
      <c r="K1497" s="5">
        <f t="shared" si="92"/>
        <v>-5.9999999999998721E-2</v>
      </c>
      <c r="L1497" s="1">
        <f t="shared" si="93"/>
        <v>1.9999999999999574E-2</v>
      </c>
      <c r="N1497" s="18">
        <v>1492</v>
      </c>
    </row>
    <row r="1498" spans="1:14">
      <c r="A1498" s="74">
        <v>42739</v>
      </c>
      <c r="B1498" s="48">
        <v>51</v>
      </c>
      <c r="C1498" s="48">
        <v>44</v>
      </c>
      <c r="D1498" s="48">
        <v>37</v>
      </c>
      <c r="E1498" s="61">
        <v>29.87</v>
      </c>
      <c r="F1498" s="48">
        <v>16</v>
      </c>
      <c r="G1498" s="55">
        <v>8</v>
      </c>
      <c r="H1498" s="61">
        <v>0.25</v>
      </c>
      <c r="J1498" s="18" t="s">
        <v>35</v>
      </c>
      <c r="K1498" s="5">
        <f t="shared" si="92"/>
        <v>0.19999999999999929</v>
      </c>
      <c r="L1498" s="1">
        <f t="shared" si="93"/>
        <v>-5.9999999999998721E-2</v>
      </c>
      <c r="N1498" s="18">
        <v>1493</v>
      </c>
    </row>
    <row r="1499" spans="1:14">
      <c r="A1499" s="74">
        <v>42740</v>
      </c>
      <c r="B1499" s="48">
        <v>46</v>
      </c>
      <c r="C1499" s="48">
        <v>40</v>
      </c>
      <c r="D1499" s="48">
        <v>33</v>
      </c>
      <c r="E1499" s="61">
        <v>30.07</v>
      </c>
      <c r="F1499" s="48">
        <v>23</v>
      </c>
      <c r="G1499" s="55">
        <v>11</v>
      </c>
      <c r="H1499" s="61">
        <v>0</v>
      </c>
      <c r="K1499" s="5">
        <f t="shared" si="92"/>
        <v>5.0000000000000711E-2</v>
      </c>
      <c r="L1499" s="1">
        <f t="shared" si="93"/>
        <v>0.19999999999999929</v>
      </c>
      <c r="N1499" s="18">
        <v>1494</v>
      </c>
    </row>
    <row r="1500" spans="1:14">
      <c r="A1500" s="74">
        <v>42741</v>
      </c>
      <c r="B1500" s="48">
        <v>48</v>
      </c>
      <c r="C1500" s="48">
        <v>39</v>
      </c>
      <c r="D1500" s="48">
        <v>30</v>
      </c>
      <c r="E1500" s="61">
        <v>30.12</v>
      </c>
      <c r="F1500" s="48">
        <v>12</v>
      </c>
      <c r="G1500" s="55">
        <v>6</v>
      </c>
      <c r="H1500" s="61">
        <v>0.16</v>
      </c>
      <c r="K1500" s="5">
        <f t="shared" si="92"/>
        <v>-0.13000000000000256</v>
      </c>
      <c r="L1500" s="1">
        <f t="shared" si="93"/>
        <v>5.0000000000000711E-2</v>
      </c>
      <c r="N1500" s="18">
        <v>1495</v>
      </c>
    </row>
    <row r="1501" spans="1:14">
      <c r="A1501" s="74">
        <v>42742</v>
      </c>
      <c r="B1501" s="48">
        <v>43</v>
      </c>
      <c r="C1501" s="48">
        <v>38</v>
      </c>
      <c r="D1501" s="48">
        <v>33</v>
      </c>
      <c r="E1501" s="61">
        <v>29.99</v>
      </c>
      <c r="F1501" s="48">
        <v>7</v>
      </c>
      <c r="G1501" s="55">
        <v>3</v>
      </c>
      <c r="H1501" s="61">
        <v>0.63</v>
      </c>
      <c r="J1501" s="18" t="s">
        <v>354</v>
      </c>
      <c r="K1501" s="5">
        <f t="shared" si="92"/>
        <v>-0.2099999999999973</v>
      </c>
      <c r="L1501" s="1">
        <f t="shared" si="93"/>
        <v>-0.13000000000000256</v>
      </c>
      <c r="N1501" s="18">
        <v>1496</v>
      </c>
    </row>
    <row r="1502" spans="1:14">
      <c r="A1502" s="74">
        <v>42743</v>
      </c>
      <c r="B1502" s="48">
        <v>59</v>
      </c>
      <c r="C1502" s="48">
        <v>50</v>
      </c>
      <c r="D1502" s="48">
        <v>40</v>
      </c>
      <c r="E1502" s="61">
        <v>29.78</v>
      </c>
      <c r="F1502" s="48">
        <v>36</v>
      </c>
      <c r="G1502" s="55">
        <v>6</v>
      </c>
      <c r="H1502" s="61">
        <v>1.96</v>
      </c>
      <c r="J1502" s="18" t="s">
        <v>35</v>
      </c>
      <c r="K1502" s="5">
        <f t="shared" si="92"/>
        <v>8.9999999999999858E-2</v>
      </c>
      <c r="L1502" s="1">
        <f t="shared" si="93"/>
        <v>-0.2099999999999973</v>
      </c>
      <c r="N1502" s="18">
        <v>1497</v>
      </c>
    </row>
    <row r="1503" spans="1:14">
      <c r="A1503" s="74">
        <v>42744</v>
      </c>
      <c r="B1503" s="48">
        <v>57</v>
      </c>
      <c r="C1503" s="48">
        <v>51</v>
      </c>
      <c r="D1503" s="48">
        <v>44</v>
      </c>
      <c r="E1503" s="61">
        <v>29.87</v>
      </c>
      <c r="F1503" s="48">
        <v>26</v>
      </c>
      <c r="G1503" s="55">
        <v>12</v>
      </c>
      <c r="H1503" s="61" t="s">
        <v>42</v>
      </c>
      <c r="J1503" s="18" t="s">
        <v>35</v>
      </c>
      <c r="K1503" s="5">
        <f t="shared" si="92"/>
        <v>-0.25</v>
      </c>
      <c r="L1503" s="1">
        <f t="shared" si="93"/>
        <v>8.9999999999999858E-2</v>
      </c>
      <c r="N1503" s="18">
        <v>1498</v>
      </c>
    </row>
    <row r="1504" spans="1:14">
      <c r="A1504" s="74">
        <v>42745</v>
      </c>
      <c r="B1504" s="48">
        <v>54</v>
      </c>
      <c r="C1504" s="48">
        <v>51</v>
      </c>
      <c r="D1504" s="48">
        <v>47</v>
      </c>
      <c r="E1504" s="61">
        <v>29.62</v>
      </c>
      <c r="F1504" s="48">
        <v>45</v>
      </c>
      <c r="G1504" s="55">
        <v>17</v>
      </c>
      <c r="H1504" s="61">
        <v>2</v>
      </c>
      <c r="J1504" s="18" t="s">
        <v>35</v>
      </c>
      <c r="K1504" s="5">
        <f t="shared" si="92"/>
        <v>0.17999999999999972</v>
      </c>
      <c r="L1504" s="1">
        <f t="shared" si="93"/>
        <v>-0.25</v>
      </c>
      <c r="N1504" s="18">
        <v>1499</v>
      </c>
    </row>
    <row r="1505" spans="1:14">
      <c r="A1505" s="74">
        <v>42746</v>
      </c>
      <c r="B1505" s="48">
        <v>55</v>
      </c>
      <c r="C1505" s="48">
        <v>48</v>
      </c>
      <c r="D1505" s="48">
        <v>41</v>
      </c>
      <c r="E1505" s="61">
        <v>29.8</v>
      </c>
      <c r="F1505" s="48">
        <v>16</v>
      </c>
      <c r="G1505" s="55">
        <v>7</v>
      </c>
      <c r="H1505" s="61">
        <v>0.06</v>
      </c>
      <c r="J1505" s="18" t="s">
        <v>35</v>
      </c>
      <c r="K1505" s="5">
        <f t="shared" si="92"/>
        <v>0.14000000000000057</v>
      </c>
      <c r="L1505" s="1">
        <f t="shared" si="93"/>
        <v>0.17999999999999972</v>
      </c>
      <c r="N1505" s="18">
        <v>1500</v>
      </c>
    </row>
    <row r="1506" spans="1:14">
      <c r="A1506" s="74">
        <v>42747</v>
      </c>
      <c r="B1506" s="48">
        <v>53</v>
      </c>
      <c r="C1506" s="48">
        <v>47</v>
      </c>
      <c r="D1506" s="48">
        <v>41</v>
      </c>
      <c r="E1506" s="61">
        <v>29.94</v>
      </c>
      <c r="F1506" s="48">
        <v>20</v>
      </c>
      <c r="G1506" s="55">
        <v>7</v>
      </c>
      <c r="H1506" s="61">
        <v>0.03</v>
      </c>
      <c r="J1506" s="18" t="s">
        <v>35</v>
      </c>
      <c r="K1506" s="5">
        <f t="shared" si="92"/>
        <v>0.23999999999999844</v>
      </c>
      <c r="L1506" s="1">
        <f t="shared" si="93"/>
        <v>0.14000000000000057</v>
      </c>
      <c r="N1506" s="18">
        <v>1501</v>
      </c>
    </row>
    <row r="1507" spans="1:14">
      <c r="A1507" s="74">
        <v>42748</v>
      </c>
      <c r="B1507" s="48">
        <v>58</v>
      </c>
      <c r="C1507" s="48">
        <v>51</v>
      </c>
      <c r="D1507" s="48">
        <v>43</v>
      </c>
      <c r="E1507" s="61">
        <v>30.18</v>
      </c>
      <c r="F1507" s="48">
        <v>24</v>
      </c>
      <c r="G1507" s="55">
        <v>12</v>
      </c>
      <c r="H1507" s="61">
        <v>0</v>
      </c>
      <c r="K1507" s="5">
        <f t="shared" si="92"/>
        <v>0</v>
      </c>
      <c r="L1507" s="1">
        <f t="shared" si="93"/>
        <v>0.23999999999999844</v>
      </c>
      <c r="N1507" s="18">
        <v>1502</v>
      </c>
    </row>
    <row r="1508" spans="1:14">
      <c r="A1508" s="74">
        <v>42749</v>
      </c>
      <c r="B1508" s="48">
        <v>59</v>
      </c>
      <c r="C1508" s="48">
        <v>49</v>
      </c>
      <c r="D1508" s="48">
        <v>38</v>
      </c>
      <c r="E1508" s="61">
        <v>30.18</v>
      </c>
      <c r="F1508" s="48">
        <v>16</v>
      </c>
      <c r="G1508" s="55">
        <v>8</v>
      </c>
      <c r="H1508" s="61">
        <v>0</v>
      </c>
      <c r="K1508" s="5">
        <f t="shared" si="92"/>
        <v>-3.9999999999999147E-2</v>
      </c>
      <c r="L1508" s="1">
        <f t="shared" si="93"/>
        <v>0</v>
      </c>
      <c r="N1508" s="18">
        <v>1503</v>
      </c>
    </row>
    <row r="1509" spans="1:14">
      <c r="A1509" s="74">
        <v>42750</v>
      </c>
      <c r="B1509" s="48">
        <v>63</v>
      </c>
      <c r="C1509" s="48">
        <v>47</v>
      </c>
      <c r="D1509" s="48">
        <v>30</v>
      </c>
      <c r="E1509" s="61">
        <v>30.14</v>
      </c>
      <c r="F1509" s="48">
        <v>15</v>
      </c>
      <c r="G1509" s="55">
        <v>2</v>
      </c>
      <c r="H1509" s="61">
        <v>0</v>
      </c>
      <c r="J1509" s="18" t="s">
        <v>37</v>
      </c>
      <c r="K1509" s="5">
        <f t="shared" si="92"/>
        <v>0</v>
      </c>
      <c r="L1509" s="1">
        <f t="shared" si="93"/>
        <v>-3.9999999999999147E-2</v>
      </c>
      <c r="N1509" s="18">
        <v>1504</v>
      </c>
    </row>
    <row r="1510" spans="1:14">
      <c r="A1510" s="74">
        <v>42751</v>
      </c>
      <c r="B1510" s="48">
        <v>68</v>
      </c>
      <c r="C1510" s="48">
        <v>49</v>
      </c>
      <c r="D1510" s="48">
        <v>30</v>
      </c>
      <c r="E1510" s="61">
        <v>30.14</v>
      </c>
      <c r="F1510" s="48">
        <v>15</v>
      </c>
      <c r="G1510" s="55">
        <v>2</v>
      </c>
      <c r="H1510" s="61">
        <v>0</v>
      </c>
      <c r="J1510" s="18" t="s">
        <v>37</v>
      </c>
      <c r="K1510" s="5">
        <f t="shared" si="92"/>
        <v>0</v>
      </c>
      <c r="L1510" s="1">
        <f t="shared" si="93"/>
        <v>0</v>
      </c>
      <c r="N1510" s="18">
        <v>1505</v>
      </c>
    </row>
    <row r="1511" spans="1:14">
      <c r="A1511" s="74">
        <v>42752</v>
      </c>
      <c r="B1511" s="48">
        <v>49</v>
      </c>
      <c r="C1511" s="48">
        <v>43</v>
      </c>
      <c r="D1511" s="48">
        <v>37</v>
      </c>
      <c r="E1511" s="61">
        <v>30.14</v>
      </c>
      <c r="F1511" s="48">
        <v>7</v>
      </c>
      <c r="G1511" s="55">
        <v>2</v>
      </c>
      <c r="H1511" s="61">
        <v>0.03</v>
      </c>
      <c r="J1511" s="18" t="s">
        <v>35</v>
      </c>
      <c r="K1511" s="5">
        <f t="shared" si="92"/>
        <v>-0.26999999999999957</v>
      </c>
      <c r="L1511" s="1">
        <f t="shared" si="93"/>
        <v>0</v>
      </c>
      <c r="N1511" s="18">
        <v>1506</v>
      </c>
    </row>
    <row r="1512" spans="1:14">
      <c r="A1512" s="74">
        <v>42753</v>
      </c>
      <c r="B1512" s="48">
        <v>47</v>
      </c>
      <c r="C1512" s="48">
        <v>45</v>
      </c>
      <c r="D1512" s="48">
        <v>43</v>
      </c>
      <c r="E1512" s="61">
        <v>29.87</v>
      </c>
      <c r="F1512" s="48">
        <v>40</v>
      </c>
      <c r="G1512" s="55">
        <v>10</v>
      </c>
      <c r="H1512" s="61">
        <v>1.37</v>
      </c>
      <c r="J1512" s="18" t="s">
        <v>35</v>
      </c>
      <c r="K1512" s="5">
        <f t="shared" si="92"/>
        <v>-0.16000000000000014</v>
      </c>
      <c r="L1512" s="1">
        <f t="shared" si="93"/>
        <v>-0.26999999999999957</v>
      </c>
      <c r="N1512" s="18">
        <v>1507</v>
      </c>
    </row>
    <row r="1513" spans="1:14">
      <c r="A1513" s="74">
        <v>42754</v>
      </c>
      <c r="B1513" s="48">
        <v>52</v>
      </c>
      <c r="C1513" s="48">
        <v>49</v>
      </c>
      <c r="D1513" s="48">
        <v>45</v>
      </c>
      <c r="E1513" s="61">
        <v>29.71</v>
      </c>
      <c r="F1513" s="48">
        <v>26</v>
      </c>
      <c r="G1513" s="55">
        <v>6</v>
      </c>
      <c r="H1513" s="61">
        <v>0.39</v>
      </c>
      <c r="J1513" s="18" t="s">
        <v>35</v>
      </c>
      <c r="K1513" s="5">
        <f t="shared" si="92"/>
        <v>-0.44000000000000128</v>
      </c>
      <c r="L1513" s="1">
        <f t="shared" si="93"/>
        <v>-0.16000000000000014</v>
      </c>
      <c r="N1513" s="18">
        <v>1508</v>
      </c>
    </row>
    <row r="1514" spans="1:14">
      <c r="A1514" s="74">
        <v>42755</v>
      </c>
      <c r="B1514" s="48">
        <v>48</v>
      </c>
      <c r="C1514" s="48">
        <v>46</v>
      </c>
      <c r="D1514" s="48">
        <v>43</v>
      </c>
      <c r="E1514" s="61">
        <v>29.27</v>
      </c>
      <c r="F1514" s="48">
        <v>39</v>
      </c>
      <c r="G1514" s="55">
        <v>19</v>
      </c>
      <c r="H1514" s="61">
        <v>1.35</v>
      </c>
      <c r="J1514" s="18" t="s">
        <v>355</v>
      </c>
      <c r="K1514" s="5">
        <f t="shared" si="92"/>
        <v>0.40000000000000213</v>
      </c>
      <c r="L1514" s="1">
        <f t="shared" si="93"/>
        <v>-0.44000000000000128</v>
      </c>
      <c r="N1514" s="18">
        <v>1509</v>
      </c>
    </row>
    <row r="1515" spans="1:14">
      <c r="A1515" s="74">
        <v>42756</v>
      </c>
      <c r="B1515" s="48">
        <v>51</v>
      </c>
      <c r="C1515" s="48">
        <v>48</v>
      </c>
      <c r="D1515" s="48">
        <v>45</v>
      </c>
      <c r="E1515" s="61">
        <v>29.67</v>
      </c>
      <c r="F1515" s="48">
        <v>33</v>
      </c>
      <c r="G1515" s="55">
        <v>16</v>
      </c>
      <c r="H1515" s="61">
        <v>0.55000000000000004</v>
      </c>
      <c r="J1515" s="18" t="s">
        <v>35</v>
      </c>
      <c r="K1515" s="5">
        <f t="shared" si="92"/>
        <v>-4.00000000000027E-2</v>
      </c>
      <c r="L1515" s="1">
        <f t="shared" si="93"/>
        <v>0.40000000000000213</v>
      </c>
      <c r="N1515" s="18">
        <v>1510</v>
      </c>
    </row>
    <row r="1516" spans="1:14">
      <c r="A1516" s="74">
        <v>42757</v>
      </c>
      <c r="B1516" s="48">
        <v>51</v>
      </c>
      <c r="C1516" s="48">
        <v>47</v>
      </c>
      <c r="D1516" s="48">
        <v>43</v>
      </c>
      <c r="E1516" s="61">
        <v>29.63</v>
      </c>
      <c r="F1516" s="48">
        <v>38</v>
      </c>
      <c r="G1516" s="55">
        <v>17</v>
      </c>
      <c r="H1516" s="61">
        <v>0.61</v>
      </c>
      <c r="J1516" s="18" t="s">
        <v>35</v>
      </c>
      <c r="K1516" s="5">
        <f t="shared" si="92"/>
        <v>0.15000000000000213</v>
      </c>
      <c r="L1516" s="1">
        <f t="shared" si="93"/>
        <v>-4.00000000000027E-2</v>
      </c>
      <c r="N1516" s="18">
        <v>1511</v>
      </c>
    </row>
    <row r="1517" spans="1:14">
      <c r="A1517" s="74">
        <v>42758</v>
      </c>
      <c r="B1517" s="48">
        <v>49</v>
      </c>
      <c r="C1517" s="48">
        <v>46</v>
      </c>
      <c r="D1517" s="48">
        <v>42</v>
      </c>
      <c r="E1517" s="61">
        <v>29.78</v>
      </c>
      <c r="F1517" s="48">
        <v>15</v>
      </c>
      <c r="G1517" s="55">
        <v>7</v>
      </c>
      <c r="H1517" s="61">
        <v>0.06</v>
      </c>
      <c r="J1517" s="18" t="s">
        <v>35</v>
      </c>
      <c r="K1517" s="5">
        <f t="shared" si="92"/>
        <v>0.28999999999999915</v>
      </c>
      <c r="L1517" s="1">
        <f t="shared" si="93"/>
        <v>0.15000000000000213</v>
      </c>
      <c r="N1517" s="18">
        <v>1512</v>
      </c>
    </row>
    <row r="1518" spans="1:14">
      <c r="A1518" s="74">
        <v>42759</v>
      </c>
      <c r="B1518" s="48">
        <v>55</v>
      </c>
      <c r="C1518" s="48">
        <v>45</v>
      </c>
      <c r="D1518" s="48">
        <v>34</v>
      </c>
      <c r="E1518" s="61">
        <v>30.07</v>
      </c>
      <c r="F1518" s="48">
        <v>10</v>
      </c>
      <c r="G1518" s="55">
        <v>4</v>
      </c>
      <c r="H1518" s="61">
        <v>0.01</v>
      </c>
      <c r="J1518" s="18" t="s">
        <v>261</v>
      </c>
      <c r="K1518" s="5">
        <f t="shared" si="92"/>
        <v>0.23999999999999844</v>
      </c>
      <c r="L1518" s="1">
        <f t="shared" si="93"/>
        <v>0.28999999999999915</v>
      </c>
      <c r="N1518" s="18">
        <v>1513</v>
      </c>
    </row>
    <row r="1519" spans="1:14">
      <c r="A1519" s="74">
        <v>42760</v>
      </c>
      <c r="B1519" s="48">
        <v>48</v>
      </c>
      <c r="C1519" s="48">
        <v>42</v>
      </c>
      <c r="D1519" s="48">
        <v>35</v>
      </c>
      <c r="E1519" s="61">
        <v>30.31</v>
      </c>
      <c r="F1519" s="48">
        <v>5</v>
      </c>
      <c r="G1519" s="55">
        <v>2</v>
      </c>
      <c r="H1519" s="61">
        <v>0</v>
      </c>
      <c r="K1519" s="5">
        <f t="shared" si="92"/>
        <v>0.14000000000000057</v>
      </c>
      <c r="L1519" s="1">
        <f t="shared" si="93"/>
        <v>0.23999999999999844</v>
      </c>
      <c r="N1519" s="18">
        <v>1514</v>
      </c>
    </row>
    <row r="1520" spans="1:14">
      <c r="A1520" s="74">
        <v>42761</v>
      </c>
      <c r="B1520" s="48">
        <v>59</v>
      </c>
      <c r="C1520" s="48">
        <v>47</v>
      </c>
      <c r="D1520" s="48">
        <v>34</v>
      </c>
      <c r="E1520" s="61">
        <v>30.45</v>
      </c>
      <c r="F1520" s="48">
        <v>17</v>
      </c>
      <c r="G1520" s="55">
        <v>4</v>
      </c>
      <c r="H1520" s="61">
        <v>0</v>
      </c>
      <c r="K1520" s="5">
        <f t="shared" si="92"/>
        <v>0.10999999999999943</v>
      </c>
      <c r="L1520" s="1">
        <f t="shared" si="93"/>
        <v>0.14000000000000057</v>
      </c>
      <c r="N1520" s="18">
        <v>1515</v>
      </c>
    </row>
    <row r="1521" spans="1:14">
      <c r="A1521" s="74">
        <v>42762</v>
      </c>
      <c r="B1521" s="48">
        <v>62</v>
      </c>
      <c r="C1521" s="48">
        <v>49</v>
      </c>
      <c r="D1521" s="48">
        <v>36</v>
      </c>
      <c r="E1521" s="61">
        <v>30.56</v>
      </c>
      <c r="F1521" s="48">
        <v>16</v>
      </c>
      <c r="G1521" s="55">
        <v>7</v>
      </c>
      <c r="H1521" s="65">
        <v>0</v>
      </c>
      <c r="K1521" s="5">
        <f t="shared" si="92"/>
        <v>-9.9999999999980105E-3</v>
      </c>
      <c r="L1521" s="1">
        <f t="shared" si="93"/>
        <v>0.10999999999999943</v>
      </c>
      <c r="N1521" s="18">
        <v>1516</v>
      </c>
    </row>
    <row r="1522" spans="1:14">
      <c r="A1522" s="74">
        <v>42763</v>
      </c>
      <c r="B1522" s="48">
        <v>61</v>
      </c>
      <c r="C1522" s="48">
        <v>46</v>
      </c>
      <c r="D1522" s="48">
        <v>31</v>
      </c>
      <c r="E1522" s="61">
        <v>30.55</v>
      </c>
      <c r="F1522" s="48">
        <v>7</v>
      </c>
      <c r="G1522" s="55">
        <v>1</v>
      </c>
      <c r="H1522" s="61">
        <v>0</v>
      </c>
      <c r="K1522" s="5">
        <f t="shared" si="92"/>
        <v>-0.14000000000000057</v>
      </c>
      <c r="L1522" s="1">
        <f t="shared" si="93"/>
        <v>-9.9999999999980105E-3</v>
      </c>
      <c r="N1522" s="18">
        <v>1517</v>
      </c>
    </row>
    <row r="1523" spans="1:14">
      <c r="A1523" s="74">
        <v>42764</v>
      </c>
      <c r="B1523" s="48">
        <v>66</v>
      </c>
      <c r="C1523" s="48">
        <v>49</v>
      </c>
      <c r="D1523" s="48">
        <v>31</v>
      </c>
      <c r="E1523" s="61">
        <v>30.41</v>
      </c>
      <c r="F1523" s="48">
        <v>7</v>
      </c>
      <c r="G1523" s="55">
        <v>1</v>
      </c>
      <c r="H1523" s="61">
        <v>0</v>
      </c>
      <c r="K1523" s="5">
        <f t="shared" si="92"/>
        <v>-0.17999999999999972</v>
      </c>
      <c r="L1523" s="1">
        <f t="shared" si="93"/>
        <v>-0.14000000000000057</v>
      </c>
      <c r="N1523" s="18">
        <v>1518</v>
      </c>
    </row>
    <row r="1524" spans="1:14">
      <c r="A1524" s="74">
        <v>42765</v>
      </c>
      <c r="B1524" s="48">
        <v>63</v>
      </c>
      <c r="C1524" s="48">
        <v>47</v>
      </c>
      <c r="D1524" s="48">
        <v>30</v>
      </c>
      <c r="E1524" s="61">
        <v>30.23</v>
      </c>
      <c r="F1524" s="48">
        <v>6</v>
      </c>
      <c r="G1524" s="55">
        <v>1</v>
      </c>
      <c r="H1524" s="61">
        <v>0</v>
      </c>
      <c r="K1524" s="5">
        <f t="shared" si="92"/>
        <v>-0.10999999999999943</v>
      </c>
      <c r="L1524" s="1">
        <f t="shared" si="93"/>
        <v>-0.17999999999999972</v>
      </c>
      <c r="N1524" s="18">
        <v>1519</v>
      </c>
    </row>
    <row r="1525" spans="1:14">
      <c r="A1525" s="74">
        <v>42766</v>
      </c>
      <c r="B1525" s="48">
        <v>53</v>
      </c>
      <c r="C1525" s="48">
        <v>44</v>
      </c>
      <c r="D1525" s="48">
        <v>35</v>
      </c>
      <c r="E1525" s="61">
        <v>30.12</v>
      </c>
      <c r="F1525" s="48">
        <v>6</v>
      </c>
      <c r="G1525" s="55">
        <v>1</v>
      </c>
      <c r="H1525" s="65">
        <v>0</v>
      </c>
      <c r="K1525" s="5">
        <f t="shared" si="92"/>
        <v>-0.13000000000000256</v>
      </c>
      <c r="L1525" s="1">
        <f t="shared" si="93"/>
        <v>-0.10999999999999943</v>
      </c>
      <c r="N1525" s="18">
        <v>1520</v>
      </c>
    </row>
    <row r="1526" spans="1:14">
      <c r="A1526" s="74">
        <v>42767</v>
      </c>
      <c r="B1526" s="48">
        <v>56</v>
      </c>
      <c r="C1526" s="48">
        <v>47</v>
      </c>
      <c r="D1526" s="48">
        <v>37</v>
      </c>
      <c r="E1526" s="61">
        <v>29.99</v>
      </c>
      <c r="F1526" s="48">
        <v>7</v>
      </c>
      <c r="G1526" s="55">
        <v>1</v>
      </c>
      <c r="H1526" s="61">
        <v>0</v>
      </c>
      <c r="K1526" s="5">
        <f t="shared" si="92"/>
        <v>-9.9999999999980105E-3</v>
      </c>
      <c r="L1526" s="1">
        <f t="shared" si="93"/>
        <v>-0.13000000000000256</v>
      </c>
      <c r="N1526" s="18">
        <v>1521</v>
      </c>
    </row>
    <row r="1527" spans="1:14">
      <c r="A1527" s="74">
        <v>42768</v>
      </c>
      <c r="B1527" s="48">
        <v>50</v>
      </c>
      <c r="C1527" s="48">
        <v>47</v>
      </c>
      <c r="D1527" s="48">
        <v>44</v>
      </c>
      <c r="E1527" s="61">
        <v>29.98</v>
      </c>
      <c r="F1527" s="48">
        <v>10</v>
      </c>
      <c r="G1527" s="55">
        <v>4</v>
      </c>
      <c r="H1527" s="61">
        <v>0.53</v>
      </c>
      <c r="J1527" s="18" t="s">
        <v>35</v>
      </c>
      <c r="K1527" s="5">
        <f t="shared" si="92"/>
        <v>-0.21999999999999886</v>
      </c>
      <c r="L1527" s="1">
        <f t="shared" si="93"/>
        <v>-9.9999999999980105E-3</v>
      </c>
      <c r="N1527" s="18">
        <v>1522</v>
      </c>
    </row>
    <row r="1528" spans="1:14">
      <c r="A1528" s="74">
        <v>42769</v>
      </c>
      <c r="B1528" s="48">
        <v>58</v>
      </c>
      <c r="C1528" s="48">
        <v>54</v>
      </c>
      <c r="D1528" s="48">
        <v>50</v>
      </c>
      <c r="E1528" s="61">
        <v>29.76</v>
      </c>
      <c r="F1528" s="48">
        <v>36</v>
      </c>
      <c r="G1528" s="55">
        <v>14</v>
      </c>
      <c r="H1528" s="61">
        <v>0.55000000000000004</v>
      </c>
      <c r="J1528" s="18" t="s">
        <v>35</v>
      </c>
      <c r="K1528" s="5">
        <f t="shared" ref="K1528:K1591" si="94">E1529-E1528</f>
        <v>0.21999999999999886</v>
      </c>
      <c r="L1528" s="1">
        <f t="shared" si="93"/>
        <v>-0.21999999999999886</v>
      </c>
      <c r="N1528" s="18">
        <v>1523</v>
      </c>
    </row>
    <row r="1529" spans="1:14">
      <c r="A1529" s="74">
        <v>42770</v>
      </c>
      <c r="B1529" s="48">
        <v>56</v>
      </c>
      <c r="C1529" s="48">
        <v>55</v>
      </c>
      <c r="D1529" s="48">
        <v>53</v>
      </c>
      <c r="E1529" s="61">
        <v>29.98</v>
      </c>
      <c r="F1529" s="48">
        <v>31</v>
      </c>
      <c r="G1529" s="55">
        <v>19</v>
      </c>
      <c r="H1529" s="61" t="s">
        <v>42</v>
      </c>
      <c r="J1529" s="18" t="s">
        <v>35</v>
      </c>
      <c r="K1529" s="5">
        <f t="shared" si="94"/>
        <v>-0.21999999999999886</v>
      </c>
      <c r="L1529" s="1">
        <f t="shared" ref="L1529:L1592" si="95">E1529-E1528</f>
        <v>0.21999999999999886</v>
      </c>
      <c r="N1529" s="18">
        <v>1524</v>
      </c>
    </row>
    <row r="1530" spans="1:14">
      <c r="A1530" s="74">
        <v>42771</v>
      </c>
      <c r="B1530" s="48">
        <v>57</v>
      </c>
      <c r="C1530" s="48">
        <v>54</v>
      </c>
      <c r="D1530" s="48">
        <v>50</v>
      </c>
      <c r="E1530" s="61">
        <v>29.76</v>
      </c>
      <c r="F1530" s="48">
        <v>36</v>
      </c>
      <c r="G1530" s="55">
        <v>12</v>
      </c>
      <c r="H1530" s="61">
        <v>0.19</v>
      </c>
      <c r="J1530" s="18" t="s">
        <v>35</v>
      </c>
      <c r="K1530" s="5">
        <f t="shared" si="94"/>
        <v>-8.0000000000001847E-2</v>
      </c>
      <c r="L1530" s="1">
        <f t="shared" si="95"/>
        <v>-0.21999999999999886</v>
      </c>
      <c r="N1530" s="18">
        <v>1525</v>
      </c>
    </row>
    <row r="1531" spans="1:14">
      <c r="A1531" s="74">
        <v>42772</v>
      </c>
      <c r="B1531" s="48">
        <v>59</v>
      </c>
      <c r="C1531" s="48">
        <v>54</v>
      </c>
      <c r="D1531" s="48">
        <v>49</v>
      </c>
      <c r="E1531" s="61">
        <v>29.68</v>
      </c>
      <c r="F1531" s="48">
        <v>38</v>
      </c>
      <c r="G1531" s="55">
        <v>24</v>
      </c>
      <c r="H1531" s="61">
        <v>0.77</v>
      </c>
      <c r="J1531" s="18" t="s">
        <v>355</v>
      </c>
      <c r="K1531" s="5">
        <f t="shared" si="94"/>
        <v>3.9999999999999147E-2</v>
      </c>
      <c r="L1531" s="1">
        <f t="shared" si="95"/>
        <v>-8.0000000000001847E-2</v>
      </c>
      <c r="N1531" s="18">
        <v>1526</v>
      </c>
    </row>
    <row r="1532" spans="1:14">
      <c r="A1532" s="74">
        <v>42773</v>
      </c>
      <c r="B1532" s="48">
        <v>64</v>
      </c>
      <c r="C1532" s="48">
        <v>58</v>
      </c>
      <c r="D1532" s="48">
        <v>51</v>
      </c>
      <c r="E1532" s="61">
        <v>29.72</v>
      </c>
      <c r="F1532" s="48">
        <v>39</v>
      </c>
      <c r="G1532" s="55">
        <v>22</v>
      </c>
      <c r="H1532" s="61">
        <v>1</v>
      </c>
      <c r="J1532" s="18" t="s">
        <v>35</v>
      </c>
      <c r="K1532" s="5">
        <f t="shared" si="94"/>
        <v>0.25</v>
      </c>
      <c r="L1532" s="1">
        <f t="shared" si="95"/>
        <v>3.9999999999999147E-2</v>
      </c>
      <c r="N1532" s="18">
        <v>1527</v>
      </c>
    </row>
    <row r="1533" spans="1:14">
      <c r="A1533" s="74">
        <v>42774</v>
      </c>
      <c r="B1533" s="48">
        <v>61</v>
      </c>
      <c r="C1533" s="48">
        <v>56</v>
      </c>
      <c r="D1533" s="48">
        <v>51</v>
      </c>
      <c r="E1533" s="61">
        <v>29.97</v>
      </c>
      <c r="F1533" s="48">
        <v>35</v>
      </c>
      <c r="G1533" s="55">
        <v>9</v>
      </c>
      <c r="H1533" s="61">
        <v>0.43</v>
      </c>
      <c r="J1533" s="18" t="s">
        <v>35</v>
      </c>
      <c r="K1533" s="5">
        <f t="shared" si="94"/>
        <v>-0.19999999999999929</v>
      </c>
      <c r="L1533" s="1">
        <f t="shared" si="95"/>
        <v>0.25</v>
      </c>
      <c r="N1533" s="18">
        <v>1528</v>
      </c>
    </row>
    <row r="1534" spans="1:14">
      <c r="A1534" s="74">
        <v>42775</v>
      </c>
      <c r="B1534" s="48">
        <v>61</v>
      </c>
      <c r="C1534" s="48">
        <v>59</v>
      </c>
      <c r="D1534" s="48">
        <v>56</v>
      </c>
      <c r="E1534" s="61">
        <v>29.77</v>
      </c>
      <c r="F1534" s="48">
        <v>43</v>
      </c>
      <c r="G1534" s="55">
        <v>23</v>
      </c>
      <c r="H1534" s="61">
        <v>0.25</v>
      </c>
      <c r="J1534" s="18" t="s">
        <v>35</v>
      </c>
      <c r="K1534" s="5">
        <f t="shared" si="94"/>
        <v>0.19999999999999929</v>
      </c>
      <c r="L1534" s="1">
        <f t="shared" si="95"/>
        <v>-0.19999999999999929</v>
      </c>
      <c r="N1534" s="18">
        <v>1529</v>
      </c>
    </row>
    <row r="1535" spans="1:14">
      <c r="A1535" s="74">
        <v>42776</v>
      </c>
      <c r="B1535" s="48">
        <v>61</v>
      </c>
      <c r="C1535" s="48">
        <v>55</v>
      </c>
      <c r="D1535" s="48">
        <v>48</v>
      </c>
      <c r="E1535" s="61">
        <v>29.97</v>
      </c>
      <c r="F1535" s="48">
        <v>17</v>
      </c>
      <c r="G1535" s="55">
        <v>7</v>
      </c>
      <c r="H1535" s="61">
        <v>0.44</v>
      </c>
      <c r="J1535" s="18" t="s">
        <v>35</v>
      </c>
      <c r="K1535" s="5">
        <f t="shared" si="94"/>
        <v>0.26000000000000156</v>
      </c>
      <c r="L1535" s="1">
        <f t="shared" si="95"/>
        <v>0.19999999999999929</v>
      </c>
      <c r="N1535" s="18">
        <v>1530</v>
      </c>
    </row>
    <row r="1536" spans="1:14">
      <c r="A1536" s="74">
        <v>42777</v>
      </c>
      <c r="B1536" s="48">
        <v>62</v>
      </c>
      <c r="C1536" s="48">
        <v>53</v>
      </c>
      <c r="D1536" s="48">
        <v>44</v>
      </c>
      <c r="E1536" s="61">
        <v>30.23</v>
      </c>
      <c r="F1536" s="48">
        <v>29</v>
      </c>
      <c r="G1536" s="55">
        <v>10</v>
      </c>
      <c r="H1536" s="61">
        <v>0</v>
      </c>
      <c r="K1536" s="5">
        <f t="shared" si="94"/>
        <v>-3.0000000000001137E-2</v>
      </c>
      <c r="L1536" s="1">
        <f t="shared" si="95"/>
        <v>0.26000000000000156</v>
      </c>
      <c r="N1536" s="18">
        <v>1531</v>
      </c>
    </row>
    <row r="1537" spans="1:14">
      <c r="A1537" s="74">
        <v>42778</v>
      </c>
      <c r="B1537" s="48">
        <v>70</v>
      </c>
      <c r="C1537" s="48">
        <v>59</v>
      </c>
      <c r="D1537" s="48">
        <v>48</v>
      </c>
      <c r="E1537" s="61">
        <v>30.2</v>
      </c>
      <c r="F1537" s="48">
        <v>17</v>
      </c>
      <c r="G1537" s="55">
        <v>9</v>
      </c>
      <c r="H1537" s="61">
        <v>0</v>
      </c>
      <c r="K1537" s="5">
        <f t="shared" si="94"/>
        <v>-5.9999999999998721E-2</v>
      </c>
      <c r="L1537" s="1">
        <f t="shared" si="95"/>
        <v>-3.0000000000001137E-2</v>
      </c>
      <c r="N1537" s="18">
        <v>1532</v>
      </c>
    </row>
    <row r="1538" spans="1:14">
      <c r="A1538" s="74">
        <v>42779</v>
      </c>
      <c r="B1538" s="48">
        <v>60</v>
      </c>
      <c r="C1538" s="48">
        <v>51</v>
      </c>
      <c r="D1538" s="48">
        <v>41</v>
      </c>
      <c r="E1538" s="61">
        <v>30.14</v>
      </c>
      <c r="F1538" s="48">
        <v>8</v>
      </c>
      <c r="G1538" s="55">
        <v>2</v>
      </c>
      <c r="H1538" s="61">
        <v>0</v>
      </c>
      <c r="K1538" s="5">
        <f t="shared" si="94"/>
        <v>-3.0000000000001137E-2</v>
      </c>
      <c r="L1538" s="1">
        <f t="shared" si="95"/>
        <v>-5.9999999999998721E-2</v>
      </c>
      <c r="N1538" s="18">
        <v>1533</v>
      </c>
    </row>
    <row r="1539" spans="1:14">
      <c r="A1539" s="74">
        <v>42780</v>
      </c>
      <c r="B1539" s="48">
        <v>69</v>
      </c>
      <c r="C1539" s="48">
        <v>52</v>
      </c>
      <c r="D1539" s="48">
        <v>34</v>
      </c>
      <c r="E1539" s="61">
        <v>30.11</v>
      </c>
      <c r="F1539" s="48">
        <v>8</v>
      </c>
      <c r="G1539" s="55">
        <v>2</v>
      </c>
      <c r="H1539" s="61">
        <v>0</v>
      </c>
      <c r="K1539" s="5">
        <f t="shared" si="94"/>
        <v>-8.9999999999999858E-2</v>
      </c>
      <c r="L1539" s="1">
        <f t="shared" si="95"/>
        <v>-3.0000000000001137E-2</v>
      </c>
      <c r="N1539" s="18">
        <v>1534</v>
      </c>
    </row>
    <row r="1540" spans="1:14">
      <c r="A1540" s="74">
        <v>42781</v>
      </c>
      <c r="B1540" s="48">
        <v>57</v>
      </c>
      <c r="C1540" s="48">
        <v>53</v>
      </c>
      <c r="D1540" s="48">
        <v>48</v>
      </c>
      <c r="E1540" s="61">
        <v>30.02</v>
      </c>
      <c r="F1540" s="48">
        <v>9</v>
      </c>
      <c r="G1540" s="55">
        <v>3</v>
      </c>
      <c r="H1540" s="61">
        <v>0.02</v>
      </c>
      <c r="J1540" s="18" t="s">
        <v>35</v>
      </c>
      <c r="K1540" s="5">
        <f t="shared" si="94"/>
        <v>-0.25999999999999801</v>
      </c>
      <c r="L1540" s="1">
        <f t="shared" si="95"/>
        <v>-8.9999999999999858E-2</v>
      </c>
      <c r="N1540" s="18">
        <v>1535</v>
      </c>
    </row>
    <row r="1541" spans="1:14">
      <c r="A1541" s="74">
        <v>42782</v>
      </c>
      <c r="B1541" s="48">
        <v>64</v>
      </c>
      <c r="C1541" s="48">
        <v>57</v>
      </c>
      <c r="D1541" s="48">
        <v>50</v>
      </c>
      <c r="E1541" s="61">
        <v>29.76</v>
      </c>
      <c r="F1541" s="48">
        <v>33</v>
      </c>
      <c r="G1541" s="55">
        <v>16</v>
      </c>
      <c r="H1541" s="61">
        <v>0.59</v>
      </c>
      <c r="J1541" s="18" t="s">
        <v>35</v>
      </c>
      <c r="K1541" s="5">
        <f t="shared" si="94"/>
        <v>-0.35000000000000142</v>
      </c>
      <c r="L1541" s="1">
        <f t="shared" si="95"/>
        <v>-0.25999999999999801</v>
      </c>
      <c r="N1541" s="18">
        <v>1536</v>
      </c>
    </row>
    <row r="1542" spans="1:14">
      <c r="A1542" s="74">
        <v>42783</v>
      </c>
      <c r="B1542" s="48">
        <v>51</v>
      </c>
      <c r="C1542" s="48">
        <v>50</v>
      </c>
      <c r="D1542" s="48">
        <v>48</v>
      </c>
      <c r="E1542" s="61">
        <v>29.41</v>
      </c>
      <c r="F1542" s="48">
        <v>15</v>
      </c>
      <c r="G1542" s="55">
        <v>6</v>
      </c>
      <c r="H1542" s="61">
        <v>0.67</v>
      </c>
      <c r="J1542" s="18" t="s">
        <v>35</v>
      </c>
      <c r="K1542" s="5">
        <f t="shared" si="94"/>
        <v>7.0000000000000284E-2</v>
      </c>
      <c r="L1542" s="1">
        <f t="shared" si="95"/>
        <v>-0.35000000000000142</v>
      </c>
      <c r="N1542" s="18">
        <v>1537</v>
      </c>
    </row>
    <row r="1543" spans="1:14">
      <c r="A1543" s="74">
        <v>42784</v>
      </c>
      <c r="B1543" s="48">
        <v>60</v>
      </c>
      <c r="C1543" s="48">
        <v>53</v>
      </c>
      <c r="D1543" s="48">
        <v>46</v>
      </c>
      <c r="E1543" s="61">
        <v>29.48</v>
      </c>
      <c r="F1543" s="48">
        <v>23</v>
      </c>
      <c r="G1543" s="55">
        <v>6</v>
      </c>
      <c r="H1543" s="61">
        <v>0.87</v>
      </c>
      <c r="J1543" s="18" t="s">
        <v>355</v>
      </c>
      <c r="K1543" s="5">
        <f t="shared" si="94"/>
        <v>0.25</v>
      </c>
      <c r="L1543" s="1">
        <f t="shared" si="95"/>
        <v>7.0000000000000284E-2</v>
      </c>
      <c r="N1543" s="18">
        <v>1538</v>
      </c>
    </row>
    <row r="1544" spans="1:14">
      <c r="A1544" s="74">
        <v>42785</v>
      </c>
      <c r="B1544" s="48">
        <v>53</v>
      </c>
      <c r="C1544" s="48">
        <v>50</v>
      </c>
      <c r="D1544" s="48">
        <v>47</v>
      </c>
      <c r="E1544" s="61">
        <v>29.73</v>
      </c>
      <c r="F1544" s="48">
        <v>37</v>
      </c>
      <c r="G1544" s="55">
        <v>23</v>
      </c>
      <c r="H1544" s="61" t="s">
        <v>42</v>
      </c>
      <c r="J1544" s="18" t="s">
        <v>35</v>
      </c>
      <c r="K1544" s="5">
        <f t="shared" si="94"/>
        <v>0</v>
      </c>
      <c r="L1544" s="1">
        <f t="shared" si="95"/>
        <v>0.25</v>
      </c>
      <c r="N1544" s="18">
        <v>1539</v>
      </c>
    </row>
    <row r="1545" spans="1:14">
      <c r="A1545" s="74">
        <v>42786</v>
      </c>
      <c r="B1545" s="48">
        <v>56</v>
      </c>
      <c r="C1545" s="48">
        <v>53</v>
      </c>
      <c r="D1545" s="48">
        <v>50</v>
      </c>
      <c r="E1545" s="61">
        <v>29.73</v>
      </c>
      <c r="F1545" s="48">
        <v>43</v>
      </c>
      <c r="G1545" s="55">
        <v>24</v>
      </c>
      <c r="H1545" s="61">
        <v>0.24</v>
      </c>
      <c r="J1545" s="18" t="s">
        <v>35</v>
      </c>
      <c r="K1545" s="5">
        <f t="shared" si="94"/>
        <v>0.30999999999999872</v>
      </c>
      <c r="L1545" s="1">
        <f t="shared" si="95"/>
        <v>0</v>
      </c>
      <c r="N1545" s="18">
        <v>1540</v>
      </c>
    </row>
    <row r="1546" spans="1:14">
      <c r="A1546" s="74">
        <v>42787</v>
      </c>
      <c r="B1546" s="48">
        <v>59</v>
      </c>
      <c r="C1546" s="48">
        <v>51</v>
      </c>
      <c r="D1546" s="48">
        <v>42</v>
      </c>
      <c r="E1546" s="61">
        <v>30.04</v>
      </c>
      <c r="F1546" s="48">
        <v>33</v>
      </c>
      <c r="G1546" s="55">
        <v>16</v>
      </c>
      <c r="H1546" s="61">
        <v>0.08</v>
      </c>
      <c r="J1546" s="18" t="s">
        <v>35</v>
      </c>
      <c r="K1546" s="5">
        <f t="shared" si="94"/>
        <v>0.10999999999999943</v>
      </c>
      <c r="L1546" s="1">
        <f t="shared" si="95"/>
        <v>0.30999999999999872</v>
      </c>
      <c r="N1546" s="18">
        <v>1541</v>
      </c>
    </row>
    <row r="1547" spans="1:14">
      <c r="A1547" s="74">
        <v>42788</v>
      </c>
      <c r="B1547" s="48">
        <v>54</v>
      </c>
      <c r="C1547" s="48">
        <v>45</v>
      </c>
      <c r="D1547" s="48">
        <v>36</v>
      </c>
      <c r="E1547" s="61">
        <v>30.15</v>
      </c>
      <c r="F1547" s="48">
        <v>21</v>
      </c>
      <c r="G1547" s="55">
        <v>4</v>
      </c>
      <c r="H1547" s="61">
        <v>0.01</v>
      </c>
      <c r="J1547" s="18" t="s">
        <v>355</v>
      </c>
      <c r="K1547" s="5">
        <f t="shared" si="94"/>
        <v>2.0000000000003126E-2</v>
      </c>
      <c r="L1547" s="1">
        <f t="shared" si="95"/>
        <v>0.10999999999999943</v>
      </c>
      <c r="N1547" s="18">
        <v>1542</v>
      </c>
    </row>
    <row r="1548" spans="1:14">
      <c r="A1548" s="74">
        <v>42789</v>
      </c>
      <c r="B1548" s="48">
        <v>54</v>
      </c>
      <c r="C1548" s="48">
        <v>43</v>
      </c>
      <c r="D1548" s="48">
        <v>31</v>
      </c>
      <c r="E1548" s="61">
        <v>30.17</v>
      </c>
      <c r="F1548" s="48">
        <v>10</v>
      </c>
      <c r="G1548" s="55">
        <v>2</v>
      </c>
      <c r="H1548" s="61">
        <v>0</v>
      </c>
      <c r="K1548" s="5">
        <f t="shared" si="94"/>
        <v>2.9999999999997584E-2</v>
      </c>
      <c r="L1548" s="1">
        <f t="shared" si="95"/>
        <v>2.0000000000003126E-2</v>
      </c>
      <c r="N1548" s="18">
        <v>1543</v>
      </c>
    </row>
    <row r="1549" spans="1:14">
      <c r="A1549" s="74">
        <v>42790</v>
      </c>
      <c r="B1549" s="48">
        <v>52</v>
      </c>
      <c r="C1549" s="48">
        <v>41</v>
      </c>
      <c r="D1549" s="48">
        <v>29</v>
      </c>
      <c r="E1549" s="61">
        <v>30.2</v>
      </c>
      <c r="F1549" s="48">
        <v>15</v>
      </c>
      <c r="G1549" s="55">
        <v>3</v>
      </c>
      <c r="H1549" s="61">
        <v>0.23</v>
      </c>
      <c r="J1549" s="18" t="s">
        <v>35</v>
      </c>
      <c r="K1549" s="5">
        <f t="shared" si="94"/>
        <v>-7.0000000000000284E-2</v>
      </c>
      <c r="L1549" s="1">
        <f t="shared" si="95"/>
        <v>2.9999999999997584E-2</v>
      </c>
      <c r="N1549" s="18">
        <v>1544</v>
      </c>
    </row>
    <row r="1550" spans="1:14">
      <c r="A1550" s="74">
        <v>42791</v>
      </c>
      <c r="B1550" s="48">
        <v>55</v>
      </c>
      <c r="C1550" s="48">
        <v>46</v>
      </c>
      <c r="D1550" s="48">
        <v>36</v>
      </c>
      <c r="E1550" s="61">
        <v>30.13</v>
      </c>
      <c r="F1550" s="48">
        <v>12</v>
      </c>
      <c r="G1550" s="55">
        <v>6</v>
      </c>
      <c r="H1550" s="61">
        <v>0.01</v>
      </c>
      <c r="J1550" s="18" t="s">
        <v>35</v>
      </c>
      <c r="K1550" s="5">
        <f t="shared" si="94"/>
        <v>-0.25</v>
      </c>
      <c r="L1550" s="1">
        <f t="shared" si="95"/>
        <v>-7.0000000000000284E-2</v>
      </c>
      <c r="N1550" s="18">
        <v>1545</v>
      </c>
    </row>
    <row r="1551" spans="1:14">
      <c r="A1551" s="74">
        <v>42792</v>
      </c>
      <c r="B1551" s="48">
        <v>54</v>
      </c>
      <c r="C1551" s="48">
        <v>42</v>
      </c>
      <c r="D1551" s="48">
        <v>30</v>
      </c>
      <c r="E1551" s="61">
        <v>29.88</v>
      </c>
      <c r="F1551" s="48">
        <v>23</v>
      </c>
      <c r="G1551" s="55">
        <v>6</v>
      </c>
      <c r="H1551" s="61">
        <v>0</v>
      </c>
      <c r="K1551" s="5">
        <f t="shared" si="94"/>
        <v>5.0000000000000711E-2</v>
      </c>
      <c r="L1551" s="1">
        <f t="shared" si="95"/>
        <v>-0.25</v>
      </c>
      <c r="N1551" s="18">
        <v>1546</v>
      </c>
    </row>
    <row r="1552" spans="1:14">
      <c r="A1552" s="74">
        <v>42793</v>
      </c>
      <c r="B1552" s="48">
        <v>53</v>
      </c>
      <c r="C1552" s="48">
        <v>42</v>
      </c>
      <c r="D1552" s="48">
        <v>30</v>
      </c>
      <c r="E1552" s="61">
        <v>29.93</v>
      </c>
      <c r="F1552" s="48">
        <v>13</v>
      </c>
      <c r="G1552" s="55">
        <v>4</v>
      </c>
      <c r="H1552" s="61">
        <v>0.02</v>
      </c>
      <c r="J1552" s="18" t="s">
        <v>35</v>
      </c>
      <c r="K1552" s="5">
        <f t="shared" si="94"/>
        <v>0.26000000000000156</v>
      </c>
      <c r="L1552" s="1">
        <f t="shared" si="95"/>
        <v>5.0000000000000711E-2</v>
      </c>
      <c r="N1552" s="18">
        <v>1547</v>
      </c>
    </row>
    <row r="1553" spans="1:14">
      <c r="A1553" s="74">
        <v>42794</v>
      </c>
      <c r="B1553" s="48">
        <v>58</v>
      </c>
      <c r="C1553" s="48">
        <v>44</v>
      </c>
      <c r="D1553" s="48">
        <v>30</v>
      </c>
      <c r="E1553" s="61">
        <v>30.19</v>
      </c>
      <c r="F1553" s="48">
        <v>8</v>
      </c>
      <c r="G1553" s="55">
        <v>2</v>
      </c>
      <c r="H1553" s="61">
        <v>0</v>
      </c>
      <c r="K1553" s="5">
        <f t="shared" si="94"/>
        <v>-0.56000000000000227</v>
      </c>
      <c r="L1553" s="1">
        <f t="shared" si="95"/>
        <v>0.26000000000000156</v>
      </c>
      <c r="N1553" s="18">
        <v>1548</v>
      </c>
    </row>
    <row r="1554" spans="1:14">
      <c r="A1554" s="74">
        <v>43115</v>
      </c>
      <c r="B1554" s="48">
        <v>54</v>
      </c>
      <c r="C1554" s="48">
        <v>45</v>
      </c>
      <c r="D1554" s="48">
        <v>40</v>
      </c>
      <c r="E1554" s="61">
        <v>29.63</v>
      </c>
      <c r="F1554" s="48">
        <v>8</v>
      </c>
      <c r="G1554" s="55">
        <v>2.2000000000000002</v>
      </c>
      <c r="H1554" s="61">
        <v>0.1</v>
      </c>
      <c r="I1554" s="9" t="s">
        <v>37</v>
      </c>
      <c r="J1554" s="9"/>
      <c r="K1554" s="68">
        <f t="shared" si="94"/>
        <v>0.12000000000000099</v>
      </c>
      <c r="L1554" s="1">
        <f t="shared" si="95"/>
        <v>-0.56000000000000227</v>
      </c>
    </row>
    <row r="1555" spans="1:14">
      <c r="A1555" s="74">
        <v>43116</v>
      </c>
      <c r="B1555" s="48">
        <v>61</v>
      </c>
      <c r="C1555" s="48">
        <v>53</v>
      </c>
      <c r="D1555" s="48">
        <v>49</v>
      </c>
      <c r="E1555" s="61">
        <v>29.75</v>
      </c>
      <c r="F1555" s="48">
        <v>10</v>
      </c>
      <c r="G1555" s="55">
        <v>3.3</v>
      </c>
      <c r="H1555" s="61">
        <v>0.2</v>
      </c>
      <c r="I1555" s="9" t="s">
        <v>361</v>
      </c>
      <c r="K1555" s="68">
        <f t="shared" si="94"/>
        <v>-1.9999999999999574E-2</v>
      </c>
      <c r="L1555" s="1">
        <f t="shared" si="95"/>
        <v>0.12000000000000099</v>
      </c>
    </row>
    <row r="1556" spans="1:14">
      <c r="A1556" s="74">
        <v>43117</v>
      </c>
      <c r="B1556" s="48">
        <v>59</v>
      </c>
      <c r="C1556" s="48">
        <v>54</v>
      </c>
      <c r="D1556" s="48">
        <v>52</v>
      </c>
      <c r="E1556" s="61">
        <v>29.73</v>
      </c>
      <c r="F1556" s="48">
        <v>15</v>
      </c>
      <c r="G1556" s="55">
        <v>4.2</v>
      </c>
      <c r="H1556" s="61">
        <v>0</v>
      </c>
      <c r="I1556" s="9" t="s">
        <v>361</v>
      </c>
      <c r="K1556" s="68">
        <f t="shared" si="94"/>
        <v>-7.0000000000000284E-2</v>
      </c>
      <c r="L1556" s="1">
        <f t="shared" si="95"/>
        <v>-1.9999999999999574E-2</v>
      </c>
    </row>
    <row r="1557" spans="1:14">
      <c r="A1557" s="74">
        <v>43132</v>
      </c>
      <c r="B1557" s="48">
        <v>78</v>
      </c>
      <c r="C1557" s="48">
        <v>61</v>
      </c>
      <c r="D1557" s="48">
        <v>49</v>
      </c>
      <c r="E1557" s="61">
        <v>29.66</v>
      </c>
      <c r="F1557" s="48">
        <v>8</v>
      </c>
      <c r="G1557" s="55">
        <v>4.5</v>
      </c>
      <c r="H1557" s="61">
        <v>0</v>
      </c>
      <c r="I1557" s="9" t="s">
        <v>452</v>
      </c>
      <c r="K1557" s="68">
        <f t="shared" si="94"/>
        <v>3.9999999999999147E-2</v>
      </c>
      <c r="L1557" s="1">
        <f t="shared" si="95"/>
        <v>-7.0000000000000284E-2</v>
      </c>
    </row>
    <row r="1558" spans="1:14">
      <c r="A1558" s="74">
        <v>43133</v>
      </c>
      <c r="B1558" s="48">
        <v>78</v>
      </c>
      <c r="C1558" s="48">
        <v>65</v>
      </c>
      <c r="D1558" s="48">
        <v>49</v>
      </c>
      <c r="E1558" s="61">
        <v>29.7</v>
      </c>
      <c r="F1558" s="48">
        <v>15</v>
      </c>
      <c r="G1558" s="55">
        <v>8.6</v>
      </c>
      <c r="H1558" s="61">
        <v>0</v>
      </c>
      <c r="I1558" s="9" t="s">
        <v>340</v>
      </c>
      <c r="K1558" s="68">
        <f t="shared" si="94"/>
        <v>1.9999999999999574E-2</v>
      </c>
      <c r="L1558" s="1">
        <f t="shared" si="95"/>
        <v>3.9999999999999147E-2</v>
      </c>
    </row>
    <row r="1559" spans="1:14">
      <c r="A1559" s="74">
        <v>43134</v>
      </c>
      <c r="B1559" s="48">
        <v>79</v>
      </c>
      <c r="C1559" s="48">
        <v>69</v>
      </c>
      <c r="D1559" s="48">
        <v>61</v>
      </c>
      <c r="E1559" s="61">
        <v>29.72</v>
      </c>
      <c r="F1559" s="48">
        <v>20</v>
      </c>
      <c r="G1559" s="55">
        <v>10.8</v>
      </c>
      <c r="H1559" s="61">
        <v>0</v>
      </c>
      <c r="I1559" s="9" t="s">
        <v>340</v>
      </c>
      <c r="K1559" s="68">
        <f t="shared" si="94"/>
        <v>-3.9999999999999147E-2</v>
      </c>
      <c r="L1559" s="1">
        <f t="shared" si="95"/>
        <v>1.9999999999999574E-2</v>
      </c>
    </row>
    <row r="1560" spans="1:14">
      <c r="A1560" s="74">
        <v>43144</v>
      </c>
      <c r="B1560" s="48">
        <v>65</v>
      </c>
      <c r="C1560" s="48">
        <v>51</v>
      </c>
      <c r="D1560" s="48">
        <v>39</v>
      </c>
      <c r="E1560" s="61">
        <v>29.68</v>
      </c>
      <c r="F1560" s="48">
        <v>14</v>
      </c>
      <c r="G1560" s="55">
        <v>6.2</v>
      </c>
      <c r="H1560" s="61">
        <v>0</v>
      </c>
      <c r="I1560" s="9" t="s">
        <v>340</v>
      </c>
      <c r="K1560" s="68">
        <f t="shared" si="94"/>
        <v>1.9999999999999574E-2</v>
      </c>
      <c r="L1560" s="1">
        <f t="shared" si="95"/>
        <v>-3.9999999999999147E-2</v>
      </c>
    </row>
    <row r="1561" spans="1:14">
      <c r="A1561" s="74">
        <v>43145</v>
      </c>
      <c r="B1561" s="48">
        <v>60</v>
      </c>
      <c r="C1561" s="48">
        <v>46</v>
      </c>
      <c r="D1561" s="48">
        <v>32</v>
      </c>
      <c r="E1561" s="61">
        <v>29.7</v>
      </c>
      <c r="F1561" s="48">
        <v>10</v>
      </c>
      <c r="G1561" s="55">
        <v>4.5</v>
      </c>
      <c r="H1561" s="61">
        <v>0</v>
      </c>
      <c r="I1561" s="9" t="s">
        <v>361</v>
      </c>
      <c r="K1561" s="68">
        <f t="shared" si="94"/>
        <v>0.12999999999999901</v>
      </c>
      <c r="L1561" s="1">
        <f t="shared" si="95"/>
        <v>1.9999999999999574E-2</v>
      </c>
    </row>
    <row r="1562" spans="1:14">
      <c r="A1562" s="74">
        <v>43146</v>
      </c>
      <c r="B1562" s="48">
        <v>63</v>
      </c>
      <c r="C1562" s="48">
        <v>52</v>
      </c>
      <c r="D1562" s="48">
        <v>43</v>
      </c>
      <c r="E1562" s="61">
        <v>29.83</v>
      </c>
      <c r="F1562" s="48">
        <v>17</v>
      </c>
      <c r="G1562" s="55">
        <v>10.199999999999999</v>
      </c>
      <c r="H1562" s="61">
        <v>0</v>
      </c>
      <c r="I1562" s="9" t="s">
        <v>340</v>
      </c>
      <c r="K1562" s="68">
        <f t="shared" si="94"/>
        <v>-0.47999999999999687</v>
      </c>
      <c r="L1562" s="1">
        <f t="shared" si="95"/>
        <v>0.12999999999999901</v>
      </c>
    </row>
    <row r="1563" spans="1:14">
      <c r="A1563" s="74">
        <v>43172</v>
      </c>
      <c r="B1563" s="48">
        <v>61</v>
      </c>
      <c r="C1563" s="48">
        <v>56</v>
      </c>
      <c r="D1563" s="48">
        <v>48</v>
      </c>
      <c r="E1563" s="61">
        <v>29.35</v>
      </c>
      <c r="F1563" s="48">
        <v>25</v>
      </c>
      <c r="G1563" s="55">
        <v>14.1</v>
      </c>
      <c r="H1563" s="61">
        <v>0</v>
      </c>
      <c r="I1563" s="9" t="s">
        <v>361</v>
      </c>
      <c r="J1563" s="9" t="s">
        <v>449</v>
      </c>
      <c r="K1563" s="68">
        <f t="shared" si="94"/>
        <v>9.9999999999997868E-2</v>
      </c>
      <c r="L1563" s="1">
        <f t="shared" si="95"/>
        <v>-0.47999999999999687</v>
      </c>
    </row>
    <row r="1564" spans="1:14">
      <c r="A1564" s="74">
        <v>43173</v>
      </c>
      <c r="B1564" s="48">
        <v>54</v>
      </c>
      <c r="C1564" s="48">
        <v>46</v>
      </c>
      <c r="D1564" s="48">
        <v>43</v>
      </c>
      <c r="E1564" s="61">
        <v>29.45</v>
      </c>
      <c r="F1564" s="48">
        <v>12</v>
      </c>
      <c r="G1564" s="55">
        <v>4.5999999999999996</v>
      </c>
      <c r="H1564" s="61">
        <v>0.7</v>
      </c>
      <c r="I1564" s="9" t="s">
        <v>361</v>
      </c>
      <c r="J1564" s="9" t="s">
        <v>35</v>
      </c>
      <c r="K1564" s="68">
        <f t="shared" si="94"/>
        <v>-1.9999999999999574E-2</v>
      </c>
      <c r="L1564" s="1">
        <f t="shared" si="95"/>
        <v>9.9999999999997868E-2</v>
      </c>
    </row>
    <row r="1565" spans="1:14">
      <c r="A1565" s="74">
        <v>43174</v>
      </c>
      <c r="B1565" s="48">
        <v>47</v>
      </c>
      <c r="C1565" s="48">
        <v>44</v>
      </c>
      <c r="D1565" s="48">
        <v>41</v>
      </c>
      <c r="E1565" s="61">
        <v>29.43</v>
      </c>
      <c r="F1565" s="48">
        <v>24</v>
      </c>
      <c r="G1565" s="55">
        <v>6.9</v>
      </c>
      <c r="H1565" s="61">
        <v>1.9</v>
      </c>
      <c r="I1565" s="9" t="s">
        <v>361</v>
      </c>
      <c r="J1565" s="9" t="s">
        <v>450</v>
      </c>
      <c r="K1565" s="68">
        <f t="shared" si="94"/>
        <v>7.0000000000000284E-2</v>
      </c>
      <c r="L1565" s="1">
        <f t="shared" si="95"/>
        <v>-1.9999999999999574E-2</v>
      </c>
    </row>
    <row r="1566" spans="1:14">
      <c r="A1566" s="74">
        <v>43194</v>
      </c>
      <c r="B1566" s="48">
        <v>75</v>
      </c>
      <c r="C1566" s="48">
        <v>65</v>
      </c>
      <c r="D1566" s="48">
        <v>55</v>
      </c>
      <c r="E1566" s="61">
        <v>29.5</v>
      </c>
      <c r="F1566" s="48">
        <v>6</v>
      </c>
      <c r="G1566" s="55">
        <v>2.4</v>
      </c>
      <c r="H1566" s="61">
        <v>0</v>
      </c>
      <c r="I1566" s="9" t="s">
        <v>361</v>
      </c>
      <c r="K1566" s="68">
        <f t="shared" si="94"/>
        <v>3.0000000000001137E-2</v>
      </c>
      <c r="L1566" s="1">
        <f t="shared" si="95"/>
        <v>7.0000000000000284E-2</v>
      </c>
    </row>
    <row r="1567" spans="1:14">
      <c r="A1567" s="74">
        <v>43195</v>
      </c>
      <c r="B1567" s="48">
        <v>62</v>
      </c>
      <c r="C1567" s="48">
        <v>57</v>
      </c>
      <c r="D1567" s="48">
        <v>52</v>
      </c>
      <c r="E1567" s="61">
        <v>29.53</v>
      </c>
      <c r="F1567" s="48">
        <v>8</v>
      </c>
      <c r="G1567" s="55">
        <v>3.3</v>
      </c>
      <c r="H1567" s="61">
        <v>0.4</v>
      </c>
      <c r="I1567" s="9" t="s">
        <v>361</v>
      </c>
      <c r="J1567" s="9" t="s">
        <v>35</v>
      </c>
      <c r="K1567" s="68">
        <f t="shared" si="94"/>
        <v>-3.0000000000001137E-2</v>
      </c>
      <c r="L1567" s="1">
        <f t="shared" si="95"/>
        <v>3.0000000000001137E-2</v>
      </c>
    </row>
    <row r="1568" spans="1:14">
      <c r="A1568" s="74">
        <v>43196</v>
      </c>
      <c r="B1568" s="48">
        <v>56</v>
      </c>
      <c r="C1568" s="48">
        <v>54</v>
      </c>
      <c r="D1568" s="48">
        <v>51</v>
      </c>
      <c r="E1568" s="61">
        <v>29.5</v>
      </c>
      <c r="F1568" s="48">
        <v>8</v>
      </c>
      <c r="G1568" s="55">
        <v>4.4000000000000004</v>
      </c>
      <c r="H1568" s="61">
        <v>4.9000000000000004</v>
      </c>
      <c r="I1568" s="9" t="s">
        <v>361</v>
      </c>
      <c r="J1568" s="9" t="s">
        <v>35</v>
      </c>
      <c r="K1568" s="68">
        <f t="shared" si="94"/>
        <v>-0.19999999999999929</v>
      </c>
      <c r="L1568" s="1">
        <f t="shared" si="95"/>
        <v>-3.0000000000001137E-2</v>
      </c>
    </row>
    <row r="1569" spans="1:12">
      <c r="A1569" s="77">
        <v>43374</v>
      </c>
      <c r="B1569" s="54">
        <v>70</v>
      </c>
      <c r="C1569" s="54">
        <v>65.900000000000006</v>
      </c>
      <c r="D1569" s="54">
        <v>61</v>
      </c>
      <c r="E1569" s="66">
        <v>29.3</v>
      </c>
      <c r="F1569" s="54">
        <v>8</v>
      </c>
      <c r="G1569" s="60">
        <v>3.2</v>
      </c>
      <c r="H1569" s="66">
        <v>0</v>
      </c>
      <c r="K1569" s="5">
        <f t="shared" si="94"/>
        <v>0</v>
      </c>
      <c r="L1569" s="1">
        <f t="shared" si="95"/>
        <v>-0.19999999999999929</v>
      </c>
    </row>
    <row r="1570" spans="1:12">
      <c r="A1570" s="77">
        <v>43375</v>
      </c>
      <c r="B1570" s="54">
        <v>78</v>
      </c>
      <c r="C1570" s="54">
        <v>68</v>
      </c>
      <c r="D1570" s="54">
        <v>61</v>
      </c>
      <c r="E1570" s="66">
        <v>29.3</v>
      </c>
      <c r="F1570" s="54">
        <v>5</v>
      </c>
      <c r="G1570" s="60">
        <v>2.9</v>
      </c>
      <c r="H1570" s="66">
        <v>0.08</v>
      </c>
      <c r="K1570" s="5">
        <f t="shared" si="94"/>
        <v>0</v>
      </c>
      <c r="L1570" s="1">
        <f t="shared" si="95"/>
        <v>0</v>
      </c>
    </row>
    <row r="1571" spans="1:12">
      <c r="A1571" s="77">
        <v>43376</v>
      </c>
      <c r="B1571" s="54">
        <v>79</v>
      </c>
      <c r="C1571" s="54">
        <v>67.599999999999994</v>
      </c>
      <c r="D1571" s="54">
        <v>58</v>
      </c>
      <c r="E1571" s="66">
        <v>29.3</v>
      </c>
      <c r="F1571" s="54">
        <v>12</v>
      </c>
      <c r="G1571" s="60">
        <v>3.7</v>
      </c>
      <c r="H1571" s="66">
        <v>0.06</v>
      </c>
      <c r="K1571" s="5">
        <f t="shared" si="94"/>
        <v>9.9999999999997868E-2</v>
      </c>
      <c r="L1571" s="1">
        <f t="shared" si="95"/>
        <v>0</v>
      </c>
    </row>
    <row r="1572" spans="1:12">
      <c r="A1572" s="77">
        <v>43377</v>
      </c>
      <c r="B1572" s="54">
        <v>72</v>
      </c>
      <c r="C1572" s="54">
        <v>65.5</v>
      </c>
      <c r="D1572" s="54">
        <v>63</v>
      </c>
      <c r="E1572" s="66">
        <v>29.4</v>
      </c>
      <c r="F1572" s="54">
        <v>18</v>
      </c>
      <c r="G1572" s="60">
        <v>10</v>
      </c>
      <c r="H1572" s="66">
        <v>0.09</v>
      </c>
      <c r="K1572" s="5">
        <f t="shared" si="94"/>
        <v>0.10000000000000142</v>
      </c>
      <c r="L1572" s="1">
        <f t="shared" si="95"/>
        <v>9.9999999999997868E-2</v>
      </c>
    </row>
    <row r="1573" spans="1:12">
      <c r="A1573" s="77">
        <v>43378</v>
      </c>
      <c r="B1573" s="54">
        <v>75</v>
      </c>
      <c r="C1573" s="54">
        <v>65.099999999999994</v>
      </c>
      <c r="D1573" s="54">
        <v>57</v>
      </c>
      <c r="E1573" s="66">
        <v>29.5</v>
      </c>
      <c r="F1573" s="54">
        <v>7</v>
      </c>
      <c r="G1573" s="60">
        <v>3.7</v>
      </c>
      <c r="H1573" s="66">
        <v>0.27</v>
      </c>
      <c r="K1573" s="5">
        <f t="shared" si="94"/>
        <v>-0.10000000000000142</v>
      </c>
      <c r="L1573" s="1">
        <f t="shared" si="95"/>
        <v>0.10000000000000142</v>
      </c>
    </row>
    <row r="1574" spans="1:12">
      <c r="A1574" s="77">
        <v>43379</v>
      </c>
      <c r="B1574" s="54">
        <v>80</v>
      </c>
      <c r="C1574" s="54">
        <v>66.2</v>
      </c>
      <c r="D1574" s="54">
        <v>53</v>
      </c>
      <c r="E1574" s="66">
        <v>29.4</v>
      </c>
      <c r="F1574" s="54">
        <v>15</v>
      </c>
      <c r="G1574" s="60">
        <v>7.7</v>
      </c>
      <c r="H1574" s="66">
        <v>0.02</v>
      </c>
      <c r="K1574" s="5">
        <f t="shared" si="94"/>
        <v>0</v>
      </c>
      <c r="L1574" s="1">
        <f t="shared" si="95"/>
        <v>-0.10000000000000142</v>
      </c>
    </row>
    <row r="1575" spans="1:12">
      <c r="A1575" s="77">
        <v>43380</v>
      </c>
      <c r="B1575" s="54">
        <v>80</v>
      </c>
      <c r="C1575" s="54">
        <v>68.400000000000006</v>
      </c>
      <c r="D1575" s="54">
        <v>59</v>
      </c>
      <c r="E1575" s="66">
        <v>29.4</v>
      </c>
      <c r="F1575" s="54">
        <v>22</v>
      </c>
      <c r="G1575" s="60">
        <v>11.5</v>
      </c>
      <c r="H1575" s="66">
        <v>0</v>
      </c>
      <c r="K1575" s="5">
        <f t="shared" si="94"/>
        <v>-9.9999999999997868E-2</v>
      </c>
      <c r="L1575" s="1">
        <f t="shared" si="95"/>
        <v>0</v>
      </c>
    </row>
    <row r="1576" spans="1:12">
      <c r="A1576" s="77">
        <v>43381</v>
      </c>
      <c r="B1576" s="54">
        <v>86</v>
      </c>
      <c r="C1576" s="54">
        <v>72.400000000000006</v>
      </c>
      <c r="D1576" s="54">
        <v>59</v>
      </c>
      <c r="E1576" s="66">
        <v>29.3</v>
      </c>
      <c r="F1576" s="54">
        <v>17</v>
      </c>
      <c r="G1576" s="60">
        <v>9.8000000000000007</v>
      </c>
      <c r="H1576" s="66">
        <v>0</v>
      </c>
      <c r="K1576" s="5">
        <f t="shared" si="94"/>
        <v>-0.10000000000000142</v>
      </c>
      <c r="L1576" s="1">
        <f t="shared" si="95"/>
        <v>-9.9999999999997868E-2</v>
      </c>
    </row>
    <row r="1577" spans="1:12">
      <c r="A1577" s="77">
        <v>43382</v>
      </c>
      <c r="B1577" s="54">
        <v>84</v>
      </c>
      <c r="C1577" s="54">
        <v>73.599999999999994</v>
      </c>
      <c r="D1577" s="54">
        <v>66</v>
      </c>
      <c r="E1577" s="66">
        <v>29.2</v>
      </c>
      <c r="F1577" s="54">
        <v>17</v>
      </c>
      <c r="G1577" s="60">
        <v>7.8</v>
      </c>
      <c r="H1577" s="66">
        <v>0</v>
      </c>
      <c r="K1577" s="5">
        <f t="shared" si="94"/>
        <v>0</v>
      </c>
      <c r="L1577" s="1">
        <f t="shared" si="95"/>
        <v>-0.10000000000000142</v>
      </c>
    </row>
    <row r="1578" spans="1:12">
      <c r="A1578" s="77">
        <v>43383</v>
      </c>
      <c r="B1578" s="54">
        <v>79</v>
      </c>
      <c r="C1578" s="54">
        <v>69.3</v>
      </c>
      <c r="D1578" s="54">
        <v>63</v>
      </c>
      <c r="E1578" s="66">
        <v>29.2</v>
      </c>
      <c r="F1578" s="54">
        <v>23</v>
      </c>
      <c r="G1578" s="60">
        <v>10.4</v>
      </c>
      <c r="H1578" s="66">
        <v>0</v>
      </c>
      <c r="K1578" s="5">
        <f t="shared" si="94"/>
        <v>0.10000000000000142</v>
      </c>
      <c r="L1578" s="1">
        <f t="shared" si="95"/>
        <v>0</v>
      </c>
    </row>
    <row r="1579" spans="1:12">
      <c r="A1579" s="77">
        <v>43384</v>
      </c>
      <c r="B1579" s="54">
        <v>81</v>
      </c>
      <c r="C1579" s="54">
        <v>69.599999999999994</v>
      </c>
      <c r="D1579" s="54">
        <v>61</v>
      </c>
      <c r="E1579" s="66">
        <v>29.3</v>
      </c>
      <c r="F1579" s="54">
        <v>20</v>
      </c>
      <c r="G1579" s="60">
        <v>11.7</v>
      </c>
      <c r="H1579" s="66">
        <v>0</v>
      </c>
      <c r="K1579" s="5">
        <f t="shared" si="94"/>
        <v>9.9999999999997868E-2</v>
      </c>
      <c r="L1579" s="1">
        <f t="shared" si="95"/>
        <v>0.10000000000000142</v>
      </c>
    </row>
    <row r="1580" spans="1:12">
      <c r="A1580" s="77">
        <v>43385</v>
      </c>
      <c r="B1580" s="54">
        <v>87</v>
      </c>
      <c r="C1580" s="54">
        <v>68.5</v>
      </c>
      <c r="D1580" s="54">
        <v>50</v>
      </c>
      <c r="E1580" s="66">
        <v>29.4</v>
      </c>
      <c r="F1580" s="54">
        <v>13</v>
      </c>
      <c r="G1580" s="60">
        <v>5.6</v>
      </c>
      <c r="H1580" s="66">
        <v>0</v>
      </c>
      <c r="K1580" s="5">
        <f t="shared" si="94"/>
        <v>-9.9999999999997868E-2</v>
      </c>
      <c r="L1580" s="1">
        <f t="shared" si="95"/>
        <v>9.9999999999997868E-2</v>
      </c>
    </row>
    <row r="1581" spans="1:12">
      <c r="A1581" s="77">
        <v>43386</v>
      </c>
      <c r="B1581" s="54">
        <v>88</v>
      </c>
      <c r="C1581" s="54">
        <v>70.099999999999994</v>
      </c>
      <c r="D1581" s="54">
        <v>48</v>
      </c>
      <c r="E1581" s="66">
        <v>29.3</v>
      </c>
      <c r="F1581" s="54">
        <v>26</v>
      </c>
      <c r="G1581" s="60">
        <v>12.1</v>
      </c>
      <c r="H1581" s="66">
        <v>0</v>
      </c>
      <c r="K1581" s="5">
        <f t="shared" si="94"/>
        <v>0.19999999999999929</v>
      </c>
      <c r="L1581" s="1">
        <f t="shared" si="95"/>
        <v>-9.9999999999997868E-2</v>
      </c>
    </row>
    <row r="1582" spans="1:12">
      <c r="A1582" s="77">
        <v>43387</v>
      </c>
      <c r="B1582" s="54">
        <v>78</v>
      </c>
      <c r="C1582" s="54">
        <v>69.8</v>
      </c>
      <c r="D1582" s="54">
        <v>63</v>
      </c>
      <c r="E1582" s="66">
        <v>29.5</v>
      </c>
      <c r="F1582" s="54">
        <v>35</v>
      </c>
      <c r="G1582" s="60">
        <v>21.3</v>
      </c>
      <c r="H1582" s="66">
        <v>0</v>
      </c>
      <c r="K1582" s="5">
        <f t="shared" si="94"/>
        <v>0.10000000000000142</v>
      </c>
      <c r="L1582" s="1">
        <f t="shared" si="95"/>
        <v>0.19999999999999929</v>
      </c>
    </row>
    <row r="1583" spans="1:12">
      <c r="A1583" s="77">
        <v>43388</v>
      </c>
      <c r="B1583" s="54">
        <v>84</v>
      </c>
      <c r="C1583" s="54">
        <v>68.900000000000006</v>
      </c>
      <c r="D1583" s="54">
        <v>50</v>
      </c>
      <c r="E1583" s="66">
        <v>29.6</v>
      </c>
      <c r="F1583" s="54">
        <v>18</v>
      </c>
      <c r="G1583" s="60">
        <v>9.5</v>
      </c>
      <c r="H1583" s="66">
        <v>0</v>
      </c>
      <c r="K1583" s="5">
        <f t="shared" si="94"/>
        <v>-0.10000000000000142</v>
      </c>
      <c r="L1583" s="1">
        <f t="shared" si="95"/>
        <v>0.10000000000000142</v>
      </c>
    </row>
    <row r="1584" spans="1:12">
      <c r="A1584" s="77">
        <v>43389</v>
      </c>
      <c r="B1584" s="54">
        <v>88</v>
      </c>
      <c r="C1584" s="54">
        <v>67</v>
      </c>
      <c r="D1584" s="54">
        <v>45</v>
      </c>
      <c r="E1584" s="66">
        <v>29.5</v>
      </c>
      <c r="F1584" s="54">
        <v>16</v>
      </c>
      <c r="G1584" s="60">
        <v>5.6</v>
      </c>
      <c r="H1584" s="66">
        <v>0</v>
      </c>
      <c r="K1584" s="5">
        <f t="shared" si="94"/>
        <v>0</v>
      </c>
      <c r="L1584" s="1">
        <f t="shared" si="95"/>
        <v>-0.10000000000000142</v>
      </c>
    </row>
    <row r="1585" spans="1:12">
      <c r="A1585" s="77">
        <v>43390</v>
      </c>
      <c r="B1585" s="54">
        <v>84</v>
      </c>
      <c r="C1585" s="54">
        <v>65.099999999999994</v>
      </c>
      <c r="D1585" s="54">
        <v>46</v>
      </c>
      <c r="E1585" s="66">
        <v>29.5</v>
      </c>
      <c r="F1585" s="54">
        <v>8</v>
      </c>
      <c r="G1585" s="60">
        <v>2.2999999999999998</v>
      </c>
      <c r="H1585" s="66">
        <v>0</v>
      </c>
      <c r="K1585" s="5">
        <f t="shared" si="94"/>
        <v>0.10000000000000142</v>
      </c>
      <c r="L1585" s="1">
        <f t="shared" si="95"/>
        <v>0</v>
      </c>
    </row>
    <row r="1586" spans="1:12">
      <c r="A1586" s="77">
        <v>43391</v>
      </c>
      <c r="B1586" s="54">
        <v>83</v>
      </c>
      <c r="C1586" s="54">
        <v>62.8</v>
      </c>
      <c r="D1586" s="54">
        <v>45</v>
      </c>
      <c r="E1586" s="66">
        <v>29.6</v>
      </c>
      <c r="F1586" s="54">
        <v>6</v>
      </c>
      <c r="G1586" s="60">
        <v>1.4</v>
      </c>
      <c r="H1586" s="66">
        <v>0</v>
      </c>
      <c r="K1586" s="5">
        <f t="shared" si="94"/>
        <v>-0.10000000000000142</v>
      </c>
      <c r="L1586" s="1">
        <f t="shared" si="95"/>
        <v>0.10000000000000142</v>
      </c>
    </row>
    <row r="1587" spans="1:12">
      <c r="A1587" s="77">
        <v>43392</v>
      </c>
      <c r="B1587" s="54">
        <v>92</v>
      </c>
      <c r="C1587" s="54">
        <v>66.2</v>
      </c>
      <c r="D1587" s="54">
        <v>45</v>
      </c>
      <c r="E1587" s="66">
        <v>29.5</v>
      </c>
      <c r="F1587" s="54">
        <v>10</v>
      </c>
      <c r="G1587" s="60">
        <v>3</v>
      </c>
      <c r="H1587" s="66">
        <v>0</v>
      </c>
      <c r="K1587" s="5">
        <f t="shared" si="94"/>
        <v>-0.10000000000000142</v>
      </c>
      <c r="L1587" s="1">
        <f t="shared" si="95"/>
        <v>-0.10000000000000142</v>
      </c>
    </row>
    <row r="1588" spans="1:12">
      <c r="A1588" s="77">
        <v>43393</v>
      </c>
      <c r="B1588" s="54">
        <v>88</v>
      </c>
      <c r="C1588" s="54">
        <v>65.3</v>
      </c>
      <c r="D1588" s="54">
        <v>47</v>
      </c>
      <c r="E1588" s="66">
        <v>29.4</v>
      </c>
      <c r="F1588" s="54">
        <v>10</v>
      </c>
      <c r="G1588" s="60">
        <v>3.4</v>
      </c>
      <c r="H1588" s="66">
        <v>0</v>
      </c>
      <c r="K1588" s="5">
        <f t="shared" si="94"/>
        <v>0</v>
      </c>
      <c r="L1588" s="1">
        <f t="shared" si="95"/>
        <v>-0.10000000000000142</v>
      </c>
    </row>
    <row r="1589" spans="1:12">
      <c r="A1589" s="77">
        <v>43394</v>
      </c>
      <c r="B1589" s="54">
        <v>83</v>
      </c>
      <c r="C1589" s="54">
        <v>63.2</v>
      </c>
      <c r="D1589" s="54">
        <v>46</v>
      </c>
      <c r="E1589" s="66">
        <v>29.4</v>
      </c>
      <c r="F1589" s="54">
        <v>6</v>
      </c>
      <c r="G1589" s="60">
        <v>1.5</v>
      </c>
      <c r="H1589" s="66">
        <v>0</v>
      </c>
      <c r="K1589" s="5">
        <f t="shared" si="94"/>
        <v>0</v>
      </c>
      <c r="L1589" s="1">
        <f t="shared" si="95"/>
        <v>0</v>
      </c>
    </row>
    <row r="1590" spans="1:12">
      <c r="A1590" s="77">
        <v>43395</v>
      </c>
      <c r="B1590" s="54">
        <v>82</v>
      </c>
      <c r="C1590" s="54">
        <v>62.1</v>
      </c>
      <c r="D1590" s="54">
        <v>45</v>
      </c>
      <c r="E1590" s="66">
        <v>29.4</v>
      </c>
      <c r="F1590" s="54">
        <v>10</v>
      </c>
      <c r="G1590" s="60">
        <v>2.7</v>
      </c>
      <c r="H1590" s="66">
        <v>0</v>
      </c>
      <c r="K1590" s="5">
        <f t="shared" si="94"/>
        <v>0</v>
      </c>
      <c r="L1590" s="1">
        <f t="shared" si="95"/>
        <v>0</v>
      </c>
    </row>
    <row r="1591" spans="1:12">
      <c r="A1591" s="77">
        <v>43396</v>
      </c>
      <c r="B1591" s="54">
        <v>73</v>
      </c>
      <c r="C1591" s="54">
        <v>58.5</v>
      </c>
      <c r="D1591" s="54">
        <v>45</v>
      </c>
      <c r="E1591" s="66">
        <v>29.4</v>
      </c>
      <c r="F1591" s="54">
        <v>6</v>
      </c>
      <c r="G1591" s="60">
        <v>1.3</v>
      </c>
      <c r="H1591" s="66">
        <v>0</v>
      </c>
      <c r="K1591" s="5">
        <f t="shared" si="94"/>
        <v>0.10000000000000142</v>
      </c>
      <c r="L1591" s="1">
        <f t="shared" si="95"/>
        <v>0</v>
      </c>
    </row>
    <row r="1592" spans="1:12">
      <c r="A1592" s="77">
        <v>43397</v>
      </c>
      <c r="B1592" s="54">
        <v>76</v>
      </c>
      <c r="C1592" s="54">
        <v>60.2</v>
      </c>
      <c r="D1592" s="54">
        <v>46</v>
      </c>
      <c r="E1592" s="66">
        <v>29.5</v>
      </c>
      <c r="F1592" s="54">
        <v>7</v>
      </c>
      <c r="G1592" s="60">
        <v>1.3</v>
      </c>
      <c r="H1592" s="66">
        <v>0</v>
      </c>
      <c r="K1592" s="5">
        <f t="shared" ref="K1592:K1655" si="96">E1593-E1592</f>
        <v>0</v>
      </c>
      <c r="L1592" s="1">
        <f t="shared" si="95"/>
        <v>0.10000000000000142</v>
      </c>
    </row>
    <row r="1593" spans="1:12">
      <c r="A1593" s="77">
        <v>43398</v>
      </c>
      <c r="B1593" s="54">
        <v>87</v>
      </c>
      <c r="C1593" s="54">
        <v>64</v>
      </c>
      <c r="D1593" s="54">
        <v>48</v>
      </c>
      <c r="E1593" s="66">
        <v>29.5</v>
      </c>
      <c r="F1593" s="54">
        <v>6</v>
      </c>
      <c r="G1593" s="60">
        <v>1.9</v>
      </c>
      <c r="H1593" s="66">
        <v>0</v>
      </c>
      <c r="K1593" s="5">
        <f t="shared" si="96"/>
        <v>0</v>
      </c>
      <c r="L1593" s="1">
        <f t="shared" ref="L1593:L1656" si="97">E1593-E1592</f>
        <v>0</v>
      </c>
    </row>
    <row r="1594" spans="1:12">
      <c r="A1594" s="77">
        <v>43399</v>
      </c>
      <c r="B1594" s="54">
        <v>82</v>
      </c>
      <c r="C1594" s="54">
        <v>64.7</v>
      </c>
      <c r="D1594" s="54">
        <v>49</v>
      </c>
      <c r="E1594" s="66">
        <v>29.5</v>
      </c>
      <c r="F1594" s="54">
        <v>7</v>
      </c>
      <c r="G1594" s="60">
        <v>1</v>
      </c>
      <c r="H1594" s="66">
        <v>0</v>
      </c>
      <c r="K1594" s="5">
        <f t="shared" si="96"/>
        <v>0</v>
      </c>
      <c r="L1594" s="1">
        <f t="shared" si="97"/>
        <v>0</v>
      </c>
    </row>
    <row r="1595" spans="1:12">
      <c r="A1595" s="77">
        <v>43400</v>
      </c>
      <c r="B1595" s="54">
        <v>80</v>
      </c>
      <c r="C1595" s="54">
        <v>64.400000000000006</v>
      </c>
      <c r="D1595" s="54">
        <v>50</v>
      </c>
      <c r="E1595" s="66">
        <v>29.5</v>
      </c>
      <c r="F1595" s="54">
        <v>7</v>
      </c>
      <c r="G1595" s="60">
        <v>1.6</v>
      </c>
      <c r="H1595" s="66">
        <v>0</v>
      </c>
      <c r="K1595" s="5">
        <f t="shared" si="96"/>
        <v>0</v>
      </c>
      <c r="L1595" s="1">
        <f t="shared" si="97"/>
        <v>0</v>
      </c>
    </row>
    <row r="1596" spans="1:12">
      <c r="A1596" s="77">
        <v>43401</v>
      </c>
      <c r="B1596" s="54">
        <v>76</v>
      </c>
      <c r="C1596" s="54">
        <v>62.4</v>
      </c>
      <c r="D1596" s="54">
        <v>52</v>
      </c>
      <c r="E1596" s="66">
        <v>29.5</v>
      </c>
      <c r="F1596" s="54">
        <v>13</v>
      </c>
      <c r="G1596" s="60">
        <v>3.9</v>
      </c>
      <c r="H1596" s="66">
        <v>0</v>
      </c>
      <c r="K1596" s="5">
        <f t="shared" si="96"/>
        <v>0.10000000000000142</v>
      </c>
      <c r="L1596" s="1">
        <f t="shared" si="97"/>
        <v>0</v>
      </c>
    </row>
    <row r="1597" spans="1:12">
      <c r="A1597" s="77">
        <v>43402</v>
      </c>
      <c r="B1597" s="54">
        <v>73</v>
      </c>
      <c r="C1597" s="54">
        <v>60.2</v>
      </c>
      <c r="D1597" s="54">
        <v>46</v>
      </c>
      <c r="E1597" s="66">
        <v>29.6</v>
      </c>
      <c r="F1597" s="54">
        <v>12</v>
      </c>
      <c r="G1597" s="60">
        <v>5.5</v>
      </c>
      <c r="H1597" s="66">
        <v>0</v>
      </c>
      <c r="K1597" s="5">
        <f t="shared" si="96"/>
        <v>0</v>
      </c>
      <c r="L1597" s="1">
        <f t="shared" si="97"/>
        <v>0.10000000000000142</v>
      </c>
    </row>
    <row r="1598" spans="1:12">
      <c r="A1598" s="77">
        <v>43403</v>
      </c>
      <c r="B1598" s="54">
        <v>75</v>
      </c>
      <c r="C1598" s="54">
        <v>63.5</v>
      </c>
      <c r="D1598" s="54">
        <v>56</v>
      </c>
      <c r="E1598" s="66">
        <v>29.6</v>
      </c>
      <c r="F1598" s="54">
        <v>16</v>
      </c>
      <c r="G1598" s="60">
        <v>9.8000000000000007</v>
      </c>
      <c r="H1598" s="66">
        <v>0</v>
      </c>
      <c r="K1598" s="5">
        <f t="shared" si="96"/>
        <v>0</v>
      </c>
      <c r="L1598" s="1">
        <f t="shared" si="97"/>
        <v>0</v>
      </c>
    </row>
    <row r="1599" spans="1:12">
      <c r="A1599" s="77">
        <v>43404</v>
      </c>
      <c r="B1599" s="54">
        <v>78</v>
      </c>
      <c r="C1599" s="54">
        <v>66.5</v>
      </c>
      <c r="D1599" s="54">
        <v>57</v>
      </c>
      <c r="E1599" s="66">
        <v>29.6</v>
      </c>
      <c r="F1599" s="54">
        <v>15</v>
      </c>
      <c r="G1599" s="60">
        <v>7.1</v>
      </c>
      <c r="H1599" s="66">
        <v>0</v>
      </c>
      <c r="K1599" s="5">
        <f t="shared" si="96"/>
        <v>0</v>
      </c>
      <c r="L1599" s="1">
        <f t="shared" si="97"/>
        <v>0</v>
      </c>
    </row>
    <row r="1600" spans="1:12">
      <c r="A1600" s="77">
        <v>43405</v>
      </c>
      <c r="B1600" s="54">
        <v>86</v>
      </c>
      <c r="C1600" s="54">
        <v>71.5</v>
      </c>
      <c r="D1600" s="54">
        <v>60</v>
      </c>
      <c r="E1600" s="66">
        <v>29.6</v>
      </c>
      <c r="F1600" s="54">
        <v>12</v>
      </c>
      <c r="G1600" s="60">
        <v>7</v>
      </c>
      <c r="H1600" s="66">
        <v>0</v>
      </c>
      <c r="K1600" s="5">
        <f t="shared" si="96"/>
        <v>0</v>
      </c>
      <c r="L1600" s="1">
        <f t="shared" si="97"/>
        <v>0</v>
      </c>
    </row>
    <row r="1601" spans="1:12">
      <c r="A1601" s="77">
        <v>43406</v>
      </c>
      <c r="B1601" s="54">
        <v>84</v>
      </c>
      <c r="C1601" s="54">
        <v>65.5</v>
      </c>
      <c r="D1601" s="54">
        <v>48</v>
      </c>
      <c r="E1601" s="66">
        <v>29.6</v>
      </c>
      <c r="F1601" s="54">
        <v>12</v>
      </c>
      <c r="G1601" s="60">
        <v>3.5</v>
      </c>
      <c r="H1601" s="66">
        <v>0</v>
      </c>
      <c r="K1601" s="5">
        <f t="shared" si="96"/>
        <v>0</v>
      </c>
      <c r="L1601" s="1">
        <f t="shared" si="97"/>
        <v>0</v>
      </c>
    </row>
    <row r="1602" spans="1:12">
      <c r="A1602" s="77">
        <v>43407</v>
      </c>
      <c r="B1602" s="54">
        <v>83</v>
      </c>
      <c r="C1602" s="54">
        <v>71.2</v>
      </c>
      <c r="D1602" s="54">
        <v>61</v>
      </c>
      <c r="E1602" s="66">
        <v>29.6</v>
      </c>
      <c r="F1602" s="54">
        <v>17</v>
      </c>
      <c r="G1602" s="60">
        <v>10.8</v>
      </c>
      <c r="H1602" s="66">
        <v>0</v>
      </c>
      <c r="K1602" s="5">
        <f t="shared" si="96"/>
        <v>-0.10000000000000142</v>
      </c>
      <c r="L1602" s="1">
        <f t="shared" si="97"/>
        <v>0</v>
      </c>
    </row>
    <row r="1603" spans="1:12">
      <c r="A1603" s="77">
        <v>43408</v>
      </c>
      <c r="B1603" s="54">
        <v>75</v>
      </c>
      <c r="C1603" s="54">
        <v>61.6</v>
      </c>
      <c r="D1603" s="54">
        <v>49</v>
      </c>
      <c r="E1603" s="66">
        <v>29.5</v>
      </c>
      <c r="F1603" s="54">
        <v>13</v>
      </c>
      <c r="G1603" s="60">
        <v>2.6</v>
      </c>
      <c r="H1603" s="66">
        <v>0</v>
      </c>
      <c r="K1603" s="5">
        <f t="shared" si="96"/>
        <v>-0.10000000000000142</v>
      </c>
      <c r="L1603" s="1">
        <f t="shared" si="97"/>
        <v>-0.10000000000000142</v>
      </c>
    </row>
    <row r="1604" spans="1:12">
      <c r="A1604" s="77">
        <v>43409</v>
      </c>
      <c r="B1604" s="54">
        <v>76</v>
      </c>
      <c r="C1604" s="54">
        <v>65.400000000000006</v>
      </c>
      <c r="D1604" s="54">
        <v>56</v>
      </c>
      <c r="E1604" s="66">
        <v>29.4</v>
      </c>
      <c r="F1604" s="54">
        <v>17</v>
      </c>
      <c r="G1604" s="60">
        <v>11.4</v>
      </c>
      <c r="H1604" s="66">
        <v>0</v>
      </c>
      <c r="K1604" s="5">
        <f t="shared" si="96"/>
        <v>0.10000000000000142</v>
      </c>
      <c r="L1604" s="1">
        <f t="shared" si="97"/>
        <v>-0.10000000000000142</v>
      </c>
    </row>
    <row r="1605" spans="1:12">
      <c r="A1605" s="77">
        <v>43410</v>
      </c>
      <c r="B1605" s="54">
        <v>76</v>
      </c>
      <c r="C1605" s="54">
        <v>64</v>
      </c>
      <c r="D1605" s="54">
        <v>56</v>
      </c>
      <c r="E1605" s="66">
        <v>29.5</v>
      </c>
      <c r="F1605" s="54">
        <v>21</v>
      </c>
      <c r="G1605" s="60">
        <v>11</v>
      </c>
      <c r="H1605" s="66">
        <v>0</v>
      </c>
      <c r="K1605" s="5">
        <f t="shared" si="96"/>
        <v>0</v>
      </c>
      <c r="L1605" s="1">
        <f t="shared" si="97"/>
        <v>0.10000000000000142</v>
      </c>
    </row>
    <row r="1606" spans="1:12">
      <c r="A1606" s="77">
        <v>43411</v>
      </c>
      <c r="B1606" s="54">
        <v>72</v>
      </c>
      <c r="C1606" s="54">
        <v>61.4</v>
      </c>
      <c r="D1606" s="54">
        <v>44</v>
      </c>
      <c r="E1606" s="66">
        <v>29.5</v>
      </c>
      <c r="F1606" s="54">
        <v>26</v>
      </c>
      <c r="G1606" s="60">
        <v>13.2</v>
      </c>
      <c r="H1606" s="66">
        <v>0</v>
      </c>
      <c r="K1606" s="5">
        <f t="shared" si="96"/>
        <v>0.19999999999999929</v>
      </c>
      <c r="L1606" s="1">
        <f t="shared" si="97"/>
        <v>0</v>
      </c>
    </row>
    <row r="1607" spans="1:12">
      <c r="A1607" s="77">
        <v>43412</v>
      </c>
      <c r="B1607" s="54">
        <v>72</v>
      </c>
      <c r="C1607" s="54">
        <v>62.9</v>
      </c>
      <c r="D1607" s="54">
        <v>55</v>
      </c>
      <c r="E1607" s="66">
        <v>29.7</v>
      </c>
      <c r="F1607" s="54">
        <v>26</v>
      </c>
      <c r="G1607" s="60">
        <v>17.5</v>
      </c>
      <c r="H1607" s="66">
        <v>0</v>
      </c>
      <c r="K1607" s="5">
        <f t="shared" si="96"/>
        <v>-9.9999999999997868E-2</v>
      </c>
      <c r="L1607" s="1">
        <f t="shared" si="97"/>
        <v>0.19999999999999929</v>
      </c>
    </row>
    <row r="1608" spans="1:12">
      <c r="A1608" s="77">
        <v>43413</v>
      </c>
      <c r="B1608" s="54">
        <v>77</v>
      </c>
      <c r="C1608" s="54">
        <v>55.3</v>
      </c>
      <c r="D1608" s="54">
        <v>38</v>
      </c>
      <c r="E1608" s="66">
        <v>29.6</v>
      </c>
      <c r="F1608" s="54">
        <v>14</v>
      </c>
      <c r="G1608" s="60">
        <v>5.5</v>
      </c>
      <c r="H1608" s="66">
        <v>0</v>
      </c>
      <c r="K1608" s="5">
        <f t="shared" si="96"/>
        <v>-0.10000000000000142</v>
      </c>
      <c r="L1608" s="1">
        <f t="shared" si="97"/>
        <v>-9.9999999999997868E-2</v>
      </c>
    </row>
    <row r="1609" spans="1:12">
      <c r="A1609" s="77">
        <v>43414</v>
      </c>
      <c r="B1609" s="54">
        <v>75</v>
      </c>
      <c r="C1609" s="54">
        <v>50.4</v>
      </c>
      <c r="D1609" s="54">
        <v>31</v>
      </c>
      <c r="E1609" s="66">
        <v>29.5</v>
      </c>
      <c r="F1609" s="54">
        <v>23</v>
      </c>
      <c r="G1609" s="60">
        <v>5.6</v>
      </c>
      <c r="H1609" s="66">
        <v>0</v>
      </c>
      <c r="K1609" s="5">
        <f t="shared" si="96"/>
        <v>0.10000000000000142</v>
      </c>
      <c r="L1609" s="1">
        <f t="shared" si="97"/>
        <v>-0.10000000000000142</v>
      </c>
    </row>
    <row r="1610" spans="1:12">
      <c r="A1610" s="77">
        <v>43415</v>
      </c>
      <c r="B1610" s="54">
        <v>73</v>
      </c>
      <c r="C1610" s="54">
        <v>62.3</v>
      </c>
      <c r="D1610" s="54">
        <v>45</v>
      </c>
      <c r="E1610" s="66">
        <v>29.6</v>
      </c>
      <c r="F1610" s="54">
        <v>22</v>
      </c>
      <c r="G1610" s="60">
        <v>12.2</v>
      </c>
      <c r="H1610" s="66">
        <v>0</v>
      </c>
      <c r="K1610" s="5">
        <f t="shared" si="96"/>
        <v>0.19999999999999929</v>
      </c>
      <c r="L1610" s="1">
        <f t="shared" si="97"/>
        <v>0.10000000000000142</v>
      </c>
    </row>
    <row r="1611" spans="1:12">
      <c r="A1611" s="77">
        <v>43416</v>
      </c>
      <c r="B1611" s="54">
        <v>77</v>
      </c>
      <c r="C1611" s="54">
        <v>52.7</v>
      </c>
      <c r="D1611" s="54">
        <v>33</v>
      </c>
      <c r="E1611" s="66">
        <v>29.8</v>
      </c>
      <c r="F1611" s="54">
        <v>16</v>
      </c>
      <c r="G1611" s="60">
        <v>2.8</v>
      </c>
      <c r="H1611" s="66">
        <v>0</v>
      </c>
      <c r="K1611" s="5">
        <f t="shared" si="96"/>
        <v>9.9999999999997868E-2</v>
      </c>
      <c r="L1611" s="1">
        <f t="shared" si="97"/>
        <v>0.19999999999999929</v>
      </c>
    </row>
    <row r="1612" spans="1:12">
      <c r="A1612" s="77">
        <v>43417</v>
      </c>
      <c r="B1612" s="54">
        <v>64</v>
      </c>
      <c r="C1612" s="54">
        <v>46.4</v>
      </c>
      <c r="D1612" s="54">
        <v>35</v>
      </c>
      <c r="E1612" s="66">
        <v>29.9</v>
      </c>
      <c r="F1612" s="54">
        <v>5</v>
      </c>
      <c r="G1612" s="60">
        <v>0.7</v>
      </c>
      <c r="H1612" s="66">
        <v>0</v>
      </c>
      <c r="K1612" s="5">
        <f t="shared" si="96"/>
        <v>-9.9999999999997868E-2</v>
      </c>
      <c r="L1612" s="1">
        <f t="shared" si="97"/>
        <v>9.9999999999997868E-2</v>
      </c>
    </row>
    <row r="1613" spans="1:12">
      <c r="A1613" s="77">
        <v>43418</v>
      </c>
      <c r="B1613" s="54">
        <v>69</v>
      </c>
      <c r="C1613" s="54">
        <v>47</v>
      </c>
      <c r="D1613" s="54">
        <v>32</v>
      </c>
      <c r="E1613" s="66">
        <v>29.8</v>
      </c>
      <c r="F1613" s="54">
        <v>3</v>
      </c>
      <c r="G1613" s="60">
        <v>0.3</v>
      </c>
      <c r="H1613" s="66">
        <v>0</v>
      </c>
      <c r="K1613" s="5">
        <f t="shared" si="96"/>
        <v>-0.19999999999999929</v>
      </c>
      <c r="L1613" s="1">
        <f t="shared" si="97"/>
        <v>-9.9999999999997868E-2</v>
      </c>
    </row>
    <row r="1614" spans="1:12">
      <c r="A1614" s="77">
        <v>43419</v>
      </c>
      <c r="B1614" s="54">
        <v>68</v>
      </c>
      <c r="C1614" s="54">
        <v>47.7</v>
      </c>
      <c r="D1614" s="54">
        <v>30</v>
      </c>
      <c r="E1614" s="66">
        <v>29.6</v>
      </c>
      <c r="F1614" s="54">
        <v>5</v>
      </c>
      <c r="G1614" s="60">
        <v>0.8</v>
      </c>
      <c r="H1614" s="66">
        <v>0</v>
      </c>
      <c r="K1614" s="5">
        <f t="shared" si="96"/>
        <v>-0.10000000000000142</v>
      </c>
      <c r="L1614" s="1">
        <f t="shared" si="97"/>
        <v>-0.19999999999999929</v>
      </c>
    </row>
    <row r="1615" spans="1:12">
      <c r="A1615" s="77">
        <v>43420</v>
      </c>
      <c r="B1615" s="54">
        <v>69</v>
      </c>
      <c r="C1615" s="54">
        <v>43.4</v>
      </c>
      <c r="D1615" s="54">
        <v>0</v>
      </c>
      <c r="E1615" s="66">
        <v>29.5</v>
      </c>
      <c r="F1615" s="54">
        <v>6</v>
      </c>
      <c r="G1615" s="60">
        <v>1.4</v>
      </c>
      <c r="H1615" s="66">
        <v>0</v>
      </c>
      <c r="K1615" s="5">
        <f t="shared" si="96"/>
        <v>0</v>
      </c>
      <c r="L1615" s="1">
        <f t="shared" si="97"/>
        <v>-0.10000000000000142</v>
      </c>
    </row>
    <row r="1616" spans="1:12">
      <c r="A1616" s="77">
        <v>43421</v>
      </c>
      <c r="B1616" s="54">
        <v>67</v>
      </c>
      <c r="C1616" s="54">
        <v>45.6</v>
      </c>
      <c r="D1616" s="54">
        <v>31</v>
      </c>
      <c r="E1616" s="66">
        <v>29.5</v>
      </c>
      <c r="F1616" s="54">
        <v>5</v>
      </c>
      <c r="G1616" s="60">
        <v>0.6</v>
      </c>
      <c r="H1616" s="66">
        <v>0</v>
      </c>
      <c r="K1616" s="5">
        <f t="shared" si="96"/>
        <v>0</v>
      </c>
      <c r="L1616" s="1">
        <f t="shared" si="97"/>
        <v>0</v>
      </c>
    </row>
    <row r="1617" spans="1:12">
      <c r="A1617" s="77">
        <v>43422</v>
      </c>
      <c r="B1617" s="54">
        <v>71</v>
      </c>
      <c r="C1617" s="54">
        <v>47.7</v>
      </c>
      <c r="D1617" s="54">
        <v>31</v>
      </c>
      <c r="E1617" s="66">
        <v>29.5</v>
      </c>
      <c r="F1617" s="54">
        <v>3</v>
      </c>
      <c r="G1617" s="60">
        <v>0.8</v>
      </c>
      <c r="H1617" s="66">
        <v>0</v>
      </c>
      <c r="K1617" s="5">
        <f t="shared" si="96"/>
        <v>0</v>
      </c>
      <c r="L1617" s="1">
        <f t="shared" si="97"/>
        <v>0</v>
      </c>
    </row>
    <row r="1618" spans="1:12">
      <c r="A1618" s="77">
        <v>43423</v>
      </c>
      <c r="B1618" s="54">
        <v>73</v>
      </c>
      <c r="C1618" s="54">
        <v>48.2</v>
      </c>
      <c r="D1618" s="54">
        <v>30</v>
      </c>
      <c r="E1618" s="66">
        <v>29.5</v>
      </c>
      <c r="F1618" s="54">
        <v>6</v>
      </c>
      <c r="G1618" s="60">
        <v>1.4</v>
      </c>
      <c r="H1618" s="66">
        <v>0</v>
      </c>
      <c r="K1618" s="5">
        <f t="shared" si="96"/>
        <v>-0.10000000000000142</v>
      </c>
      <c r="L1618" s="1">
        <f t="shared" si="97"/>
        <v>0</v>
      </c>
    </row>
    <row r="1619" spans="1:12">
      <c r="A1619" s="77">
        <v>43424</v>
      </c>
      <c r="B1619" s="54">
        <v>67</v>
      </c>
      <c r="C1619" s="54">
        <v>47.7</v>
      </c>
      <c r="D1619" s="54">
        <v>31</v>
      </c>
      <c r="E1619" s="66">
        <v>29.4</v>
      </c>
      <c r="F1619" s="54">
        <v>7</v>
      </c>
      <c r="G1619" s="60">
        <v>1.1000000000000001</v>
      </c>
      <c r="H1619" s="66">
        <v>0</v>
      </c>
      <c r="K1619" s="5">
        <f t="shared" si="96"/>
        <v>0</v>
      </c>
      <c r="L1619" s="1">
        <f t="shared" si="97"/>
        <v>-0.10000000000000142</v>
      </c>
    </row>
    <row r="1620" spans="1:12">
      <c r="A1620" s="77">
        <v>43425</v>
      </c>
      <c r="B1620" s="54">
        <v>51</v>
      </c>
      <c r="C1620" s="54">
        <v>48.1</v>
      </c>
      <c r="D1620" s="54">
        <v>45</v>
      </c>
      <c r="E1620" s="66">
        <v>29.4</v>
      </c>
      <c r="F1620" s="54">
        <v>7</v>
      </c>
      <c r="G1620" s="60">
        <v>1.8</v>
      </c>
      <c r="H1620" s="66">
        <v>0</v>
      </c>
      <c r="K1620" s="5">
        <f t="shared" si="96"/>
        <v>0</v>
      </c>
      <c r="L1620" s="1">
        <f t="shared" si="97"/>
        <v>0</v>
      </c>
    </row>
    <row r="1621" spans="1:12">
      <c r="A1621" s="77">
        <v>43426</v>
      </c>
      <c r="B1621" s="54">
        <v>57</v>
      </c>
      <c r="C1621" s="54">
        <v>52.5</v>
      </c>
      <c r="D1621" s="54">
        <v>48</v>
      </c>
      <c r="E1621" s="66">
        <v>29.4</v>
      </c>
      <c r="F1621" s="54">
        <v>33</v>
      </c>
      <c r="G1621" s="60">
        <v>13.2</v>
      </c>
      <c r="H1621" s="66">
        <v>0.76</v>
      </c>
      <c r="K1621" s="5">
        <f t="shared" si="96"/>
        <v>0</v>
      </c>
      <c r="L1621" s="1">
        <f t="shared" si="97"/>
        <v>0</v>
      </c>
    </row>
    <row r="1622" spans="1:12">
      <c r="A1622" s="77">
        <v>43427</v>
      </c>
      <c r="B1622" s="54">
        <v>55</v>
      </c>
      <c r="C1622" s="54">
        <v>53.4</v>
      </c>
      <c r="D1622" s="54">
        <v>51</v>
      </c>
      <c r="E1622" s="66">
        <v>29.4</v>
      </c>
      <c r="F1622" s="54">
        <v>22</v>
      </c>
      <c r="G1622" s="60">
        <v>12.1</v>
      </c>
      <c r="H1622" s="66">
        <v>0.49</v>
      </c>
      <c r="K1622" s="5">
        <f t="shared" si="96"/>
        <v>0.10000000000000142</v>
      </c>
      <c r="L1622" s="1">
        <f t="shared" si="97"/>
        <v>0</v>
      </c>
    </row>
    <row r="1623" spans="1:12">
      <c r="A1623" s="77">
        <v>43428</v>
      </c>
      <c r="B1623" s="54">
        <v>64</v>
      </c>
      <c r="C1623" s="54">
        <v>53.7</v>
      </c>
      <c r="D1623" s="54">
        <v>48</v>
      </c>
      <c r="E1623" s="66">
        <v>29.5</v>
      </c>
      <c r="F1623" s="54">
        <v>12</v>
      </c>
      <c r="G1623" s="60">
        <v>3.9</v>
      </c>
      <c r="H1623" s="66">
        <v>1.31</v>
      </c>
      <c r="K1623" s="5">
        <f t="shared" si="96"/>
        <v>0</v>
      </c>
      <c r="L1623" s="1">
        <f t="shared" si="97"/>
        <v>0.10000000000000142</v>
      </c>
    </row>
    <row r="1624" spans="1:12">
      <c r="A1624" s="77">
        <v>43429</v>
      </c>
      <c r="B1624" s="54">
        <v>70</v>
      </c>
      <c r="C1624" s="54">
        <v>55.8</v>
      </c>
      <c r="D1624" s="54">
        <v>43</v>
      </c>
      <c r="E1624" s="66">
        <v>29.5</v>
      </c>
      <c r="F1624" s="54">
        <v>12</v>
      </c>
      <c r="G1624" s="60">
        <v>4.0999999999999996</v>
      </c>
      <c r="H1624" s="66">
        <v>0</v>
      </c>
      <c r="K1624" s="5">
        <f t="shared" si="96"/>
        <v>0.10000000000000142</v>
      </c>
      <c r="L1624" s="1">
        <f t="shared" si="97"/>
        <v>0</v>
      </c>
    </row>
    <row r="1625" spans="1:12">
      <c r="A1625" s="77">
        <v>43430</v>
      </c>
      <c r="B1625" s="54">
        <v>63</v>
      </c>
      <c r="C1625" s="54">
        <v>51.2</v>
      </c>
      <c r="D1625" s="54">
        <v>44</v>
      </c>
      <c r="E1625" s="66">
        <v>29.6</v>
      </c>
      <c r="F1625" s="54">
        <v>5</v>
      </c>
      <c r="G1625" s="60">
        <v>1.1000000000000001</v>
      </c>
      <c r="H1625" s="66">
        <v>0</v>
      </c>
      <c r="K1625" s="5">
        <f t="shared" si="96"/>
        <v>-0.10000000000000142</v>
      </c>
      <c r="L1625" s="1">
        <f t="shared" si="97"/>
        <v>0.10000000000000142</v>
      </c>
    </row>
    <row r="1626" spans="1:12">
      <c r="A1626" s="77">
        <v>43431</v>
      </c>
      <c r="B1626" s="54">
        <v>54</v>
      </c>
      <c r="C1626" s="54">
        <v>50.9</v>
      </c>
      <c r="D1626" s="54">
        <v>46</v>
      </c>
      <c r="E1626" s="66">
        <v>29.5</v>
      </c>
      <c r="F1626" s="54">
        <v>12</v>
      </c>
      <c r="G1626" s="60">
        <v>4.2</v>
      </c>
      <c r="H1626" s="66">
        <v>0</v>
      </c>
      <c r="K1626" s="5">
        <f t="shared" si="96"/>
        <v>-0.19999999999999929</v>
      </c>
      <c r="L1626" s="1">
        <f t="shared" si="97"/>
        <v>-0.10000000000000142</v>
      </c>
    </row>
    <row r="1627" spans="1:12">
      <c r="A1627" s="77">
        <v>43432</v>
      </c>
      <c r="B1627" s="54">
        <v>57</v>
      </c>
      <c r="C1627" s="54">
        <v>54.3</v>
      </c>
      <c r="D1627" s="54">
        <v>52</v>
      </c>
      <c r="E1627" s="66">
        <v>29.3</v>
      </c>
      <c r="F1627" s="54">
        <v>13</v>
      </c>
      <c r="G1627" s="60">
        <v>3.3</v>
      </c>
      <c r="H1627" s="66">
        <v>1.31</v>
      </c>
      <c r="K1627" s="5">
        <f t="shared" si="96"/>
        <v>-0.30000000000000071</v>
      </c>
      <c r="L1627" s="1">
        <f t="shared" si="97"/>
        <v>-0.19999999999999929</v>
      </c>
    </row>
    <row r="1628" spans="1:12">
      <c r="A1628" s="77">
        <v>43433</v>
      </c>
      <c r="B1628" s="54">
        <v>54</v>
      </c>
      <c r="C1628" s="54">
        <v>50.3</v>
      </c>
      <c r="D1628" s="54">
        <v>45</v>
      </c>
      <c r="E1628" s="66">
        <v>29</v>
      </c>
      <c r="F1628" s="54">
        <v>23</v>
      </c>
      <c r="G1628" s="60">
        <v>6.4</v>
      </c>
      <c r="H1628" s="66">
        <v>0.92</v>
      </c>
      <c r="K1628" s="5">
        <f t="shared" si="96"/>
        <v>0.39999999999999858</v>
      </c>
      <c r="L1628" s="1">
        <f t="shared" si="97"/>
        <v>-0.30000000000000071</v>
      </c>
    </row>
    <row r="1629" spans="1:12">
      <c r="A1629" s="77">
        <v>43434</v>
      </c>
      <c r="B1629" s="54">
        <v>55</v>
      </c>
      <c r="C1629" s="54">
        <v>43.1</v>
      </c>
      <c r="D1629" s="54">
        <v>37</v>
      </c>
      <c r="E1629" s="66">
        <v>29.4</v>
      </c>
      <c r="F1629" s="54">
        <v>13</v>
      </c>
      <c r="G1629" s="60">
        <v>1.9</v>
      </c>
      <c r="H1629" s="66">
        <v>1.71</v>
      </c>
      <c r="K1629" s="5">
        <f t="shared" si="96"/>
        <v>0</v>
      </c>
      <c r="L1629" s="1">
        <f t="shared" si="97"/>
        <v>0.39999999999999858</v>
      </c>
    </row>
    <row r="1630" spans="1:12">
      <c r="A1630" s="77">
        <v>43435</v>
      </c>
      <c r="B1630" s="54">
        <v>55</v>
      </c>
      <c r="C1630" s="54">
        <v>47.6</v>
      </c>
      <c r="D1630" s="54">
        <v>38</v>
      </c>
      <c r="E1630" s="66">
        <v>29.4</v>
      </c>
      <c r="F1630" s="54">
        <v>18</v>
      </c>
      <c r="G1630" s="60">
        <v>6.1</v>
      </c>
      <c r="H1630" s="66">
        <v>0.12</v>
      </c>
      <c r="K1630" s="5">
        <f t="shared" si="96"/>
        <v>0.20000000000000284</v>
      </c>
      <c r="L1630" s="1">
        <f t="shared" si="97"/>
        <v>0</v>
      </c>
    </row>
    <row r="1631" spans="1:12">
      <c r="A1631" s="77">
        <v>43436</v>
      </c>
      <c r="B1631" s="54">
        <v>54</v>
      </c>
      <c r="C1631" s="54">
        <v>41.1</v>
      </c>
      <c r="D1631" s="54">
        <v>32</v>
      </c>
      <c r="E1631" s="66">
        <v>29.6</v>
      </c>
      <c r="F1631" s="54">
        <v>5</v>
      </c>
      <c r="G1631" s="60">
        <v>1.5</v>
      </c>
      <c r="H1631" s="66">
        <v>0.01</v>
      </c>
      <c r="K1631" s="5">
        <f t="shared" si="96"/>
        <v>0</v>
      </c>
      <c r="L1631" s="1">
        <f t="shared" si="97"/>
        <v>0.20000000000000284</v>
      </c>
    </row>
    <row r="1632" spans="1:12">
      <c r="A1632" s="77">
        <v>43437</v>
      </c>
      <c r="B1632" s="54">
        <v>56</v>
      </c>
      <c r="C1632" s="54">
        <v>42.6</v>
      </c>
      <c r="D1632" s="54">
        <v>31</v>
      </c>
      <c r="E1632" s="66">
        <v>29.6</v>
      </c>
      <c r="F1632" s="54">
        <v>8</v>
      </c>
      <c r="G1632" s="60">
        <v>1.7</v>
      </c>
      <c r="H1632" s="66">
        <v>0</v>
      </c>
      <c r="K1632" s="5">
        <f t="shared" si="96"/>
        <v>-0.10000000000000142</v>
      </c>
      <c r="L1632" s="1">
        <f t="shared" si="97"/>
        <v>0</v>
      </c>
    </row>
    <row r="1633" spans="1:12">
      <c r="A1633" s="77">
        <v>43438</v>
      </c>
      <c r="B1633" s="54">
        <v>58</v>
      </c>
      <c r="C1633" s="54">
        <v>52.8</v>
      </c>
      <c r="D1633" s="54">
        <v>47</v>
      </c>
      <c r="E1633" s="66">
        <v>29.5</v>
      </c>
      <c r="F1633" s="54">
        <v>16</v>
      </c>
      <c r="G1633" s="60">
        <v>8</v>
      </c>
      <c r="H1633" s="66">
        <v>0</v>
      </c>
      <c r="K1633" s="5">
        <f t="shared" si="96"/>
        <v>-0.10000000000000142</v>
      </c>
      <c r="L1633" s="1">
        <f t="shared" si="97"/>
        <v>-0.10000000000000142</v>
      </c>
    </row>
    <row r="1634" spans="1:12">
      <c r="A1634" s="77">
        <v>43439</v>
      </c>
      <c r="B1634" s="54">
        <v>54</v>
      </c>
      <c r="C1634" s="54">
        <v>49.9</v>
      </c>
      <c r="D1634" s="54">
        <v>46</v>
      </c>
      <c r="E1634" s="66">
        <v>29.4</v>
      </c>
      <c r="F1634" s="54">
        <v>8</v>
      </c>
      <c r="G1634" s="60">
        <v>3.8</v>
      </c>
      <c r="H1634" s="66">
        <v>0</v>
      </c>
      <c r="K1634" s="5">
        <f t="shared" si="96"/>
        <v>0</v>
      </c>
      <c r="L1634" s="1">
        <f t="shared" si="97"/>
        <v>-0.10000000000000142</v>
      </c>
    </row>
    <row r="1635" spans="1:12">
      <c r="A1635" s="77">
        <v>43440</v>
      </c>
      <c r="B1635" s="54">
        <v>62</v>
      </c>
      <c r="C1635" s="54">
        <v>50.6</v>
      </c>
      <c r="D1635" s="54">
        <v>38</v>
      </c>
      <c r="E1635" s="66">
        <v>29.4</v>
      </c>
      <c r="F1635" s="54">
        <v>10</v>
      </c>
      <c r="G1635" s="60">
        <v>5.8</v>
      </c>
      <c r="H1635" s="66">
        <v>7.0000000000000007E-2</v>
      </c>
      <c r="K1635" s="5">
        <f t="shared" si="96"/>
        <v>0.20000000000000284</v>
      </c>
      <c r="L1635" s="1">
        <f t="shared" si="97"/>
        <v>0</v>
      </c>
    </row>
    <row r="1636" spans="1:12">
      <c r="A1636" s="77">
        <v>43441</v>
      </c>
      <c r="B1636" s="54">
        <v>59</v>
      </c>
      <c r="C1636" s="54">
        <v>42.4</v>
      </c>
      <c r="D1636" s="54">
        <v>33</v>
      </c>
      <c r="E1636" s="66">
        <v>29.6</v>
      </c>
      <c r="F1636" s="54">
        <v>5</v>
      </c>
      <c r="G1636" s="60">
        <v>1.3</v>
      </c>
      <c r="H1636" s="66">
        <v>0</v>
      </c>
      <c r="K1636" s="5">
        <f t="shared" si="96"/>
        <v>0.19999999999999929</v>
      </c>
      <c r="L1636" s="1">
        <f t="shared" si="97"/>
        <v>0.20000000000000284</v>
      </c>
    </row>
    <row r="1637" spans="1:12">
      <c r="A1637" s="77">
        <v>43442</v>
      </c>
      <c r="B1637" s="54">
        <v>64</v>
      </c>
      <c r="C1637" s="54">
        <v>47.3</v>
      </c>
      <c r="D1637" s="54">
        <v>38</v>
      </c>
      <c r="E1637" s="66">
        <v>29.8</v>
      </c>
      <c r="F1637" s="54">
        <v>8</v>
      </c>
      <c r="G1637" s="60">
        <v>1.8</v>
      </c>
      <c r="H1637" s="66">
        <v>0</v>
      </c>
      <c r="K1637" s="5">
        <f t="shared" si="96"/>
        <v>0</v>
      </c>
      <c r="L1637" s="1">
        <f t="shared" si="97"/>
        <v>0.19999999999999929</v>
      </c>
    </row>
    <row r="1638" spans="1:12">
      <c r="A1638" s="77">
        <v>43443</v>
      </c>
      <c r="B1638" s="54">
        <v>52</v>
      </c>
      <c r="C1638" s="54">
        <v>44.5</v>
      </c>
      <c r="D1638" s="54">
        <v>36</v>
      </c>
      <c r="E1638" s="66">
        <v>29.8</v>
      </c>
      <c r="F1638" s="54">
        <v>3</v>
      </c>
      <c r="G1638" s="60">
        <v>0.3</v>
      </c>
      <c r="H1638" s="66">
        <v>0</v>
      </c>
      <c r="K1638" s="5">
        <f t="shared" si="96"/>
        <v>-0.10000000000000142</v>
      </c>
      <c r="L1638" s="1">
        <f t="shared" si="97"/>
        <v>0</v>
      </c>
    </row>
    <row r="1639" spans="1:12">
      <c r="A1639" s="77">
        <v>43444</v>
      </c>
      <c r="B1639" s="54">
        <v>62</v>
      </c>
      <c r="C1639" s="54">
        <v>49.5</v>
      </c>
      <c r="D1639" s="54">
        <v>41</v>
      </c>
      <c r="E1639" s="66">
        <v>29.7</v>
      </c>
      <c r="F1639" s="54">
        <v>17</v>
      </c>
      <c r="G1639" s="60">
        <v>5.4</v>
      </c>
      <c r="H1639" s="66">
        <v>0.06</v>
      </c>
      <c r="K1639" s="5">
        <f t="shared" si="96"/>
        <v>-9.9999999999997868E-2</v>
      </c>
      <c r="L1639" s="1">
        <f t="shared" si="97"/>
        <v>-0.10000000000000142</v>
      </c>
    </row>
    <row r="1640" spans="1:12">
      <c r="A1640" s="77">
        <v>43445</v>
      </c>
      <c r="B1640" s="54">
        <v>62</v>
      </c>
      <c r="C1640" s="54">
        <v>51.3</v>
      </c>
      <c r="D1640" s="54">
        <v>39</v>
      </c>
      <c r="E1640" s="66">
        <v>29.6</v>
      </c>
      <c r="F1640" s="54">
        <v>12</v>
      </c>
      <c r="G1640" s="60">
        <v>5.2</v>
      </c>
      <c r="H1640" s="66">
        <v>0</v>
      </c>
      <c r="K1640" s="5">
        <f t="shared" si="96"/>
        <v>9.9999999999997868E-2</v>
      </c>
      <c r="L1640" s="1">
        <f t="shared" si="97"/>
        <v>-9.9999999999997868E-2</v>
      </c>
    </row>
    <row r="1641" spans="1:12">
      <c r="A1641" s="77">
        <v>43446</v>
      </c>
      <c r="B1641" s="54">
        <v>62</v>
      </c>
      <c r="C1641" s="54">
        <v>50.2</v>
      </c>
      <c r="D1641" s="54">
        <v>39</v>
      </c>
      <c r="E1641" s="66">
        <v>29.7</v>
      </c>
      <c r="F1641" s="54">
        <v>14</v>
      </c>
      <c r="G1641" s="60">
        <v>5.3</v>
      </c>
      <c r="H1641" s="66">
        <v>0</v>
      </c>
      <c r="K1641" s="5">
        <f t="shared" si="96"/>
        <v>0</v>
      </c>
      <c r="L1641" s="1">
        <f t="shared" si="97"/>
        <v>9.9999999999997868E-2</v>
      </c>
    </row>
    <row r="1642" spans="1:12">
      <c r="A1642" s="77">
        <v>43447</v>
      </c>
      <c r="B1642" s="54">
        <v>60</v>
      </c>
      <c r="C1642" s="54">
        <v>45.5</v>
      </c>
      <c r="D1642" s="54">
        <v>35</v>
      </c>
      <c r="E1642" s="66">
        <v>29.7</v>
      </c>
      <c r="F1642" s="54">
        <v>8</v>
      </c>
      <c r="G1642" s="60">
        <v>2</v>
      </c>
      <c r="H1642" s="66">
        <v>0</v>
      </c>
      <c r="K1642" s="5">
        <f t="shared" si="96"/>
        <v>-0.19999999999999929</v>
      </c>
      <c r="L1642" s="1">
        <f t="shared" si="97"/>
        <v>0</v>
      </c>
    </row>
    <row r="1643" spans="1:12">
      <c r="A1643" s="77">
        <v>43448</v>
      </c>
      <c r="B1643" s="54">
        <v>51</v>
      </c>
      <c r="C1643" s="54">
        <v>43.8</v>
      </c>
      <c r="D1643" s="54">
        <v>36</v>
      </c>
      <c r="E1643" s="66">
        <v>29.5</v>
      </c>
      <c r="F1643" s="54">
        <v>10</v>
      </c>
      <c r="G1643" s="60">
        <v>2.6</v>
      </c>
      <c r="H1643" s="66">
        <v>0</v>
      </c>
      <c r="K1643" s="5">
        <f t="shared" si="96"/>
        <v>0</v>
      </c>
      <c r="L1643" s="1">
        <f t="shared" si="97"/>
        <v>-0.19999999999999929</v>
      </c>
    </row>
    <row r="1644" spans="1:12">
      <c r="A1644" s="77">
        <v>43449</v>
      </c>
      <c r="B1644" s="54">
        <v>50</v>
      </c>
      <c r="C1644" s="54">
        <v>47.5</v>
      </c>
      <c r="D1644" s="54">
        <v>43</v>
      </c>
      <c r="E1644" s="66">
        <v>29.5</v>
      </c>
      <c r="F1644" s="54">
        <v>7</v>
      </c>
      <c r="G1644" s="60">
        <v>2</v>
      </c>
      <c r="H1644" s="66">
        <v>0.15</v>
      </c>
      <c r="K1644" s="5">
        <f t="shared" si="96"/>
        <v>-0.10000000000000142</v>
      </c>
      <c r="L1644" s="1">
        <f t="shared" si="97"/>
        <v>0</v>
      </c>
    </row>
    <row r="1645" spans="1:12">
      <c r="A1645" s="77">
        <v>43450</v>
      </c>
      <c r="B1645" s="54">
        <v>51</v>
      </c>
      <c r="C1645" s="54">
        <v>49.8</v>
      </c>
      <c r="D1645" s="54">
        <v>48</v>
      </c>
      <c r="E1645" s="66">
        <v>29.4</v>
      </c>
      <c r="F1645" s="54">
        <v>14</v>
      </c>
      <c r="G1645" s="60">
        <v>4.9000000000000004</v>
      </c>
      <c r="H1645" s="66">
        <v>0.22</v>
      </c>
      <c r="K1645" s="5">
        <f t="shared" si="96"/>
        <v>0.20000000000000284</v>
      </c>
      <c r="L1645" s="1">
        <f t="shared" si="97"/>
        <v>-0.10000000000000142</v>
      </c>
    </row>
    <row r="1646" spans="1:12">
      <c r="A1646" s="77">
        <v>43451</v>
      </c>
      <c r="B1646" s="54">
        <v>54</v>
      </c>
      <c r="C1646" s="54">
        <v>49.7</v>
      </c>
      <c r="D1646" s="54">
        <v>46</v>
      </c>
      <c r="E1646" s="66">
        <v>29.6</v>
      </c>
      <c r="F1646" s="54">
        <v>6</v>
      </c>
      <c r="G1646" s="60">
        <v>2.2999999999999998</v>
      </c>
      <c r="H1646" s="66">
        <v>1.74</v>
      </c>
      <c r="K1646" s="5">
        <f t="shared" si="96"/>
        <v>9.9999999999997868E-2</v>
      </c>
      <c r="L1646" s="1">
        <f t="shared" si="97"/>
        <v>0.20000000000000284</v>
      </c>
    </row>
    <row r="1647" spans="1:12">
      <c r="A1647" s="77">
        <v>43452</v>
      </c>
      <c r="B1647" s="54">
        <v>54</v>
      </c>
      <c r="C1647" s="54">
        <v>50.6</v>
      </c>
      <c r="D1647" s="54">
        <v>49</v>
      </c>
      <c r="E1647" s="66">
        <v>29.7</v>
      </c>
      <c r="F1647" s="54">
        <v>13</v>
      </c>
      <c r="G1647" s="60">
        <v>3.3</v>
      </c>
      <c r="H1647" s="66">
        <v>0</v>
      </c>
      <c r="K1647" s="5">
        <f t="shared" si="96"/>
        <v>0</v>
      </c>
      <c r="L1647" s="1">
        <f t="shared" si="97"/>
        <v>9.9999999999997868E-2</v>
      </c>
    </row>
    <row r="1648" spans="1:12">
      <c r="A1648" s="77">
        <v>43453</v>
      </c>
      <c r="B1648" s="54">
        <v>63</v>
      </c>
      <c r="C1648" s="54">
        <v>52.2</v>
      </c>
      <c r="D1648" s="54">
        <v>43</v>
      </c>
      <c r="E1648" s="66">
        <v>29.7</v>
      </c>
      <c r="F1648" s="54">
        <v>7</v>
      </c>
      <c r="G1648" s="60">
        <v>2.7</v>
      </c>
      <c r="H1648" s="66">
        <v>0.2</v>
      </c>
      <c r="K1648" s="5">
        <f t="shared" si="96"/>
        <v>-9.9999999999997868E-2</v>
      </c>
      <c r="L1648" s="1">
        <f t="shared" si="97"/>
        <v>0</v>
      </c>
    </row>
    <row r="1649" spans="1:12">
      <c r="A1649" s="77">
        <v>43454</v>
      </c>
      <c r="B1649" s="54">
        <v>53</v>
      </c>
      <c r="C1649" s="54">
        <v>49.4</v>
      </c>
      <c r="D1649" s="54">
        <v>46</v>
      </c>
      <c r="E1649" s="66">
        <v>29.6</v>
      </c>
      <c r="F1649" s="54">
        <v>7</v>
      </c>
      <c r="G1649" s="60">
        <v>1.6</v>
      </c>
      <c r="H1649" s="66">
        <v>0</v>
      </c>
      <c r="K1649" s="5">
        <f t="shared" si="96"/>
        <v>0</v>
      </c>
      <c r="L1649" s="1">
        <f t="shared" si="97"/>
        <v>-9.9999999999997868E-2</v>
      </c>
    </row>
    <row r="1650" spans="1:12">
      <c r="A1650" s="77">
        <v>43455</v>
      </c>
      <c r="B1650" s="54">
        <v>59</v>
      </c>
      <c r="C1650" s="54">
        <v>50.3</v>
      </c>
      <c r="D1650" s="54">
        <v>45</v>
      </c>
      <c r="E1650" s="66">
        <v>29.6</v>
      </c>
      <c r="F1650" s="54">
        <v>7</v>
      </c>
      <c r="G1650" s="60">
        <v>2.7</v>
      </c>
      <c r="H1650" s="66">
        <v>0.41</v>
      </c>
      <c r="K1650" s="5">
        <f t="shared" si="96"/>
        <v>0</v>
      </c>
      <c r="L1650" s="1">
        <f t="shared" si="97"/>
        <v>0</v>
      </c>
    </row>
    <row r="1651" spans="1:12">
      <c r="A1651" s="77">
        <v>43456</v>
      </c>
      <c r="B1651" s="54">
        <v>56</v>
      </c>
      <c r="C1651" s="54">
        <v>47.3</v>
      </c>
      <c r="D1651" s="54">
        <v>36</v>
      </c>
      <c r="E1651" s="66">
        <v>29.6</v>
      </c>
      <c r="F1651" s="54">
        <v>10</v>
      </c>
      <c r="G1651" s="60">
        <v>4.0999999999999996</v>
      </c>
      <c r="H1651" s="66">
        <v>0</v>
      </c>
      <c r="K1651" s="5">
        <f t="shared" si="96"/>
        <v>9.9999999999997868E-2</v>
      </c>
      <c r="L1651" s="1">
        <f t="shared" si="97"/>
        <v>0</v>
      </c>
    </row>
    <row r="1652" spans="1:12">
      <c r="A1652" s="77">
        <v>43457</v>
      </c>
      <c r="B1652" s="54">
        <v>51</v>
      </c>
      <c r="C1652" s="54">
        <v>47</v>
      </c>
      <c r="D1652" s="54">
        <v>45</v>
      </c>
      <c r="E1652" s="66">
        <v>29.7</v>
      </c>
      <c r="F1652" s="54">
        <v>6</v>
      </c>
      <c r="G1652" s="60">
        <v>1.1000000000000001</v>
      </c>
      <c r="H1652" s="66">
        <v>0.01</v>
      </c>
      <c r="K1652" s="5">
        <f t="shared" si="96"/>
        <v>-0.19999999999999929</v>
      </c>
      <c r="L1652" s="1">
        <f t="shared" si="97"/>
        <v>9.9999999999997868E-2</v>
      </c>
    </row>
    <row r="1653" spans="1:12">
      <c r="A1653" s="77">
        <v>43458</v>
      </c>
      <c r="B1653" s="54">
        <v>47</v>
      </c>
      <c r="C1653" s="54">
        <v>45.1</v>
      </c>
      <c r="D1653" s="54">
        <v>42</v>
      </c>
      <c r="E1653" s="66">
        <v>29.5</v>
      </c>
      <c r="F1653" s="54">
        <v>12</v>
      </c>
      <c r="G1653" s="60">
        <v>2.9</v>
      </c>
      <c r="H1653" s="66">
        <v>0.03</v>
      </c>
      <c r="K1653" s="5">
        <f t="shared" si="96"/>
        <v>-0.10000000000000142</v>
      </c>
      <c r="L1653" s="1">
        <f t="shared" si="97"/>
        <v>-0.19999999999999929</v>
      </c>
    </row>
    <row r="1654" spans="1:12">
      <c r="A1654" s="77">
        <v>43459</v>
      </c>
      <c r="B1654" s="54">
        <v>60</v>
      </c>
      <c r="C1654" s="54">
        <v>44.7</v>
      </c>
      <c r="D1654" s="54">
        <v>37</v>
      </c>
      <c r="E1654" s="66">
        <v>29.4</v>
      </c>
      <c r="F1654" s="54">
        <v>16</v>
      </c>
      <c r="G1654" s="60">
        <v>5.3</v>
      </c>
      <c r="H1654" s="66">
        <v>1.3</v>
      </c>
      <c r="K1654" s="5">
        <f t="shared" si="96"/>
        <v>0.20000000000000284</v>
      </c>
      <c r="L1654" s="1">
        <f t="shared" si="97"/>
        <v>-0.10000000000000142</v>
      </c>
    </row>
    <row r="1655" spans="1:12">
      <c r="A1655" s="77">
        <v>43460</v>
      </c>
      <c r="B1655" s="54">
        <v>60</v>
      </c>
      <c r="C1655" s="54">
        <v>48.8</v>
      </c>
      <c r="D1655" s="54">
        <v>36</v>
      </c>
      <c r="E1655" s="66">
        <v>29.6</v>
      </c>
      <c r="F1655" s="54">
        <v>10</v>
      </c>
      <c r="G1655" s="60">
        <v>5</v>
      </c>
      <c r="H1655" s="66">
        <v>0</v>
      </c>
      <c r="K1655" s="5">
        <f t="shared" si="96"/>
        <v>9.9999999999997868E-2</v>
      </c>
      <c r="L1655" s="1">
        <f t="shared" si="97"/>
        <v>0.20000000000000284</v>
      </c>
    </row>
    <row r="1656" spans="1:12">
      <c r="A1656" s="77">
        <v>43461</v>
      </c>
      <c r="B1656" s="54">
        <v>58</v>
      </c>
      <c r="C1656" s="54">
        <v>45.8</v>
      </c>
      <c r="D1656" s="54">
        <v>34</v>
      </c>
      <c r="E1656" s="66">
        <v>29.7</v>
      </c>
      <c r="F1656" s="54">
        <v>12</v>
      </c>
      <c r="G1656" s="60">
        <v>5.6</v>
      </c>
      <c r="H1656" s="66">
        <v>0</v>
      </c>
      <c r="K1656" s="5">
        <f t="shared" ref="K1656:K1719" si="98">E1657-E1656</f>
        <v>0.10000000000000142</v>
      </c>
      <c r="L1656" s="1">
        <f t="shared" si="97"/>
        <v>9.9999999999997868E-2</v>
      </c>
    </row>
    <row r="1657" spans="1:12">
      <c r="A1657" s="77">
        <v>43462</v>
      </c>
      <c r="B1657" s="54">
        <v>57</v>
      </c>
      <c r="C1657" s="54">
        <v>49.9</v>
      </c>
      <c r="D1657" s="54">
        <v>44</v>
      </c>
      <c r="E1657" s="66">
        <v>29.8</v>
      </c>
      <c r="F1657" s="54">
        <v>18</v>
      </c>
      <c r="G1657" s="60">
        <v>12.3</v>
      </c>
      <c r="H1657" s="66">
        <v>0</v>
      </c>
      <c r="K1657" s="5">
        <f t="shared" si="98"/>
        <v>0</v>
      </c>
      <c r="L1657" s="1">
        <f t="shared" ref="L1657:L1720" si="99">E1657-E1656</f>
        <v>0.10000000000000142</v>
      </c>
    </row>
    <row r="1658" spans="1:12">
      <c r="A1658" s="77">
        <v>43463</v>
      </c>
      <c r="B1658" s="54">
        <v>63</v>
      </c>
      <c r="C1658" s="54">
        <v>48.3</v>
      </c>
      <c r="D1658" s="54">
        <v>37</v>
      </c>
      <c r="E1658" s="66">
        <v>29.8</v>
      </c>
      <c r="F1658" s="54">
        <v>12</v>
      </c>
      <c r="G1658" s="60">
        <v>3.1</v>
      </c>
      <c r="H1658" s="66">
        <v>0</v>
      </c>
      <c r="K1658" s="5">
        <f t="shared" si="98"/>
        <v>-0.19999999999999929</v>
      </c>
      <c r="L1658" s="1">
        <f t="shared" si="99"/>
        <v>0</v>
      </c>
    </row>
    <row r="1659" spans="1:12">
      <c r="A1659" s="77">
        <v>43464</v>
      </c>
      <c r="B1659" s="54">
        <v>55</v>
      </c>
      <c r="C1659" s="54">
        <v>43.6</v>
      </c>
      <c r="D1659" s="54">
        <v>32</v>
      </c>
      <c r="E1659" s="66">
        <v>29.6</v>
      </c>
      <c r="F1659" s="54">
        <v>15</v>
      </c>
      <c r="G1659" s="60">
        <v>3</v>
      </c>
      <c r="H1659" s="66">
        <v>0</v>
      </c>
      <c r="K1659" s="5">
        <f t="shared" si="98"/>
        <v>0</v>
      </c>
      <c r="L1659" s="1">
        <f t="shared" si="99"/>
        <v>-0.19999999999999929</v>
      </c>
    </row>
    <row r="1660" spans="1:12">
      <c r="A1660" s="77">
        <v>43465</v>
      </c>
      <c r="B1660" s="54">
        <v>54</v>
      </c>
      <c r="C1660" s="54">
        <v>47.3</v>
      </c>
      <c r="D1660" s="54">
        <v>42</v>
      </c>
      <c r="E1660" s="66">
        <v>29.6</v>
      </c>
      <c r="F1660" s="54">
        <v>23</v>
      </c>
      <c r="G1660" s="60">
        <v>12.4</v>
      </c>
      <c r="H1660" s="66">
        <v>0</v>
      </c>
      <c r="K1660" s="5">
        <f t="shared" si="98"/>
        <v>9.9999999999997868E-2</v>
      </c>
      <c r="L1660" s="1">
        <f t="shared" si="99"/>
        <v>0</v>
      </c>
    </row>
    <row r="1661" spans="1:12">
      <c r="A1661" s="77">
        <v>43466</v>
      </c>
      <c r="B1661" s="54">
        <v>58</v>
      </c>
      <c r="C1661" s="54">
        <v>48.6</v>
      </c>
      <c r="D1661" s="54">
        <v>43</v>
      </c>
      <c r="E1661" s="66">
        <v>29.7</v>
      </c>
      <c r="F1661" s="54">
        <v>25</v>
      </c>
      <c r="G1661" s="60">
        <v>12.2</v>
      </c>
      <c r="H1661" s="66">
        <v>0</v>
      </c>
      <c r="K1661" s="5">
        <f t="shared" si="98"/>
        <v>0</v>
      </c>
      <c r="L1661" s="1">
        <f t="shared" si="99"/>
        <v>9.9999999999997868E-2</v>
      </c>
    </row>
    <row r="1662" spans="1:12">
      <c r="A1662" s="77">
        <v>43467</v>
      </c>
      <c r="B1662" s="54">
        <v>58</v>
      </c>
      <c r="C1662" s="54">
        <v>41</v>
      </c>
      <c r="D1662" s="54">
        <v>30</v>
      </c>
      <c r="E1662" s="66">
        <v>29.7</v>
      </c>
      <c r="F1662" s="54">
        <v>9</v>
      </c>
      <c r="G1662" s="60">
        <v>1.8</v>
      </c>
      <c r="H1662" s="66">
        <v>0</v>
      </c>
      <c r="K1662" s="5">
        <f t="shared" si="98"/>
        <v>0</v>
      </c>
      <c r="L1662" s="1">
        <f t="shared" si="99"/>
        <v>0</v>
      </c>
    </row>
    <row r="1663" spans="1:12">
      <c r="A1663" s="77">
        <v>43468</v>
      </c>
      <c r="B1663" s="54">
        <v>53</v>
      </c>
      <c r="C1663" s="54">
        <v>39.799999999999997</v>
      </c>
      <c r="D1663" s="54">
        <v>30</v>
      </c>
      <c r="E1663" s="66">
        <v>29.7</v>
      </c>
      <c r="F1663" s="54">
        <v>3</v>
      </c>
      <c r="G1663" s="60">
        <v>0.8</v>
      </c>
      <c r="H1663" s="66">
        <v>0</v>
      </c>
      <c r="K1663" s="5">
        <f t="shared" si="98"/>
        <v>-0.30000000000000071</v>
      </c>
      <c r="L1663" s="1">
        <f t="shared" si="99"/>
        <v>0</v>
      </c>
    </row>
    <row r="1664" spans="1:12">
      <c r="A1664" s="77">
        <v>43469</v>
      </c>
      <c r="B1664" s="54">
        <v>57</v>
      </c>
      <c r="C1664" s="54">
        <v>42</v>
      </c>
      <c r="D1664" s="54">
        <v>33</v>
      </c>
      <c r="E1664" s="66">
        <v>29.4</v>
      </c>
      <c r="F1664" s="54">
        <v>8</v>
      </c>
      <c r="G1664" s="60">
        <v>1.7</v>
      </c>
      <c r="H1664" s="66">
        <v>0</v>
      </c>
      <c r="K1664" s="5">
        <f t="shared" si="98"/>
        <v>-0.29999999999999716</v>
      </c>
      <c r="L1664" s="1">
        <f t="shared" si="99"/>
        <v>-0.30000000000000071</v>
      </c>
    </row>
    <row r="1665" spans="1:12">
      <c r="A1665" s="77">
        <v>43470</v>
      </c>
      <c r="B1665" s="54">
        <v>48</v>
      </c>
      <c r="C1665" s="54">
        <v>42.2</v>
      </c>
      <c r="D1665" s="54">
        <v>33</v>
      </c>
      <c r="E1665" s="66">
        <v>29.1</v>
      </c>
      <c r="F1665" s="54">
        <v>30</v>
      </c>
      <c r="G1665" s="60">
        <v>7.2</v>
      </c>
      <c r="H1665" s="66">
        <v>0</v>
      </c>
      <c r="K1665" s="5">
        <f t="shared" si="98"/>
        <v>0.19999999999999929</v>
      </c>
      <c r="L1665" s="1">
        <f t="shared" si="99"/>
        <v>-0.29999999999999716</v>
      </c>
    </row>
    <row r="1666" spans="1:12">
      <c r="A1666" s="77">
        <v>43471</v>
      </c>
      <c r="B1666" s="54">
        <v>47</v>
      </c>
      <c r="C1666" s="54">
        <v>46</v>
      </c>
      <c r="D1666" s="54">
        <v>44</v>
      </c>
      <c r="E1666" s="66">
        <v>29.3</v>
      </c>
      <c r="F1666" s="54">
        <v>22</v>
      </c>
      <c r="G1666" s="60">
        <v>10.199999999999999</v>
      </c>
      <c r="H1666" s="66">
        <v>1.1100000000000001</v>
      </c>
      <c r="K1666" s="5">
        <f t="shared" si="98"/>
        <v>0.30000000000000071</v>
      </c>
      <c r="L1666" s="1">
        <f t="shared" si="99"/>
        <v>0.19999999999999929</v>
      </c>
    </row>
    <row r="1667" spans="1:12">
      <c r="A1667" s="77">
        <v>43472</v>
      </c>
      <c r="B1667" s="54">
        <v>48</v>
      </c>
      <c r="C1667" s="54">
        <v>45.9</v>
      </c>
      <c r="D1667" s="54">
        <v>43</v>
      </c>
      <c r="E1667" s="66">
        <v>29.6</v>
      </c>
      <c r="F1667" s="54">
        <v>9</v>
      </c>
      <c r="G1667" s="60">
        <v>2.1</v>
      </c>
      <c r="H1667" s="66">
        <v>0.89</v>
      </c>
      <c r="K1667" s="5">
        <f t="shared" si="98"/>
        <v>-0.20000000000000284</v>
      </c>
      <c r="L1667" s="1">
        <f t="shared" si="99"/>
        <v>0.30000000000000071</v>
      </c>
    </row>
    <row r="1668" spans="1:12">
      <c r="A1668" s="77">
        <v>43473</v>
      </c>
      <c r="B1668" s="54">
        <v>54</v>
      </c>
      <c r="C1668" s="54">
        <v>49.2</v>
      </c>
      <c r="D1668" s="54">
        <v>47</v>
      </c>
      <c r="E1668" s="66">
        <v>29.4</v>
      </c>
      <c r="F1668" s="54">
        <v>13</v>
      </c>
      <c r="G1668" s="60">
        <v>3.8</v>
      </c>
      <c r="H1668" s="66">
        <v>0</v>
      </c>
      <c r="K1668" s="5">
        <f t="shared" si="98"/>
        <v>0</v>
      </c>
      <c r="L1668" s="1">
        <f t="shared" si="99"/>
        <v>-0.20000000000000284</v>
      </c>
    </row>
    <row r="1669" spans="1:12">
      <c r="A1669" s="77">
        <v>43474</v>
      </c>
      <c r="B1669" s="54">
        <v>57</v>
      </c>
      <c r="C1669" s="54">
        <v>54.3</v>
      </c>
      <c r="D1669" s="54">
        <v>53</v>
      </c>
      <c r="E1669" s="66">
        <v>29.4</v>
      </c>
      <c r="F1669" s="54">
        <v>31</v>
      </c>
      <c r="G1669" s="60">
        <v>16.8</v>
      </c>
      <c r="H1669" s="66">
        <v>1.55</v>
      </c>
      <c r="K1669" s="5">
        <f t="shared" si="98"/>
        <v>0.20000000000000284</v>
      </c>
      <c r="L1669" s="1">
        <f t="shared" si="99"/>
        <v>0</v>
      </c>
    </row>
    <row r="1670" spans="1:12">
      <c r="A1670" s="77">
        <v>43475</v>
      </c>
      <c r="B1670" s="54">
        <v>58</v>
      </c>
      <c r="C1670" s="54">
        <v>51.6</v>
      </c>
      <c r="D1670" s="54">
        <v>43</v>
      </c>
      <c r="E1670" s="66">
        <v>29.6</v>
      </c>
      <c r="F1670" s="54">
        <v>10</v>
      </c>
      <c r="G1670" s="60">
        <v>2.2999999999999998</v>
      </c>
      <c r="H1670" s="66">
        <v>0.02</v>
      </c>
      <c r="K1670" s="5">
        <f t="shared" si="98"/>
        <v>-0.10000000000000142</v>
      </c>
      <c r="L1670" s="1">
        <f t="shared" si="99"/>
        <v>0.20000000000000284</v>
      </c>
    </row>
    <row r="1671" spans="1:12">
      <c r="A1671" s="77">
        <v>43476</v>
      </c>
      <c r="B1671" s="54">
        <v>55</v>
      </c>
      <c r="C1671" s="54">
        <v>43.8</v>
      </c>
      <c r="D1671" s="54">
        <v>39</v>
      </c>
      <c r="E1671" s="66">
        <v>29.5</v>
      </c>
      <c r="F1671" s="54">
        <v>16</v>
      </c>
      <c r="G1671" s="60">
        <v>1.5</v>
      </c>
      <c r="H1671" s="66">
        <v>0.02</v>
      </c>
      <c r="K1671" s="5">
        <f t="shared" si="98"/>
        <v>-0.10000000000000142</v>
      </c>
      <c r="L1671" s="1">
        <f t="shared" si="99"/>
        <v>-0.10000000000000142</v>
      </c>
    </row>
    <row r="1672" spans="1:12">
      <c r="A1672" s="77">
        <v>43477</v>
      </c>
      <c r="B1672" s="54">
        <v>57</v>
      </c>
      <c r="C1672" s="54">
        <v>51.6</v>
      </c>
      <c r="D1672" s="54">
        <v>48</v>
      </c>
      <c r="E1672" s="66">
        <v>29.4</v>
      </c>
      <c r="F1672" s="54">
        <v>6</v>
      </c>
      <c r="G1672" s="60">
        <v>3.1</v>
      </c>
      <c r="H1672" s="66">
        <v>0</v>
      </c>
      <c r="K1672" s="5">
        <f t="shared" si="98"/>
        <v>0.10000000000000142</v>
      </c>
      <c r="L1672" s="1">
        <f t="shared" si="99"/>
        <v>-0.10000000000000142</v>
      </c>
    </row>
    <row r="1673" spans="1:12">
      <c r="A1673" s="77">
        <v>43478</v>
      </c>
      <c r="B1673" s="54">
        <v>66</v>
      </c>
      <c r="C1673" s="54">
        <v>52.1</v>
      </c>
      <c r="D1673" s="54">
        <v>37</v>
      </c>
      <c r="E1673" s="66">
        <v>29.5</v>
      </c>
      <c r="F1673" s="54">
        <v>8</v>
      </c>
      <c r="G1673" s="60">
        <v>2.4</v>
      </c>
      <c r="H1673" s="66">
        <v>0</v>
      </c>
      <c r="K1673" s="5">
        <f t="shared" si="98"/>
        <v>-0.10000000000000142</v>
      </c>
      <c r="L1673" s="1">
        <f t="shared" si="99"/>
        <v>0.10000000000000142</v>
      </c>
    </row>
    <row r="1674" spans="1:12">
      <c r="A1674" s="77">
        <v>43479</v>
      </c>
      <c r="B1674" s="54">
        <v>63</v>
      </c>
      <c r="C1674" s="54">
        <v>58</v>
      </c>
      <c r="D1674" s="54">
        <v>50</v>
      </c>
      <c r="E1674" s="66">
        <v>29.4</v>
      </c>
      <c r="F1674" s="54">
        <v>12</v>
      </c>
      <c r="G1674" s="60">
        <v>5.3</v>
      </c>
      <c r="H1674" s="66">
        <v>0</v>
      </c>
      <c r="K1674" s="5">
        <f t="shared" si="98"/>
        <v>-9.9999999999997868E-2</v>
      </c>
      <c r="L1674" s="1">
        <f t="shared" si="99"/>
        <v>-0.10000000000000142</v>
      </c>
    </row>
    <row r="1675" spans="1:12">
      <c r="A1675" s="77">
        <v>43480</v>
      </c>
      <c r="B1675" s="54">
        <v>50</v>
      </c>
      <c r="C1675" s="54">
        <v>43.3</v>
      </c>
      <c r="D1675" s="54">
        <v>0</v>
      </c>
      <c r="E1675" s="66">
        <v>29.3</v>
      </c>
      <c r="F1675" s="54">
        <v>6</v>
      </c>
      <c r="G1675" s="60">
        <v>2.1</v>
      </c>
      <c r="H1675" s="66">
        <v>0</v>
      </c>
      <c r="K1675" s="5">
        <f t="shared" si="98"/>
        <v>-0.10000000000000142</v>
      </c>
      <c r="L1675" s="1">
        <f t="shared" si="99"/>
        <v>-9.9999999999997868E-2</v>
      </c>
    </row>
    <row r="1676" spans="1:12">
      <c r="A1676" s="77">
        <v>43481</v>
      </c>
      <c r="B1676" s="54">
        <v>54</v>
      </c>
      <c r="C1676" s="54">
        <v>50.4</v>
      </c>
      <c r="D1676" s="54">
        <v>45</v>
      </c>
      <c r="E1676" s="66">
        <v>29.2</v>
      </c>
      <c r="F1676" s="54">
        <v>33</v>
      </c>
      <c r="G1676" s="60">
        <v>10.4</v>
      </c>
      <c r="H1676" s="66">
        <v>0</v>
      </c>
      <c r="K1676" s="5">
        <f t="shared" si="98"/>
        <v>0.19999999999999929</v>
      </c>
      <c r="L1676" s="1">
        <f t="shared" si="99"/>
        <v>-0.10000000000000142</v>
      </c>
    </row>
    <row r="1677" spans="1:12">
      <c r="A1677" s="77">
        <v>43482</v>
      </c>
      <c r="B1677" s="54">
        <v>54</v>
      </c>
      <c r="C1677" s="54">
        <v>50.3</v>
      </c>
      <c r="D1677" s="54">
        <v>45</v>
      </c>
      <c r="E1677" s="66">
        <v>29.4</v>
      </c>
      <c r="F1677" s="54">
        <v>8</v>
      </c>
      <c r="G1677" s="60">
        <v>2.1</v>
      </c>
      <c r="H1677" s="66">
        <v>0</v>
      </c>
      <c r="K1677" s="5">
        <f t="shared" si="98"/>
        <v>0.40000000000000213</v>
      </c>
      <c r="L1677" s="1">
        <f t="shared" si="99"/>
        <v>0.19999999999999929</v>
      </c>
    </row>
    <row r="1678" spans="1:12">
      <c r="A1678" s="77">
        <v>43483</v>
      </c>
      <c r="B1678" s="54">
        <v>50</v>
      </c>
      <c r="C1678" s="54">
        <v>47.2</v>
      </c>
      <c r="D1678" s="54">
        <v>45</v>
      </c>
      <c r="E1678" s="66">
        <v>29.8</v>
      </c>
      <c r="F1678" s="54">
        <v>6</v>
      </c>
      <c r="G1678" s="60">
        <v>2.6</v>
      </c>
      <c r="H1678" s="66">
        <v>0</v>
      </c>
      <c r="K1678" s="5">
        <f t="shared" si="98"/>
        <v>0</v>
      </c>
      <c r="L1678" s="1">
        <f t="shared" si="99"/>
        <v>0.40000000000000213</v>
      </c>
    </row>
    <row r="1679" spans="1:12">
      <c r="A1679" s="77">
        <v>43484</v>
      </c>
      <c r="B1679" s="54">
        <v>52</v>
      </c>
      <c r="C1679" s="54">
        <v>49.8</v>
      </c>
      <c r="D1679" s="54">
        <v>46</v>
      </c>
      <c r="E1679" s="66">
        <v>29.8</v>
      </c>
      <c r="F1679" s="54">
        <v>6</v>
      </c>
      <c r="G1679" s="60">
        <v>1.2</v>
      </c>
      <c r="H1679" s="66">
        <v>0</v>
      </c>
      <c r="K1679" s="5">
        <f t="shared" si="98"/>
        <v>-0.40000000000000213</v>
      </c>
      <c r="L1679" s="1">
        <f t="shared" si="99"/>
        <v>0</v>
      </c>
    </row>
    <row r="1680" spans="1:12">
      <c r="A1680" s="77">
        <v>43485</v>
      </c>
      <c r="B1680" s="54">
        <v>57</v>
      </c>
      <c r="C1680" s="54">
        <v>53.4</v>
      </c>
      <c r="D1680" s="54">
        <v>48</v>
      </c>
      <c r="E1680" s="66">
        <v>29.4</v>
      </c>
      <c r="F1680" s="54">
        <v>12</v>
      </c>
      <c r="G1680" s="60">
        <v>5.0999999999999996</v>
      </c>
      <c r="H1680" s="66">
        <v>0</v>
      </c>
      <c r="K1680" s="5">
        <f t="shared" si="98"/>
        <v>0.30000000000000071</v>
      </c>
      <c r="L1680" s="1">
        <f t="shared" si="99"/>
        <v>-0.40000000000000213</v>
      </c>
    </row>
    <row r="1681" spans="1:12">
      <c r="A1681" s="77">
        <v>43486</v>
      </c>
      <c r="B1681" s="54">
        <v>59</v>
      </c>
      <c r="C1681" s="54">
        <v>48.3</v>
      </c>
      <c r="D1681" s="54">
        <v>37</v>
      </c>
      <c r="E1681" s="66">
        <v>29.7</v>
      </c>
      <c r="F1681" s="54">
        <v>5</v>
      </c>
      <c r="G1681" s="60">
        <v>0.5</v>
      </c>
      <c r="H1681" s="66">
        <v>0</v>
      </c>
      <c r="K1681" s="5">
        <f t="shared" si="98"/>
        <v>0.19999999999999929</v>
      </c>
      <c r="L1681" s="1">
        <f t="shared" si="99"/>
        <v>0.30000000000000071</v>
      </c>
    </row>
    <row r="1682" spans="1:12">
      <c r="A1682" s="77">
        <v>43487</v>
      </c>
      <c r="B1682" s="54">
        <v>63</v>
      </c>
      <c r="C1682" s="54">
        <v>54.1</v>
      </c>
      <c r="D1682" s="54">
        <v>45</v>
      </c>
      <c r="E1682" s="66">
        <v>29.9</v>
      </c>
      <c r="F1682" s="54">
        <v>15</v>
      </c>
      <c r="G1682" s="60">
        <v>7.3</v>
      </c>
      <c r="H1682" s="66">
        <v>0</v>
      </c>
      <c r="K1682" s="5">
        <f t="shared" si="98"/>
        <v>0</v>
      </c>
      <c r="L1682" s="1">
        <f t="shared" si="99"/>
        <v>0.19999999999999929</v>
      </c>
    </row>
    <row r="1683" spans="1:12">
      <c r="A1683" s="77">
        <v>43488</v>
      </c>
      <c r="B1683" s="54">
        <v>59</v>
      </c>
      <c r="C1683" s="54">
        <v>46.2</v>
      </c>
      <c r="D1683" s="54">
        <v>34</v>
      </c>
      <c r="E1683" s="66">
        <v>29.9</v>
      </c>
      <c r="F1683" s="54">
        <v>3</v>
      </c>
      <c r="G1683" s="60">
        <v>0.3</v>
      </c>
      <c r="H1683" s="66">
        <v>0</v>
      </c>
      <c r="K1683" s="5">
        <f t="shared" si="98"/>
        <v>-0.19999999999999929</v>
      </c>
      <c r="L1683" s="1">
        <f t="shared" si="99"/>
        <v>0</v>
      </c>
    </row>
    <row r="1684" spans="1:12">
      <c r="A1684" s="77">
        <v>43489</v>
      </c>
      <c r="B1684" s="54">
        <v>72</v>
      </c>
      <c r="C1684" s="54">
        <v>63.4</v>
      </c>
      <c r="D1684" s="54">
        <v>54</v>
      </c>
      <c r="E1684" s="66">
        <v>29.7</v>
      </c>
      <c r="F1684" s="54">
        <v>21</v>
      </c>
      <c r="G1684" s="60">
        <v>6.2</v>
      </c>
      <c r="H1684" s="66">
        <v>0</v>
      </c>
      <c r="K1684" s="5">
        <f t="shared" si="98"/>
        <v>0</v>
      </c>
      <c r="L1684" s="1">
        <f t="shared" si="99"/>
        <v>-0.19999999999999929</v>
      </c>
    </row>
    <row r="1685" spans="1:12">
      <c r="A1685" s="77">
        <v>43490</v>
      </c>
      <c r="B1685" s="54">
        <v>75</v>
      </c>
      <c r="C1685" s="54">
        <v>58.7</v>
      </c>
      <c r="D1685" s="54">
        <v>34</v>
      </c>
      <c r="E1685" s="66">
        <v>29.7</v>
      </c>
      <c r="F1685" s="54">
        <v>15</v>
      </c>
      <c r="G1685" s="60">
        <v>6.1</v>
      </c>
      <c r="H1685" s="66">
        <v>0</v>
      </c>
      <c r="K1685" s="5">
        <f t="shared" si="98"/>
        <v>0.10000000000000142</v>
      </c>
      <c r="L1685" s="1">
        <f t="shared" si="99"/>
        <v>0</v>
      </c>
    </row>
    <row r="1686" spans="1:12">
      <c r="A1686" s="77">
        <v>43491</v>
      </c>
      <c r="B1686" s="54">
        <v>72</v>
      </c>
      <c r="C1686" s="54">
        <v>61.5</v>
      </c>
      <c r="D1686" s="54">
        <v>50</v>
      </c>
      <c r="E1686" s="66">
        <v>29.8</v>
      </c>
      <c r="F1686" s="54">
        <v>16</v>
      </c>
      <c r="G1686" s="60">
        <v>7.3</v>
      </c>
      <c r="H1686" s="66">
        <v>0</v>
      </c>
      <c r="K1686" s="5">
        <f t="shared" si="98"/>
        <v>-0.19999999999999929</v>
      </c>
      <c r="L1686" s="1">
        <f t="shared" si="99"/>
        <v>0.10000000000000142</v>
      </c>
    </row>
    <row r="1687" spans="1:12">
      <c r="A1687" s="77">
        <v>43492</v>
      </c>
      <c r="B1687" s="54">
        <v>73</v>
      </c>
      <c r="C1687" s="54">
        <v>55.4</v>
      </c>
      <c r="D1687" s="54">
        <v>40</v>
      </c>
      <c r="E1687" s="66">
        <v>29.6</v>
      </c>
      <c r="F1687" s="54">
        <v>10</v>
      </c>
      <c r="G1687" s="60">
        <v>2.6</v>
      </c>
      <c r="H1687" s="66">
        <v>0</v>
      </c>
      <c r="K1687" s="5">
        <f t="shared" si="98"/>
        <v>-0.10000000000000142</v>
      </c>
      <c r="L1687" s="1">
        <f t="shared" si="99"/>
        <v>-0.19999999999999929</v>
      </c>
    </row>
    <row r="1688" spans="1:12">
      <c r="A1688" s="77">
        <v>43493</v>
      </c>
      <c r="B1688" s="54">
        <v>61</v>
      </c>
      <c r="C1688" s="54">
        <v>53.6</v>
      </c>
      <c r="D1688" s="54">
        <v>44</v>
      </c>
      <c r="E1688" s="66">
        <v>29.5</v>
      </c>
      <c r="F1688" s="54">
        <v>7</v>
      </c>
      <c r="G1688" s="60">
        <v>3.2</v>
      </c>
      <c r="H1688" s="66">
        <v>0</v>
      </c>
      <c r="K1688" s="5">
        <f t="shared" si="98"/>
        <v>-0.10000000000000142</v>
      </c>
      <c r="L1688" s="1">
        <f t="shared" si="99"/>
        <v>-0.10000000000000142</v>
      </c>
    </row>
    <row r="1689" spans="1:12">
      <c r="A1689" s="77">
        <v>43494</v>
      </c>
      <c r="B1689" s="54">
        <v>69</v>
      </c>
      <c r="C1689" s="54">
        <v>54.5</v>
      </c>
      <c r="D1689" s="54">
        <v>45</v>
      </c>
      <c r="E1689" s="66">
        <v>29.4</v>
      </c>
      <c r="F1689" s="54">
        <v>6</v>
      </c>
      <c r="G1689" s="60">
        <v>1.3</v>
      </c>
      <c r="H1689" s="66">
        <v>0</v>
      </c>
      <c r="K1689" s="5">
        <f t="shared" si="98"/>
        <v>0</v>
      </c>
      <c r="L1689" s="1">
        <f t="shared" si="99"/>
        <v>-0.10000000000000142</v>
      </c>
    </row>
    <row r="1690" spans="1:12">
      <c r="A1690" s="77">
        <v>43495</v>
      </c>
      <c r="B1690" s="54">
        <v>63</v>
      </c>
      <c r="C1690" s="54">
        <v>52.6</v>
      </c>
      <c r="D1690" s="54">
        <v>42</v>
      </c>
      <c r="E1690" s="66">
        <v>29.4</v>
      </c>
      <c r="F1690" s="54">
        <v>5</v>
      </c>
      <c r="G1690" s="60">
        <v>0.8</v>
      </c>
      <c r="H1690" s="66">
        <v>0</v>
      </c>
      <c r="K1690" s="5">
        <f t="shared" si="98"/>
        <v>-9.9999999999997868E-2</v>
      </c>
      <c r="L1690" s="1">
        <f t="shared" si="99"/>
        <v>0</v>
      </c>
    </row>
    <row r="1691" spans="1:12">
      <c r="A1691" s="77">
        <v>43496</v>
      </c>
      <c r="B1691" s="54">
        <v>69</v>
      </c>
      <c r="C1691" s="54">
        <v>54.7</v>
      </c>
      <c r="D1691" s="54">
        <v>41</v>
      </c>
      <c r="E1691" s="66">
        <v>29.3</v>
      </c>
      <c r="F1691" s="54">
        <v>12</v>
      </c>
      <c r="G1691" s="60">
        <v>2.6</v>
      </c>
      <c r="H1691" s="66">
        <v>0</v>
      </c>
      <c r="K1691" s="5">
        <f t="shared" si="98"/>
        <v>0</v>
      </c>
      <c r="L1691" s="1">
        <f t="shared" si="99"/>
        <v>-9.9999999999997868E-2</v>
      </c>
    </row>
    <row r="1692" spans="1:12">
      <c r="A1692" s="77">
        <v>43497</v>
      </c>
      <c r="B1692" s="54">
        <v>57</v>
      </c>
      <c r="C1692" s="54">
        <v>52.8</v>
      </c>
      <c r="D1692" s="54">
        <v>50</v>
      </c>
      <c r="E1692" s="66">
        <v>29.3</v>
      </c>
      <c r="F1692" s="54">
        <v>15</v>
      </c>
      <c r="G1692" s="60">
        <v>6.3</v>
      </c>
      <c r="H1692" s="66">
        <v>0</v>
      </c>
      <c r="K1692" s="5">
        <f t="shared" si="98"/>
        <v>-0.30000000000000071</v>
      </c>
      <c r="L1692" s="1">
        <f t="shared" si="99"/>
        <v>0</v>
      </c>
    </row>
    <row r="1693" spans="1:12">
      <c r="A1693" s="77">
        <v>43498</v>
      </c>
      <c r="B1693" s="54">
        <v>56</v>
      </c>
      <c r="C1693" s="54">
        <v>51.4</v>
      </c>
      <c r="D1693" s="54">
        <v>48</v>
      </c>
      <c r="E1693" s="66">
        <v>29</v>
      </c>
      <c r="F1693" s="54">
        <v>22</v>
      </c>
      <c r="G1693" s="60">
        <v>8.6</v>
      </c>
      <c r="H1693" s="66">
        <v>1.21</v>
      </c>
      <c r="K1693" s="5">
        <f t="shared" si="98"/>
        <v>0</v>
      </c>
      <c r="L1693" s="1">
        <f t="shared" si="99"/>
        <v>-0.30000000000000071</v>
      </c>
    </row>
    <row r="1694" spans="1:12">
      <c r="A1694" s="77">
        <v>43499</v>
      </c>
      <c r="B1694" s="54">
        <v>51</v>
      </c>
      <c r="C1694" s="54">
        <v>48.3</v>
      </c>
      <c r="D1694" s="54">
        <v>46</v>
      </c>
      <c r="E1694" s="66">
        <v>29</v>
      </c>
      <c r="F1694" s="54">
        <v>23</v>
      </c>
      <c r="G1694" s="60">
        <v>5.0999999999999996</v>
      </c>
      <c r="H1694" s="66">
        <v>1.32</v>
      </c>
      <c r="K1694" s="5">
        <f t="shared" si="98"/>
        <v>-0.10000000000000142</v>
      </c>
      <c r="L1694" s="1">
        <f t="shared" si="99"/>
        <v>0</v>
      </c>
    </row>
    <row r="1695" spans="1:12">
      <c r="A1695" s="77">
        <v>43500</v>
      </c>
      <c r="B1695" s="54">
        <v>50</v>
      </c>
      <c r="C1695" s="54">
        <v>44.7</v>
      </c>
      <c r="D1695" s="54">
        <v>39</v>
      </c>
      <c r="E1695" s="66">
        <v>28.9</v>
      </c>
      <c r="F1695" s="54">
        <v>25</v>
      </c>
      <c r="G1695" s="60">
        <v>11.4</v>
      </c>
      <c r="H1695" s="66">
        <v>0.84</v>
      </c>
      <c r="K1695" s="5">
        <f t="shared" si="98"/>
        <v>0.40000000000000213</v>
      </c>
      <c r="L1695" s="1">
        <f t="shared" si="99"/>
        <v>-0.10000000000000142</v>
      </c>
    </row>
    <row r="1696" spans="1:12">
      <c r="A1696" s="77">
        <v>43501</v>
      </c>
      <c r="B1696" s="54">
        <v>50</v>
      </c>
      <c r="C1696" s="54">
        <v>40.299999999999997</v>
      </c>
      <c r="D1696" s="54">
        <v>32</v>
      </c>
      <c r="E1696" s="66">
        <v>29.3</v>
      </c>
      <c r="F1696" s="54">
        <v>10</v>
      </c>
      <c r="G1696" s="60">
        <v>4.2</v>
      </c>
      <c r="H1696" s="66">
        <v>0.13</v>
      </c>
      <c r="K1696" s="5">
        <f t="shared" si="98"/>
        <v>0.30000000000000071</v>
      </c>
      <c r="L1696" s="1">
        <f t="shared" si="99"/>
        <v>0.40000000000000213</v>
      </c>
    </row>
    <row r="1697" spans="1:12">
      <c r="A1697" s="77">
        <v>43502</v>
      </c>
      <c r="B1697" s="54">
        <v>50</v>
      </c>
      <c r="C1697" s="54">
        <v>40</v>
      </c>
      <c r="D1697" s="54">
        <v>32</v>
      </c>
      <c r="E1697" s="66">
        <v>29.6</v>
      </c>
      <c r="F1697" s="54">
        <v>5</v>
      </c>
      <c r="G1697" s="60">
        <v>1.6</v>
      </c>
      <c r="H1697" s="66">
        <v>0</v>
      </c>
      <c r="K1697" s="5">
        <f t="shared" si="98"/>
        <v>9.9999999999997868E-2</v>
      </c>
      <c r="L1697" s="1">
        <f t="shared" si="99"/>
        <v>0.30000000000000071</v>
      </c>
    </row>
    <row r="1698" spans="1:12">
      <c r="A1698" s="77">
        <v>43503</v>
      </c>
      <c r="B1698" s="54">
        <v>49</v>
      </c>
      <c r="C1698" s="54">
        <v>40.799999999999997</v>
      </c>
      <c r="D1698" s="54">
        <v>31</v>
      </c>
      <c r="E1698" s="66">
        <v>29.7</v>
      </c>
      <c r="F1698" s="54">
        <v>9</v>
      </c>
      <c r="G1698" s="60">
        <v>3.4</v>
      </c>
      <c r="H1698" s="66">
        <v>0</v>
      </c>
      <c r="K1698" s="5">
        <f t="shared" si="98"/>
        <v>-0.19999999999999929</v>
      </c>
      <c r="L1698" s="1">
        <f t="shared" si="99"/>
        <v>9.9999999999997868E-2</v>
      </c>
    </row>
    <row r="1699" spans="1:12">
      <c r="A1699" s="77">
        <v>43504</v>
      </c>
      <c r="B1699" s="54">
        <v>52</v>
      </c>
      <c r="C1699" s="54">
        <v>43.9</v>
      </c>
      <c r="D1699" s="54">
        <v>37</v>
      </c>
      <c r="E1699" s="66">
        <v>29.5</v>
      </c>
      <c r="F1699" s="54">
        <v>6</v>
      </c>
      <c r="G1699" s="60">
        <v>1.6</v>
      </c>
      <c r="H1699" s="66">
        <v>0</v>
      </c>
      <c r="K1699" s="5">
        <f t="shared" si="98"/>
        <v>-0.30000000000000071</v>
      </c>
      <c r="L1699" s="1">
        <f t="shared" si="99"/>
        <v>-0.19999999999999929</v>
      </c>
    </row>
    <row r="1700" spans="1:12">
      <c r="A1700" s="77">
        <v>43505</v>
      </c>
      <c r="B1700" s="54">
        <v>49</v>
      </c>
      <c r="C1700" s="54">
        <v>43.8</v>
      </c>
      <c r="D1700" s="54">
        <v>36</v>
      </c>
      <c r="E1700" s="66">
        <v>29.2</v>
      </c>
      <c r="F1700" s="54">
        <v>36</v>
      </c>
      <c r="G1700" s="60">
        <v>14.1</v>
      </c>
      <c r="H1700" s="66">
        <v>0</v>
      </c>
      <c r="K1700" s="5">
        <f t="shared" si="98"/>
        <v>0.19999999999999929</v>
      </c>
      <c r="L1700" s="1">
        <f t="shared" si="99"/>
        <v>-0.30000000000000071</v>
      </c>
    </row>
    <row r="1701" spans="1:12">
      <c r="A1701" s="77">
        <v>43506</v>
      </c>
      <c r="B1701" s="54">
        <v>47</v>
      </c>
      <c r="C1701" s="54">
        <v>37.299999999999997</v>
      </c>
      <c r="D1701" s="54">
        <v>30</v>
      </c>
      <c r="E1701" s="66">
        <v>29.4</v>
      </c>
      <c r="F1701" s="54">
        <v>7</v>
      </c>
      <c r="G1701" s="60">
        <v>1.8</v>
      </c>
      <c r="H1701" s="66">
        <v>0.13</v>
      </c>
      <c r="K1701" s="5">
        <f t="shared" si="98"/>
        <v>0.20000000000000284</v>
      </c>
      <c r="L1701" s="1">
        <f t="shared" si="99"/>
        <v>0.19999999999999929</v>
      </c>
    </row>
    <row r="1702" spans="1:12">
      <c r="A1702" s="77">
        <v>43507</v>
      </c>
      <c r="B1702" s="54">
        <v>48</v>
      </c>
      <c r="C1702" s="54">
        <v>42.5</v>
      </c>
      <c r="D1702" s="54">
        <v>33</v>
      </c>
      <c r="E1702" s="66">
        <v>29.6</v>
      </c>
      <c r="F1702" s="54">
        <v>15</v>
      </c>
      <c r="G1702" s="60">
        <v>5.5</v>
      </c>
      <c r="H1702" s="66">
        <v>0</v>
      </c>
      <c r="K1702" s="5">
        <f t="shared" si="98"/>
        <v>-0.20000000000000284</v>
      </c>
      <c r="L1702" s="1">
        <f t="shared" si="99"/>
        <v>0.20000000000000284</v>
      </c>
    </row>
    <row r="1703" spans="1:12">
      <c r="A1703" s="77">
        <v>43508</v>
      </c>
      <c r="B1703" s="54">
        <v>46</v>
      </c>
      <c r="C1703" s="54">
        <v>39.5</v>
      </c>
      <c r="D1703" s="54">
        <v>33</v>
      </c>
      <c r="E1703" s="66">
        <v>29.4</v>
      </c>
      <c r="F1703" s="54">
        <v>9</v>
      </c>
      <c r="G1703" s="60">
        <v>2.8</v>
      </c>
      <c r="H1703" s="66">
        <v>0</v>
      </c>
      <c r="K1703" s="5">
        <f t="shared" si="98"/>
        <v>-0.19999999999999929</v>
      </c>
      <c r="L1703" s="1">
        <f t="shared" si="99"/>
        <v>-0.20000000000000284</v>
      </c>
    </row>
    <row r="1704" spans="1:12">
      <c r="A1704" s="77">
        <v>43509</v>
      </c>
      <c r="B1704" s="54">
        <v>39</v>
      </c>
      <c r="C1704" s="54">
        <v>35.4</v>
      </c>
      <c r="D1704" s="54">
        <v>33</v>
      </c>
      <c r="E1704" s="66">
        <v>29.2</v>
      </c>
      <c r="F1704" s="54">
        <v>9</v>
      </c>
      <c r="G1704" s="60">
        <v>3.6</v>
      </c>
      <c r="H1704" s="66">
        <v>1.95</v>
      </c>
      <c r="K1704" s="5">
        <f t="shared" si="98"/>
        <v>-0.30000000000000071</v>
      </c>
      <c r="L1704" s="1">
        <f t="shared" si="99"/>
        <v>-0.19999999999999929</v>
      </c>
    </row>
    <row r="1705" spans="1:12">
      <c r="A1705" s="77">
        <v>43510</v>
      </c>
      <c r="B1705" s="54">
        <v>51</v>
      </c>
      <c r="C1705" s="54">
        <v>43.3</v>
      </c>
      <c r="D1705" s="54">
        <v>37</v>
      </c>
      <c r="E1705" s="66">
        <v>28.9</v>
      </c>
      <c r="F1705" s="54">
        <v>24</v>
      </c>
      <c r="G1705" s="60">
        <v>7.6</v>
      </c>
      <c r="H1705" s="66">
        <v>0</v>
      </c>
      <c r="K1705" s="5">
        <f t="shared" si="98"/>
        <v>0.40000000000000213</v>
      </c>
      <c r="L1705" s="1">
        <f t="shared" si="99"/>
        <v>-0.30000000000000071</v>
      </c>
    </row>
    <row r="1706" spans="1:12">
      <c r="A1706" s="77">
        <v>43511</v>
      </c>
      <c r="B1706" s="54">
        <v>51</v>
      </c>
      <c r="C1706" s="54">
        <v>44.6</v>
      </c>
      <c r="D1706" s="54">
        <v>36</v>
      </c>
      <c r="E1706" s="66">
        <v>29.3</v>
      </c>
      <c r="F1706" s="54">
        <v>21</v>
      </c>
      <c r="G1706" s="60">
        <v>9.6999999999999993</v>
      </c>
      <c r="H1706" s="66">
        <v>0.17</v>
      </c>
      <c r="K1706" s="5">
        <f t="shared" si="98"/>
        <v>0.19999999999999929</v>
      </c>
      <c r="L1706" s="1">
        <f t="shared" si="99"/>
        <v>0.40000000000000213</v>
      </c>
    </row>
    <row r="1707" spans="1:12">
      <c r="A1707" s="77">
        <v>43512</v>
      </c>
      <c r="B1707" s="54">
        <v>55</v>
      </c>
      <c r="C1707" s="54">
        <v>45.1</v>
      </c>
      <c r="D1707" s="54">
        <v>38</v>
      </c>
      <c r="E1707" s="66">
        <v>29.5</v>
      </c>
      <c r="F1707" s="54">
        <v>14</v>
      </c>
      <c r="G1707" s="60">
        <v>8</v>
      </c>
      <c r="H1707" s="66">
        <v>0</v>
      </c>
      <c r="K1707" s="5">
        <f t="shared" si="98"/>
        <v>0</v>
      </c>
      <c r="L1707" s="1">
        <f t="shared" si="99"/>
        <v>0.19999999999999929</v>
      </c>
    </row>
    <row r="1708" spans="1:12">
      <c r="A1708" s="77">
        <v>43513</v>
      </c>
      <c r="B1708" s="54">
        <v>52</v>
      </c>
      <c r="C1708" s="54">
        <v>42.8</v>
      </c>
      <c r="D1708" s="54">
        <v>37</v>
      </c>
      <c r="E1708" s="66">
        <v>29.5</v>
      </c>
      <c r="F1708" s="54">
        <v>23</v>
      </c>
      <c r="G1708" s="60">
        <v>5.2</v>
      </c>
      <c r="H1708" s="66">
        <v>0</v>
      </c>
      <c r="K1708" s="5">
        <f t="shared" si="98"/>
        <v>0.19999999999999929</v>
      </c>
      <c r="L1708" s="1">
        <f t="shared" si="99"/>
        <v>0</v>
      </c>
    </row>
    <row r="1709" spans="1:12">
      <c r="A1709" s="77">
        <v>43514</v>
      </c>
      <c r="B1709" s="54">
        <v>55</v>
      </c>
      <c r="C1709" s="54">
        <v>44.9</v>
      </c>
      <c r="D1709" s="54">
        <v>35</v>
      </c>
      <c r="E1709" s="66">
        <v>29.7</v>
      </c>
      <c r="F1709" s="54">
        <v>15</v>
      </c>
      <c r="G1709" s="60">
        <v>8.3000000000000007</v>
      </c>
      <c r="H1709" s="66">
        <v>0.01</v>
      </c>
      <c r="K1709" s="5">
        <f t="shared" si="98"/>
        <v>-9.9999999999997868E-2</v>
      </c>
      <c r="L1709" s="1">
        <f t="shared" si="99"/>
        <v>0.19999999999999929</v>
      </c>
    </row>
    <row r="1710" spans="1:12">
      <c r="A1710" s="77">
        <v>43515</v>
      </c>
      <c r="B1710" s="54">
        <v>57</v>
      </c>
      <c r="C1710" s="54">
        <v>45</v>
      </c>
      <c r="D1710" s="54">
        <v>33</v>
      </c>
      <c r="E1710" s="66">
        <v>29.6</v>
      </c>
      <c r="F1710" s="54">
        <v>12</v>
      </c>
      <c r="G1710" s="60">
        <v>5.9</v>
      </c>
      <c r="H1710" s="66">
        <v>0</v>
      </c>
      <c r="K1710" s="5">
        <f t="shared" si="98"/>
        <v>-0.30000000000000071</v>
      </c>
      <c r="L1710" s="1">
        <f t="shared" si="99"/>
        <v>-9.9999999999997868E-2</v>
      </c>
    </row>
    <row r="1711" spans="1:12">
      <c r="A1711" s="77">
        <v>43516</v>
      </c>
      <c r="B1711" s="54">
        <v>54</v>
      </c>
      <c r="C1711" s="54">
        <v>44.5</v>
      </c>
      <c r="D1711" s="54">
        <v>36</v>
      </c>
      <c r="E1711" s="66">
        <v>29.3</v>
      </c>
      <c r="F1711" s="54">
        <v>13</v>
      </c>
      <c r="G1711" s="60">
        <v>4.8</v>
      </c>
      <c r="H1711" s="66">
        <v>0</v>
      </c>
      <c r="K1711" s="5">
        <f t="shared" si="98"/>
        <v>0</v>
      </c>
      <c r="L1711" s="1">
        <f t="shared" si="99"/>
        <v>-0.30000000000000071</v>
      </c>
    </row>
    <row r="1712" spans="1:12">
      <c r="A1712" s="77">
        <v>43517</v>
      </c>
      <c r="B1712" s="54">
        <v>54</v>
      </c>
      <c r="C1712" s="54">
        <v>45.5</v>
      </c>
      <c r="D1712" s="54">
        <v>37</v>
      </c>
      <c r="E1712" s="66">
        <v>29.3</v>
      </c>
      <c r="F1712" s="54">
        <v>25</v>
      </c>
      <c r="G1712" s="60">
        <v>14.4</v>
      </c>
      <c r="H1712" s="66">
        <v>0</v>
      </c>
      <c r="K1712" s="5">
        <f t="shared" si="98"/>
        <v>0.30000000000000071</v>
      </c>
      <c r="L1712" s="1">
        <f t="shared" si="99"/>
        <v>0</v>
      </c>
    </row>
    <row r="1713" spans="1:12">
      <c r="A1713" s="77">
        <v>43518</v>
      </c>
      <c r="B1713" s="54">
        <v>59</v>
      </c>
      <c r="C1713" s="54">
        <v>45.3</v>
      </c>
      <c r="D1713" s="54">
        <v>35</v>
      </c>
      <c r="E1713" s="66">
        <v>29.6</v>
      </c>
      <c r="F1713" s="54">
        <v>14</v>
      </c>
      <c r="G1713" s="60">
        <v>6.8</v>
      </c>
      <c r="H1713" s="66">
        <v>0</v>
      </c>
      <c r="K1713" s="5">
        <f t="shared" si="98"/>
        <v>9.9999999999997868E-2</v>
      </c>
      <c r="L1713" s="1">
        <f t="shared" si="99"/>
        <v>0.30000000000000071</v>
      </c>
    </row>
    <row r="1714" spans="1:12">
      <c r="A1714" s="77">
        <v>43519</v>
      </c>
      <c r="B1714" s="54">
        <v>52</v>
      </c>
      <c r="C1714" s="54">
        <v>43.8</v>
      </c>
      <c r="D1714" s="54">
        <v>32</v>
      </c>
      <c r="E1714" s="66">
        <v>29.7</v>
      </c>
      <c r="F1714" s="54">
        <v>9</v>
      </c>
      <c r="G1714" s="60">
        <v>2.8</v>
      </c>
      <c r="H1714" s="66">
        <v>0</v>
      </c>
      <c r="K1714" s="5">
        <f t="shared" si="98"/>
        <v>-9.9999999999997868E-2</v>
      </c>
      <c r="L1714" s="1">
        <f t="shared" si="99"/>
        <v>9.9999999999997868E-2</v>
      </c>
    </row>
    <row r="1715" spans="1:12">
      <c r="A1715" s="77">
        <v>43520</v>
      </c>
      <c r="B1715" s="54">
        <v>50</v>
      </c>
      <c r="C1715" s="54">
        <v>46.8</v>
      </c>
      <c r="D1715" s="54">
        <v>43</v>
      </c>
      <c r="E1715" s="66">
        <v>29.6</v>
      </c>
      <c r="F1715" s="54">
        <v>21</v>
      </c>
      <c r="G1715" s="60">
        <v>7.8</v>
      </c>
      <c r="H1715" s="66">
        <v>0</v>
      </c>
      <c r="K1715" s="5">
        <f t="shared" si="98"/>
        <v>-0.30000000000000071</v>
      </c>
      <c r="L1715" s="1">
        <f t="shared" si="99"/>
        <v>-9.9999999999997868E-2</v>
      </c>
    </row>
    <row r="1716" spans="1:12">
      <c r="A1716" s="77">
        <v>43521</v>
      </c>
      <c r="B1716" s="54">
        <v>51</v>
      </c>
      <c r="C1716" s="54">
        <v>49.6</v>
      </c>
      <c r="D1716" s="54">
        <v>48</v>
      </c>
      <c r="E1716" s="66">
        <v>29.3</v>
      </c>
      <c r="F1716" s="54">
        <v>33</v>
      </c>
      <c r="G1716" s="60">
        <v>25.6</v>
      </c>
      <c r="H1716" s="66">
        <v>0.2</v>
      </c>
      <c r="K1716" s="5">
        <f t="shared" si="98"/>
        <v>0</v>
      </c>
      <c r="L1716" s="1">
        <f t="shared" si="99"/>
        <v>-0.30000000000000071</v>
      </c>
    </row>
    <row r="1717" spans="1:12">
      <c r="A1717" s="77">
        <v>43522</v>
      </c>
      <c r="B1717" s="54">
        <v>52</v>
      </c>
      <c r="C1717" s="54">
        <v>50.2</v>
      </c>
      <c r="D1717" s="54">
        <v>49</v>
      </c>
      <c r="E1717" s="66">
        <v>29.3</v>
      </c>
      <c r="F1717" s="54">
        <v>37</v>
      </c>
      <c r="G1717" s="60">
        <v>27.6</v>
      </c>
      <c r="H1717" s="66">
        <v>0.55000000000000004</v>
      </c>
      <c r="K1717" s="5">
        <f t="shared" si="98"/>
        <v>0</v>
      </c>
      <c r="L1717" s="1">
        <f t="shared" si="99"/>
        <v>0</v>
      </c>
    </row>
    <row r="1718" spans="1:12">
      <c r="A1718" s="77">
        <v>43523</v>
      </c>
      <c r="B1718" s="54">
        <v>58</v>
      </c>
      <c r="C1718" s="54">
        <v>51.7</v>
      </c>
      <c r="D1718" s="54">
        <v>48</v>
      </c>
      <c r="E1718" s="66">
        <v>29.3</v>
      </c>
      <c r="F1718" s="54">
        <v>33</v>
      </c>
      <c r="G1718" s="60">
        <v>24.4</v>
      </c>
      <c r="H1718" s="66">
        <v>1.1399999999999999</v>
      </c>
      <c r="K1718" s="5">
        <f t="shared" si="98"/>
        <v>0.19999999999999929</v>
      </c>
      <c r="L1718" s="1">
        <f t="shared" si="99"/>
        <v>0</v>
      </c>
    </row>
    <row r="1719" spans="1:12">
      <c r="A1719" s="77">
        <v>43524</v>
      </c>
      <c r="B1719" s="54">
        <v>55</v>
      </c>
      <c r="C1719" s="54">
        <v>49.5</v>
      </c>
      <c r="D1719" s="54">
        <v>40</v>
      </c>
      <c r="E1719" s="66">
        <v>29.5</v>
      </c>
      <c r="F1719" s="54">
        <v>13</v>
      </c>
      <c r="G1719" s="60">
        <v>4.8</v>
      </c>
      <c r="H1719" s="66">
        <v>0.03</v>
      </c>
      <c r="K1719" s="5">
        <f t="shared" si="98"/>
        <v>0</v>
      </c>
      <c r="L1719" s="1">
        <f t="shared" si="99"/>
        <v>0.19999999999999929</v>
      </c>
    </row>
    <row r="1720" spans="1:12">
      <c r="A1720" s="77">
        <v>43525</v>
      </c>
      <c r="B1720" s="54">
        <v>55</v>
      </c>
      <c r="C1720" s="54">
        <v>48.6</v>
      </c>
      <c r="D1720" s="54">
        <v>41</v>
      </c>
      <c r="E1720" s="66">
        <v>29.5</v>
      </c>
      <c r="F1720" s="54">
        <v>9</v>
      </c>
      <c r="G1720" s="60">
        <v>3.5</v>
      </c>
      <c r="H1720" s="66">
        <v>0</v>
      </c>
      <c r="K1720" s="5">
        <f t="shared" ref="K1720:K1783" si="100">E1721-E1720</f>
        <v>-0.10000000000000142</v>
      </c>
      <c r="L1720" s="1">
        <f t="shared" si="99"/>
        <v>0</v>
      </c>
    </row>
    <row r="1721" spans="1:12">
      <c r="A1721" s="77">
        <v>43526</v>
      </c>
      <c r="B1721" s="54">
        <v>58</v>
      </c>
      <c r="C1721" s="54">
        <v>50.8</v>
      </c>
      <c r="D1721" s="54">
        <v>45</v>
      </c>
      <c r="E1721" s="66">
        <v>29.4</v>
      </c>
      <c r="F1721" s="54">
        <v>10</v>
      </c>
      <c r="G1721" s="60">
        <v>5.4</v>
      </c>
      <c r="H1721" s="66">
        <v>0.18</v>
      </c>
      <c r="K1721" s="5">
        <f t="shared" si="100"/>
        <v>0</v>
      </c>
      <c r="L1721" s="1">
        <f t="shared" ref="L1721:L1784" si="101">E1721-E1720</f>
        <v>-0.10000000000000142</v>
      </c>
    </row>
    <row r="1722" spans="1:12">
      <c r="A1722" s="77">
        <v>43527</v>
      </c>
      <c r="B1722" s="54">
        <v>57</v>
      </c>
      <c r="C1722" s="54">
        <v>53</v>
      </c>
      <c r="D1722" s="54">
        <v>49</v>
      </c>
      <c r="E1722" s="66">
        <v>29.4</v>
      </c>
      <c r="F1722" s="54">
        <v>8</v>
      </c>
      <c r="G1722" s="60">
        <v>1.7</v>
      </c>
      <c r="H1722" s="66">
        <v>0.52</v>
      </c>
      <c r="K1722" s="5">
        <f t="shared" si="100"/>
        <v>0.10000000000000142</v>
      </c>
      <c r="L1722" s="1">
        <f t="shared" si="101"/>
        <v>0</v>
      </c>
    </row>
    <row r="1723" spans="1:12">
      <c r="A1723" s="77">
        <v>43528</v>
      </c>
      <c r="B1723" s="54">
        <v>57</v>
      </c>
      <c r="C1723" s="54">
        <v>51.8</v>
      </c>
      <c r="D1723" s="54">
        <v>48</v>
      </c>
      <c r="E1723" s="66">
        <v>29.5</v>
      </c>
      <c r="F1723" s="54">
        <v>17</v>
      </c>
      <c r="G1723" s="60">
        <v>5.7</v>
      </c>
      <c r="H1723" s="66">
        <v>0.28999999999999998</v>
      </c>
      <c r="K1723" s="5">
        <f t="shared" si="100"/>
        <v>-0.19999999999999929</v>
      </c>
      <c r="L1723" s="1">
        <f t="shared" si="101"/>
        <v>0.10000000000000142</v>
      </c>
    </row>
    <row r="1724" spans="1:12">
      <c r="A1724" s="77">
        <v>43529</v>
      </c>
      <c r="B1724" s="54">
        <v>51</v>
      </c>
      <c r="C1724" s="54">
        <v>49.6</v>
      </c>
      <c r="D1724" s="54">
        <v>47</v>
      </c>
      <c r="E1724" s="66">
        <v>29.3</v>
      </c>
      <c r="F1724" s="54">
        <v>14</v>
      </c>
      <c r="G1724" s="60">
        <v>3.7</v>
      </c>
      <c r="H1724" s="66">
        <v>0.05</v>
      </c>
      <c r="K1724" s="5">
        <f t="shared" si="100"/>
        <v>-0.19999999999999929</v>
      </c>
      <c r="L1724" s="1">
        <f t="shared" si="101"/>
        <v>-0.19999999999999929</v>
      </c>
    </row>
    <row r="1725" spans="1:12">
      <c r="A1725" s="77">
        <v>43530</v>
      </c>
      <c r="B1725" s="54">
        <v>59</v>
      </c>
      <c r="C1725" s="54">
        <v>53.7</v>
      </c>
      <c r="D1725" s="54">
        <v>50</v>
      </c>
      <c r="E1725" s="66">
        <v>29.1</v>
      </c>
      <c r="F1725" s="54">
        <v>26</v>
      </c>
      <c r="G1725" s="60">
        <v>14.9</v>
      </c>
      <c r="H1725" s="66">
        <v>1.08</v>
      </c>
      <c r="K1725" s="5">
        <f t="shared" si="100"/>
        <v>0.29999999999999716</v>
      </c>
      <c r="L1725" s="1">
        <f t="shared" si="101"/>
        <v>-0.19999999999999929</v>
      </c>
    </row>
    <row r="1726" spans="1:12">
      <c r="A1726" s="77">
        <v>43531</v>
      </c>
      <c r="B1726" s="54">
        <v>52</v>
      </c>
      <c r="C1726" s="54">
        <v>49.2</v>
      </c>
      <c r="D1726" s="54">
        <v>47</v>
      </c>
      <c r="E1726" s="66">
        <v>29.4</v>
      </c>
      <c r="F1726" s="54">
        <v>16</v>
      </c>
      <c r="G1726" s="60">
        <v>5.5</v>
      </c>
      <c r="H1726" s="66">
        <v>0.69</v>
      </c>
      <c r="K1726" s="5">
        <f t="shared" si="100"/>
        <v>0</v>
      </c>
      <c r="L1726" s="1">
        <f t="shared" si="101"/>
        <v>0.29999999999999716</v>
      </c>
    </row>
    <row r="1727" spans="1:12">
      <c r="A1727" s="77">
        <v>43532</v>
      </c>
      <c r="B1727" s="54">
        <v>54</v>
      </c>
      <c r="C1727" s="54">
        <v>46.8</v>
      </c>
      <c r="D1727" s="54">
        <v>43</v>
      </c>
      <c r="E1727" s="66">
        <v>29.4</v>
      </c>
      <c r="F1727" s="54">
        <v>16</v>
      </c>
      <c r="G1727" s="60">
        <v>5.0999999999999996</v>
      </c>
      <c r="H1727" s="66">
        <v>0.88</v>
      </c>
      <c r="K1727" s="5">
        <f t="shared" si="100"/>
        <v>0</v>
      </c>
      <c r="L1727" s="1">
        <f t="shared" si="101"/>
        <v>0</v>
      </c>
    </row>
    <row r="1728" spans="1:12">
      <c r="A1728" s="77">
        <v>43533</v>
      </c>
      <c r="B1728" s="54">
        <v>46</v>
      </c>
      <c r="C1728" s="54">
        <v>42.5</v>
      </c>
      <c r="D1728" s="54">
        <v>40</v>
      </c>
      <c r="E1728" s="66">
        <v>29.4</v>
      </c>
      <c r="F1728" s="54">
        <v>18</v>
      </c>
      <c r="G1728" s="60">
        <v>8.4</v>
      </c>
      <c r="H1728" s="66">
        <v>7.0000000000000007E-2</v>
      </c>
      <c r="K1728" s="5">
        <f t="shared" si="100"/>
        <v>0</v>
      </c>
      <c r="L1728" s="1">
        <f t="shared" si="101"/>
        <v>0</v>
      </c>
    </row>
    <row r="1729" spans="1:12">
      <c r="A1729" s="77">
        <v>43534</v>
      </c>
      <c r="B1729" s="54">
        <v>59</v>
      </c>
      <c r="C1729" s="54">
        <v>48.7</v>
      </c>
      <c r="D1729" s="54">
        <v>42</v>
      </c>
      <c r="E1729" s="66">
        <v>29.4</v>
      </c>
      <c r="F1729" s="54">
        <v>12</v>
      </c>
      <c r="G1729" s="60">
        <v>5.7</v>
      </c>
      <c r="H1729" s="66">
        <v>0.79</v>
      </c>
      <c r="K1729" s="5">
        <f t="shared" si="100"/>
        <v>0.10000000000000142</v>
      </c>
      <c r="L1729" s="1">
        <f t="shared" si="101"/>
        <v>0</v>
      </c>
    </row>
    <row r="1730" spans="1:12">
      <c r="A1730" s="77">
        <v>43535</v>
      </c>
      <c r="B1730" s="54">
        <v>68</v>
      </c>
      <c r="C1730" s="54">
        <v>55.6</v>
      </c>
      <c r="D1730" s="54">
        <v>47</v>
      </c>
      <c r="E1730" s="66">
        <v>29.5</v>
      </c>
      <c r="F1730" s="54">
        <v>14</v>
      </c>
      <c r="G1730" s="60">
        <v>7.8</v>
      </c>
      <c r="H1730" s="66">
        <v>0</v>
      </c>
      <c r="K1730" s="5">
        <f t="shared" si="100"/>
        <v>-0.10000000000000142</v>
      </c>
      <c r="L1730" s="1">
        <f t="shared" si="101"/>
        <v>0.10000000000000142</v>
      </c>
    </row>
    <row r="1731" spans="1:12">
      <c r="A1731" s="77">
        <v>43536</v>
      </c>
      <c r="B1731" s="54">
        <v>63</v>
      </c>
      <c r="C1731" s="54">
        <v>51.5</v>
      </c>
      <c r="D1731" s="54">
        <v>41</v>
      </c>
      <c r="E1731" s="66">
        <v>29.4</v>
      </c>
      <c r="F1731" s="54">
        <v>20</v>
      </c>
      <c r="G1731" s="60">
        <v>6.8</v>
      </c>
      <c r="H1731" s="66">
        <v>0</v>
      </c>
      <c r="K1731" s="5">
        <f t="shared" si="100"/>
        <v>0.30000000000000071</v>
      </c>
      <c r="L1731" s="1">
        <f t="shared" si="101"/>
        <v>-0.10000000000000142</v>
      </c>
    </row>
    <row r="1732" spans="1:12">
      <c r="A1732" s="77">
        <v>43537</v>
      </c>
      <c r="B1732" s="54">
        <v>62</v>
      </c>
      <c r="C1732" s="54">
        <v>48.6</v>
      </c>
      <c r="D1732" s="54">
        <v>35</v>
      </c>
      <c r="E1732" s="66">
        <v>29.7</v>
      </c>
      <c r="F1732" s="54">
        <v>13</v>
      </c>
      <c r="G1732" s="60">
        <v>5.7</v>
      </c>
      <c r="H1732" s="66">
        <v>0</v>
      </c>
      <c r="K1732" s="5">
        <f t="shared" si="100"/>
        <v>0</v>
      </c>
      <c r="L1732" s="1">
        <f t="shared" si="101"/>
        <v>0.30000000000000071</v>
      </c>
    </row>
    <row r="1733" spans="1:12">
      <c r="A1733" s="77">
        <v>43538</v>
      </c>
      <c r="B1733" s="54">
        <v>69</v>
      </c>
      <c r="C1733" s="54">
        <v>55.5</v>
      </c>
      <c r="D1733" s="54">
        <v>42</v>
      </c>
      <c r="E1733" s="66">
        <v>29.7</v>
      </c>
      <c r="F1733" s="54">
        <v>16</v>
      </c>
      <c r="G1733" s="60">
        <v>9.8000000000000007</v>
      </c>
      <c r="H1733" s="66">
        <v>0</v>
      </c>
      <c r="K1733" s="5">
        <f t="shared" si="100"/>
        <v>-9.9999999999997868E-2</v>
      </c>
      <c r="L1733" s="1">
        <f t="shared" si="101"/>
        <v>0</v>
      </c>
    </row>
    <row r="1734" spans="1:12">
      <c r="A1734" s="77">
        <v>43539</v>
      </c>
      <c r="B1734" s="54">
        <v>73</v>
      </c>
      <c r="C1734" s="54">
        <v>54.3</v>
      </c>
      <c r="D1734" s="54">
        <v>36</v>
      </c>
      <c r="E1734" s="66">
        <v>29.6</v>
      </c>
      <c r="F1734" s="54">
        <v>6</v>
      </c>
      <c r="G1734" s="60">
        <v>2.2000000000000002</v>
      </c>
      <c r="H1734" s="66">
        <v>0</v>
      </c>
      <c r="K1734" s="5">
        <f t="shared" si="100"/>
        <v>0</v>
      </c>
      <c r="L1734" s="1">
        <f t="shared" si="101"/>
        <v>-9.9999999999997868E-2</v>
      </c>
    </row>
    <row r="1735" spans="1:12">
      <c r="A1735" s="77">
        <v>43540</v>
      </c>
      <c r="B1735" s="54">
        <v>73</v>
      </c>
      <c r="C1735" s="54">
        <v>55.3</v>
      </c>
      <c r="D1735" s="54">
        <v>37</v>
      </c>
      <c r="E1735" s="66">
        <v>29.6</v>
      </c>
      <c r="F1735" s="54">
        <v>7</v>
      </c>
      <c r="G1735" s="60">
        <v>2</v>
      </c>
      <c r="H1735" s="66">
        <v>0</v>
      </c>
      <c r="K1735" s="5">
        <f t="shared" si="100"/>
        <v>-0.10000000000000142</v>
      </c>
      <c r="L1735" s="1">
        <f t="shared" si="101"/>
        <v>0</v>
      </c>
    </row>
    <row r="1736" spans="1:12">
      <c r="A1736" s="77">
        <v>43541</v>
      </c>
      <c r="B1736" s="54">
        <v>73</v>
      </c>
      <c r="C1736" s="54">
        <v>57.3</v>
      </c>
      <c r="D1736" s="54">
        <v>43</v>
      </c>
      <c r="E1736" s="66">
        <v>29.5</v>
      </c>
      <c r="F1736" s="54">
        <v>6</v>
      </c>
      <c r="G1736" s="60">
        <v>1.8</v>
      </c>
      <c r="H1736" s="66">
        <v>0</v>
      </c>
      <c r="K1736" s="5">
        <f t="shared" si="100"/>
        <v>-0.10000000000000142</v>
      </c>
      <c r="L1736" s="1">
        <f t="shared" si="101"/>
        <v>-0.10000000000000142</v>
      </c>
    </row>
    <row r="1737" spans="1:12">
      <c r="A1737" s="77">
        <v>43542</v>
      </c>
      <c r="B1737" s="54">
        <v>76</v>
      </c>
      <c r="C1737" s="54">
        <v>58.7</v>
      </c>
      <c r="D1737" s="54">
        <v>42</v>
      </c>
      <c r="E1737" s="66">
        <v>29.4</v>
      </c>
      <c r="F1737" s="54">
        <v>9</v>
      </c>
      <c r="G1737" s="60">
        <v>2.5</v>
      </c>
      <c r="H1737" s="66">
        <v>0</v>
      </c>
      <c r="K1737" s="5">
        <f t="shared" si="100"/>
        <v>-9.9999999999997868E-2</v>
      </c>
      <c r="L1737" s="1">
        <f t="shared" si="101"/>
        <v>-0.10000000000000142</v>
      </c>
    </row>
    <row r="1738" spans="1:12">
      <c r="A1738" s="77">
        <v>43543</v>
      </c>
      <c r="B1738" s="54">
        <v>72</v>
      </c>
      <c r="C1738" s="54">
        <v>60.9</v>
      </c>
      <c r="D1738" s="54">
        <v>50</v>
      </c>
      <c r="E1738" s="66">
        <v>29.3</v>
      </c>
      <c r="F1738" s="54">
        <v>18</v>
      </c>
      <c r="G1738" s="60">
        <v>3.5</v>
      </c>
      <c r="H1738" s="66">
        <v>0</v>
      </c>
      <c r="K1738" s="5">
        <f t="shared" si="100"/>
        <v>9.9999999999997868E-2</v>
      </c>
      <c r="L1738" s="1">
        <f t="shared" si="101"/>
        <v>-9.9999999999997868E-2</v>
      </c>
    </row>
    <row r="1739" spans="1:12">
      <c r="A1739" s="77">
        <v>43544</v>
      </c>
      <c r="B1739" s="54">
        <v>61</v>
      </c>
      <c r="C1739" s="54">
        <v>53.2</v>
      </c>
      <c r="D1739" s="54">
        <v>49</v>
      </c>
      <c r="E1739" s="66">
        <v>29.4</v>
      </c>
      <c r="F1739" s="54">
        <v>26</v>
      </c>
      <c r="G1739" s="60">
        <v>11.8</v>
      </c>
      <c r="H1739" s="66">
        <v>7.0000000000000007E-2</v>
      </c>
      <c r="K1739" s="5">
        <f t="shared" si="100"/>
        <v>0.10000000000000142</v>
      </c>
      <c r="L1739" s="1">
        <f t="shared" si="101"/>
        <v>9.9999999999997868E-2</v>
      </c>
    </row>
    <row r="1740" spans="1:12">
      <c r="A1740" s="77">
        <v>43545</v>
      </c>
      <c r="B1740" s="54">
        <v>64</v>
      </c>
      <c r="C1740" s="54">
        <v>54.1</v>
      </c>
      <c r="D1740" s="54">
        <v>47</v>
      </c>
      <c r="E1740" s="66">
        <v>29.5</v>
      </c>
      <c r="F1740" s="54">
        <v>10</v>
      </c>
      <c r="G1740" s="60">
        <v>3.7</v>
      </c>
      <c r="H1740" s="66">
        <v>0.49</v>
      </c>
      <c r="K1740" s="5">
        <f t="shared" si="100"/>
        <v>0.10000000000000142</v>
      </c>
      <c r="L1740" s="1">
        <f t="shared" si="101"/>
        <v>0.10000000000000142</v>
      </c>
    </row>
    <row r="1741" spans="1:12">
      <c r="A1741" s="77">
        <v>43546</v>
      </c>
      <c r="B1741" s="54">
        <v>52</v>
      </c>
      <c r="C1741" s="54">
        <v>48.9</v>
      </c>
      <c r="D1741" s="54">
        <v>45</v>
      </c>
      <c r="E1741" s="66">
        <v>29.6</v>
      </c>
      <c r="F1741" s="54">
        <v>9</v>
      </c>
      <c r="G1741" s="60">
        <v>4.3</v>
      </c>
      <c r="H1741" s="66">
        <v>0</v>
      </c>
      <c r="K1741" s="5">
        <f t="shared" si="100"/>
        <v>0</v>
      </c>
      <c r="L1741" s="1">
        <f t="shared" si="101"/>
        <v>0.10000000000000142</v>
      </c>
    </row>
    <row r="1742" spans="1:12">
      <c r="A1742" s="77">
        <v>43547</v>
      </c>
      <c r="B1742" s="54">
        <v>59</v>
      </c>
      <c r="C1742" s="54">
        <v>51.2</v>
      </c>
      <c r="D1742" s="54">
        <v>48</v>
      </c>
      <c r="E1742" s="66">
        <v>29.6</v>
      </c>
      <c r="F1742" s="54">
        <v>14</v>
      </c>
      <c r="G1742" s="60">
        <v>4.8</v>
      </c>
      <c r="H1742" s="66">
        <v>0.78</v>
      </c>
      <c r="K1742" s="5">
        <f t="shared" si="100"/>
        <v>9.9999999999997868E-2</v>
      </c>
      <c r="L1742" s="1">
        <f t="shared" si="101"/>
        <v>0</v>
      </c>
    </row>
    <row r="1743" spans="1:12">
      <c r="A1743" s="77">
        <v>43548</v>
      </c>
      <c r="B1743" s="54">
        <v>63</v>
      </c>
      <c r="C1743" s="54">
        <v>48.2</v>
      </c>
      <c r="D1743" s="54">
        <v>39</v>
      </c>
      <c r="E1743" s="66">
        <v>29.7</v>
      </c>
      <c r="F1743" s="54">
        <v>7</v>
      </c>
      <c r="G1743" s="60">
        <v>1.4</v>
      </c>
      <c r="H1743" s="66">
        <v>0.1</v>
      </c>
      <c r="K1743" s="5">
        <f t="shared" si="100"/>
        <v>-0.19999999999999929</v>
      </c>
      <c r="L1743" s="1">
        <f t="shared" si="101"/>
        <v>9.9999999999997868E-2</v>
      </c>
    </row>
    <row r="1744" spans="1:12">
      <c r="A1744" s="77">
        <v>43549</v>
      </c>
      <c r="B1744" s="54">
        <v>53</v>
      </c>
      <c r="C1744" s="54">
        <v>49.9</v>
      </c>
      <c r="D1744" s="54">
        <v>48</v>
      </c>
      <c r="E1744" s="66">
        <v>29.5</v>
      </c>
      <c r="F1744" s="54">
        <v>15</v>
      </c>
      <c r="G1744" s="60">
        <v>5.3</v>
      </c>
      <c r="H1744" s="66">
        <v>0</v>
      </c>
      <c r="K1744" s="5">
        <f t="shared" si="100"/>
        <v>0</v>
      </c>
      <c r="L1744" s="1">
        <f t="shared" si="101"/>
        <v>-0.19999999999999929</v>
      </c>
    </row>
    <row r="1745" spans="1:12">
      <c r="A1745" s="77">
        <v>43550</v>
      </c>
      <c r="B1745" s="54">
        <v>60</v>
      </c>
      <c r="C1745" s="54">
        <v>51.6</v>
      </c>
      <c r="D1745" s="54">
        <v>46</v>
      </c>
      <c r="E1745" s="66">
        <v>29.5</v>
      </c>
      <c r="F1745" s="54">
        <v>9</v>
      </c>
      <c r="G1745" s="60">
        <v>3.8</v>
      </c>
      <c r="H1745" s="66">
        <v>0.69</v>
      </c>
      <c r="K1745" s="5">
        <f t="shared" si="100"/>
        <v>-0.19999999999999929</v>
      </c>
      <c r="L1745" s="1">
        <f t="shared" si="101"/>
        <v>0</v>
      </c>
    </row>
    <row r="1746" spans="1:12">
      <c r="A1746" s="77">
        <v>43551</v>
      </c>
      <c r="B1746" s="54">
        <v>63</v>
      </c>
      <c r="C1746" s="54">
        <v>50.5</v>
      </c>
      <c r="D1746" s="54">
        <v>42</v>
      </c>
      <c r="E1746" s="66">
        <v>29.3</v>
      </c>
      <c r="F1746" s="54">
        <v>29</v>
      </c>
      <c r="G1746" s="60">
        <v>7.9</v>
      </c>
      <c r="H1746" s="66">
        <v>0.69</v>
      </c>
      <c r="K1746" s="5">
        <f t="shared" si="100"/>
        <v>0.30000000000000071</v>
      </c>
      <c r="L1746" s="1">
        <f t="shared" si="101"/>
        <v>-0.19999999999999929</v>
      </c>
    </row>
    <row r="1747" spans="1:12">
      <c r="A1747" s="77">
        <v>43552</v>
      </c>
      <c r="B1747" s="54">
        <v>56</v>
      </c>
      <c r="C1747" s="54">
        <v>49.6</v>
      </c>
      <c r="D1747" s="54">
        <v>41</v>
      </c>
      <c r="E1747" s="66">
        <v>29.6</v>
      </c>
      <c r="F1747" s="54">
        <v>22</v>
      </c>
      <c r="G1747" s="60">
        <v>9.6999999999999993</v>
      </c>
      <c r="H1747" s="66">
        <v>1.87</v>
      </c>
      <c r="K1747" s="5">
        <f t="shared" si="100"/>
        <v>0.19999999999999929</v>
      </c>
      <c r="L1747" s="1">
        <f t="shared" si="101"/>
        <v>0.30000000000000071</v>
      </c>
    </row>
    <row r="1748" spans="1:12">
      <c r="A1748" s="77">
        <v>43553</v>
      </c>
      <c r="B1748" s="54">
        <v>63</v>
      </c>
      <c r="C1748" s="54">
        <v>53</v>
      </c>
      <c r="D1748" s="54">
        <v>46</v>
      </c>
      <c r="E1748" s="66">
        <v>29.8</v>
      </c>
      <c r="F1748" s="54">
        <v>9</v>
      </c>
      <c r="G1748" s="60">
        <v>5.0999999999999996</v>
      </c>
      <c r="H1748" s="66">
        <v>0.09</v>
      </c>
      <c r="K1748" s="5">
        <f t="shared" si="100"/>
        <v>-0.10000000000000142</v>
      </c>
      <c r="L1748" s="1">
        <f t="shared" si="101"/>
        <v>0.19999999999999929</v>
      </c>
    </row>
    <row r="1749" spans="1:12">
      <c r="A1749" s="77">
        <v>43554</v>
      </c>
      <c r="B1749" s="54">
        <v>72</v>
      </c>
      <c r="C1749" s="54">
        <v>57.5</v>
      </c>
      <c r="D1749" s="54">
        <v>46</v>
      </c>
      <c r="E1749" s="66">
        <v>29.7</v>
      </c>
      <c r="F1749" s="54">
        <v>12</v>
      </c>
      <c r="G1749" s="60">
        <v>5.4</v>
      </c>
      <c r="H1749" s="66">
        <v>0</v>
      </c>
      <c r="K1749" s="5">
        <f t="shared" si="100"/>
        <v>-9.9999999999997868E-2</v>
      </c>
      <c r="L1749" s="1">
        <f t="shared" si="101"/>
        <v>-0.10000000000000142</v>
      </c>
    </row>
    <row r="1750" spans="1:12">
      <c r="A1750" s="77">
        <v>43555</v>
      </c>
      <c r="B1750" s="54">
        <v>76</v>
      </c>
      <c r="C1750" s="54">
        <v>61.1</v>
      </c>
      <c r="D1750" s="54">
        <v>45</v>
      </c>
      <c r="E1750" s="66">
        <v>29.6</v>
      </c>
      <c r="F1750" s="54">
        <v>10</v>
      </c>
      <c r="G1750" s="60">
        <v>4.5</v>
      </c>
      <c r="H1750" s="66">
        <v>0</v>
      </c>
      <c r="K1750" s="5">
        <f t="shared" si="100"/>
        <v>-0.20000000000000284</v>
      </c>
      <c r="L1750" s="1">
        <f t="shared" si="101"/>
        <v>-9.9999999999997868E-2</v>
      </c>
    </row>
    <row r="1751" spans="1:12">
      <c r="A1751" s="77">
        <v>43556</v>
      </c>
      <c r="B1751" s="54">
        <v>65</v>
      </c>
      <c r="C1751" s="54">
        <v>59</v>
      </c>
      <c r="D1751" s="54">
        <v>54</v>
      </c>
      <c r="E1751" s="66">
        <v>29.4</v>
      </c>
      <c r="F1751" s="54">
        <v>7</v>
      </c>
      <c r="G1751" s="60">
        <v>3.4</v>
      </c>
      <c r="H1751" s="66">
        <v>0</v>
      </c>
      <c r="K1751" s="5">
        <f t="shared" si="100"/>
        <v>-9.9999999999997868E-2</v>
      </c>
      <c r="L1751" s="1">
        <f t="shared" si="101"/>
        <v>-0.20000000000000284</v>
      </c>
    </row>
    <row r="1752" spans="1:12">
      <c r="A1752" s="77">
        <v>43557</v>
      </c>
      <c r="B1752" s="54">
        <v>60</v>
      </c>
      <c r="C1752" s="54">
        <v>54.7</v>
      </c>
      <c r="D1752" s="54">
        <v>52</v>
      </c>
      <c r="E1752" s="66">
        <v>29.3</v>
      </c>
      <c r="F1752" s="54">
        <v>13</v>
      </c>
      <c r="G1752" s="60">
        <v>3.8</v>
      </c>
      <c r="H1752" s="66">
        <v>0.27</v>
      </c>
      <c r="K1752" s="5">
        <f t="shared" si="100"/>
        <v>9.9999999999997868E-2</v>
      </c>
      <c r="L1752" s="1">
        <f t="shared" si="101"/>
        <v>-9.9999999999997868E-2</v>
      </c>
    </row>
    <row r="1753" spans="1:12">
      <c r="A1753" s="77">
        <v>43558</v>
      </c>
      <c r="B1753" s="54">
        <v>62</v>
      </c>
      <c r="C1753" s="54">
        <v>56.5</v>
      </c>
      <c r="D1753" s="54">
        <v>53</v>
      </c>
      <c r="E1753" s="66">
        <v>29.4</v>
      </c>
      <c r="F1753" s="54">
        <v>13</v>
      </c>
      <c r="G1753" s="60">
        <v>6.1</v>
      </c>
      <c r="H1753" s="66">
        <v>0.51</v>
      </c>
      <c r="K1753" s="5">
        <f t="shared" si="100"/>
        <v>0</v>
      </c>
      <c r="L1753" s="1">
        <f t="shared" si="101"/>
        <v>9.9999999999997868E-2</v>
      </c>
    </row>
    <row r="1754" spans="1:12">
      <c r="A1754" s="77">
        <v>43559</v>
      </c>
      <c r="B1754" s="54">
        <v>63</v>
      </c>
      <c r="C1754" s="54">
        <v>57.6</v>
      </c>
      <c r="D1754" s="54">
        <v>54</v>
      </c>
      <c r="E1754" s="66">
        <v>29.4</v>
      </c>
      <c r="F1754" s="54">
        <v>22</v>
      </c>
      <c r="G1754" s="60">
        <v>7.1</v>
      </c>
      <c r="H1754" s="66">
        <v>0</v>
      </c>
      <c r="K1754" s="5">
        <f t="shared" si="100"/>
        <v>0</v>
      </c>
      <c r="L1754" s="1">
        <f t="shared" si="101"/>
        <v>0</v>
      </c>
    </row>
    <row r="1755" spans="1:12">
      <c r="A1755" s="77">
        <v>43560</v>
      </c>
      <c r="B1755" s="54">
        <v>63</v>
      </c>
      <c r="C1755" s="54">
        <v>56.4</v>
      </c>
      <c r="D1755" s="54">
        <v>53</v>
      </c>
      <c r="E1755" s="66">
        <v>29.4</v>
      </c>
      <c r="F1755" s="54">
        <v>28</v>
      </c>
      <c r="G1755" s="60">
        <v>18.399999999999999</v>
      </c>
      <c r="H1755" s="66">
        <v>0</v>
      </c>
      <c r="K1755" s="5">
        <f t="shared" si="100"/>
        <v>0.10000000000000142</v>
      </c>
      <c r="L1755" s="1">
        <f t="shared" si="101"/>
        <v>0</v>
      </c>
    </row>
    <row r="1756" spans="1:12">
      <c r="A1756" s="77">
        <v>43561</v>
      </c>
      <c r="B1756" s="54">
        <v>63</v>
      </c>
      <c r="C1756" s="54">
        <v>57.6</v>
      </c>
      <c r="D1756" s="54">
        <v>54</v>
      </c>
      <c r="E1756" s="66">
        <v>29.5</v>
      </c>
      <c r="F1756" s="54">
        <v>21</v>
      </c>
      <c r="G1756" s="60">
        <v>12.9</v>
      </c>
      <c r="H1756" s="66">
        <v>0.09</v>
      </c>
      <c r="K1756" s="5">
        <f t="shared" si="100"/>
        <v>0.10000000000000142</v>
      </c>
      <c r="L1756" s="1">
        <f t="shared" si="101"/>
        <v>0.10000000000000142</v>
      </c>
    </row>
    <row r="1757" spans="1:12">
      <c r="A1757" s="77">
        <v>43562</v>
      </c>
      <c r="B1757" s="54">
        <v>67</v>
      </c>
      <c r="C1757" s="54">
        <v>62.7</v>
      </c>
      <c r="D1757" s="54">
        <v>59</v>
      </c>
      <c r="E1757" s="66">
        <v>29.6</v>
      </c>
      <c r="F1757" s="54">
        <v>16</v>
      </c>
      <c r="G1757" s="60">
        <v>9.4</v>
      </c>
      <c r="H1757" s="66">
        <v>0.01</v>
      </c>
      <c r="K1757" s="5">
        <f t="shared" si="100"/>
        <v>-0.10000000000000142</v>
      </c>
      <c r="L1757" s="1">
        <f t="shared" si="101"/>
        <v>0.10000000000000142</v>
      </c>
    </row>
    <row r="1758" spans="1:12">
      <c r="A1758" s="77">
        <v>43563</v>
      </c>
      <c r="B1758" s="54">
        <v>66</v>
      </c>
      <c r="C1758" s="54">
        <v>62.6</v>
      </c>
      <c r="D1758" s="54">
        <v>55</v>
      </c>
      <c r="E1758" s="66">
        <v>29.5</v>
      </c>
      <c r="F1758" s="54">
        <v>17</v>
      </c>
      <c r="G1758" s="60">
        <v>9.3000000000000007</v>
      </c>
      <c r="H1758" s="66">
        <v>0.02</v>
      </c>
      <c r="K1758" s="5">
        <f t="shared" si="100"/>
        <v>0.19999999999999929</v>
      </c>
      <c r="L1758" s="1">
        <f t="shared" si="101"/>
        <v>-0.10000000000000142</v>
      </c>
    </row>
    <row r="1759" spans="1:12">
      <c r="A1759" s="77">
        <v>43564</v>
      </c>
      <c r="B1759" s="54">
        <v>69</v>
      </c>
      <c r="C1759" s="54">
        <v>59.6</v>
      </c>
      <c r="D1759" s="54">
        <v>51</v>
      </c>
      <c r="E1759" s="66">
        <v>29.7</v>
      </c>
      <c r="F1759" s="54">
        <v>18</v>
      </c>
      <c r="G1759" s="60">
        <v>9</v>
      </c>
      <c r="H1759" s="66">
        <v>0.95</v>
      </c>
      <c r="K1759" s="5">
        <f t="shared" si="100"/>
        <v>0.10000000000000142</v>
      </c>
      <c r="L1759" s="1">
        <f t="shared" si="101"/>
        <v>0.19999999999999929</v>
      </c>
    </row>
    <row r="1760" spans="1:12">
      <c r="A1760" s="77">
        <v>43565</v>
      </c>
      <c r="B1760" s="54">
        <v>73</v>
      </c>
      <c r="C1760" s="54">
        <v>58.7</v>
      </c>
      <c r="D1760" s="54">
        <v>43</v>
      </c>
      <c r="E1760" s="66">
        <v>29.8</v>
      </c>
      <c r="F1760" s="54">
        <v>15</v>
      </c>
      <c r="G1760" s="60">
        <v>8</v>
      </c>
      <c r="H1760" s="66">
        <v>0</v>
      </c>
      <c r="K1760" s="5">
        <f t="shared" si="100"/>
        <v>-0.19999999999999929</v>
      </c>
      <c r="L1760" s="1">
        <f t="shared" si="101"/>
        <v>0.10000000000000142</v>
      </c>
    </row>
    <row r="1761" spans="1:12">
      <c r="A1761" s="77">
        <v>43566</v>
      </c>
      <c r="B1761" s="54">
        <v>67</v>
      </c>
      <c r="C1761" s="54">
        <v>58.2</v>
      </c>
      <c r="D1761" s="54">
        <v>50</v>
      </c>
      <c r="E1761" s="66">
        <v>29.6</v>
      </c>
      <c r="F1761" s="54">
        <v>10</v>
      </c>
      <c r="G1761" s="60">
        <v>6.2</v>
      </c>
      <c r="H1761" s="66">
        <v>0</v>
      </c>
      <c r="K1761" s="5">
        <f t="shared" si="100"/>
        <v>-0.20000000000000284</v>
      </c>
      <c r="L1761" s="1">
        <f t="shared" si="101"/>
        <v>-0.19999999999999929</v>
      </c>
    </row>
    <row r="1762" spans="1:12">
      <c r="A1762" s="77">
        <v>43567</v>
      </c>
      <c r="B1762" s="54">
        <v>74</v>
      </c>
      <c r="C1762" s="54">
        <v>61.7</v>
      </c>
      <c r="D1762" s="54">
        <v>49</v>
      </c>
      <c r="E1762" s="66">
        <v>29.4</v>
      </c>
      <c r="F1762" s="54">
        <v>13</v>
      </c>
      <c r="G1762" s="60">
        <v>6.3</v>
      </c>
      <c r="H1762" s="66">
        <v>0</v>
      </c>
      <c r="K1762" s="5">
        <f t="shared" si="100"/>
        <v>0</v>
      </c>
      <c r="L1762" s="1">
        <f t="shared" si="101"/>
        <v>-0.20000000000000284</v>
      </c>
    </row>
    <row r="1763" spans="1:12">
      <c r="A1763" s="77">
        <v>43568</v>
      </c>
      <c r="B1763" s="54">
        <v>75</v>
      </c>
      <c r="C1763" s="54">
        <v>64.3</v>
      </c>
      <c r="D1763" s="54">
        <v>54</v>
      </c>
      <c r="E1763" s="66">
        <v>29.4</v>
      </c>
      <c r="F1763" s="54">
        <v>12</v>
      </c>
      <c r="G1763" s="60">
        <v>6.8</v>
      </c>
      <c r="H1763" s="66">
        <v>0</v>
      </c>
      <c r="K1763" s="5">
        <f t="shared" si="100"/>
        <v>-9.9999999999997868E-2</v>
      </c>
      <c r="L1763" s="1">
        <f t="shared" si="101"/>
        <v>0</v>
      </c>
    </row>
    <row r="1764" spans="1:12">
      <c r="A1764" s="77">
        <v>43569</v>
      </c>
      <c r="B1764" s="54">
        <v>68</v>
      </c>
      <c r="C1764" s="54">
        <v>62.3</v>
      </c>
      <c r="D1764" s="54">
        <v>57</v>
      </c>
      <c r="E1764" s="66">
        <v>29.3</v>
      </c>
      <c r="F1764" s="54">
        <v>15</v>
      </c>
      <c r="G1764" s="60">
        <v>7</v>
      </c>
      <c r="H1764" s="66">
        <v>0</v>
      </c>
      <c r="K1764" s="5">
        <f t="shared" si="100"/>
        <v>0</v>
      </c>
      <c r="L1764" s="1">
        <f t="shared" si="101"/>
        <v>-9.9999999999997868E-2</v>
      </c>
    </row>
    <row r="1765" spans="1:12">
      <c r="A1765" s="77">
        <v>43570</v>
      </c>
      <c r="B1765" s="54">
        <v>58</v>
      </c>
      <c r="C1765" s="54">
        <v>53.8</v>
      </c>
      <c r="D1765" s="54">
        <v>48</v>
      </c>
      <c r="E1765" s="66">
        <v>29.3</v>
      </c>
      <c r="F1765" s="54">
        <v>14</v>
      </c>
      <c r="G1765" s="60">
        <v>7.2</v>
      </c>
      <c r="H1765" s="66">
        <v>0</v>
      </c>
      <c r="K1765" s="5">
        <f t="shared" si="100"/>
        <v>9.9999999999997868E-2</v>
      </c>
      <c r="L1765" s="1">
        <f t="shared" si="101"/>
        <v>0</v>
      </c>
    </row>
    <row r="1766" spans="1:12">
      <c r="A1766" s="77">
        <v>43571</v>
      </c>
      <c r="B1766" s="54">
        <v>68</v>
      </c>
      <c r="C1766" s="54">
        <v>54.9</v>
      </c>
      <c r="D1766" s="54">
        <v>47</v>
      </c>
      <c r="E1766" s="66">
        <v>29.4</v>
      </c>
      <c r="F1766" s="54">
        <v>10</v>
      </c>
      <c r="G1766" s="60">
        <v>4.5</v>
      </c>
      <c r="H1766" s="66">
        <v>0.16</v>
      </c>
      <c r="K1766" s="5">
        <f t="shared" si="100"/>
        <v>0.20000000000000284</v>
      </c>
      <c r="L1766" s="1">
        <f t="shared" si="101"/>
        <v>9.9999999999997868E-2</v>
      </c>
    </row>
    <row r="1767" spans="1:12">
      <c r="A1767" s="77">
        <v>43572</v>
      </c>
      <c r="B1767" s="54">
        <v>85</v>
      </c>
      <c r="C1767" s="54">
        <v>65.400000000000006</v>
      </c>
      <c r="D1767" s="54">
        <v>46</v>
      </c>
      <c r="E1767" s="66">
        <v>29.6</v>
      </c>
      <c r="F1767" s="54">
        <v>7</v>
      </c>
      <c r="G1767" s="60">
        <v>3.2</v>
      </c>
      <c r="H1767" s="66">
        <v>0</v>
      </c>
      <c r="K1767" s="5">
        <f t="shared" si="100"/>
        <v>-0.10000000000000142</v>
      </c>
      <c r="L1767" s="1">
        <f t="shared" si="101"/>
        <v>0.20000000000000284</v>
      </c>
    </row>
    <row r="1768" spans="1:12">
      <c r="A1768" s="77">
        <v>43573</v>
      </c>
      <c r="B1768" s="54">
        <v>84</v>
      </c>
      <c r="C1768" s="54">
        <v>68.3</v>
      </c>
      <c r="D1768" s="54">
        <v>51</v>
      </c>
      <c r="E1768" s="66">
        <v>29.5</v>
      </c>
      <c r="F1768" s="54">
        <v>12</v>
      </c>
      <c r="G1768" s="60">
        <v>3.7</v>
      </c>
      <c r="H1768" s="66">
        <v>0</v>
      </c>
      <c r="K1768" s="5">
        <f t="shared" si="100"/>
        <v>-0.19999999999999929</v>
      </c>
      <c r="L1768" s="1">
        <f t="shared" si="101"/>
        <v>-0.10000000000000142</v>
      </c>
    </row>
    <row r="1769" spans="1:12">
      <c r="A1769" s="77">
        <v>43574</v>
      </c>
      <c r="B1769" s="54">
        <v>82</v>
      </c>
      <c r="C1769" s="54">
        <v>69.400000000000006</v>
      </c>
      <c r="D1769" s="54">
        <v>54</v>
      </c>
      <c r="E1769" s="66">
        <v>29.3</v>
      </c>
      <c r="F1769" s="54">
        <v>9</v>
      </c>
      <c r="G1769" s="60">
        <v>3.4</v>
      </c>
      <c r="H1769" s="66">
        <v>0</v>
      </c>
      <c r="K1769" s="5">
        <f t="shared" si="100"/>
        <v>0</v>
      </c>
      <c r="L1769" s="1">
        <f t="shared" si="101"/>
        <v>-0.19999999999999929</v>
      </c>
    </row>
    <row r="1770" spans="1:12">
      <c r="A1770" s="77">
        <v>43575</v>
      </c>
      <c r="B1770" s="54">
        <v>70</v>
      </c>
      <c r="C1770" s="54">
        <v>63.1</v>
      </c>
      <c r="D1770" s="54">
        <v>57</v>
      </c>
      <c r="E1770" s="66">
        <v>29.3</v>
      </c>
      <c r="F1770" s="54">
        <v>17</v>
      </c>
      <c r="G1770" s="60">
        <v>7.7</v>
      </c>
      <c r="H1770" s="66">
        <v>0</v>
      </c>
      <c r="K1770" s="5">
        <f t="shared" si="100"/>
        <v>0.19999999999999929</v>
      </c>
      <c r="L1770" s="1">
        <f t="shared" si="101"/>
        <v>0</v>
      </c>
    </row>
    <row r="1771" spans="1:12">
      <c r="A1771" s="77">
        <v>43576</v>
      </c>
      <c r="B1771" s="54">
        <v>78</v>
      </c>
      <c r="C1771" s="54">
        <v>64.599999999999994</v>
      </c>
      <c r="D1771" s="54">
        <v>51</v>
      </c>
      <c r="E1771" s="66">
        <v>29.5</v>
      </c>
      <c r="F1771" s="54">
        <v>18</v>
      </c>
      <c r="G1771" s="60">
        <v>7.3</v>
      </c>
      <c r="H1771" s="66">
        <v>0.08</v>
      </c>
      <c r="K1771" s="5">
        <f t="shared" si="100"/>
        <v>0.10000000000000142</v>
      </c>
      <c r="L1771" s="1">
        <f t="shared" si="101"/>
        <v>0.19999999999999929</v>
      </c>
    </row>
    <row r="1772" spans="1:12">
      <c r="A1772" s="77">
        <v>43577</v>
      </c>
      <c r="B1772" s="54">
        <v>88</v>
      </c>
      <c r="C1772" s="54">
        <v>72.3</v>
      </c>
      <c r="D1772" s="54">
        <v>54</v>
      </c>
      <c r="E1772" s="66">
        <v>29.6</v>
      </c>
      <c r="F1772" s="54">
        <v>16</v>
      </c>
      <c r="G1772" s="60">
        <v>7.9</v>
      </c>
      <c r="H1772" s="66">
        <v>0</v>
      </c>
      <c r="K1772" s="5">
        <f t="shared" si="100"/>
        <v>-0.20000000000000284</v>
      </c>
      <c r="L1772" s="1">
        <f t="shared" si="101"/>
        <v>0.10000000000000142</v>
      </c>
    </row>
    <row r="1773" spans="1:12">
      <c r="A1773" s="77">
        <v>43578</v>
      </c>
      <c r="B1773" s="54">
        <v>91</v>
      </c>
      <c r="C1773" s="54">
        <v>77.900000000000006</v>
      </c>
      <c r="D1773" s="54">
        <v>65</v>
      </c>
      <c r="E1773" s="66">
        <v>29.4</v>
      </c>
      <c r="F1773" s="54">
        <v>15</v>
      </c>
      <c r="G1773" s="60">
        <v>6.8</v>
      </c>
      <c r="H1773" s="66">
        <v>0</v>
      </c>
      <c r="K1773" s="5">
        <f t="shared" si="100"/>
        <v>0</v>
      </c>
      <c r="L1773" s="1">
        <f t="shared" si="101"/>
        <v>-0.20000000000000284</v>
      </c>
    </row>
    <row r="1774" spans="1:12">
      <c r="A1774" s="77">
        <v>43579</v>
      </c>
      <c r="B1774" s="54">
        <v>90</v>
      </c>
      <c r="C1774" s="54">
        <v>77.8</v>
      </c>
      <c r="D1774" s="54">
        <v>62</v>
      </c>
      <c r="E1774" s="66">
        <v>29.4</v>
      </c>
      <c r="F1774" s="54">
        <v>9</v>
      </c>
      <c r="G1774" s="60">
        <v>5.6</v>
      </c>
      <c r="H1774" s="66">
        <v>0</v>
      </c>
      <c r="K1774" s="5">
        <f t="shared" si="100"/>
        <v>-9.9999999999997868E-2</v>
      </c>
      <c r="L1774" s="1">
        <f t="shared" si="101"/>
        <v>0</v>
      </c>
    </row>
    <row r="1775" spans="1:12">
      <c r="A1775" s="77">
        <v>43580</v>
      </c>
      <c r="B1775" s="54">
        <v>88</v>
      </c>
      <c r="C1775" s="54">
        <v>75.5</v>
      </c>
      <c r="D1775" s="54">
        <v>61</v>
      </c>
      <c r="E1775" s="66">
        <v>29.3</v>
      </c>
      <c r="F1775" s="54">
        <v>10</v>
      </c>
      <c r="G1775" s="60">
        <v>4.3</v>
      </c>
      <c r="H1775" s="66">
        <v>0</v>
      </c>
      <c r="K1775" s="5">
        <f t="shared" si="100"/>
        <v>9.9999999999997868E-2</v>
      </c>
      <c r="L1775" s="1">
        <f t="shared" si="101"/>
        <v>-9.9999999999997868E-2</v>
      </c>
    </row>
    <row r="1776" spans="1:12">
      <c r="A1776" s="77">
        <v>43581</v>
      </c>
      <c r="B1776" s="54">
        <v>89</v>
      </c>
      <c r="C1776" s="54">
        <v>73.5</v>
      </c>
      <c r="D1776" s="54">
        <v>57</v>
      </c>
      <c r="E1776" s="66">
        <v>29.4</v>
      </c>
      <c r="F1776" s="54">
        <v>12</v>
      </c>
      <c r="G1776" s="60">
        <v>3</v>
      </c>
      <c r="H1776" s="66">
        <v>0</v>
      </c>
      <c r="K1776" s="5">
        <f t="shared" si="100"/>
        <v>-9.9999999999997868E-2</v>
      </c>
      <c r="L1776" s="1">
        <f t="shared" si="101"/>
        <v>9.9999999999997868E-2</v>
      </c>
    </row>
    <row r="1777" spans="1:12">
      <c r="A1777" s="77">
        <v>43582</v>
      </c>
      <c r="B1777" s="54">
        <v>86</v>
      </c>
      <c r="C1777" s="54">
        <v>75.3</v>
      </c>
      <c r="D1777" s="54">
        <v>61</v>
      </c>
      <c r="E1777" s="66">
        <v>29.3</v>
      </c>
      <c r="F1777" s="54">
        <v>15</v>
      </c>
      <c r="G1777" s="60">
        <v>7.5</v>
      </c>
      <c r="H1777" s="66">
        <v>0</v>
      </c>
      <c r="K1777" s="5">
        <f t="shared" si="100"/>
        <v>0</v>
      </c>
      <c r="L1777" s="1">
        <f t="shared" si="101"/>
        <v>-9.9999999999997868E-2</v>
      </c>
    </row>
    <row r="1778" spans="1:12">
      <c r="A1778" s="77">
        <v>43583</v>
      </c>
      <c r="B1778" s="54">
        <v>83</v>
      </c>
      <c r="C1778" s="54">
        <v>71.8</v>
      </c>
      <c r="D1778" s="54">
        <v>58</v>
      </c>
      <c r="E1778" s="66">
        <v>29.3</v>
      </c>
      <c r="F1778" s="54">
        <v>24</v>
      </c>
      <c r="G1778" s="60">
        <v>8.8000000000000007</v>
      </c>
      <c r="H1778" s="66">
        <v>0</v>
      </c>
      <c r="K1778" s="5">
        <f t="shared" si="100"/>
        <v>-0.10000000000000142</v>
      </c>
      <c r="L1778" s="1">
        <f t="shared" si="101"/>
        <v>0</v>
      </c>
    </row>
    <row r="1779" spans="1:12">
      <c r="A1779" s="77">
        <v>43584</v>
      </c>
      <c r="B1779" s="54">
        <v>85</v>
      </c>
      <c r="C1779" s="54">
        <v>72.900000000000006</v>
      </c>
      <c r="D1779" s="54">
        <v>63</v>
      </c>
      <c r="E1779" s="66">
        <v>29.2</v>
      </c>
      <c r="F1779" s="54">
        <v>14</v>
      </c>
      <c r="G1779" s="60">
        <v>8.8000000000000007</v>
      </c>
      <c r="H1779" s="66">
        <v>0</v>
      </c>
      <c r="K1779" s="5">
        <f t="shared" si="100"/>
        <v>0.10000000000000142</v>
      </c>
      <c r="L1779" s="1">
        <f t="shared" si="101"/>
        <v>-0.10000000000000142</v>
      </c>
    </row>
    <row r="1780" spans="1:12">
      <c r="A1780" s="77">
        <v>43585</v>
      </c>
      <c r="B1780" s="54">
        <v>74</v>
      </c>
      <c r="C1780" s="54">
        <v>62.7</v>
      </c>
      <c r="D1780" s="54">
        <v>54</v>
      </c>
      <c r="E1780" s="66">
        <v>29.3</v>
      </c>
      <c r="F1780" s="54">
        <v>21</v>
      </c>
      <c r="G1780" s="60">
        <v>9.8000000000000007</v>
      </c>
      <c r="H1780" s="66">
        <v>0</v>
      </c>
      <c r="K1780" s="5">
        <f t="shared" si="100"/>
        <v>9.9999999999997868E-2</v>
      </c>
      <c r="L1780" s="1">
        <f t="shared" si="101"/>
        <v>0.10000000000000142</v>
      </c>
    </row>
    <row r="1781" spans="1:12">
      <c r="A1781" s="77">
        <v>43586</v>
      </c>
      <c r="B1781" s="54">
        <v>77</v>
      </c>
      <c r="C1781" s="54">
        <v>62</v>
      </c>
      <c r="D1781" s="54">
        <v>43</v>
      </c>
      <c r="E1781" s="66">
        <v>29.4</v>
      </c>
      <c r="F1781" s="54">
        <v>8</v>
      </c>
      <c r="G1781" s="60">
        <v>2.9</v>
      </c>
      <c r="H1781" s="66">
        <v>0</v>
      </c>
      <c r="K1781" s="5">
        <f t="shared" si="100"/>
        <v>0</v>
      </c>
      <c r="L1781" s="1">
        <f t="shared" si="101"/>
        <v>9.9999999999997868E-2</v>
      </c>
    </row>
    <row r="1782" spans="1:12">
      <c r="A1782" s="77">
        <v>43587</v>
      </c>
      <c r="B1782" s="54">
        <v>81</v>
      </c>
      <c r="C1782" s="54">
        <v>64.3</v>
      </c>
      <c r="D1782" s="54">
        <v>45</v>
      </c>
      <c r="E1782" s="66">
        <v>29.4</v>
      </c>
      <c r="F1782" s="54">
        <v>8</v>
      </c>
      <c r="G1782" s="60">
        <v>3.3</v>
      </c>
      <c r="H1782" s="66">
        <v>0</v>
      </c>
      <c r="K1782" s="5">
        <f t="shared" si="100"/>
        <v>0</v>
      </c>
      <c r="L1782" s="1">
        <f t="shared" si="101"/>
        <v>0</v>
      </c>
    </row>
    <row r="1783" spans="1:12">
      <c r="A1783" s="77">
        <v>43588</v>
      </c>
      <c r="B1783" s="54">
        <v>84</v>
      </c>
      <c r="C1783" s="54">
        <v>67.2</v>
      </c>
      <c r="D1783" s="54">
        <v>48</v>
      </c>
      <c r="E1783" s="66">
        <v>29.4</v>
      </c>
      <c r="F1783" s="54">
        <v>9</v>
      </c>
      <c r="G1783" s="60">
        <v>4.0999999999999996</v>
      </c>
      <c r="H1783" s="66">
        <v>0</v>
      </c>
      <c r="K1783" s="5">
        <f t="shared" si="100"/>
        <v>-9.9999999999997868E-2</v>
      </c>
      <c r="L1783" s="1">
        <f t="shared" si="101"/>
        <v>0</v>
      </c>
    </row>
    <row r="1784" spans="1:12">
      <c r="A1784" s="77">
        <v>43589</v>
      </c>
      <c r="B1784" s="54">
        <v>85</v>
      </c>
      <c r="C1784" s="54">
        <v>68.7</v>
      </c>
      <c r="D1784" s="54">
        <v>50</v>
      </c>
      <c r="E1784" s="66">
        <v>29.3</v>
      </c>
      <c r="F1784" s="54">
        <v>12</v>
      </c>
      <c r="G1784" s="60">
        <v>4</v>
      </c>
      <c r="H1784" s="66">
        <v>0</v>
      </c>
      <c r="K1784" s="5">
        <f t="shared" ref="K1784:K1847" si="102">E1785-E1784</f>
        <v>-0.10000000000000142</v>
      </c>
      <c r="L1784" s="1">
        <f t="shared" si="101"/>
        <v>-9.9999999999997868E-2</v>
      </c>
    </row>
    <row r="1785" spans="1:12">
      <c r="A1785" s="77">
        <v>43590</v>
      </c>
      <c r="B1785" s="54">
        <v>84</v>
      </c>
      <c r="C1785" s="54">
        <v>68.3</v>
      </c>
      <c r="D1785" s="54">
        <v>51</v>
      </c>
      <c r="E1785" s="66">
        <v>29.2</v>
      </c>
      <c r="F1785" s="54">
        <v>15</v>
      </c>
      <c r="G1785" s="60">
        <v>5</v>
      </c>
      <c r="H1785" s="66">
        <v>0</v>
      </c>
      <c r="K1785" s="5">
        <f t="shared" si="102"/>
        <v>0.10000000000000142</v>
      </c>
      <c r="L1785" s="1">
        <f t="shared" ref="L1785:L1848" si="103">E1785-E1784</f>
        <v>-0.10000000000000142</v>
      </c>
    </row>
    <row r="1786" spans="1:12">
      <c r="A1786" s="77">
        <v>43591</v>
      </c>
      <c r="B1786" s="54">
        <v>77</v>
      </c>
      <c r="C1786" s="54">
        <v>65.2</v>
      </c>
      <c r="D1786" s="54">
        <v>51</v>
      </c>
      <c r="E1786" s="66">
        <v>29.3</v>
      </c>
      <c r="F1786" s="54">
        <v>15</v>
      </c>
      <c r="G1786" s="60">
        <v>5.4</v>
      </c>
      <c r="H1786" s="66">
        <v>0</v>
      </c>
      <c r="K1786" s="5">
        <f t="shared" si="102"/>
        <v>9.9999999999997868E-2</v>
      </c>
      <c r="L1786" s="1">
        <f t="shared" si="103"/>
        <v>0.10000000000000142</v>
      </c>
    </row>
    <row r="1787" spans="1:12">
      <c r="A1787" s="77">
        <v>43592</v>
      </c>
      <c r="B1787" s="54">
        <v>81</v>
      </c>
      <c r="C1787" s="54">
        <v>67.2</v>
      </c>
      <c r="D1787" s="54">
        <v>53</v>
      </c>
      <c r="E1787" s="66">
        <v>29.4</v>
      </c>
      <c r="F1787" s="54">
        <v>12</v>
      </c>
      <c r="G1787" s="60">
        <v>3.8</v>
      </c>
      <c r="H1787" s="66">
        <v>0</v>
      </c>
      <c r="K1787" s="5">
        <f t="shared" si="102"/>
        <v>0</v>
      </c>
      <c r="L1787" s="1">
        <f t="shared" si="103"/>
        <v>9.9999999999997868E-2</v>
      </c>
    </row>
    <row r="1788" spans="1:12">
      <c r="A1788" s="77">
        <v>43593</v>
      </c>
      <c r="B1788" s="54">
        <v>92</v>
      </c>
      <c r="C1788" s="54">
        <v>73</v>
      </c>
      <c r="D1788" s="54">
        <v>56</v>
      </c>
      <c r="E1788" s="66">
        <v>29.4</v>
      </c>
      <c r="F1788" s="54">
        <v>16</v>
      </c>
      <c r="G1788" s="60">
        <v>5.8</v>
      </c>
      <c r="H1788" s="66">
        <v>0</v>
      </c>
      <c r="K1788" s="5">
        <f t="shared" si="102"/>
        <v>-0.19999999999999929</v>
      </c>
      <c r="L1788" s="1">
        <f t="shared" si="103"/>
        <v>0</v>
      </c>
    </row>
    <row r="1789" spans="1:12">
      <c r="A1789" s="77">
        <v>43594</v>
      </c>
      <c r="B1789" s="54">
        <v>91</v>
      </c>
      <c r="C1789" s="54">
        <v>76.2</v>
      </c>
      <c r="D1789" s="54">
        <v>57</v>
      </c>
      <c r="E1789" s="66">
        <v>29.2</v>
      </c>
      <c r="F1789" s="54">
        <v>20</v>
      </c>
      <c r="G1789" s="60">
        <v>9.4</v>
      </c>
      <c r="H1789" s="66">
        <v>0</v>
      </c>
      <c r="K1789" s="5">
        <f t="shared" si="102"/>
        <v>0.10000000000000142</v>
      </c>
      <c r="L1789" s="1">
        <f t="shared" si="103"/>
        <v>-0.19999999999999929</v>
      </c>
    </row>
    <row r="1790" spans="1:12">
      <c r="A1790" s="77">
        <v>43595</v>
      </c>
      <c r="B1790" s="54">
        <v>92</v>
      </c>
      <c r="C1790" s="54">
        <v>76</v>
      </c>
      <c r="D1790" s="54">
        <v>57</v>
      </c>
      <c r="E1790" s="66">
        <v>29.3</v>
      </c>
      <c r="F1790" s="54">
        <v>20</v>
      </c>
      <c r="G1790" s="60">
        <v>8.1</v>
      </c>
      <c r="H1790" s="66">
        <v>0</v>
      </c>
      <c r="K1790" s="5">
        <f t="shared" si="102"/>
        <v>0</v>
      </c>
      <c r="L1790" s="1">
        <f t="shared" si="103"/>
        <v>0.10000000000000142</v>
      </c>
    </row>
    <row r="1791" spans="1:12">
      <c r="A1791" s="77">
        <v>43596</v>
      </c>
      <c r="B1791" s="54">
        <v>88</v>
      </c>
      <c r="C1791" s="54">
        <v>72.3</v>
      </c>
      <c r="D1791" s="54">
        <v>55</v>
      </c>
      <c r="E1791" s="66">
        <v>29.3</v>
      </c>
      <c r="F1791" s="54">
        <v>13</v>
      </c>
      <c r="G1791" s="60">
        <v>4.4000000000000004</v>
      </c>
      <c r="H1791" s="66">
        <v>0</v>
      </c>
      <c r="K1791" s="5">
        <f t="shared" si="102"/>
        <v>9.9999999999997868E-2</v>
      </c>
      <c r="L1791" s="1">
        <f t="shared" si="103"/>
        <v>0</v>
      </c>
    </row>
    <row r="1792" spans="1:12">
      <c r="A1792" s="77">
        <v>43597</v>
      </c>
      <c r="B1792" s="54">
        <v>87</v>
      </c>
      <c r="C1792" s="54">
        <v>72.8</v>
      </c>
      <c r="D1792" s="54">
        <v>57</v>
      </c>
      <c r="E1792" s="66">
        <v>29.4</v>
      </c>
      <c r="F1792" s="54">
        <v>13</v>
      </c>
      <c r="G1792" s="60">
        <v>4.8</v>
      </c>
      <c r="H1792" s="66">
        <v>0</v>
      </c>
      <c r="K1792" s="5">
        <f t="shared" si="102"/>
        <v>0</v>
      </c>
      <c r="L1792" s="1">
        <f t="shared" si="103"/>
        <v>9.9999999999997868E-2</v>
      </c>
    </row>
    <row r="1793" spans="1:12">
      <c r="A1793" s="77">
        <v>43598</v>
      </c>
      <c r="B1793" s="54">
        <v>81</v>
      </c>
      <c r="C1793" s="54">
        <v>70.400000000000006</v>
      </c>
      <c r="D1793" s="54">
        <v>62</v>
      </c>
      <c r="E1793" s="66">
        <v>29.4</v>
      </c>
      <c r="F1793" s="54">
        <v>12</v>
      </c>
      <c r="G1793" s="60">
        <v>4.4000000000000004</v>
      </c>
      <c r="H1793" s="66">
        <v>0</v>
      </c>
      <c r="K1793" s="5">
        <f t="shared" si="102"/>
        <v>0</v>
      </c>
      <c r="L1793" s="1">
        <f t="shared" si="103"/>
        <v>0</v>
      </c>
    </row>
    <row r="1794" spans="1:12">
      <c r="A1794" s="77">
        <v>43599</v>
      </c>
      <c r="B1794" s="54">
        <v>74</v>
      </c>
      <c r="C1794" s="54">
        <v>64.099999999999994</v>
      </c>
      <c r="D1794" s="54">
        <v>0</v>
      </c>
      <c r="E1794" s="66">
        <v>29.4</v>
      </c>
      <c r="F1794" s="54">
        <v>14</v>
      </c>
      <c r="G1794" s="60">
        <v>4.9000000000000004</v>
      </c>
      <c r="H1794" s="66">
        <v>0</v>
      </c>
      <c r="K1794" s="5">
        <f t="shared" si="102"/>
        <v>-0.19999999999999929</v>
      </c>
      <c r="L1794" s="1">
        <f t="shared" si="103"/>
        <v>0</v>
      </c>
    </row>
    <row r="1795" spans="1:12">
      <c r="A1795" s="77">
        <v>43600</v>
      </c>
      <c r="B1795" s="54">
        <v>65</v>
      </c>
      <c r="C1795" s="54">
        <v>60.5</v>
      </c>
      <c r="D1795" s="54">
        <v>57</v>
      </c>
      <c r="E1795" s="66">
        <v>29.2</v>
      </c>
      <c r="F1795" s="54">
        <v>29</v>
      </c>
      <c r="G1795" s="60">
        <v>15.3</v>
      </c>
      <c r="H1795" s="66">
        <v>0</v>
      </c>
      <c r="K1795" s="5">
        <f t="shared" si="102"/>
        <v>0</v>
      </c>
      <c r="L1795" s="1">
        <f t="shared" si="103"/>
        <v>-0.19999999999999929</v>
      </c>
    </row>
    <row r="1796" spans="1:12">
      <c r="A1796" s="77">
        <v>43601</v>
      </c>
      <c r="B1796" s="54">
        <v>63</v>
      </c>
      <c r="C1796" s="54">
        <v>55.6</v>
      </c>
      <c r="D1796" s="54">
        <v>52</v>
      </c>
      <c r="E1796" s="66">
        <v>29.2</v>
      </c>
      <c r="F1796" s="54">
        <v>37</v>
      </c>
      <c r="G1796" s="60">
        <v>19.600000000000001</v>
      </c>
      <c r="H1796" s="66">
        <v>0</v>
      </c>
      <c r="K1796" s="5">
        <f t="shared" si="102"/>
        <v>0.30000000000000071</v>
      </c>
      <c r="L1796" s="1">
        <f t="shared" si="103"/>
        <v>0</v>
      </c>
    </row>
    <row r="1797" spans="1:12">
      <c r="A1797" s="77">
        <v>43602</v>
      </c>
      <c r="B1797" s="54">
        <v>67</v>
      </c>
      <c r="C1797" s="54">
        <v>57.4</v>
      </c>
      <c r="D1797" s="54">
        <v>51</v>
      </c>
      <c r="E1797" s="66">
        <v>29.5</v>
      </c>
      <c r="F1797" s="54">
        <v>17</v>
      </c>
      <c r="G1797" s="60">
        <v>9.1</v>
      </c>
      <c r="H1797" s="66">
        <v>0.5</v>
      </c>
      <c r="K1797" s="5">
        <f t="shared" si="102"/>
        <v>-0.19999999999999929</v>
      </c>
      <c r="L1797" s="1">
        <f t="shared" si="103"/>
        <v>0.30000000000000071</v>
      </c>
    </row>
    <row r="1798" spans="1:12">
      <c r="A1798" s="77">
        <v>43603</v>
      </c>
      <c r="B1798" s="54">
        <v>57</v>
      </c>
      <c r="C1798" s="54">
        <v>52.2</v>
      </c>
      <c r="D1798" s="54">
        <v>49</v>
      </c>
      <c r="E1798" s="66">
        <v>29.3</v>
      </c>
      <c r="F1798" s="54">
        <v>22</v>
      </c>
      <c r="G1798" s="60">
        <v>6.9</v>
      </c>
      <c r="H1798" s="66">
        <v>0</v>
      </c>
      <c r="K1798" s="5">
        <f t="shared" si="102"/>
        <v>-0.10000000000000142</v>
      </c>
      <c r="L1798" s="1">
        <f t="shared" si="103"/>
        <v>-0.19999999999999929</v>
      </c>
    </row>
    <row r="1799" spans="1:12">
      <c r="A1799" s="77">
        <v>43604</v>
      </c>
      <c r="B1799" s="54">
        <v>62</v>
      </c>
      <c r="C1799" s="54">
        <v>52.9</v>
      </c>
      <c r="D1799" s="54">
        <v>48</v>
      </c>
      <c r="E1799" s="66">
        <v>29.2</v>
      </c>
      <c r="F1799" s="54">
        <v>18</v>
      </c>
      <c r="G1799" s="60">
        <v>7.3</v>
      </c>
      <c r="H1799" s="66">
        <v>1.2</v>
      </c>
      <c r="K1799" s="5">
        <f t="shared" si="102"/>
        <v>0.10000000000000142</v>
      </c>
      <c r="L1799" s="1">
        <f t="shared" si="103"/>
        <v>-0.10000000000000142</v>
      </c>
    </row>
    <row r="1800" spans="1:12">
      <c r="A1800" s="77">
        <v>43605</v>
      </c>
      <c r="B1800" s="54">
        <v>68</v>
      </c>
      <c r="C1800" s="54">
        <v>59.4</v>
      </c>
      <c r="D1800" s="54">
        <v>51</v>
      </c>
      <c r="E1800" s="66">
        <v>29.3</v>
      </c>
      <c r="F1800" s="54">
        <v>24</v>
      </c>
      <c r="G1800" s="60">
        <v>10.6</v>
      </c>
      <c r="H1800" s="66">
        <v>0.13</v>
      </c>
      <c r="K1800" s="5">
        <f t="shared" si="102"/>
        <v>-0.10000000000000142</v>
      </c>
      <c r="L1800" s="1">
        <f t="shared" si="103"/>
        <v>0.10000000000000142</v>
      </c>
    </row>
    <row r="1801" spans="1:12">
      <c r="A1801" s="77">
        <v>43606</v>
      </c>
      <c r="B1801" s="54">
        <v>61</v>
      </c>
      <c r="C1801" s="54">
        <v>56.3</v>
      </c>
      <c r="D1801" s="54">
        <v>51</v>
      </c>
      <c r="E1801" s="66">
        <v>29.2</v>
      </c>
      <c r="F1801" s="54">
        <v>18</v>
      </c>
      <c r="G1801" s="60">
        <v>10.6</v>
      </c>
      <c r="H1801" s="66">
        <v>0.02</v>
      </c>
      <c r="K1801" s="5">
        <f t="shared" si="102"/>
        <v>0.10000000000000142</v>
      </c>
      <c r="L1801" s="1">
        <f t="shared" si="103"/>
        <v>-0.10000000000000142</v>
      </c>
    </row>
    <row r="1802" spans="1:12">
      <c r="A1802" s="77">
        <v>43607</v>
      </c>
      <c r="B1802" s="54">
        <v>79</v>
      </c>
      <c r="C1802" s="54">
        <v>64.3</v>
      </c>
      <c r="D1802" s="54">
        <v>47</v>
      </c>
      <c r="E1802" s="66">
        <v>29.3</v>
      </c>
      <c r="F1802" s="54">
        <v>16</v>
      </c>
      <c r="G1802" s="60">
        <v>6.8</v>
      </c>
      <c r="H1802" s="66">
        <v>0.39</v>
      </c>
      <c r="K1802" s="5">
        <f t="shared" si="102"/>
        <v>0</v>
      </c>
      <c r="L1802" s="1">
        <f t="shared" si="103"/>
        <v>0.10000000000000142</v>
      </c>
    </row>
    <row r="1803" spans="1:12">
      <c r="A1803" s="77">
        <v>43608</v>
      </c>
      <c r="B1803" s="54">
        <v>82</v>
      </c>
      <c r="C1803" s="54">
        <v>71.3</v>
      </c>
      <c r="D1803" s="54">
        <v>61</v>
      </c>
      <c r="E1803" s="66">
        <v>29.3</v>
      </c>
      <c r="F1803" s="54">
        <v>18</v>
      </c>
      <c r="G1803" s="60">
        <v>8.3000000000000007</v>
      </c>
      <c r="H1803" s="66">
        <v>0</v>
      </c>
      <c r="K1803" s="5">
        <f t="shared" si="102"/>
        <v>9.9999999999997868E-2</v>
      </c>
      <c r="L1803" s="1">
        <f t="shared" si="103"/>
        <v>0</v>
      </c>
    </row>
    <row r="1804" spans="1:12">
      <c r="A1804" s="77">
        <v>43609</v>
      </c>
      <c r="B1804" s="54">
        <v>79</v>
      </c>
      <c r="C1804" s="54">
        <v>68.3</v>
      </c>
      <c r="D1804" s="54">
        <v>55</v>
      </c>
      <c r="E1804" s="66">
        <v>29.4</v>
      </c>
      <c r="F1804" s="54">
        <v>26</v>
      </c>
      <c r="G1804" s="60">
        <v>7.6</v>
      </c>
      <c r="H1804" s="66">
        <v>0</v>
      </c>
      <c r="K1804" s="5">
        <f t="shared" si="102"/>
        <v>-0.19999999999999929</v>
      </c>
      <c r="L1804" s="1">
        <f t="shared" si="103"/>
        <v>9.9999999999997868E-2</v>
      </c>
    </row>
    <row r="1805" spans="1:12">
      <c r="A1805" s="77">
        <v>43610</v>
      </c>
      <c r="B1805" s="54">
        <v>79</v>
      </c>
      <c r="C1805" s="54">
        <v>65.900000000000006</v>
      </c>
      <c r="D1805" s="54">
        <v>55</v>
      </c>
      <c r="E1805" s="66">
        <v>29.2</v>
      </c>
      <c r="F1805" s="54">
        <v>40</v>
      </c>
      <c r="G1805" s="60">
        <v>9.6</v>
      </c>
      <c r="H1805" s="66">
        <v>0.12</v>
      </c>
      <c r="K1805" s="5">
        <f t="shared" si="102"/>
        <v>-1.0999999999999979</v>
      </c>
      <c r="L1805" s="1">
        <f t="shared" si="103"/>
        <v>-0.19999999999999929</v>
      </c>
    </row>
    <row r="1806" spans="1:12">
      <c r="A1806" s="77">
        <v>43611</v>
      </c>
      <c r="B1806" s="54">
        <v>64</v>
      </c>
      <c r="C1806" s="54">
        <v>56.9</v>
      </c>
      <c r="D1806" s="54">
        <v>50</v>
      </c>
      <c r="E1806" s="66">
        <v>28.1</v>
      </c>
      <c r="F1806" s="54">
        <v>12</v>
      </c>
      <c r="G1806" s="60">
        <v>3.5</v>
      </c>
      <c r="H1806" s="66">
        <v>0.5</v>
      </c>
      <c r="K1806" s="5">
        <f t="shared" si="102"/>
        <v>1.2999999999999972</v>
      </c>
      <c r="L1806" s="1">
        <f t="shared" si="103"/>
        <v>-1.0999999999999979</v>
      </c>
    </row>
    <row r="1807" spans="1:12">
      <c r="A1807" s="77">
        <v>43612</v>
      </c>
      <c r="B1807" s="54">
        <v>71</v>
      </c>
      <c r="C1807" s="54">
        <v>62.6</v>
      </c>
      <c r="D1807" s="54">
        <v>56</v>
      </c>
      <c r="E1807" s="66">
        <v>29.4</v>
      </c>
      <c r="F1807" s="54">
        <v>14</v>
      </c>
      <c r="G1807" s="60">
        <v>5.3</v>
      </c>
      <c r="H1807" s="66">
        <v>0</v>
      </c>
      <c r="K1807" s="5">
        <f t="shared" si="102"/>
        <v>0</v>
      </c>
      <c r="L1807" s="1">
        <f t="shared" si="103"/>
        <v>1.2999999999999972</v>
      </c>
    </row>
    <row r="1808" spans="1:12">
      <c r="A1808" s="77">
        <v>43613</v>
      </c>
      <c r="B1808" s="54">
        <v>86</v>
      </c>
      <c r="C1808" s="54">
        <v>74.7</v>
      </c>
      <c r="D1808" s="54">
        <v>55</v>
      </c>
      <c r="E1808" s="66">
        <v>29.4</v>
      </c>
      <c r="F1808" s="54">
        <v>13</v>
      </c>
      <c r="G1808" s="60">
        <v>7.3</v>
      </c>
      <c r="H1808" s="66">
        <v>0.05</v>
      </c>
      <c r="K1808" s="5">
        <f t="shared" si="102"/>
        <v>-9.9999999999997868E-2</v>
      </c>
      <c r="L1808" s="1">
        <f t="shared" si="103"/>
        <v>0</v>
      </c>
    </row>
    <row r="1809" spans="1:12">
      <c r="A1809" s="77">
        <v>43614</v>
      </c>
      <c r="B1809" s="54">
        <v>90</v>
      </c>
      <c r="C1809" s="54">
        <v>74</v>
      </c>
      <c r="D1809" s="54">
        <v>66</v>
      </c>
      <c r="E1809" s="66">
        <v>29.3</v>
      </c>
      <c r="F1809" s="54">
        <v>22</v>
      </c>
      <c r="G1809" s="60">
        <v>13.1</v>
      </c>
      <c r="H1809" s="66">
        <v>0</v>
      </c>
      <c r="K1809" s="5">
        <f t="shared" si="102"/>
        <v>0</v>
      </c>
      <c r="L1809" s="1">
        <f t="shared" si="103"/>
        <v>-9.9999999999997868E-2</v>
      </c>
    </row>
    <row r="1810" spans="1:12">
      <c r="A1810" s="77">
        <v>43615</v>
      </c>
      <c r="B1810" s="54">
        <v>85</v>
      </c>
      <c r="C1810" s="54">
        <v>72.2</v>
      </c>
      <c r="D1810" s="54">
        <v>58</v>
      </c>
      <c r="E1810" s="66">
        <v>29.3</v>
      </c>
      <c r="F1810" s="54">
        <v>18</v>
      </c>
      <c r="G1810" s="60">
        <v>5.8</v>
      </c>
      <c r="H1810" s="66">
        <v>0.45</v>
      </c>
      <c r="K1810" s="5">
        <f t="shared" si="102"/>
        <v>0</v>
      </c>
      <c r="L1810" s="1">
        <f t="shared" si="103"/>
        <v>0</v>
      </c>
    </row>
    <row r="1811" spans="1:12">
      <c r="A1811" s="77">
        <v>43616</v>
      </c>
      <c r="B1811" s="54">
        <v>92</v>
      </c>
      <c r="C1811" s="54">
        <v>76.8</v>
      </c>
      <c r="D1811" s="54">
        <v>58</v>
      </c>
      <c r="E1811" s="66">
        <v>29.3</v>
      </c>
      <c r="F1811" s="54">
        <v>18</v>
      </c>
      <c r="G1811" s="60">
        <v>7</v>
      </c>
      <c r="H1811" s="66">
        <v>0</v>
      </c>
      <c r="K1811" s="5">
        <f t="shared" si="102"/>
        <v>-0.10000000000000142</v>
      </c>
      <c r="L1811" s="1">
        <f t="shared" si="103"/>
        <v>0</v>
      </c>
    </row>
    <row r="1812" spans="1:12">
      <c r="A1812" s="77">
        <v>43617</v>
      </c>
      <c r="B1812" s="54">
        <v>97</v>
      </c>
      <c r="C1812" s="54">
        <v>82.1</v>
      </c>
      <c r="D1812" s="54">
        <v>65</v>
      </c>
      <c r="E1812" s="66">
        <v>29.2</v>
      </c>
      <c r="F1812" s="54">
        <v>21</v>
      </c>
      <c r="G1812" s="60">
        <v>8.3000000000000007</v>
      </c>
      <c r="H1812" s="66">
        <v>0</v>
      </c>
      <c r="K1812" s="5">
        <f t="shared" si="102"/>
        <v>0</v>
      </c>
      <c r="L1812" s="1">
        <f t="shared" si="103"/>
        <v>-0.10000000000000142</v>
      </c>
    </row>
    <row r="1813" spans="1:12">
      <c r="A1813" s="77">
        <v>43618</v>
      </c>
      <c r="B1813" s="54">
        <v>94</v>
      </c>
      <c r="C1813" s="54">
        <v>80.2</v>
      </c>
      <c r="D1813" s="54">
        <v>66</v>
      </c>
      <c r="E1813" s="66">
        <v>29.2</v>
      </c>
      <c r="F1813" s="54">
        <v>17</v>
      </c>
      <c r="G1813" s="60">
        <v>6.4</v>
      </c>
      <c r="H1813" s="66">
        <v>0</v>
      </c>
      <c r="K1813" s="5">
        <f t="shared" si="102"/>
        <v>0.10000000000000142</v>
      </c>
      <c r="L1813" s="1">
        <f t="shared" si="103"/>
        <v>0</v>
      </c>
    </row>
    <row r="1814" spans="1:12">
      <c r="A1814" s="77">
        <v>43619</v>
      </c>
      <c r="B1814" s="54">
        <v>96</v>
      </c>
      <c r="C1814" s="54">
        <v>82.1</v>
      </c>
      <c r="D1814" s="54">
        <v>68</v>
      </c>
      <c r="E1814" s="66">
        <v>29.3</v>
      </c>
      <c r="F1814" s="54">
        <v>13</v>
      </c>
      <c r="G1814" s="60">
        <v>5</v>
      </c>
      <c r="H1814" s="66">
        <v>0</v>
      </c>
      <c r="K1814" s="5">
        <f t="shared" si="102"/>
        <v>0</v>
      </c>
      <c r="L1814" s="1">
        <f t="shared" si="103"/>
        <v>0.10000000000000142</v>
      </c>
    </row>
    <row r="1815" spans="1:12">
      <c r="A1815" s="77">
        <v>43620</v>
      </c>
      <c r="B1815" s="54">
        <v>100</v>
      </c>
      <c r="C1815" s="54">
        <v>84.6</v>
      </c>
      <c r="D1815" s="54">
        <v>67</v>
      </c>
      <c r="E1815" s="66">
        <v>29.3</v>
      </c>
      <c r="F1815" s="54">
        <v>13</v>
      </c>
      <c r="G1815" s="60">
        <v>4.8</v>
      </c>
      <c r="H1815" s="66">
        <v>0</v>
      </c>
      <c r="K1815" s="5">
        <f t="shared" si="102"/>
        <v>0</v>
      </c>
      <c r="L1815" s="1">
        <f t="shared" si="103"/>
        <v>0</v>
      </c>
    </row>
    <row r="1816" spans="1:12">
      <c r="A1816" s="77">
        <v>43621</v>
      </c>
      <c r="B1816" s="54">
        <v>97</v>
      </c>
      <c r="C1816" s="54">
        <v>85.1</v>
      </c>
      <c r="D1816" s="54">
        <v>70</v>
      </c>
      <c r="E1816" s="66">
        <v>29.3</v>
      </c>
      <c r="F1816" s="54">
        <v>14</v>
      </c>
      <c r="G1816" s="60">
        <v>7</v>
      </c>
      <c r="H1816" s="66">
        <v>0</v>
      </c>
      <c r="K1816" s="5">
        <f t="shared" si="102"/>
        <v>0</v>
      </c>
      <c r="L1816" s="1">
        <f t="shared" si="103"/>
        <v>0</v>
      </c>
    </row>
    <row r="1817" spans="1:12">
      <c r="A1817" s="77">
        <v>43622</v>
      </c>
      <c r="B1817" s="54">
        <v>84</v>
      </c>
      <c r="C1817" s="54">
        <v>72.5</v>
      </c>
      <c r="D1817" s="54">
        <v>62</v>
      </c>
      <c r="E1817" s="66">
        <v>29.3</v>
      </c>
      <c r="F1817" s="54">
        <v>14</v>
      </c>
      <c r="G1817" s="60">
        <v>6.4</v>
      </c>
      <c r="H1817" s="66">
        <v>0</v>
      </c>
      <c r="K1817" s="5">
        <f t="shared" si="102"/>
        <v>0.19999999999999929</v>
      </c>
      <c r="L1817" s="1">
        <f t="shared" si="103"/>
        <v>0</v>
      </c>
    </row>
    <row r="1818" spans="1:12">
      <c r="A1818" s="77">
        <v>43623</v>
      </c>
      <c r="B1818" s="54">
        <v>78</v>
      </c>
      <c r="C1818" s="54">
        <v>67.8</v>
      </c>
      <c r="D1818" s="54">
        <v>57</v>
      </c>
      <c r="E1818" s="66">
        <v>29.5</v>
      </c>
      <c r="F1818" s="54">
        <v>21</v>
      </c>
      <c r="G1818" s="60">
        <v>12.9</v>
      </c>
      <c r="H1818" s="66">
        <v>0</v>
      </c>
      <c r="K1818" s="5">
        <f t="shared" si="102"/>
        <v>0.10000000000000142</v>
      </c>
      <c r="L1818" s="1">
        <f t="shared" si="103"/>
        <v>0.19999999999999929</v>
      </c>
    </row>
    <row r="1819" spans="1:12">
      <c r="A1819" s="77">
        <v>43624</v>
      </c>
      <c r="B1819" s="54">
        <v>87</v>
      </c>
      <c r="C1819" s="54">
        <v>73.599999999999994</v>
      </c>
      <c r="D1819" s="54">
        <v>61</v>
      </c>
      <c r="E1819" s="66">
        <v>29.6</v>
      </c>
      <c r="F1819" s="54">
        <v>28</v>
      </c>
      <c r="G1819" s="60">
        <v>16.5</v>
      </c>
      <c r="H1819" s="66">
        <v>0</v>
      </c>
      <c r="K1819" s="5">
        <f t="shared" si="102"/>
        <v>-0.10000000000000142</v>
      </c>
      <c r="L1819" s="1">
        <f t="shared" si="103"/>
        <v>0.10000000000000142</v>
      </c>
    </row>
    <row r="1820" spans="1:12">
      <c r="A1820" s="77">
        <v>43625</v>
      </c>
      <c r="B1820" s="54">
        <v>95</v>
      </c>
      <c r="C1820" s="54">
        <v>80.900000000000006</v>
      </c>
      <c r="D1820" s="54">
        <v>68</v>
      </c>
      <c r="E1820" s="66">
        <v>29.5</v>
      </c>
      <c r="F1820" s="54">
        <v>16</v>
      </c>
      <c r="G1820" s="60">
        <v>7.9</v>
      </c>
      <c r="H1820" s="66">
        <v>0</v>
      </c>
      <c r="K1820" s="5">
        <f t="shared" si="102"/>
        <v>-0.10000000000000142</v>
      </c>
      <c r="L1820" s="1">
        <f t="shared" si="103"/>
        <v>-0.10000000000000142</v>
      </c>
    </row>
    <row r="1821" spans="1:12">
      <c r="A1821" s="77">
        <v>43626</v>
      </c>
      <c r="B1821" s="54">
        <v>101</v>
      </c>
      <c r="C1821" s="54">
        <v>94.9</v>
      </c>
      <c r="D1821" s="54">
        <v>80</v>
      </c>
      <c r="E1821" s="66">
        <v>29.4</v>
      </c>
      <c r="F1821" s="54">
        <v>9</v>
      </c>
      <c r="G1821" s="60">
        <v>4.7</v>
      </c>
      <c r="H1821" s="66">
        <v>0</v>
      </c>
      <c r="K1821" s="5">
        <f t="shared" si="102"/>
        <v>0</v>
      </c>
      <c r="L1821" s="1">
        <f t="shared" si="103"/>
        <v>-0.10000000000000142</v>
      </c>
    </row>
    <row r="1822" spans="1:12">
      <c r="A1822" s="77">
        <v>43627</v>
      </c>
      <c r="B1822" s="54">
        <v>104</v>
      </c>
      <c r="C1822" s="54">
        <v>94.6</v>
      </c>
      <c r="D1822" s="54">
        <v>79</v>
      </c>
      <c r="E1822" s="66">
        <v>29.4</v>
      </c>
      <c r="F1822" s="54">
        <v>10</v>
      </c>
      <c r="G1822" s="60">
        <v>5.3</v>
      </c>
      <c r="H1822" s="66">
        <v>0</v>
      </c>
      <c r="K1822" s="5">
        <f t="shared" si="102"/>
        <v>-9.9999999999997868E-2</v>
      </c>
      <c r="L1822" s="1">
        <f t="shared" si="103"/>
        <v>0</v>
      </c>
    </row>
    <row r="1823" spans="1:12">
      <c r="A1823" s="77">
        <v>43628</v>
      </c>
      <c r="B1823" s="54">
        <v>96</v>
      </c>
      <c r="C1823" s="54">
        <v>84.1</v>
      </c>
      <c r="D1823" s="54">
        <v>72</v>
      </c>
      <c r="E1823" s="66">
        <v>29.3</v>
      </c>
      <c r="F1823" s="54">
        <v>7</v>
      </c>
      <c r="G1823" s="60">
        <v>4.5999999999999996</v>
      </c>
      <c r="H1823" s="66">
        <v>0</v>
      </c>
      <c r="K1823" s="5">
        <f t="shared" si="102"/>
        <v>0</v>
      </c>
      <c r="L1823" s="1">
        <f t="shared" si="103"/>
        <v>-9.9999999999997868E-2</v>
      </c>
    </row>
    <row r="1824" spans="1:12">
      <c r="A1824" s="77">
        <v>43629</v>
      </c>
      <c r="B1824" s="54">
        <v>100</v>
      </c>
      <c r="C1824" s="54">
        <v>83.8</v>
      </c>
      <c r="D1824" s="54">
        <v>66</v>
      </c>
      <c r="E1824" s="66">
        <v>29.3</v>
      </c>
      <c r="F1824" s="54">
        <v>15</v>
      </c>
      <c r="G1824" s="60">
        <v>5.9</v>
      </c>
      <c r="H1824" s="66">
        <v>0</v>
      </c>
      <c r="K1824" s="5">
        <f t="shared" si="102"/>
        <v>0</v>
      </c>
      <c r="L1824" s="1">
        <f t="shared" si="103"/>
        <v>0</v>
      </c>
    </row>
    <row r="1825" spans="1:12">
      <c r="A1825" s="77">
        <v>43630</v>
      </c>
      <c r="B1825" s="54">
        <v>97</v>
      </c>
      <c r="C1825" s="54">
        <v>82.7</v>
      </c>
      <c r="D1825" s="54">
        <v>69</v>
      </c>
      <c r="E1825" s="66">
        <v>29.3</v>
      </c>
      <c r="F1825" s="54">
        <v>12</v>
      </c>
      <c r="G1825" s="60">
        <v>3.9</v>
      </c>
      <c r="H1825" s="66">
        <v>0</v>
      </c>
      <c r="K1825" s="5">
        <f t="shared" si="102"/>
        <v>0</v>
      </c>
      <c r="L1825" s="1">
        <f t="shared" si="103"/>
        <v>0</v>
      </c>
    </row>
    <row r="1826" spans="1:12">
      <c r="A1826" s="77">
        <v>43631</v>
      </c>
      <c r="B1826" s="54">
        <v>92</v>
      </c>
      <c r="C1826" s="54">
        <v>79.7</v>
      </c>
      <c r="D1826" s="54">
        <v>68</v>
      </c>
      <c r="E1826" s="66">
        <v>29.3</v>
      </c>
      <c r="F1826" s="54">
        <v>18</v>
      </c>
      <c r="G1826" s="60">
        <v>4.7</v>
      </c>
      <c r="H1826" s="66">
        <v>0</v>
      </c>
      <c r="K1826" s="5">
        <f t="shared" si="102"/>
        <v>-0.10000000000000142</v>
      </c>
      <c r="L1826" s="1">
        <f t="shared" si="103"/>
        <v>0</v>
      </c>
    </row>
    <row r="1827" spans="1:12">
      <c r="A1827" s="77">
        <v>43632</v>
      </c>
      <c r="B1827" s="54">
        <v>98</v>
      </c>
      <c r="C1827" s="54">
        <v>82</v>
      </c>
      <c r="D1827" s="54">
        <v>67</v>
      </c>
      <c r="E1827" s="66">
        <v>29.2</v>
      </c>
      <c r="F1827" s="54">
        <v>10</v>
      </c>
      <c r="G1827" s="60">
        <v>3.6</v>
      </c>
      <c r="H1827" s="66">
        <v>0</v>
      </c>
      <c r="K1827" s="5">
        <f t="shared" si="102"/>
        <v>0</v>
      </c>
      <c r="L1827" s="1">
        <f t="shared" si="103"/>
        <v>-0.10000000000000142</v>
      </c>
    </row>
    <row r="1828" spans="1:12">
      <c r="A1828" s="77">
        <v>43633</v>
      </c>
      <c r="B1828" s="54">
        <v>104</v>
      </c>
      <c r="C1828" s="54">
        <v>89.1</v>
      </c>
      <c r="D1828" s="54">
        <v>70</v>
      </c>
      <c r="E1828" s="66">
        <v>29.2</v>
      </c>
      <c r="F1828" s="54">
        <v>18</v>
      </c>
      <c r="G1828" s="60">
        <v>9.1</v>
      </c>
      <c r="H1828" s="66">
        <v>0</v>
      </c>
      <c r="K1828" s="5">
        <f t="shared" si="102"/>
        <v>0.10000000000000142</v>
      </c>
      <c r="L1828" s="1">
        <f t="shared" si="103"/>
        <v>0</v>
      </c>
    </row>
    <row r="1829" spans="1:12">
      <c r="A1829" s="77">
        <v>43634</v>
      </c>
      <c r="B1829" s="54">
        <v>105</v>
      </c>
      <c r="C1829" s="54">
        <v>91.8</v>
      </c>
      <c r="D1829" s="54">
        <v>81</v>
      </c>
      <c r="E1829" s="66">
        <v>29.3</v>
      </c>
      <c r="F1829" s="54">
        <v>23</v>
      </c>
      <c r="G1829" s="60">
        <v>10.9</v>
      </c>
      <c r="H1829" s="66">
        <v>0</v>
      </c>
      <c r="K1829" s="5">
        <f t="shared" si="102"/>
        <v>0</v>
      </c>
      <c r="L1829" s="1">
        <f t="shared" si="103"/>
        <v>0.10000000000000142</v>
      </c>
    </row>
    <row r="1830" spans="1:12">
      <c r="A1830" s="77">
        <v>43635</v>
      </c>
      <c r="B1830" s="54">
        <v>102</v>
      </c>
      <c r="C1830" s="54">
        <v>90.8</v>
      </c>
      <c r="D1830" s="54">
        <v>80</v>
      </c>
      <c r="E1830" s="66">
        <v>29.3</v>
      </c>
      <c r="F1830" s="54">
        <v>20</v>
      </c>
      <c r="G1830" s="60">
        <v>9.6</v>
      </c>
      <c r="H1830" s="66">
        <v>0</v>
      </c>
      <c r="K1830" s="5">
        <f t="shared" si="102"/>
        <v>0</v>
      </c>
      <c r="L1830" s="1">
        <f t="shared" si="103"/>
        <v>0</v>
      </c>
    </row>
    <row r="1831" spans="1:12">
      <c r="A1831" s="77">
        <v>43636</v>
      </c>
      <c r="B1831" s="54">
        <v>91</v>
      </c>
      <c r="C1831" s="54">
        <v>81.099999999999994</v>
      </c>
      <c r="D1831" s="54">
        <v>73</v>
      </c>
      <c r="E1831" s="66">
        <v>29.3</v>
      </c>
      <c r="F1831" s="54">
        <v>23</v>
      </c>
      <c r="G1831" s="60">
        <v>15.1</v>
      </c>
      <c r="H1831" s="66">
        <v>0</v>
      </c>
      <c r="K1831" s="5">
        <f t="shared" si="102"/>
        <v>9.9999999999997868E-2</v>
      </c>
      <c r="L1831" s="1">
        <f t="shared" si="103"/>
        <v>0</v>
      </c>
    </row>
    <row r="1832" spans="1:12">
      <c r="A1832" s="77">
        <v>43637</v>
      </c>
      <c r="B1832" s="54">
        <v>88</v>
      </c>
      <c r="C1832" s="54">
        <v>77</v>
      </c>
      <c r="D1832" s="54">
        <v>65</v>
      </c>
      <c r="E1832" s="66">
        <v>29.4</v>
      </c>
      <c r="F1832" s="54">
        <v>18</v>
      </c>
      <c r="G1832" s="60">
        <v>11.8</v>
      </c>
      <c r="H1832" s="66">
        <v>0</v>
      </c>
      <c r="K1832" s="5">
        <f t="shared" si="102"/>
        <v>0</v>
      </c>
      <c r="L1832" s="1">
        <f t="shared" si="103"/>
        <v>9.9999999999997868E-2</v>
      </c>
    </row>
    <row r="1833" spans="1:12">
      <c r="A1833" s="77">
        <v>43638</v>
      </c>
      <c r="B1833" s="54">
        <v>95</v>
      </c>
      <c r="C1833" s="54">
        <v>82.4</v>
      </c>
      <c r="D1833" s="54">
        <v>72</v>
      </c>
      <c r="E1833" s="66">
        <v>29.4</v>
      </c>
      <c r="F1833" s="54">
        <v>21</v>
      </c>
      <c r="G1833" s="60">
        <v>12.2</v>
      </c>
      <c r="H1833" s="66">
        <v>0</v>
      </c>
      <c r="K1833" s="5">
        <f t="shared" si="102"/>
        <v>0</v>
      </c>
      <c r="L1833" s="1">
        <f t="shared" si="103"/>
        <v>0</v>
      </c>
    </row>
    <row r="1834" spans="1:12">
      <c r="A1834" s="77">
        <v>43639</v>
      </c>
      <c r="B1834" s="54">
        <v>99</v>
      </c>
      <c r="C1834" s="54">
        <v>84.5</v>
      </c>
      <c r="D1834" s="54">
        <v>70</v>
      </c>
      <c r="E1834" s="66">
        <v>29.4</v>
      </c>
      <c r="F1834" s="54">
        <v>16</v>
      </c>
      <c r="G1834" s="60">
        <v>6.9</v>
      </c>
      <c r="H1834" s="66">
        <v>0</v>
      </c>
      <c r="K1834" s="5">
        <f t="shared" si="102"/>
        <v>-9.9999999999997868E-2</v>
      </c>
      <c r="L1834" s="1">
        <f t="shared" si="103"/>
        <v>0</v>
      </c>
    </row>
    <row r="1835" spans="1:12">
      <c r="A1835" s="77">
        <v>43640</v>
      </c>
      <c r="B1835" s="54">
        <v>97</v>
      </c>
      <c r="C1835" s="54">
        <v>84.3</v>
      </c>
      <c r="D1835" s="54">
        <v>74</v>
      </c>
      <c r="E1835" s="66">
        <v>29.3</v>
      </c>
      <c r="F1835" s="54">
        <v>13</v>
      </c>
      <c r="G1835" s="60">
        <v>7.4</v>
      </c>
      <c r="H1835" s="66">
        <v>0</v>
      </c>
      <c r="K1835" s="5">
        <f t="shared" si="102"/>
        <v>-0.10000000000000142</v>
      </c>
      <c r="L1835" s="1">
        <f t="shared" si="103"/>
        <v>-9.9999999999997868E-2</v>
      </c>
    </row>
    <row r="1836" spans="1:12">
      <c r="A1836" s="77">
        <v>43641</v>
      </c>
      <c r="B1836" s="54">
        <v>90</v>
      </c>
      <c r="C1836" s="54">
        <v>80.099999999999994</v>
      </c>
      <c r="D1836" s="54">
        <v>65</v>
      </c>
      <c r="E1836" s="66">
        <v>29.2</v>
      </c>
      <c r="F1836" s="54">
        <v>17</v>
      </c>
      <c r="G1836" s="60">
        <v>5.5</v>
      </c>
      <c r="H1836" s="66">
        <v>0</v>
      </c>
      <c r="K1836" s="5">
        <f t="shared" si="102"/>
        <v>0.10000000000000142</v>
      </c>
      <c r="L1836" s="1">
        <f t="shared" si="103"/>
        <v>-0.10000000000000142</v>
      </c>
    </row>
    <row r="1837" spans="1:12">
      <c r="A1837" s="77">
        <v>43642</v>
      </c>
      <c r="B1837" s="54">
        <v>81</v>
      </c>
      <c r="C1837" s="54">
        <v>72.7</v>
      </c>
      <c r="D1837" s="54">
        <v>59</v>
      </c>
      <c r="E1837" s="66">
        <v>29.3</v>
      </c>
      <c r="F1837" s="54">
        <v>24</v>
      </c>
      <c r="G1837" s="60">
        <v>7.7</v>
      </c>
      <c r="H1837" s="66">
        <v>0</v>
      </c>
      <c r="K1837" s="5">
        <f t="shared" si="102"/>
        <v>0.19999999999999929</v>
      </c>
      <c r="L1837" s="1">
        <f t="shared" si="103"/>
        <v>0.10000000000000142</v>
      </c>
    </row>
    <row r="1838" spans="1:12">
      <c r="A1838" s="77">
        <v>43643</v>
      </c>
      <c r="B1838" s="54">
        <v>80</v>
      </c>
      <c r="C1838" s="54">
        <v>69</v>
      </c>
      <c r="D1838" s="54">
        <v>54</v>
      </c>
      <c r="E1838" s="66">
        <v>29.5</v>
      </c>
      <c r="F1838" s="54">
        <v>12</v>
      </c>
      <c r="G1838" s="60">
        <v>4.7</v>
      </c>
      <c r="H1838" s="66">
        <v>0</v>
      </c>
      <c r="K1838" s="5">
        <f t="shared" si="102"/>
        <v>-0.10000000000000142</v>
      </c>
      <c r="L1838" s="1">
        <f t="shared" si="103"/>
        <v>0.19999999999999929</v>
      </c>
    </row>
    <row r="1839" spans="1:12">
      <c r="A1839" s="77">
        <v>43644</v>
      </c>
      <c r="B1839" s="54">
        <v>86</v>
      </c>
      <c r="C1839" s="54">
        <v>74.2</v>
      </c>
      <c r="D1839" s="54">
        <v>61</v>
      </c>
      <c r="E1839" s="66">
        <v>29.4</v>
      </c>
      <c r="F1839" s="54">
        <v>14</v>
      </c>
      <c r="G1839" s="60">
        <v>7.7</v>
      </c>
      <c r="H1839" s="66">
        <v>0</v>
      </c>
      <c r="K1839" s="5">
        <f t="shared" si="102"/>
        <v>0</v>
      </c>
      <c r="L1839" s="1">
        <f t="shared" si="103"/>
        <v>-0.10000000000000142</v>
      </c>
    </row>
    <row r="1840" spans="1:12">
      <c r="A1840" s="77">
        <v>43645</v>
      </c>
      <c r="B1840" s="54">
        <v>90</v>
      </c>
      <c r="C1840" s="54">
        <v>75.7</v>
      </c>
      <c r="D1840" s="54">
        <v>59</v>
      </c>
      <c r="E1840" s="66">
        <v>29.4</v>
      </c>
      <c r="F1840" s="54">
        <v>12</v>
      </c>
      <c r="G1840" s="60">
        <v>5.3</v>
      </c>
      <c r="H1840" s="66">
        <v>0</v>
      </c>
      <c r="K1840" s="5">
        <f t="shared" si="102"/>
        <v>0</v>
      </c>
      <c r="L1840" s="1">
        <f t="shared" si="103"/>
        <v>0</v>
      </c>
    </row>
    <row r="1841" spans="1:12">
      <c r="A1841" s="77">
        <v>43646</v>
      </c>
      <c r="B1841" s="54">
        <v>92</v>
      </c>
      <c r="C1841" s="54">
        <v>77.900000000000006</v>
      </c>
      <c r="D1841" s="54">
        <v>61</v>
      </c>
      <c r="E1841" s="66">
        <v>29.4</v>
      </c>
      <c r="F1841" s="54">
        <v>13</v>
      </c>
      <c r="G1841" s="60">
        <v>6</v>
      </c>
      <c r="H1841" s="66">
        <v>0</v>
      </c>
      <c r="K1841" s="5">
        <f t="shared" si="102"/>
        <v>0</v>
      </c>
      <c r="L1841" s="1">
        <f t="shared" si="103"/>
        <v>0</v>
      </c>
    </row>
    <row r="1842" spans="1:12">
      <c r="A1842" s="77">
        <v>43647</v>
      </c>
      <c r="B1842" s="54">
        <v>90</v>
      </c>
      <c r="C1842" s="54">
        <v>76.7</v>
      </c>
      <c r="D1842" s="54">
        <v>60</v>
      </c>
      <c r="E1842" s="66">
        <v>29.4</v>
      </c>
      <c r="F1842" s="54">
        <v>13</v>
      </c>
      <c r="G1842" s="60">
        <v>4.8</v>
      </c>
      <c r="H1842" s="66">
        <v>0</v>
      </c>
      <c r="K1842" s="5">
        <f t="shared" si="102"/>
        <v>-9.9999999999997868E-2</v>
      </c>
      <c r="L1842" s="1">
        <f t="shared" si="103"/>
        <v>0</v>
      </c>
    </row>
    <row r="1843" spans="1:12">
      <c r="A1843" s="77">
        <v>43648</v>
      </c>
      <c r="B1843" s="54">
        <v>91</v>
      </c>
      <c r="C1843" s="54">
        <v>78.599999999999994</v>
      </c>
      <c r="D1843" s="54">
        <v>62</v>
      </c>
      <c r="E1843" s="66">
        <v>29.3</v>
      </c>
      <c r="F1843" s="54">
        <v>16</v>
      </c>
      <c r="G1843" s="60">
        <v>5.0999999999999996</v>
      </c>
      <c r="H1843" s="66">
        <v>0</v>
      </c>
      <c r="K1843" s="5">
        <f t="shared" si="102"/>
        <v>0</v>
      </c>
      <c r="L1843" s="1">
        <f t="shared" si="103"/>
        <v>-9.9999999999997868E-2</v>
      </c>
    </row>
    <row r="1844" spans="1:12">
      <c r="A1844" s="77">
        <v>43649</v>
      </c>
      <c r="B1844" s="54">
        <v>92</v>
      </c>
      <c r="C1844" s="54">
        <v>79.7</v>
      </c>
      <c r="D1844" s="54">
        <v>64</v>
      </c>
      <c r="E1844" s="66">
        <v>29.3</v>
      </c>
      <c r="F1844" s="54">
        <v>10</v>
      </c>
      <c r="G1844" s="60">
        <v>5</v>
      </c>
      <c r="H1844" s="66">
        <v>0</v>
      </c>
      <c r="K1844" s="5">
        <f t="shared" si="102"/>
        <v>0</v>
      </c>
      <c r="L1844" s="1">
        <f t="shared" si="103"/>
        <v>0</v>
      </c>
    </row>
    <row r="1845" spans="1:12">
      <c r="A1845" s="77">
        <v>43650</v>
      </c>
      <c r="B1845" s="54">
        <v>96</v>
      </c>
      <c r="C1845" s="54">
        <v>82.3</v>
      </c>
      <c r="D1845" s="54">
        <v>67</v>
      </c>
      <c r="E1845" s="66">
        <v>29.3</v>
      </c>
      <c r="F1845" s="54">
        <v>13</v>
      </c>
      <c r="G1845" s="60">
        <v>4.8</v>
      </c>
      <c r="H1845" s="66">
        <v>0</v>
      </c>
      <c r="K1845" s="5">
        <f t="shared" si="102"/>
        <v>9.9999999999997868E-2</v>
      </c>
      <c r="L1845" s="1">
        <f t="shared" si="103"/>
        <v>0</v>
      </c>
    </row>
    <row r="1846" spans="1:12">
      <c r="A1846" s="77">
        <v>43651</v>
      </c>
      <c r="B1846" s="54">
        <v>97</v>
      </c>
      <c r="C1846" s="54">
        <v>83</v>
      </c>
      <c r="D1846" s="54">
        <v>64</v>
      </c>
      <c r="E1846" s="66">
        <v>29.4</v>
      </c>
      <c r="F1846" s="54">
        <v>14</v>
      </c>
      <c r="G1846" s="60">
        <v>5.2</v>
      </c>
      <c r="H1846" s="66">
        <v>0</v>
      </c>
      <c r="K1846" s="5">
        <f t="shared" si="102"/>
        <v>0</v>
      </c>
      <c r="L1846" s="1">
        <f t="shared" si="103"/>
        <v>9.9999999999997868E-2</v>
      </c>
    </row>
    <row r="1847" spans="1:12">
      <c r="A1847" s="77">
        <v>43652</v>
      </c>
      <c r="B1847" s="54">
        <v>97</v>
      </c>
      <c r="C1847" s="54">
        <v>83.6</v>
      </c>
      <c r="D1847" s="54">
        <v>68</v>
      </c>
      <c r="E1847" s="66">
        <v>29.4</v>
      </c>
      <c r="F1847" s="54">
        <v>15</v>
      </c>
      <c r="G1847" s="60">
        <v>5.3</v>
      </c>
      <c r="H1847" s="66">
        <v>0</v>
      </c>
      <c r="K1847" s="5">
        <f t="shared" si="102"/>
        <v>-9.9999999999997868E-2</v>
      </c>
      <c r="L1847" s="1">
        <f t="shared" si="103"/>
        <v>0</v>
      </c>
    </row>
    <row r="1848" spans="1:12">
      <c r="A1848" s="77">
        <v>43653</v>
      </c>
      <c r="B1848" s="54">
        <v>94</v>
      </c>
      <c r="C1848" s="54">
        <v>80.5</v>
      </c>
      <c r="D1848" s="54">
        <v>67</v>
      </c>
      <c r="E1848" s="66">
        <v>29.3</v>
      </c>
      <c r="F1848" s="54">
        <v>18</v>
      </c>
      <c r="G1848" s="60">
        <v>5.8</v>
      </c>
      <c r="H1848" s="66">
        <v>0</v>
      </c>
      <c r="K1848" s="5">
        <f t="shared" ref="K1848:K1911" si="104">E1849-E1848</f>
        <v>9.9999999999997868E-2</v>
      </c>
      <c r="L1848" s="1">
        <f t="shared" si="103"/>
        <v>-9.9999999999997868E-2</v>
      </c>
    </row>
    <row r="1849" spans="1:12">
      <c r="A1849" s="77">
        <v>43654</v>
      </c>
      <c r="B1849" s="54">
        <v>87</v>
      </c>
      <c r="C1849" s="54">
        <v>76.2</v>
      </c>
      <c r="D1849" s="54">
        <v>65</v>
      </c>
      <c r="E1849" s="66">
        <v>29.4</v>
      </c>
      <c r="F1849" s="54">
        <v>20</v>
      </c>
      <c r="G1849" s="60">
        <v>6.4</v>
      </c>
      <c r="H1849" s="66">
        <v>0</v>
      </c>
      <c r="K1849" s="5">
        <f t="shared" si="104"/>
        <v>0</v>
      </c>
      <c r="L1849" s="1">
        <f t="shared" ref="L1849:L1912" si="105">E1849-E1848</f>
        <v>9.9999999999997868E-2</v>
      </c>
    </row>
    <row r="1850" spans="1:12">
      <c r="A1850" s="77">
        <v>43655</v>
      </c>
      <c r="B1850" s="54">
        <v>88</v>
      </c>
      <c r="C1850" s="54">
        <v>76.8</v>
      </c>
      <c r="D1850" s="54">
        <v>65</v>
      </c>
      <c r="E1850" s="66">
        <v>29.4</v>
      </c>
      <c r="F1850" s="54">
        <v>13</v>
      </c>
      <c r="G1850" s="60">
        <v>5</v>
      </c>
      <c r="H1850" s="66">
        <v>0</v>
      </c>
      <c r="K1850" s="5">
        <f t="shared" si="104"/>
        <v>0.10000000000000142</v>
      </c>
      <c r="L1850" s="1">
        <f t="shared" si="105"/>
        <v>0</v>
      </c>
    </row>
    <row r="1851" spans="1:12">
      <c r="A1851" s="77">
        <v>43656</v>
      </c>
      <c r="B1851" s="54">
        <v>92</v>
      </c>
      <c r="C1851" s="54">
        <v>79.2</v>
      </c>
      <c r="D1851" s="54">
        <v>65</v>
      </c>
      <c r="E1851" s="66">
        <v>29.5</v>
      </c>
      <c r="F1851" s="54">
        <v>14</v>
      </c>
      <c r="G1851" s="60">
        <v>4.8</v>
      </c>
      <c r="H1851" s="66">
        <v>0</v>
      </c>
      <c r="K1851" s="5">
        <f t="shared" si="104"/>
        <v>-0.10000000000000142</v>
      </c>
      <c r="L1851" s="1">
        <f t="shared" si="105"/>
        <v>0.10000000000000142</v>
      </c>
    </row>
    <row r="1852" spans="1:12">
      <c r="A1852" s="77">
        <v>43657</v>
      </c>
      <c r="B1852" s="54">
        <v>97</v>
      </c>
      <c r="C1852" s="54">
        <v>83.6</v>
      </c>
      <c r="D1852" s="54">
        <v>67</v>
      </c>
      <c r="E1852" s="66">
        <v>29.4</v>
      </c>
      <c r="F1852" s="54">
        <v>13</v>
      </c>
      <c r="G1852" s="60">
        <v>5.0999999999999996</v>
      </c>
      <c r="H1852" s="66">
        <v>0</v>
      </c>
      <c r="K1852" s="5">
        <f t="shared" si="104"/>
        <v>-9.9999999999997868E-2</v>
      </c>
      <c r="L1852" s="1">
        <f t="shared" si="105"/>
        <v>-0.10000000000000142</v>
      </c>
    </row>
    <row r="1853" spans="1:12">
      <c r="A1853" s="77">
        <v>43658</v>
      </c>
      <c r="B1853" s="54">
        <v>101</v>
      </c>
      <c r="C1853" s="54">
        <v>86</v>
      </c>
      <c r="D1853" s="54">
        <v>70</v>
      </c>
      <c r="E1853" s="66">
        <v>29.3</v>
      </c>
      <c r="F1853" s="54">
        <v>15</v>
      </c>
      <c r="G1853" s="60">
        <v>4.9000000000000004</v>
      </c>
      <c r="H1853" s="66">
        <v>0</v>
      </c>
      <c r="K1853" s="5">
        <f t="shared" si="104"/>
        <v>0</v>
      </c>
      <c r="L1853" s="1">
        <f t="shared" si="105"/>
        <v>-9.9999999999997868E-2</v>
      </c>
    </row>
    <row r="1854" spans="1:12">
      <c r="A1854" s="77">
        <v>43659</v>
      </c>
      <c r="B1854" s="54">
        <v>99</v>
      </c>
      <c r="C1854" s="54">
        <v>87</v>
      </c>
      <c r="D1854" s="54">
        <v>72</v>
      </c>
      <c r="E1854" s="66">
        <v>29.3</v>
      </c>
      <c r="F1854" s="54">
        <v>14</v>
      </c>
      <c r="G1854" s="60">
        <v>4.9000000000000004</v>
      </c>
      <c r="H1854" s="66">
        <v>0</v>
      </c>
      <c r="K1854" s="5">
        <f t="shared" si="104"/>
        <v>9.9999999999997868E-2</v>
      </c>
      <c r="L1854" s="1">
        <f t="shared" si="105"/>
        <v>0</v>
      </c>
    </row>
    <row r="1855" spans="1:12">
      <c r="A1855" s="77">
        <v>43660</v>
      </c>
      <c r="B1855" s="54">
        <v>98</v>
      </c>
      <c r="C1855" s="54">
        <v>85.4</v>
      </c>
      <c r="D1855" s="54">
        <v>71</v>
      </c>
      <c r="E1855" s="66">
        <v>29.4</v>
      </c>
      <c r="F1855" s="54">
        <v>18</v>
      </c>
      <c r="G1855" s="60">
        <v>6.5</v>
      </c>
      <c r="H1855" s="66">
        <v>0</v>
      </c>
      <c r="K1855" s="5">
        <f t="shared" si="104"/>
        <v>0</v>
      </c>
      <c r="L1855" s="1">
        <f t="shared" si="105"/>
        <v>9.9999999999997868E-2</v>
      </c>
    </row>
    <row r="1856" spans="1:12">
      <c r="A1856" s="77">
        <v>43661</v>
      </c>
      <c r="B1856" s="54">
        <v>98</v>
      </c>
      <c r="C1856" s="54">
        <v>84.5</v>
      </c>
      <c r="D1856" s="54">
        <v>68</v>
      </c>
      <c r="E1856" s="66">
        <v>29.4</v>
      </c>
      <c r="F1856" s="54">
        <v>13</v>
      </c>
      <c r="G1856" s="60">
        <v>4.5999999999999996</v>
      </c>
      <c r="H1856" s="66">
        <v>0</v>
      </c>
      <c r="K1856" s="5">
        <f t="shared" si="104"/>
        <v>-9.9999999999997868E-2</v>
      </c>
      <c r="L1856" s="1">
        <f t="shared" si="105"/>
        <v>0</v>
      </c>
    </row>
    <row r="1857" spans="1:12">
      <c r="A1857" s="77">
        <v>43662</v>
      </c>
      <c r="B1857" s="54">
        <v>97</v>
      </c>
      <c r="C1857" s="54">
        <v>83.9</v>
      </c>
      <c r="D1857" s="54">
        <v>70</v>
      </c>
      <c r="E1857" s="66">
        <v>29.3</v>
      </c>
      <c r="F1857" s="54">
        <v>15</v>
      </c>
      <c r="G1857" s="60">
        <v>4.5</v>
      </c>
      <c r="H1857" s="66">
        <v>0</v>
      </c>
      <c r="K1857" s="5">
        <f t="shared" si="104"/>
        <v>0</v>
      </c>
      <c r="L1857" s="1">
        <f t="shared" si="105"/>
        <v>-9.9999999999997868E-2</v>
      </c>
    </row>
    <row r="1858" spans="1:12">
      <c r="A1858" s="77">
        <v>43663</v>
      </c>
      <c r="B1858" s="54">
        <v>100</v>
      </c>
      <c r="C1858" s="54">
        <v>85.4</v>
      </c>
      <c r="D1858" s="54">
        <v>70</v>
      </c>
      <c r="E1858" s="66">
        <v>29.3</v>
      </c>
      <c r="F1858" s="54">
        <v>15</v>
      </c>
      <c r="G1858" s="60">
        <v>5.4</v>
      </c>
      <c r="H1858" s="66">
        <v>0</v>
      </c>
      <c r="K1858" s="5">
        <f t="shared" si="104"/>
        <v>0</v>
      </c>
      <c r="L1858" s="1">
        <f t="shared" si="105"/>
        <v>0</v>
      </c>
    </row>
    <row r="1859" spans="1:12">
      <c r="A1859" s="77">
        <v>43664</v>
      </c>
      <c r="B1859" s="54">
        <v>96</v>
      </c>
      <c r="C1859" s="54">
        <v>84.4</v>
      </c>
      <c r="D1859" s="54">
        <v>72</v>
      </c>
      <c r="E1859" s="66">
        <v>29.3</v>
      </c>
      <c r="F1859" s="54">
        <v>17</v>
      </c>
      <c r="G1859" s="60">
        <v>5.4</v>
      </c>
      <c r="H1859" s="66">
        <v>0</v>
      </c>
      <c r="K1859" s="5">
        <f t="shared" si="104"/>
        <v>0</v>
      </c>
      <c r="L1859" s="1">
        <f t="shared" si="105"/>
        <v>0</v>
      </c>
    </row>
    <row r="1860" spans="1:12">
      <c r="A1860" s="77">
        <v>43665</v>
      </c>
      <c r="B1860" s="54">
        <v>97</v>
      </c>
      <c r="C1860" s="54">
        <v>82.8</v>
      </c>
      <c r="D1860" s="54">
        <v>69</v>
      </c>
      <c r="E1860" s="66">
        <v>29.3</v>
      </c>
      <c r="F1860" s="54">
        <v>15</v>
      </c>
      <c r="G1860" s="60">
        <v>4.4000000000000004</v>
      </c>
      <c r="H1860" s="66">
        <v>0</v>
      </c>
      <c r="K1860" s="5">
        <f t="shared" si="104"/>
        <v>0</v>
      </c>
      <c r="L1860" s="1">
        <f t="shared" si="105"/>
        <v>0</v>
      </c>
    </row>
    <row r="1861" spans="1:12">
      <c r="A1861" s="77">
        <v>43666</v>
      </c>
      <c r="B1861" s="54">
        <v>96</v>
      </c>
      <c r="C1861" s="54">
        <v>81.900000000000006</v>
      </c>
      <c r="D1861" s="54">
        <v>66</v>
      </c>
      <c r="E1861" s="66">
        <v>29.3</v>
      </c>
      <c r="F1861" s="54">
        <v>13</v>
      </c>
      <c r="G1861" s="60">
        <v>3.7</v>
      </c>
      <c r="H1861" s="66">
        <v>0</v>
      </c>
      <c r="K1861" s="5">
        <f t="shared" si="104"/>
        <v>0</v>
      </c>
      <c r="L1861" s="1">
        <f t="shared" si="105"/>
        <v>0</v>
      </c>
    </row>
    <row r="1862" spans="1:12">
      <c r="A1862" s="77">
        <v>43667</v>
      </c>
      <c r="B1862" s="54">
        <v>97</v>
      </c>
      <c r="C1862" s="54">
        <v>82.9</v>
      </c>
      <c r="D1862" s="54">
        <v>67</v>
      </c>
      <c r="E1862" s="66">
        <v>29.3</v>
      </c>
      <c r="F1862" s="54">
        <v>13</v>
      </c>
      <c r="G1862" s="60">
        <v>3.8</v>
      </c>
      <c r="H1862" s="66">
        <v>0</v>
      </c>
      <c r="K1862" s="5">
        <f t="shared" si="104"/>
        <v>9.9999999999997868E-2</v>
      </c>
      <c r="L1862" s="1">
        <f t="shared" si="105"/>
        <v>0</v>
      </c>
    </row>
    <row r="1863" spans="1:12">
      <c r="A1863" s="77">
        <v>43668</v>
      </c>
      <c r="B1863" s="54">
        <v>100</v>
      </c>
      <c r="C1863" s="54">
        <v>86.3</v>
      </c>
      <c r="D1863" s="54">
        <v>71</v>
      </c>
      <c r="E1863" s="66">
        <v>29.4</v>
      </c>
      <c r="F1863" s="54">
        <v>14</v>
      </c>
      <c r="G1863" s="60">
        <v>6</v>
      </c>
      <c r="H1863" s="66">
        <v>0</v>
      </c>
      <c r="K1863" s="5">
        <f t="shared" si="104"/>
        <v>0</v>
      </c>
      <c r="L1863" s="1">
        <f t="shared" si="105"/>
        <v>9.9999999999997868E-2</v>
      </c>
    </row>
    <row r="1864" spans="1:12">
      <c r="A1864" s="77">
        <v>43669</v>
      </c>
      <c r="B1864" s="54">
        <v>99</v>
      </c>
      <c r="C1864" s="54">
        <v>85.7</v>
      </c>
      <c r="D1864" s="54">
        <v>67</v>
      </c>
      <c r="E1864" s="66">
        <v>29.4</v>
      </c>
      <c r="F1864" s="54">
        <v>15</v>
      </c>
      <c r="G1864" s="60">
        <v>5.9</v>
      </c>
      <c r="H1864" s="66">
        <v>0</v>
      </c>
      <c r="K1864" s="5">
        <f t="shared" si="104"/>
        <v>0</v>
      </c>
      <c r="L1864" s="1">
        <f t="shared" si="105"/>
        <v>0</v>
      </c>
    </row>
    <row r="1865" spans="1:12">
      <c r="A1865" s="77">
        <v>43670</v>
      </c>
      <c r="B1865" s="54">
        <v>101</v>
      </c>
      <c r="C1865" s="54">
        <v>86.2</v>
      </c>
      <c r="D1865" s="54">
        <v>70</v>
      </c>
      <c r="E1865" s="66">
        <v>29.4</v>
      </c>
      <c r="F1865" s="54">
        <v>9</v>
      </c>
      <c r="G1865" s="60">
        <v>4.9000000000000004</v>
      </c>
      <c r="H1865" s="66">
        <v>0</v>
      </c>
      <c r="K1865" s="5">
        <f t="shared" si="104"/>
        <v>-9.9999999999997868E-2</v>
      </c>
      <c r="L1865" s="1">
        <f t="shared" si="105"/>
        <v>0</v>
      </c>
    </row>
    <row r="1866" spans="1:12">
      <c r="A1866" s="77">
        <v>43671</v>
      </c>
      <c r="B1866" s="54">
        <v>103</v>
      </c>
      <c r="C1866" s="54">
        <v>87.3</v>
      </c>
      <c r="D1866" s="54">
        <v>70</v>
      </c>
      <c r="E1866" s="66">
        <v>29.3</v>
      </c>
      <c r="F1866" s="54">
        <v>13</v>
      </c>
      <c r="G1866" s="60">
        <v>5.4</v>
      </c>
      <c r="H1866" s="66">
        <v>0</v>
      </c>
      <c r="K1866" s="5">
        <f t="shared" si="104"/>
        <v>9.9999999999997868E-2</v>
      </c>
      <c r="L1866" s="1">
        <f t="shared" si="105"/>
        <v>-9.9999999999997868E-2</v>
      </c>
    </row>
    <row r="1867" spans="1:12">
      <c r="A1867" s="77">
        <v>43672</v>
      </c>
      <c r="B1867" s="54">
        <v>101</v>
      </c>
      <c r="C1867" s="54">
        <v>86</v>
      </c>
      <c r="D1867" s="54">
        <v>70</v>
      </c>
      <c r="E1867" s="66">
        <v>29.4</v>
      </c>
      <c r="F1867" s="54">
        <v>14</v>
      </c>
      <c r="G1867" s="60">
        <v>3.9</v>
      </c>
      <c r="H1867" s="66">
        <v>0</v>
      </c>
      <c r="K1867" s="5">
        <f t="shared" si="104"/>
        <v>0</v>
      </c>
      <c r="L1867" s="1">
        <f t="shared" si="105"/>
        <v>9.9999999999997868E-2</v>
      </c>
    </row>
    <row r="1868" spans="1:12">
      <c r="A1868" s="77">
        <v>43673</v>
      </c>
      <c r="B1868" s="54">
        <v>107</v>
      </c>
      <c r="C1868" s="54">
        <v>88.5</v>
      </c>
      <c r="D1868" s="54">
        <v>65</v>
      </c>
      <c r="E1868" s="66">
        <v>29.4</v>
      </c>
      <c r="F1868" s="54">
        <v>8</v>
      </c>
      <c r="G1868" s="60">
        <v>4.5999999999999996</v>
      </c>
      <c r="H1868" s="66">
        <v>0</v>
      </c>
      <c r="K1868" s="5">
        <f t="shared" si="104"/>
        <v>-9.9999999999997868E-2</v>
      </c>
      <c r="L1868" s="1">
        <f t="shared" si="105"/>
        <v>0</v>
      </c>
    </row>
    <row r="1869" spans="1:12">
      <c r="A1869" s="77">
        <v>43674</v>
      </c>
      <c r="B1869" s="54">
        <v>106</v>
      </c>
      <c r="C1869" s="54">
        <v>90.4</v>
      </c>
      <c r="D1869" s="54">
        <v>72</v>
      </c>
      <c r="E1869" s="66">
        <v>29.3</v>
      </c>
      <c r="F1869" s="54">
        <v>13</v>
      </c>
      <c r="G1869" s="60">
        <v>5.8</v>
      </c>
      <c r="H1869" s="66">
        <v>0</v>
      </c>
      <c r="K1869" s="5">
        <f t="shared" si="104"/>
        <v>0</v>
      </c>
      <c r="L1869" s="1">
        <f t="shared" si="105"/>
        <v>-9.9999999999997868E-2</v>
      </c>
    </row>
    <row r="1870" spans="1:12">
      <c r="A1870" s="77">
        <v>43675</v>
      </c>
      <c r="B1870" s="54">
        <v>100</v>
      </c>
      <c r="C1870" s="54">
        <v>86.2</v>
      </c>
      <c r="D1870" s="54">
        <v>71</v>
      </c>
      <c r="E1870" s="66">
        <v>29.3</v>
      </c>
      <c r="F1870" s="54">
        <v>16</v>
      </c>
      <c r="G1870" s="60">
        <v>5.8</v>
      </c>
      <c r="H1870" s="66">
        <v>0</v>
      </c>
      <c r="K1870" s="5">
        <f t="shared" si="104"/>
        <v>0</v>
      </c>
      <c r="L1870" s="1">
        <f t="shared" si="105"/>
        <v>0</v>
      </c>
    </row>
    <row r="1871" spans="1:12">
      <c r="A1871" s="77">
        <v>43676</v>
      </c>
      <c r="B1871" s="54">
        <v>95</v>
      </c>
      <c r="C1871" s="54">
        <v>82</v>
      </c>
      <c r="D1871" s="54">
        <v>69</v>
      </c>
      <c r="E1871" s="66">
        <v>29.3</v>
      </c>
      <c r="F1871" s="54">
        <v>14</v>
      </c>
      <c r="G1871" s="60">
        <v>5.5</v>
      </c>
      <c r="H1871" s="66">
        <v>0</v>
      </c>
      <c r="K1871" s="5">
        <f t="shared" si="104"/>
        <v>0</v>
      </c>
      <c r="L1871" s="1">
        <f t="shared" si="105"/>
        <v>0</v>
      </c>
    </row>
    <row r="1872" spans="1:12">
      <c r="A1872" s="77">
        <v>43677</v>
      </c>
      <c r="B1872" s="54">
        <v>100</v>
      </c>
      <c r="C1872" s="54">
        <v>83</v>
      </c>
      <c r="D1872" s="54">
        <v>65</v>
      </c>
      <c r="E1872" s="66">
        <v>29.3</v>
      </c>
      <c r="F1872" s="54">
        <v>16</v>
      </c>
      <c r="G1872" s="60">
        <v>4.3</v>
      </c>
      <c r="H1872" s="66">
        <v>0</v>
      </c>
      <c r="K1872" s="5">
        <f t="shared" si="104"/>
        <v>9.9999999999997868E-2</v>
      </c>
      <c r="L1872" s="1">
        <f t="shared" si="105"/>
        <v>0</v>
      </c>
    </row>
    <row r="1873" spans="1:12">
      <c r="A1873" s="77">
        <v>43678</v>
      </c>
      <c r="B1873" s="54">
        <v>97</v>
      </c>
      <c r="C1873" s="54">
        <v>81.8</v>
      </c>
      <c r="D1873" s="54">
        <v>64</v>
      </c>
      <c r="E1873" s="66">
        <v>29.4</v>
      </c>
      <c r="F1873" s="54">
        <v>14</v>
      </c>
      <c r="G1873" s="60">
        <v>4.5</v>
      </c>
      <c r="H1873" s="66">
        <v>0</v>
      </c>
      <c r="K1873" s="5">
        <f t="shared" si="104"/>
        <v>0</v>
      </c>
      <c r="L1873" s="1">
        <f t="shared" si="105"/>
        <v>9.9999999999997868E-2</v>
      </c>
    </row>
    <row r="1874" spans="1:12">
      <c r="A1874" s="77">
        <v>43679</v>
      </c>
      <c r="B1874" s="54">
        <v>99</v>
      </c>
      <c r="C1874" s="54">
        <v>84.2</v>
      </c>
      <c r="D1874" s="54">
        <v>68</v>
      </c>
      <c r="E1874" s="66">
        <v>29.4</v>
      </c>
      <c r="F1874" s="54">
        <v>9</v>
      </c>
      <c r="G1874" s="60">
        <v>3.8</v>
      </c>
      <c r="H1874" s="66">
        <v>0</v>
      </c>
      <c r="K1874" s="5">
        <f t="shared" si="104"/>
        <v>-9.9999999999997868E-2</v>
      </c>
      <c r="L1874" s="1">
        <f t="shared" si="105"/>
        <v>0</v>
      </c>
    </row>
    <row r="1875" spans="1:12">
      <c r="A1875" s="77">
        <v>43680</v>
      </c>
      <c r="B1875" s="54">
        <v>104</v>
      </c>
      <c r="C1875" s="54">
        <v>87.3</v>
      </c>
      <c r="D1875" s="54">
        <v>71</v>
      </c>
      <c r="E1875" s="66">
        <v>29.3</v>
      </c>
      <c r="F1875" s="54">
        <v>16</v>
      </c>
      <c r="G1875" s="60">
        <v>5.8</v>
      </c>
      <c r="H1875" s="66">
        <v>0</v>
      </c>
      <c r="K1875" s="5">
        <f t="shared" si="104"/>
        <v>9.9999999999997868E-2</v>
      </c>
      <c r="L1875" s="1">
        <f t="shared" si="105"/>
        <v>-9.9999999999997868E-2</v>
      </c>
    </row>
    <row r="1876" spans="1:12">
      <c r="A1876" s="77">
        <v>43681</v>
      </c>
      <c r="B1876" s="54">
        <v>101</v>
      </c>
      <c r="C1876" s="54">
        <v>85.5</v>
      </c>
      <c r="D1876" s="54">
        <v>70</v>
      </c>
      <c r="E1876" s="66">
        <v>29.4</v>
      </c>
      <c r="F1876" s="54">
        <v>17</v>
      </c>
      <c r="G1876" s="60">
        <v>4.8</v>
      </c>
      <c r="H1876" s="66">
        <v>0</v>
      </c>
      <c r="K1876" s="5">
        <f t="shared" si="104"/>
        <v>0</v>
      </c>
      <c r="L1876" s="1">
        <f t="shared" si="105"/>
        <v>9.9999999999997868E-2</v>
      </c>
    </row>
    <row r="1877" spans="1:12">
      <c r="A1877" s="77">
        <v>43682</v>
      </c>
      <c r="B1877" s="54">
        <v>100</v>
      </c>
      <c r="C1877" s="54">
        <v>83</v>
      </c>
      <c r="D1877" s="54">
        <v>65</v>
      </c>
      <c r="E1877" s="66">
        <v>29.4</v>
      </c>
      <c r="F1877" s="54">
        <v>13</v>
      </c>
      <c r="G1877" s="60">
        <v>3.6</v>
      </c>
      <c r="H1877" s="66">
        <v>0</v>
      </c>
      <c r="K1877" s="5">
        <f t="shared" si="104"/>
        <v>-9.9999999999997868E-2</v>
      </c>
      <c r="L1877" s="1">
        <f t="shared" si="105"/>
        <v>0</v>
      </c>
    </row>
    <row r="1878" spans="1:12">
      <c r="A1878" s="77">
        <v>43683</v>
      </c>
      <c r="B1878" s="54">
        <v>101</v>
      </c>
      <c r="C1878" s="54">
        <v>85.1</v>
      </c>
      <c r="D1878" s="54">
        <v>71</v>
      </c>
      <c r="E1878" s="66">
        <v>29.3</v>
      </c>
      <c r="F1878" s="54">
        <v>14</v>
      </c>
      <c r="G1878" s="60">
        <v>4.7</v>
      </c>
      <c r="H1878" s="66">
        <v>0</v>
      </c>
      <c r="K1878" s="5">
        <f t="shared" si="104"/>
        <v>0</v>
      </c>
      <c r="L1878" s="1">
        <f t="shared" si="105"/>
        <v>-9.9999999999997868E-2</v>
      </c>
    </row>
    <row r="1879" spans="1:12">
      <c r="A1879" s="77">
        <v>43684</v>
      </c>
      <c r="B1879" s="54">
        <v>99</v>
      </c>
      <c r="C1879" s="54">
        <v>83.7</v>
      </c>
      <c r="D1879" s="54">
        <v>67</v>
      </c>
      <c r="E1879" s="66">
        <v>29.3</v>
      </c>
      <c r="F1879" s="54">
        <v>15</v>
      </c>
      <c r="G1879" s="60">
        <v>4.7</v>
      </c>
      <c r="H1879" s="66">
        <v>0</v>
      </c>
      <c r="K1879" s="5">
        <f t="shared" si="104"/>
        <v>0</v>
      </c>
      <c r="L1879" s="1">
        <f t="shared" si="105"/>
        <v>0</v>
      </c>
    </row>
    <row r="1880" spans="1:12">
      <c r="A1880" s="77">
        <v>43685</v>
      </c>
      <c r="B1880" s="54">
        <v>90</v>
      </c>
      <c r="C1880" s="54">
        <v>78.5</v>
      </c>
      <c r="D1880" s="54">
        <v>65</v>
      </c>
      <c r="E1880" s="66">
        <v>29.3</v>
      </c>
      <c r="F1880" s="54">
        <v>15</v>
      </c>
      <c r="G1880" s="60">
        <v>6</v>
      </c>
      <c r="H1880" s="66">
        <v>0</v>
      </c>
      <c r="K1880" s="5">
        <f t="shared" si="104"/>
        <v>0</v>
      </c>
      <c r="L1880" s="1">
        <f t="shared" si="105"/>
        <v>0</v>
      </c>
    </row>
    <row r="1881" spans="1:12">
      <c r="A1881" s="77">
        <v>43686</v>
      </c>
      <c r="B1881" s="54">
        <v>85</v>
      </c>
      <c r="C1881" s="54">
        <v>74.2</v>
      </c>
      <c r="D1881" s="54">
        <v>66</v>
      </c>
      <c r="E1881" s="66">
        <v>29.3</v>
      </c>
      <c r="F1881" s="54">
        <v>10</v>
      </c>
      <c r="G1881" s="60">
        <v>6.5</v>
      </c>
      <c r="H1881" s="66">
        <v>0</v>
      </c>
      <c r="K1881" s="5">
        <f t="shared" si="104"/>
        <v>9.9999999999997868E-2</v>
      </c>
      <c r="L1881" s="1">
        <f t="shared" si="105"/>
        <v>0</v>
      </c>
    </row>
    <row r="1882" spans="1:12">
      <c r="A1882" s="77">
        <v>43687</v>
      </c>
      <c r="B1882" s="54">
        <v>77</v>
      </c>
      <c r="C1882" s="54">
        <v>67.8</v>
      </c>
      <c r="D1882" s="54">
        <v>60</v>
      </c>
      <c r="E1882" s="66">
        <v>29.4</v>
      </c>
      <c r="F1882" s="54">
        <v>39</v>
      </c>
      <c r="G1882" s="60">
        <v>7.1</v>
      </c>
      <c r="H1882" s="66">
        <v>1.01</v>
      </c>
      <c r="K1882" s="5">
        <f t="shared" si="104"/>
        <v>0.10000000000000142</v>
      </c>
      <c r="L1882" s="1">
        <f t="shared" si="105"/>
        <v>9.9999999999997868E-2</v>
      </c>
    </row>
    <row r="1883" spans="1:12">
      <c r="A1883" s="77">
        <v>43688</v>
      </c>
      <c r="B1883" s="54">
        <v>90</v>
      </c>
      <c r="C1883" s="54">
        <v>75.5</v>
      </c>
      <c r="D1883" s="54">
        <v>60</v>
      </c>
      <c r="E1883" s="66">
        <v>29.5</v>
      </c>
      <c r="F1883" s="54">
        <v>7</v>
      </c>
      <c r="G1883" s="60">
        <v>3.9</v>
      </c>
      <c r="H1883" s="66">
        <v>0</v>
      </c>
      <c r="K1883" s="5">
        <f t="shared" si="104"/>
        <v>-0.10000000000000142</v>
      </c>
      <c r="L1883" s="1">
        <f t="shared" si="105"/>
        <v>0.10000000000000142</v>
      </c>
    </row>
    <row r="1884" spans="1:12">
      <c r="A1884" s="77">
        <v>43689</v>
      </c>
      <c r="B1884" s="54">
        <v>98</v>
      </c>
      <c r="C1884" s="54">
        <v>82.5</v>
      </c>
      <c r="D1884" s="54">
        <v>66</v>
      </c>
      <c r="E1884" s="66">
        <v>29.4</v>
      </c>
      <c r="F1884" s="54">
        <v>12</v>
      </c>
      <c r="G1884" s="60">
        <v>4.3</v>
      </c>
      <c r="H1884" s="66">
        <v>0</v>
      </c>
      <c r="K1884" s="5">
        <f t="shared" si="104"/>
        <v>0</v>
      </c>
      <c r="L1884" s="1">
        <f t="shared" si="105"/>
        <v>-0.10000000000000142</v>
      </c>
    </row>
    <row r="1885" spans="1:12">
      <c r="A1885" s="77">
        <v>43690</v>
      </c>
      <c r="B1885" s="54">
        <v>100</v>
      </c>
      <c r="C1885" s="54">
        <v>84.5</v>
      </c>
      <c r="D1885" s="54">
        <v>68</v>
      </c>
      <c r="E1885" s="66">
        <v>29.4</v>
      </c>
      <c r="F1885" s="54">
        <v>9</v>
      </c>
      <c r="G1885" s="60">
        <v>4.7</v>
      </c>
      <c r="H1885" s="66">
        <v>0</v>
      </c>
      <c r="K1885" s="5">
        <f t="shared" si="104"/>
        <v>0</v>
      </c>
      <c r="L1885" s="1">
        <f t="shared" si="105"/>
        <v>0</v>
      </c>
    </row>
    <row r="1886" spans="1:12">
      <c r="A1886" s="77">
        <v>43691</v>
      </c>
      <c r="B1886" s="54">
        <v>106</v>
      </c>
      <c r="C1886" s="54">
        <v>88</v>
      </c>
      <c r="D1886" s="54">
        <v>68</v>
      </c>
      <c r="E1886" s="66">
        <v>29.4</v>
      </c>
      <c r="F1886" s="54">
        <v>9</v>
      </c>
      <c r="G1886" s="60">
        <v>4.5</v>
      </c>
      <c r="H1886" s="66">
        <v>0</v>
      </c>
      <c r="K1886" s="5">
        <f t="shared" si="104"/>
        <v>-9.9999999999997868E-2</v>
      </c>
      <c r="L1886" s="1">
        <f t="shared" si="105"/>
        <v>0</v>
      </c>
    </row>
    <row r="1887" spans="1:12">
      <c r="A1887" s="77">
        <v>43692</v>
      </c>
      <c r="B1887" s="54">
        <v>108</v>
      </c>
      <c r="C1887" s="54">
        <v>91.7</v>
      </c>
      <c r="D1887" s="54">
        <v>71</v>
      </c>
      <c r="E1887" s="66">
        <v>29.3</v>
      </c>
      <c r="F1887" s="54">
        <v>13</v>
      </c>
      <c r="G1887" s="60">
        <v>6.5</v>
      </c>
      <c r="H1887" s="66">
        <v>0</v>
      </c>
      <c r="K1887" s="5">
        <f t="shared" si="104"/>
        <v>0</v>
      </c>
      <c r="L1887" s="1">
        <f t="shared" si="105"/>
        <v>-9.9999999999997868E-2</v>
      </c>
    </row>
    <row r="1888" spans="1:12">
      <c r="A1888" s="77">
        <v>43693</v>
      </c>
      <c r="B1888" s="54">
        <v>104</v>
      </c>
      <c r="C1888" s="54">
        <v>92.4</v>
      </c>
      <c r="D1888" s="54">
        <v>83</v>
      </c>
      <c r="E1888" s="66">
        <v>29.3</v>
      </c>
      <c r="F1888" s="54">
        <v>14</v>
      </c>
      <c r="G1888" s="60">
        <v>7.5</v>
      </c>
      <c r="H1888" s="66">
        <v>0</v>
      </c>
      <c r="K1888" s="5">
        <f t="shared" si="104"/>
        <v>-0.10000000000000142</v>
      </c>
      <c r="L1888" s="1">
        <f t="shared" si="105"/>
        <v>0</v>
      </c>
    </row>
    <row r="1889" spans="1:12">
      <c r="A1889" s="77">
        <v>43694</v>
      </c>
      <c r="B1889" s="54">
        <v>100</v>
      </c>
      <c r="C1889" s="54">
        <v>88</v>
      </c>
      <c r="D1889" s="54">
        <v>73</v>
      </c>
      <c r="E1889" s="66">
        <v>29.2</v>
      </c>
      <c r="F1889" s="54">
        <v>13</v>
      </c>
      <c r="G1889" s="60">
        <v>6.1</v>
      </c>
      <c r="H1889" s="66">
        <v>0</v>
      </c>
      <c r="K1889" s="5">
        <f t="shared" si="104"/>
        <v>0.10000000000000142</v>
      </c>
      <c r="L1889" s="1">
        <f t="shared" si="105"/>
        <v>-0.10000000000000142</v>
      </c>
    </row>
    <row r="1890" spans="1:12">
      <c r="A1890" s="77">
        <v>43695</v>
      </c>
      <c r="B1890" s="54">
        <v>94</v>
      </c>
      <c r="C1890" s="54">
        <v>79.5</v>
      </c>
      <c r="D1890" s="54">
        <v>65</v>
      </c>
      <c r="E1890" s="66">
        <v>29.3</v>
      </c>
      <c r="F1890" s="54">
        <v>17</v>
      </c>
      <c r="G1890" s="60">
        <v>5.8</v>
      </c>
      <c r="H1890" s="66">
        <v>0</v>
      </c>
      <c r="K1890" s="5">
        <f t="shared" si="104"/>
        <v>9.9999999999997868E-2</v>
      </c>
      <c r="L1890" s="1">
        <f t="shared" si="105"/>
        <v>0.10000000000000142</v>
      </c>
    </row>
    <row r="1891" spans="1:12">
      <c r="A1891" s="77">
        <v>43696</v>
      </c>
      <c r="B1891" s="54">
        <v>93</v>
      </c>
      <c r="C1891" s="54">
        <v>77.3</v>
      </c>
      <c r="D1891" s="54">
        <v>62</v>
      </c>
      <c r="E1891" s="66">
        <v>29.4</v>
      </c>
      <c r="F1891" s="54">
        <v>13</v>
      </c>
      <c r="G1891" s="60">
        <v>3.5</v>
      </c>
      <c r="H1891" s="66">
        <v>0</v>
      </c>
      <c r="K1891" s="5">
        <f t="shared" si="104"/>
        <v>0</v>
      </c>
      <c r="L1891" s="1">
        <f t="shared" si="105"/>
        <v>9.9999999999997868E-2</v>
      </c>
    </row>
    <row r="1892" spans="1:12">
      <c r="A1892" s="77">
        <v>43697</v>
      </c>
      <c r="B1892" s="54">
        <v>94</v>
      </c>
      <c r="C1892" s="54">
        <v>78.599999999999994</v>
      </c>
      <c r="D1892" s="54">
        <v>62</v>
      </c>
      <c r="E1892" s="66">
        <v>29.4</v>
      </c>
      <c r="F1892" s="54">
        <v>8</v>
      </c>
      <c r="G1892" s="60">
        <v>2.7</v>
      </c>
      <c r="H1892" s="66">
        <v>0</v>
      </c>
      <c r="K1892" s="5">
        <f t="shared" si="104"/>
        <v>-9.9999999999997868E-2</v>
      </c>
      <c r="L1892" s="1">
        <f t="shared" si="105"/>
        <v>0</v>
      </c>
    </row>
    <row r="1893" spans="1:12">
      <c r="A1893" s="77">
        <v>43698</v>
      </c>
      <c r="B1893" s="54">
        <v>98</v>
      </c>
      <c r="C1893" s="54">
        <v>82.5</v>
      </c>
      <c r="D1893" s="54">
        <v>65</v>
      </c>
      <c r="E1893" s="66">
        <v>29.3</v>
      </c>
      <c r="F1893" s="54">
        <v>12</v>
      </c>
      <c r="G1893" s="60">
        <v>4.8</v>
      </c>
      <c r="H1893" s="66">
        <v>0</v>
      </c>
      <c r="K1893" s="5">
        <f t="shared" si="104"/>
        <v>-0.10000000000000142</v>
      </c>
      <c r="L1893" s="1">
        <f t="shared" si="105"/>
        <v>-9.9999999999997868E-2</v>
      </c>
    </row>
    <row r="1894" spans="1:12">
      <c r="A1894" s="77">
        <v>43699</v>
      </c>
      <c r="B1894" s="54">
        <v>100</v>
      </c>
      <c r="C1894" s="54">
        <v>87.2</v>
      </c>
      <c r="D1894" s="54">
        <v>77</v>
      </c>
      <c r="E1894" s="66">
        <v>29.2</v>
      </c>
      <c r="F1894" s="54">
        <v>14</v>
      </c>
      <c r="G1894" s="60">
        <v>8.9</v>
      </c>
      <c r="H1894" s="66">
        <v>0</v>
      </c>
      <c r="K1894" s="5">
        <f t="shared" si="104"/>
        <v>0</v>
      </c>
      <c r="L1894" s="1">
        <f t="shared" si="105"/>
        <v>-0.10000000000000142</v>
      </c>
    </row>
    <row r="1895" spans="1:12">
      <c r="A1895" s="77">
        <v>43700</v>
      </c>
      <c r="B1895" s="54">
        <v>102</v>
      </c>
      <c r="C1895" s="54">
        <v>88.5</v>
      </c>
      <c r="D1895" s="54">
        <v>79</v>
      </c>
      <c r="E1895" s="66">
        <v>29.2</v>
      </c>
      <c r="F1895" s="54">
        <v>14</v>
      </c>
      <c r="G1895" s="60">
        <v>6.3</v>
      </c>
      <c r="H1895" s="66">
        <v>0</v>
      </c>
      <c r="K1895" s="5">
        <f t="shared" si="104"/>
        <v>0.10000000000000142</v>
      </c>
      <c r="L1895" s="1">
        <f t="shared" si="105"/>
        <v>0</v>
      </c>
    </row>
    <row r="1896" spans="1:12">
      <c r="A1896" s="77">
        <v>43701</v>
      </c>
      <c r="B1896" s="54">
        <v>99</v>
      </c>
      <c r="C1896" s="54">
        <v>84.3</v>
      </c>
      <c r="D1896" s="54">
        <v>69</v>
      </c>
      <c r="E1896" s="66">
        <v>29.3</v>
      </c>
      <c r="F1896" s="54">
        <v>16</v>
      </c>
      <c r="G1896" s="60">
        <v>4.4000000000000004</v>
      </c>
      <c r="H1896" s="66">
        <v>0</v>
      </c>
      <c r="K1896" s="5">
        <f t="shared" si="104"/>
        <v>9.9999999999997868E-2</v>
      </c>
      <c r="L1896" s="1">
        <f t="shared" si="105"/>
        <v>0.10000000000000142</v>
      </c>
    </row>
    <row r="1897" spans="1:12">
      <c r="A1897" s="77">
        <v>43702</v>
      </c>
      <c r="B1897" s="54">
        <v>99</v>
      </c>
      <c r="C1897" s="54">
        <v>84.8</v>
      </c>
      <c r="D1897" s="54">
        <v>69</v>
      </c>
      <c r="E1897" s="66">
        <v>29.4</v>
      </c>
      <c r="F1897" s="54">
        <v>12</v>
      </c>
      <c r="G1897" s="60">
        <v>4</v>
      </c>
      <c r="H1897" s="66">
        <v>0</v>
      </c>
      <c r="K1897" s="5">
        <f t="shared" si="104"/>
        <v>-9.9999999999997868E-2</v>
      </c>
      <c r="L1897" s="1">
        <f t="shared" si="105"/>
        <v>9.9999999999997868E-2</v>
      </c>
    </row>
    <row r="1898" spans="1:12">
      <c r="A1898" s="77">
        <v>43703</v>
      </c>
      <c r="B1898" s="54">
        <v>108</v>
      </c>
      <c r="C1898" s="54">
        <v>89.4</v>
      </c>
      <c r="D1898" s="54">
        <v>71</v>
      </c>
      <c r="E1898" s="66">
        <v>29.3</v>
      </c>
      <c r="F1898" s="54">
        <v>9</v>
      </c>
      <c r="G1898" s="60">
        <v>4</v>
      </c>
      <c r="H1898" s="66">
        <v>0</v>
      </c>
      <c r="K1898" s="5">
        <f t="shared" si="104"/>
        <v>-0.10000000000000142</v>
      </c>
      <c r="L1898" s="1">
        <f t="shared" si="105"/>
        <v>-9.9999999999997868E-2</v>
      </c>
    </row>
    <row r="1899" spans="1:12">
      <c r="A1899" s="77">
        <v>43704</v>
      </c>
      <c r="B1899" s="54">
        <v>106</v>
      </c>
      <c r="C1899" s="54">
        <v>87.9</v>
      </c>
      <c r="D1899" s="54">
        <v>71</v>
      </c>
      <c r="E1899" s="66">
        <v>29.2</v>
      </c>
      <c r="F1899" s="54">
        <v>15</v>
      </c>
      <c r="G1899" s="60">
        <v>4.4000000000000004</v>
      </c>
      <c r="H1899" s="66">
        <v>0</v>
      </c>
      <c r="K1899" s="5">
        <f t="shared" si="104"/>
        <v>0.10000000000000142</v>
      </c>
      <c r="L1899" s="1">
        <f t="shared" si="105"/>
        <v>-0.10000000000000142</v>
      </c>
    </row>
    <row r="1900" spans="1:12">
      <c r="A1900" s="77">
        <v>43705</v>
      </c>
      <c r="B1900" s="54">
        <v>99</v>
      </c>
      <c r="C1900" s="54">
        <v>85.2</v>
      </c>
      <c r="D1900" s="54">
        <v>73</v>
      </c>
      <c r="E1900" s="66">
        <v>29.3</v>
      </c>
      <c r="F1900" s="54">
        <v>15</v>
      </c>
      <c r="G1900" s="60">
        <v>3.5</v>
      </c>
      <c r="H1900" s="66">
        <v>0</v>
      </c>
      <c r="K1900" s="5">
        <f t="shared" si="104"/>
        <v>9.9999999999997868E-2</v>
      </c>
      <c r="L1900" s="1">
        <f t="shared" si="105"/>
        <v>0.10000000000000142</v>
      </c>
    </row>
    <row r="1901" spans="1:12">
      <c r="A1901" s="77">
        <v>43706</v>
      </c>
      <c r="B1901" s="54">
        <v>91</v>
      </c>
      <c r="C1901" s="54">
        <v>81</v>
      </c>
      <c r="D1901" s="54">
        <v>69</v>
      </c>
      <c r="E1901" s="66">
        <v>29.4</v>
      </c>
      <c r="F1901" s="54">
        <v>10</v>
      </c>
      <c r="G1901" s="60">
        <v>5.4</v>
      </c>
      <c r="H1901" s="66">
        <v>0</v>
      </c>
      <c r="K1901" s="5">
        <f t="shared" si="104"/>
        <v>0</v>
      </c>
      <c r="L1901" s="1">
        <f t="shared" si="105"/>
        <v>9.9999999999997868E-2</v>
      </c>
    </row>
    <row r="1902" spans="1:12">
      <c r="A1902" s="77">
        <v>43707</v>
      </c>
      <c r="B1902" s="54">
        <v>96</v>
      </c>
      <c r="C1902" s="54">
        <v>81</v>
      </c>
      <c r="D1902" s="54">
        <v>67</v>
      </c>
      <c r="E1902" s="66">
        <v>29.4</v>
      </c>
      <c r="F1902" s="54">
        <v>9</v>
      </c>
      <c r="G1902" s="60">
        <v>2.7</v>
      </c>
      <c r="H1902" s="66">
        <v>0</v>
      </c>
      <c r="K1902" s="5">
        <f t="shared" si="104"/>
        <v>0</v>
      </c>
      <c r="L1902" s="1">
        <f t="shared" si="105"/>
        <v>0</v>
      </c>
    </row>
    <row r="1903" spans="1:12">
      <c r="A1903" s="77">
        <v>43708</v>
      </c>
      <c r="B1903" s="54">
        <v>98</v>
      </c>
      <c r="C1903" s="54">
        <v>81</v>
      </c>
      <c r="D1903" s="54">
        <v>63</v>
      </c>
      <c r="E1903" s="66">
        <v>29.4</v>
      </c>
      <c r="F1903" s="54">
        <v>13</v>
      </c>
      <c r="G1903" s="60">
        <v>2.9</v>
      </c>
      <c r="H1903" s="66">
        <v>0</v>
      </c>
      <c r="K1903" s="5">
        <f t="shared" si="104"/>
        <v>-9.9999999999997868E-2</v>
      </c>
      <c r="L1903" s="1">
        <f t="shared" si="105"/>
        <v>0</v>
      </c>
    </row>
    <row r="1904" spans="1:12">
      <c r="A1904" s="77">
        <v>43709</v>
      </c>
      <c r="B1904" s="54">
        <v>98</v>
      </c>
      <c r="C1904" s="54">
        <v>82.2</v>
      </c>
      <c r="D1904" s="54">
        <v>65</v>
      </c>
      <c r="E1904" s="66">
        <v>29.3</v>
      </c>
      <c r="F1904" s="54">
        <v>13</v>
      </c>
      <c r="G1904" s="60">
        <v>4.5</v>
      </c>
      <c r="H1904" s="66">
        <v>0</v>
      </c>
      <c r="K1904" s="5">
        <f t="shared" si="104"/>
        <v>0</v>
      </c>
      <c r="L1904" s="1">
        <f t="shared" si="105"/>
        <v>-9.9999999999997868E-2</v>
      </c>
    </row>
    <row r="1905" spans="1:12">
      <c r="A1905" s="77">
        <v>43710</v>
      </c>
      <c r="B1905" s="54">
        <v>99</v>
      </c>
      <c r="C1905" s="54">
        <v>81.8</v>
      </c>
      <c r="D1905" s="54">
        <v>57</v>
      </c>
      <c r="E1905" s="66">
        <v>29.3</v>
      </c>
      <c r="F1905" s="54">
        <v>17</v>
      </c>
      <c r="G1905" s="60">
        <v>4.5999999999999996</v>
      </c>
      <c r="H1905" s="66">
        <v>0</v>
      </c>
      <c r="K1905" s="5">
        <f t="shared" si="104"/>
        <v>9.9999999999997868E-2</v>
      </c>
      <c r="L1905" s="1">
        <f t="shared" si="105"/>
        <v>0</v>
      </c>
    </row>
    <row r="1906" spans="1:12">
      <c r="A1906" s="77">
        <v>43711</v>
      </c>
      <c r="B1906" s="54">
        <v>97</v>
      </c>
      <c r="C1906" s="54">
        <v>79.8</v>
      </c>
      <c r="D1906" s="54">
        <v>61</v>
      </c>
      <c r="E1906" s="66">
        <v>29.4</v>
      </c>
      <c r="F1906" s="54">
        <v>8</v>
      </c>
      <c r="G1906" s="60">
        <v>3</v>
      </c>
      <c r="H1906" s="66">
        <v>0</v>
      </c>
      <c r="K1906" s="5">
        <f t="shared" si="104"/>
        <v>-9.9999999999997868E-2</v>
      </c>
      <c r="L1906" s="1">
        <f t="shared" si="105"/>
        <v>9.9999999999997868E-2</v>
      </c>
    </row>
    <row r="1907" spans="1:12">
      <c r="A1907" s="77">
        <v>43712</v>
      </c>
      <c r="B1907" s="54">
        <v>98</v>
      </c>
      <c r="C1907" s="54">
        <v>80.599999999999994</v>
      </c>
      <c r="D1907" s="54">
        <v>62</v>
      </c>
      <c r="E1907" s="66">
        <v>29.3</v>
      </c>
      <c r="F1907" s="54">
        <v>12</v>
      </c>
      <c r="G1907" s="60">
        <v>3</v>
      </c>
      <c r="H1907" s="66">
        <v>0</v>
      </c>
      <c r="K1907" s="5">
        <f t="shared" si="104"/>
        <v>0</v>
      </c>
      <c r="L1907" s="1">
        <f t="shared" si="105"/>
        <v>-9.9999999999997868E-2</v>
      </c>
    </row>
    <row r="1908" spans="1:12">
      <c r="A1908" s="77">
        <v>43713</v>
      </c>
      <c r="B1908" s="54">
        <v>98</v>
      </c>
      <c r="C1908" s="54">
        <v>82.8</v>
      </c>
      <c r="D1908" s="54">
        <v>68</v>
      </c>
      <c r="E1908" s="66">
        <v>29.3</v>
      </c>
      <c r="F1908" s="54">
        <v>26</v>
      </c>
      <c r="G1908" s="60">
        <v>6.1</v>
      </c>
      <c r="H1908" s="66">
        <v>0</v>
      </c>
      <c r="K1908" s="5">
        <f t="shared" si="104"/>
        <v>0.19999999999999929</v>
      </c>
      <c r="L1908" s="1">
        <f t="shared" si="105"/>
        <v>0</v>
      </c>
    </row>
    <row r="1909" spans="1:12">
      <c r="A1909" s="77">
        <v>43714</v>
      </c>
      <c r="B1909" s="54">
        <v>93</v>
      </c>
      <c r="C1909" s="54">
        <v>76.599999999999994</v>
      </c>
      <c r="D1909" s="54">
        <v>60</v>
      </c>
      <c r="E1909" s="66">
        <v>29.5</v>
      </c>
      <c r="F1909" s="54">
        <v>9</v>
      </c>
      <c r="G1909" s="60">
        <v>3.1</v>
      </c>
      <c r="H1909" s="66">
        <v>0</v>
      </c>
      <c r="K1909" s="5">
        <f t="shared" si="104"/>
        <v>-0.10000000000000142</v>
      </c>
      <c r="L1909" s="1">
        <f t="shared" si="105"/>
        <v>0.19999999999999929</v>
      </c>
    </row>
    <row r="1910" spans="1:12">
      <c r="A1910" s="77">
        <v>43715</v>
      </c>
      <c r="B1910" s="54">
        <v>88</v>
      </c>
      <c r="C1910" s="54">
        <v>74.099999999999994</v>
      </c>
      <c r="D1910" s="54">
        <v>61</v>
      </c>
      <c r="E1910" s="66">
        <v>29.4</v>
      </c>
      <c r="F1910" s="54">
        <v>15</v>
      </c>
      <c r="G1910" s="60">
        <v>6.6</v>
      </c>
      <c r="H1910" s="66">
        <v>0</v>
      </c>
      <c r="K1910" s="5">
        <f t="shared" si="104"/>
        <v>0</v>
      </c>
      <c r="L1910" s="1">
        <f t="shared" si="105"/>
        <v>-0.10000000000000142</v>
      </c>
    </row>
    <row r="1911" spans="1:12">
      <c r="A1911" s="77">
        <v>43716</v>
      </c>
      <c r="B1911" s="54">
        <v>87</v>
      </c>
      <c r="C1911" s="54">
        <v>72.400000000000006</v>
      </c>
      <c r="D1911" s="54">
        <v>57</v>
      </c>
      <c r="E1911" s="66">
        <v>29.4</v>
      </c>
      <c r="F1911" s="54">
        <v>20</v>
      </c>
      <c r="G1911" s="60">
        <v>6.6</v>
      </c>
      <c r="H1911" s="66">
        <v>0</v>
      </c>
      <c r="K1911" s="5">
        <f t="shared" si="104"/>
        <v>-9.9999999999997868E-2</v>
      </c>
      <c r="L1911" s="1">
        <f t="shared" si="105"/>
        <v>0</v>
      </c>
    </row>
    <row r="1912" spans="1:12">
      <c r="A1912" s="77">
        <v>43717</v>
      </c>
      <c r="B1912" s="54">
        <v>84</v>
      </c>
      <c r="C1912" s="54">
        <v>72</v>
      </c>
      <c r="D1912" s="54">
        <v>57</v>
      </c>
      <c r="E1912" s="66">
        <v>29.3</v>
      </c>
      <c r="F1912" s="54">
        <v>10</v>
      </c>
      <c r="G1912" s="60">
        <v>3.8</v>
      </c>
      <c r="H1912" s="66">
        <v>0</v>
      </c>
      <c r="K1912" s="5">
        <f t="shared" ref="K1912:K1947" si="106">E1913-E1912</f>
        <v>0</v>
      </c>
      <c r="L1912" s="1">
        <f t="shared" si="105"/>
        <v>-9.9999999999997868E-2</v>
      </c>
    </row>
    <row r="1913" spans="1:12">
      <c r="A1913" s="77">
        <v>43718</v>
      </c>
      <c r="B1913" s="54">
        <v>84</v>
      </c>
      <c r="C1913" s="54">
        <v>72.3</v>
      </c>
      <c r="D1913" s="54">
        <v>61</v>
      </c>
      <c r="E1913" s="66">
        <v>29.3</v>
      </c>
      <c r="F1913" s="54">
        <v>10</v>
      </c>
      <c r="G1913" s="60">
        <v>4.5</v>
      </c>
      <c r="H1913" s="66">
        <v>0</v>
      </c>
      <c r="K1913" s="5">
        <f t="shared" si="106"/>
        <v>0.19999999999999929</v>
      </c>
      <c r="L1913" s="1">
        <f t="shared" ref="L1913:L1948" si="107">E1913-E1912</f>
        <v>0</v>
      </c>
    </row>
    <row r="1914" spans="1:12">
      <c r="A1914" s="77">
        <v>43719</v>
      </c>
      <c r="B1914" s="54">
        <v>89</v>
      </c>
      <c r="C1914" s="54">
        <v>75</v>
      </c>
      <c r="D1914" s="54">
        <v>60</v>
      </c>
      <c r="E1914" s="66">
        <v>29.5</v>
      </c>
      <c r="F1914" s="54">
        <v>10</v>
      </c>
      <c r="G1914" s="60">
        <v>5.2</v>
      </c>
      <c r="H1914" s="66">
        <v>0</v>
      </c>
      <c r="K1914" s="5">
        <f t="shared" si="106"/>
        <v>0</v>
      </c>
      <c r="L1914" s="1">
        <f t="shared" si="107"/>
        <v>0.19999999999999929</v>
      </c>
    </row>
    <row r="1915" spans="1:12">
      <c r="A1915" s="77">
        <v>43720</v>
      </c>
      <c r="B1915" s="54">
        <v>95</v>
      </c>
      <c r="C1915" s="54">
        <v>81.099999999999994</v>
      </c>
      <c r="D1915" s="54">
        <v>67</v>
      </c>
      <c r="E1915" s="66">
        <v>29.5</v>
      </c>
      <c r="F1915" s="54">
        <v>9</v>
      </c>
      <c r="G1915" s="60">
        <v>4.9000000000000004</v>
      </c>
      <c r="H1915" s="66">
        <v>0</v>
      </c>
      <c r="K1915" s="5">
        <f t="shared" si="106"/>
        <v>-0.10000000000000142</v>
      </c>
      <c r="L1915" s="1">
        <f t="shared" si="107"/>
        <v>0</v>
      </c>
    </row>
    <row r="1916" spans="1:12">
      <c r="A1916" s="77">
        <v>43721</v>
      </c>
      <c r="B1916" s="54">
        <v>99</v>
      </c>
      <c r="C1916" s="54">
        <v>80</v>
      </c>
      <c r="D1916" s="54">
        <v>60</v>
      </c>
      <c r="E1916" s="66">
        <v>29.4</v>
      </c>
      <c r="F1916" s="54">
        <v>12</v>
      </c>
      <c r="G1916" s="60">
        <v>4.0999999999999996</v>
      </c>
      <c r="H1916" s="66">
        <v>0</v>
      </c>
      <c r="K1916" s="5">
        <f t="shared" si="106"/>
        <v>-9.9999999999997868E-2</v>
      </c>
      <c r="L1916" s="1">
        <f t="shared" si="107"/>
        <v>-0.10000000000000142</v>
      </c>
    </row>
    <row r="1917" spans="1:12">
      <c r="A1917" s="77">
        <v>43722</v>
      </c>
      <c r="B1917" s="54">
        <v>96</v>
      </c>
      <c r="C1917" s="54">
        <v>78.2</v>
      </c>
      <c r="D1917" s="54">
        <v>59</v>
      </c>
      <c r="E1917" s="66">
        <v>29.3</v>
      </c>
      <c r="F1917" s="54">
        <v>14</v>
      </c>
      <c r="G1917" s="60">
        <v>4.0999999999999996</v>
      </c>
      <c r="H1917" s="66">
        <v>0</v>
      </c>
      <c r="K1917" s="5">
        <f t="shared" si="106"/>
        <v>-0.10000000000000142</v>
      </c>
      <c r="L1917" s="1">
        <f t="shared" si="107"/>
        <v>-9.9999999999997868E-2</v>
      </c>
    </row>
    <row r="1918" spans="1:12">
      <c r="A1918" s="77">
        <v>43723</v>
      </c>
      <c r="B1918" s="54">
        <v>89</v>
      </c>
      <c r="C1918" s="54">
        <v>74.2</v>
      </c>
      <c r="D1918" s="54">
        <v>56</v>
      </c>
      <c r="E1918" s="66">
        <v>29.2</v>
      </c>
      <c r="F1918" s="54">
        <v>20</v>
      </c>
      <c r="G1918" s="60">
        <v>7.3</v>
      </c>
      <c r="H1918" s="66">
        <v>0</v>
      </c>
      <c r="K1918" s="5">
        <f t="shared" si="106"/>
        <v>0.10000000000000142</v>
      </c>
      <c r="L1918" s="1">
        <f t="shared" si="107"/>
        <v>-0.10000000000000142</v>
      </c>
    </row>
    <row r="1919" spans="1:12">
      <c r="A1919" s="77">
        <v>43724</v>
      </c>
      <c r="B1919" s="54">
        <v>75</v>
      </c>
      <c r="C1919" s="54">
        <v>68.2</v>
      </c>
      <c r="D1919" s="54">
        <v>59</v>
      </c>
      <c r="E1919" s="66">
        <v>29.3</v>
      </c>
      <c r="F1919" s="54">
        <v>18</v>
      </c>
      <c r="G1919" s="60">
        <v>6.7</v>
      </c>
      <c r="H1919" s="66">
        <v>0.12</v>
      </c>
      <c r="K1919" s="5">
        <f t="shared" si="106"/>
        <v>9.9999999999997868E-2</v>
      </c>
      <c r="L1919" s="1">
        <f t="shared" si="107"/>
        <v>0.10000000000000142</v>
      </c>
    </row>
    <row r="1920" spans="1:12">
      <c r="A1920" s="77">
        <v>43725</v>
      </c>
      <c r="B1920" s="54">
        <v>79</v>
      </c>
      <c r="C1920" s="54">
        <v>66.3</v>
      </c>
      <c r="D1920" s="54">
        <v>52</v>
      </c>
      <c r="E1920" s="66">
        <v>29.4</v>
      </c>
      <c r="F1920" s="54">
        <v>12</v>
      </c>
      <c r="G1920" s="60">
        <v>5.3</v>
      </c>
      <c r="H1920" s="66">
        <v>0</v>
      </c>
      <c r="K1920" s="5">
        <f t="shared" si="106"/>
        <v>0</v>
      </c>
      <c r="L1920" s="1">
        <f t="shared" si="107"/>
        <v>9.9999999999997868E-2</v>
      </c>
    </row>
    <row r="1921" spans="1:12">
      <c r="A1921" s="77">
        <v>43726</v>
      </c>
      <c r="B1921" s="54">
        <v>71</v>
      </c>
      <c r="C1921" s="54">
        <v>63.6</v>
      </c>
      <c r="D1921" s="54">
        <v>57</v>
      </c>
      <c r="E1921" s="66">
        <v>29.4</v>
      </c>
      <c r="F1921" s="54">
        <v>14</v>
      </c>
      <c r="G1921" s="60">
        <v>5.9</v>
      </c>
      <c r="H1921" s="66">
        <v>0.08</v>
      </c>
      <c r="K1921" s="5">
        <f t="shared" si="106"/>
        <v>0</v>
      </c>
      <c r="L1921" s="1">
        <f t="shared" si="107"/>
        <v>0</v>
      </c>
    </row>
    <row r="1922" spans="1:12">
      <c r="A1922" s="77">
        <v>43727</v>
      </c>
      <c r="B1922" s="54">
        <v>79</v>
      </c>
      <c r="C1922" s="54">
        <v>65.3</v>
      </c>
      <c r="D1922" s="54">
        <v>50</v>
      </c>
      <c r="E1922" s="66">
        <v>29.4</v>
      </c>
      <c r="F1922" s="54">
        <v>17</v>
      </c>
      <c r="G1922" s="60">
        <v>6.3</v>
      </c>
      <c r="H1922" s="66">
        <v>0.04</v>
      </c>
      <c r="K1922" s="5">
        <f t="shared" si="106"/>
        <v>0</v>
      </c>
      <c r="L1922" s="1">
        <f t="shared" si="107"/>
        <v>0</v>
      </c>
    </row>
    <row r="1923" spans="1:12">
      <c r="A1923" s="77">
        <v>43728</v>
      </c>
      <c r="B1923" s="54">
        <v>85</v>
      </c>
      <c r="C1923" s="54">
        <v>72.3</v>
      </c>
      <c r="D1923" s="54">
        <v>61</v>
      </c>
      <c r="E1923" s="66">
        <v>29.4</v>
      </c>
      <c r="F1923" s="54">
        <v>18</v>
      </c>
      <c r="G1923" s="60">
        <v>10.3</v>
      </c>
      <c r="H1923" s="66">
        <v>0</v>
      </c>
      <c r="K1923" s="5">
        <f t="shared" si="106"/>
        <v>0</v>
      </c>
      <c r="L1923" s="1">
        <f t="shared" si="107"/>
        <v>0</v>
      </c>
    </row>
    <row r="1924" spans="1:12">
      <c r="A1924" s="77">
        <v>43729</v>
      </c>
      <c r="B1924" s="54">
        <v>90</v>
      </c>
      <c r="C1924" s="54">
        <v>74.8</v>
      </c>
      <c r="D1924" s="54">
        <v>62</v>
      </c>
      <c r="E1924" s="66">
        <v>29.4</v>
      </c>
      <c r="F1924" s="54">
        <v>16</v>
      </c>
      <c r="G1924" s="60">
        <v>7.8</v>
      </c>
      <c r="H1924" s="66">
        <v>0</v>
      </c>
      <c r="K1924" s="5">
        <f t="shared" si="106"/>
        <v>0</v>
      </c>
      <c r="L1924" s="1">
        <f t="shared" si="107"/>
        <v>0</v>
      </c>
    </row>
    <row r="1925" spans="1:12">
      <c r="A1925" s="77">
        <v>43730</v>
      </c>
      <c r="B1925" s="54">
        <v>85</v>
      </c>
      <c r="C1925" s="54">
        <v>69.3</v>
      </c>
      <c r="D1925" s="54">
        <v>56</v>
      </c>
      <c r="E1925" s="66">
        <v>29.4</v>
      </c>
      <c r="F1925" s="54">
        <v>12</v>
      </c>
      <c r="G1925" s="60">
        <v>3.8</v>
      </c>
      <c r="H1925" s="66">
        <v>0</v>
      </c>
      <c r="K1925" s="5">
        <f t="shared" si="106"/>
        <v>0.10000000000000142</v>
      </c>
      <c r="L1925" s="1">
        <f t="shared" si="107"/>
        <v>0</v>
      </c>
    </row>
    <row r="1926" spans="1:12">
      <c r="A1926" s="77">
        <v>43731</v>
      </c>
      <c r="B1926" s="54">
        <v>88</v>
      </c>
      <c r="C1926" s="54">
        <v>76.8</v>
      </c>
      <c r="D1926" s="54">
        <v>67</v>
      </c>
      <c r="E1926" s="66">
        <v>29.5</v>
      </c>
      <c r="F1926" s="54">
        <v>23</v>
      </c>
      <c r="G1926" s="60">
        <v>14.4</v>
      </c>
      <c r="H1926" s="66">
        <v>0</v>
      </c>
      <c r="K1926" s="5">
        <f t="shared" si="106"/>
        <v>0</v>
      </c>
      <c r="L1926" s="1">
        <f t="shared" si="107"/>
        <v>0.10000000000000142</v>
      </c>
    </row>
    <row r="1927" spans="1:12">
      <c r="A1927" s="77">
        <v>43732</v>
      </c>
      <c r="B1927" s="54">
        <v>98</v>
      </c>
      <c r="C1927" s="54">
        <v>85.8</v>
      </c>
      <c r="D1927" s="54">
        <v>74</v>
      </c>
      <c r="E1927" s="66">
        <v>29.5</v>
      </c>
      <c r="F1927" s="54">
        <v>23</v>
      </c>
      <c r="G1927" s="60">
        <v>13.9</v>
      </c>
      <c r="H1927" s="66">
        <v>0</v>
      </c>
      <c r="K1927" s="5">
        <f t="shared" si="106"/>
        <v>-0.19999999999999929</v>
      </c>
      <c r="L1927" s="1">
        <f t="shared" si="107"/>
        <v>0</v>
      </c>
    </row>
    <row r="1928" spans="1:12">
      <c r="A1928" s="77">
        <v>43733</v>
      </c>
      <c r="B1928" s="54">
        <v>99</v>
      </c>
      <c r="C1928" s="54">
        <v>88.6</v>
      </c>
      <c r="D1928" s="54">
        <v>81</v>
      </c>
      <c r="E1928" s="66">
        <v>29.3</v>
      </c>
      <c r="F1928" s="54">
        <v>25</v>
      </c>
      <c r="G1928" s="60">
        <v>15.3</v>
      </c>
      <c r="H1928" s="66">
        <v>0</v>
      </c>
      <c r="K1928" s="5">
        <f t="shared" si="106"/>
        <v>0</v>
      </c>
      <c r="L1928" s="1">
        <f t="shared" si="107"/>
        <v>-0.19999999999999929</v>
      </c>
    </row>
    <row r="1929" spans="1:12">
      <c r="A1929" s="77">
        <v>43734</v>
      </c>
      <c r="B1929" s="54">
        <v>98</v>
      </c>
      <c r="C1929" s="54">
        <v>86.5</v>
      </c>
      <c r="D1929" s="54">
        <v>77</v>
      </c>
      <c r="E1929" s="66">
        <v>29.3</v>
      </c>
      <c r="F1929" s="54">
        <v>17</v>
      </c>
      <c r="G1929" s="60">
        <v>10</v>
      </c>
      <c r="H1929" s="66">
        <v>0</v>
      </c>
      <c r="K1929" s="5">
        <f t="shared" si="106"/>
        <v>0</v>
      </c>
      <c r="L1929" s="1">
        <f t="shared" si="107"/>
        <v>0</v>
      </c>
    </row>
    <row r="1930" spans="1:12">
      <c r="A1930" s="77">
        <v>43735</v>
      </c>
      <c r="B1930" s="54">
        <v>75</v>
      </c>
      <c r="C1930" s="54">
        <v>68.7</v>
      </c>
      <c r="D1930" s="54">
        <v>64</v>
      </c>
      <c r="E1930" s="66">
        <v>29.3</v>
      </c>
      <c r="F1930" s="54">
        <v>13</v>
      </c>
      <c r="G1930" s="60">
        <v>5</v>
      </c>
      <c r="H1930" s="66">
        <v>0</v>
      </c>
      <c r="K1930" s="5">
        <f t="shared" si="106"/>
        <v>-0.10000000000000142</v>
      </c>
      <c r="L1930" s="1">
        <f t="shared" si="107"/>
        <v>0</v>
      </c>
    </row>
    <row r="1931" spans="1:12">
      <c r="A1931" s="77">
        <v>43736</v>
      </c>
      <c r="B1931" s="54">
        <v>71</v>
      </c>
      <c r="C1931" s="54">
        <v>63.5</v>
      </c>
      <c r="D1931" s="54">
        <v>54</v>
      </c>
      <c r="E1931" s="66">
        <v>29.2</v>
      </c>
      <c r="F1931" s="54">
        <v>16</v>
      </c>
      <c r="G1931" s="60">
        <v>7.3</v>
      </c>
      <c r="H1931" s="66">
        <v>0</v>
      </c>
      <c r="K1931" s="5">
        <f t="shared" si="106"/>
        <v>0.10000000000000142</v>
      </c>
      <c r="L1931" s="1">
        <f t="shared" si="107"/>
        <v>-0.10000000000000142</v>
      </c>
    </row>
    <row r="1932" spans="1:12">
      <c r="A1932" s="77">
        <v>43737</v>
      </c>
      <c r="B1932" s="54">
        <v>65</v>
      </c>
      <c r="C1932" s="54">
        <v>52.5</v>
      </c>
      <c r="D1932" s="54">
        <v>41</v>
      </c>
      <c r="E1932" s="66">
        <v>29.3</v>
      </c>
      <c r="F1932" s="54">
        <v>18</v>
      </c>
      <c r="G1932" s="60">
        <v>4.5999999999999996</v>
      </c>
      <c r="H1932" s="66">
        <v>0</v>
      </c>
      <c r="K1932" s="5">
        <f t="shared" si="106"/>
        <v>9.9999999999997868E-2</v>
      </c>
      <c r="L1932" s="1">
        <f t="shared" si="107"/>
        <v>0.10000000000000142</v>
      </c>
    </row>
    <row r="1933" spans="1:12">
      <c r="A1933" s="77">
        <v>43738</v>
      </c>
      <c r="B1933" s="54">
        <v>65</v>
      </c>
      <c r="C1933" s="54">
        <v>51.9</v>
      </c>
      <c r="D1933" s="54">
        <v>46</v>
      </c>
      <c r="E1933" s="66">
        <v>29.4</v>
      </c>
      <c r="F1933" s="54">
        <v>8</v>
      </c>
      <c r="G1933" s="60">
        <v>1.6</v>
      </c>
      <c r="H1933" s="66">
        <v>0.06</v>
      </c>
      <c r="K1933" s="5">
        <f t="shared" si="106"/>
        <v>0.40000000000000213</v>
      </c>
      <c r="L1933" s="1">
        <f t="shared" si="107"/>
        <v>9.9999999999997868E-2</v>
      </c>
    </row>
    <row r="1934" spans="1:12">
      <c r="A1934" s="16">
        <v>43857</v>
      </c>
      <c r="B1934" s="4">
        <v>60</v>
      </c>
      <c r="C1934" s="4">
        <v>53</v>
      </c>
      <c r="D1934" s="4">
        <v>48</v>
      </c>
      <c r="E1934" s="61">
        <v>29.8</v>
      </c>
      <c r="F1934" s="48">
        <v>10</v>
      </c>
      <c r="G1934" s="55">
        <v>3.6</v>
      </c>
      <c r="H1934" s="61">
        <v>0.04</v>
      </c>
      <c r="I1934" s="9" t="s">
        <v>361</v>
      </c>
      <c r="K1934" s="5">
        <f t="shared" si="106"/>
        <v>0</v>
      </c>
      <c r="L1934" s="1">
        <f t="shared" si="107"/>
        <v>0.40000000000000213</v>
      </c>
    </row>
    <row r="1935" spans="1:12">
      <c r="A1935" s="16">
        <v>43858</v>
      </c>
      <c r="B1935" s="4">
        <v>57</v>
      </c>
      <c r="C1935" s="4">
        <v>52</v>
      </c>
      <c r="D1935" s="4">
        <v>45</v>
      </c>
      <c r="E1935" s="61">
        <v>29.8</v>
      </c>
      <c r="F1935" s="48">
        <v>18</v>
      </c>
      <c r="G1935" s="55">
        <v>7.1</v>
      </c>
      <c r="H1935" s="61">
        <v>0.03</v>
      </c>
      <c r="I1935" s="9" t="s">
        <v>361</v>
      </c>
      <c r="K1935" s="5">
        <f t="shared" si="106"/>
        <v>0</v>
      </c>
      <c r="L1935" s="1">
        <f t="shared" si="107"/>
        <v>0</v>
      </c>
    </row>
    <row r="1936" spans="1:12">
      <c r="A1936" s="16">
        <v>43859</v>
      </c>
      <c r="B1936" s="4">
        <v>64</v>
      </c>
      <c r="C1936" s="4">
        <v>53</v>
      </c>
      <c r="D1936" s="4">
        <v>44</v>
      </c>
      <c r="E1936" s="61">
        <v>29.8</v>
      </c>
      <c r="F1936" s="48">
        <v>14</v>
      </c>
      <c r="G1936" s="55">
        <v>0.2</v>
      </c>
      <c r="H1936" s="61">
        <v>0.02</v>
      </c>
      <c r="I1936" s="9" t="s">
        <v>361</v>
      </c>
      <c r="K1936" s="5">
        <f t="shared" si="106"/>
        <v>-0.10000000000000142</v>
      </c>
      <c r="L1936" s="1">
        <f t="shared" si="107"/>
        <v>0</v>
      </c>
    </row>
    <row r="1937" spans="1:12">
      <c r="A1937" s="16">
        <v>43867</v>
      </c>
      <c r="B1937" s="4">
        <v>74</v>
      </c>
      <c r="C1937" s="4">
        <v>53</v>
      </c>
      <c r="D1937" s="4">
        <v>37</v>
      </c>
      <c r="E1937" s="61">
        <v>29.7</v>
      </c>
      <c r="F1937" s="48">
        <v>8</v>
      </c>
      <c r="G1937" s="55">
        <v>0</v>
      </c>
      <c r="H1937" s="61">
        <v>0</v>
      </c>
      <c r="I1937" s="9" t="s">
        <v>361</v>
      </c>
      <c r="K1937" s="5">
        <f t="shared" si="106"/>
        <v>-9.9999999999997868E-2</v>
      </c>
      <c r="L1937" s="1">
        <f t="shared" si="107"/>
        <v>-0.10000000000000142</v>
      </c>
    </row>
    <row r="1938" spans="1:12">
      <c r="A1938" s="16">
        <v>43868</v>
      </c>
      <c r="B1938" s="4">
        <v>70</v>
      </c>
      <c r="C1938" s="4">
        <v>49</v>
      </c>
      <c r="D1938" s="4">
        <v>33</v>
      </c>
      <c r="E1938" s="61">
        <v>29.6</v>
      </c>
      <c r="F1938" s="48">
        <v>8</v>
      </c>
      <c r="G1938" s="55">
        <v>0</v>
      </c>
      <c r="H1938" s="61">
        <v>0</v>
      </c>
      <c r="I1938" s="9" t="s">
        <v>340</v>
      </c>
      <c r="K1938" s="5">
        <f t="shared" si="106"/>
        <v>0</v>
      </c>
      <c r="L1938" s="1">
        <f t="shared" si="107"/>
        <v>-9.9999999999997868E-2</v>
      </c>
    </row>
    <row r="1939" spans="1:12">
      <c r="A1939" s="16">
        <v>43869</v>
      </c>
      <c r="B1939" s="4">
        <v>65</v>
      </c>
      <c r="C1939" s="4">
        <v>49</v>
      </c>
      <c r="D1939" s="4">
        <v>32</v>
      </c>
      <c r="E1939" s="61">
        <v>29.6</v>
      </c>
      <c r="F1939" s="48">
        <v>23</v>
      </c>
      <c r="G1939" s="55">
        <v>6.4</v>
      </c>
      <c r="H1939" s="61">
        <v>0</v>
      </c>
      <c r="I1939" s="9" t="s">
        <v>340</v>
      </c>
      <c r="K1939" s="5">
        <f t="shared" si="106"/>
        <v>0.19999999999999929</v>
      </c>
      <c r="L1939" s="1">
        <f t="shared" si="107"/>
        <v>0</v>
      </c>
    </row>
    <row r="1940" spans="1:12">
      <c r="A1940" s="16">
        <v>43870</v>
      </c>
      <c r="B1940" s="4">
        <v>62</v>
      </c>
      <c r="C1940" s="4">
        <v>53</v>
      </c>
      <c r="D1940" s="4">
        <v>46</v>
      </c>
      <c r="E1940" s="61">
        <v>29.8</v>
      </c>
      <c r="F1940" s="48">
        <v>25</v>
      </c>
      <c r="G1940" s="55">
        <v>15.8</v>
      </c>
      <c r="H1940" s="61">
        <v>0</v>
      </c>
      <c r="I1940" s="9" t="s">
        <v>340</v>
      </c>
      <c r="K1940" s="5">
        <f t="shared" si="106"/>
        <v>-0.19999999999999929</v>
      </c>
      <c r="L1940" s="1">
        <f t="shared" si="107"/>
        <v>0.19999999999999929</v>
      </c>
    </row>
    <row r="1941" spans="1:12">
      <c r="A1941" s="16">
        <v>43879</v>
      </c>
      <c r="B1941" s="4">
        <v>66</v>
      </c>
      <c r="C1941" s="4">
        <v>53</v>
      </c>
      <c r="D1941" s="4">
        <v>36</v>
      </c>
      <c r="E1941" s="61">
        <v>29.6</v>
      </c>
      <c r="F1941" s="48">
        <v>14</v>
      </c>
      <c r="G1941" s="55">
        <v>6.6</v>
      </c>
      <c r="H1941" s="61">
        <v>0</v>
      </c>
      <c r="I1941" s="9" t="s">
        <v>340</v>
      </c>
      <c r="K1941" s="5">
        <f t="shared" si="106"/>
        <v>0</v>
      </c>
      <c r="L1941" s="1">
        <f t="shared" si="107"/>
        <v>-0.19999999999999929</v>
      </c>
    </row>
    <row r="1942" spans="1:12">
      <c r="A1942" s="16">
        <v>43880</v>
      </c>
      <c r="B1942" s="4">
        <v>69</v>
      </c>
      <c r="C1942" s="4">
        <v>49</v>
      </c>
      <c r="D1942" s="4">
        <v>32</v>
      </c>
      <c r="E1942" s="61">
        <v>29.6</v>
      </c>
      <c r="F1942" s="48">
        <v>15</v>
      </c>
      <c r="G1942" s="55">
        <v>0</v>
      </c>
      <c r="H1942" s="61">
        <v>0</v>
      </c>
      <c r="I1942" s="9" t="s">
        <v>340</v>
      </c>
      <c r="K1942" s="5">
        <f t="shared" si="106"/>
        <v>9.9999999999997868E-2</v>
      </c>
      <c r="L1942" s="1">
        <f t="shared" si="107"/>
        <v>0</v>
      </c>
    </row>
    <row r="1943" spans="1:12">
      <c r="A1943" s="16">
        <v>43881</v>
      </c>
      <c r="B1943" s="4">
        <v>69</v>
      </c>
      <c r="C1943" s="4">
        <v>50</v>
      </c>
      <c r="D1943" s="4">
        <v>33</v>
      </c>
      <c r="E1943" s="61">
        <v>29.7</v>
      </c>
      <c r="F1943" s="48">
        <v>6</v>
      </c>
      <c r="G1943" s="55">
        <v>1.1000000000000001</v>
      </c>
      <c r="H1943" s="61">
        <v>0</v>
      </c>
      <c r="I1943" s="9" t="s">
        <v>361</v>
      </c>
      <c r="K1943" s="5">
        <f t="shared" si="106"/>
        <v>0</v>
      </c>
      <c r="L1943" s="1">
        <f t="shared" si="107"/>
        <v>9.9999999999997868E-2</v>
      </c>
    </row>
    <row r="1944" spans="1:12">
      <c r="A1944" s="16">
        <v>44140</v>
      </c>
      <c r="B1944" s="4">
        <v>85</v>
      </c>
      <c r="C1944" s="4">
        <v>64</v>
      </c>
      <c r="D1944" s="4">
        <v>46</v>
      </c>
      <c r="E1944" s="61">
        <v>29.7</v>
      </c>
      <c r="F1944" s="48">
        <v>10</v>
      </c>
      <c r="G1944" s="55">
        <v>3.7</v>
      </c>
      <c r="H1944" s="61">
        <v>0</v>
      </c>
      <c r="I1944" s="9" t="s">
        <v>340</v>
      </c>
      <c r="K1944" s="5">
        <f t="shared" si="106"/>
        <v>-0.5</v>
      </c>
      <c r="L1944" s="1">
        <f t="shared" si="107"/>
        <v>0</v>
      </c>
    </row>
    <row r="1945" spans="1:12">
      <c r="A1945" s="16">
        <v>44141</v>
      </c>
      <c r="B1945" s="4">
        <v>66</v>
      </c>
      <c r="C1945" s="4">
        <v>56</v>
      </c>
      <c r="D1945" s="4">
        <v>42</v>
      </c>
      <c r="E1945" s="61">
        <v>29.2</v>
      </c>
      <c r="F1945" s="48">
        <v>22</v>
      </c>
      <c r="G1945" s="55">
        <v>7.8</v>
      </c>
      <c r="H1945" s="61">
        <v>0</v>
      </c>
      <c r="I1945" s="9" t="s">
        <v>361</v>
      </c>
      <c r="K1945" s="5">
        <f t="shared" si="106"/>
        <v>0</v>
      </c>
      <c r="L1945" s="1">
        <f t="shared" si="107"/>
        <v>-0.5</v>
      </c>
    </row>
    <row r="1946" spans="1:12">
      <c r="A1946" s="16">
        <v>44142</v>
      </c>
      <c r="B1946" s="4">
        <v>63</v>
      </c>
      <c r="C1946" s="4">
        <v>49</v>
      </c>
      <c r="D1946" s="4">
        <v>37</v>
      </c>
      <c r="E1946" s="61">
        <v>29.2</v>
      </c>
      <c r="F1946" s="48">
        <v>8</v>
      </c>
      <c r="G1946" s="55">
        <v>3.1</v>
      </c>
      <c r="H1946" s="61">
        <v>0.04</v>
      </c>
      <c r="I1946" s="9" t="s">
        <v>361</v>
      </c>
      <c r="K1946" s="5">
        <f t="shared" si="106"/>
        <v>0.40000000000000213</v>
      </c>
      <c r="L1946" s="1">
        <f t="shared" si="107"/>
        <v>0</v>
      </c>
    </row>
    <row r="1947" spans="1:12">
      <c r="A1947" s="16">
        <v>44147</v>
      </c>
      <c r="B1947" s="4">
        <v>62</v>
      </c>
      <c r="C1947" s="4">
        <v>43</v>
      </c>
      <c r="D1947" s="4">
        <v>24</v>
      </c>
      <c r="E1947" s="61">
        <v>29.6</v>
      </c>
      <c r="F1947" s="48">
        <v>6</v>
      </c>
      <c r="G1947" s="55">
        <v>0.8</v>
      </c>
      <c r="H1947" s="61">
        <v>0</v>
      </c>
      <c r="I1947" s="9" t="s">
        <v>340</v>
      </c>
      <c r="K1947" s="5">
        <f t="shared" si="106"/>
        <v>9.9999999999997868E-2</v>
      </c>
      <c r="L1947" s="1">
        <f t="shared" si="107"/>
        <v>0.40000000000000213</v>
      </c>
    </row>
    <row r="1948" spans="1:12">
      <c r="A1948" s="16">
        <v>44148</v>
      </c>
      <c r="B1948" s="4">
        <v>49</v>
      </c>
      <c r="C1948" s="4">
        <v>46</v>
      </c>
      <c r="D1948" s="4">
        <v>42</v>
      </c>
      <c r="E1948" s="61">
        <v>29.7</v>
      </c>
      <c r="F1948" s="48">
        <v>20</v>
      </c>
      <c r="G1948" s="55">
        <v>9.1999999999999993</v>
      </c>
      <c r="H1948" s="61">
        <v>0</v>
      </c>
      <c r="I1948" s="9" t="s">
        <v>361</v>
      </c>
      <c r="K1948" s="5">
        <f>E1950-E1948</f>
        <v>0.10000000000000142</v>
      </c>
      <c r="L1948" s="1">
        <f t="shared" si="107"/>
        <v>9.9999999999997868E-2</v>
      </c>
    </row>
    <row r="1949" spans="1:12">
      <c r="A1949" s="16">
        <v>44149</v>
      </c>
      <c r="B1949" s="4">
        <v>56</v>
      </c>
      <c r="C1949" s="4">
        <v>47</v>
      </c>
      <c r="D1949" s="4">
        <v>41</v>
      </c>
      <c r="E1949" s="61">
        <v>29.77</v>
      </c>
      <c r="F1949" s="48">
        <v>5</v>
      </c>
      <c r="G1949" s="55">
        <v>1.4</v>
      </c>
      <c r="H1949" s="61">
        <v>0</v>
      </c>
      <c r="I1949" s="9" t="s">
        <v>37</v>
      </c>
      <c r="K1949" s="5">
        <f t="shared" ref="K1949:K1955" si="108">E1951-E1949</f>
        <v>0.12999999999999901</v>
      </c>
      <c r="L1949" s="1">
        <f t="shared" ref="L1949:L1955" si="109">E1949-E1948</f>
        <v>7.0000000000000284E-2</v>
      </c>
    </row>
    <row r="1950" spans="1:12">
      <c r="A1950" s="16">
        <v>44183</v>
      </c>
      <c r="B1950" s="4">
        <v>62</v>
      </c>
      <c r="C1950" s="4">
        <v>47</v>
      </c>
      <c r="D1950" s="4">
        <v>35</v>
      </c>
      <c r="E1950" s="61">
        <v>29.8</v>
      </c>
      <c r="F1950" s="48">
        <v>14</v>
      </c>
      <c r="G1950" s="55">
        <v>5.5</v>
      </c>
      <c r="H1950" s="61">
        <v>0</v>
      </c>
      <c r="I1950" s="9" t="s">
        <v>340</v>
      </c>
      <c r="K1950" s="5">
        <f t="shared" si="108"/>
        <v>0</v>
      </c>
      <c r="L1950" s="1">
        <f t="shared" si="109"/>
        <v>3.0000000000001137E-2</v>
      </c>
    </row>
    <row r="1951" spans="1:12">
      <c r="A1951" s="16">
        <v>44184</v>
      </c>
      <c r="B1951" s="4">
        <v>57</v>
      </c>
      <c r="C1951" s="4">
        <v>42</v>
      </c>
      <c r="D1951" s="4">
        <v>30</v>
      </c>
      <c r="E1951" s="61">
        <v>29.9</v>
      </c>
      <c r="F1951" s="48">
        <v>5</v>
      </c>
      <c r="G1951" s="55">
        <v>1</v>
      </c>
      <c r="H1951" s="61">
        <v>0</v>
      </c>
      <c r="I1951" s="9" t="s">
        <v>340</v>
      </c>
      <c r="K1951" s="5">
        <f t="shared" si="108"/>
        <v>-0.39999999999999858</v>
      </c>
      <c r="L1951" s="1">
        <f t="shared" si="109"/>
        <v>9.9999999999997868E-2</v>
      </c>
    </row>
    <row r="1952" spans="1:12">
      <c r="A1952" s="16">
        <v>44185</v>
      </c>
      <c r="B1952" s="4">
        <v>65</v>
      </c>
      <c r="C1952" s="4">
        <v>45</v>
      </c>
      <c r="D1952" s="4">
        <v>32</v>
      </c>
      <c r="E1952" s="61">
        <v>29.8</v>
      </c>
      <c r="F1952" s="48">
        <v>6</v>
      </c>
      <c r="G1952" s="55">
        <v>1</v>
      </c>
      <c r="H1952" s="61">
        <v>0</v>
      </c>
      <c r="I1952" s="9" t="s">
        <v>340</v>
      </c>
      <c r="K1952" s="5">
        <f t="shared" si="108"/>
        <v>-0.19999999999999929</v>
      </c>
      <c r="L1952" s="1">
        <f t="shared" si="109"/>
        <v>-9.9999999999997868E-2</v>
      </c>
    </row>
    <row r="1953" spans="1:12">
      <c r="A1953" s="16">
        <v>44228</v>
      </c>
      <c r="B1953" s="4">
        <v>57</v>
      </c>
      <c r="C1953" s="4">
        <v>50</v>
      </c>
      <c r="D1953" s="4">
        <v>43</v>
      </c>
      <c r="E1953" s="61">
        <v>29.5</v>
      </c>
      <c r="F1953" s="48">
        <v>21</v>
      </c>
      <c r="G1953" s="55">
        <v>8.8000000000000007</v>
      </c>
      <c r="H1953" s="61">
        <v>0.03</v>
      </c>
      <c r="I1953" s="9" t="s">
        <v>361</v>
      </c>
      <c r="K1953" s="5">
        <f t="shared" si="108"/>
        <v>0.30000000000000071</v>
      </c>
      <c r="L1953" s="1">
        <f t="shared" si="109"/>
        <v>-0.30000000000000071</v>
      </c>
    </row>
    <row r="1954" spans="1:12">
      <c r="A1954" s="16">
        <v>44229</v>
      </c>
      <c r="B1954" s="4">
        <v>55</v>
      </c>
      <c r="C1954" s="4">
        <v>49</v>
      </c>
      <c r="D1954" s="4">
        <v>35</v>
      </c>
      <c r="E1954" s="61">
        <v>29.6</v>
      </c>
      <c r="F1954" s="48">
        <v>17</v>
      </c>
      <c r="G1954" s="55">
        <v>8.1</v>
      </c>
      <c r="H1954" s="61">
        <v>0.06</v>
      </c>
      <c r="I1954" s="9" t="s">
        <v>35</v>
      </c>
      <c r="K1954" s="5">
        <f t="shared" si="108"/>
        <v>-0.10000000000000142</v>
      </c>
      <c r="L1954" s="1">
        <f t="shared" si="109"/>
        <v>0.10000000000000142</v>
      </c>
    </row>
    <row r="1955" spans="1:12">
      <c r="A1955" s="16">
        <v>44230</v>
      </c>
      <c r="B1955" s="4">
        <v>55</v>
      </c>
      <c r="C1955" s="4">
        <v>44</v>
      </c>
      <c r="D1955" s="4">
        <v>36</v>
      </c>
      <c r="E1955" s="61">
        <v>29.8</v>
      </c>
      <c r="F1955" s="48">
        <v>14</v>
      </c>
      <c r="G1955" s="55">
        <v>8</v>
      </c>
      <c r="H1955" s="61">
        <v>0.27</v>
      </c>
      <c r="I1955" s="9" t="s">
        <v>35</v>
      </c>
      <c r="K1955" s="5">
        <f t="shared" si="108"/>
        <v>-0.30000000000000071</v>
      </c>
      <c r="L1955" s="1">
        <f t="shared" si="109"/>
        <v>0.19999999999999929</v>
      </c>
    </row>
    <row r="1956" spans="1:12">
      <c r="A1956" s="16">
        <v>44235</v>
      </c>
      <c r="B1956" s="4">
        <v>64</v>
      </c>
      <c r="C1956" s="4">
        <v>49</v>
      </c>
      <c r="D1956" s="4">
        <v>35</v>
      </c>
      <c r="E1956" s="61">
        <v>29.5</v>
      </c>
      <c r="F1956" s="48">
        <v>5</v>
      </c>
      <c r="G1956" s="55">
        <v>1.4</v>
      </c>
      <c r="H1956" s="61">
        <v>0</v>
      </c>
      <c r="I1956" s="9" t="s">
        <v>340</v>
      </c>
      <c r="K1956" s="68">
        <f t="shared" ref="K1956:K1970" si="110">E1957-E1956</f>
        <v>0</v>
      </c>
      <c r="L1956" s="1">
        <f t="shared" ref="L1956:L1970" si="111">E1956-E1955</f>
        <v>-0.30000000000000071</v>
      </c>
    </row>
    <row r="1957" spans="1:12">
      <c r="A1957" s="16">
        <v>44236</v>
      </c>
      <c r="B1957" s="4">
        <v>66</v>
      </c>
      <c r="C1957" s="4">
        <v>51</v>
      </c>
      <c r="D1957" s="4">
        <v>39</v>
      </c>
      <c r="E1957" s="61">
        <v>29.5</v>
      </c>
      <c r="F1957" s="48">
        <v>5</v>
      </c>
      <c r="G1957" s="55">
        <v>0.9</v>
      </c>
      <c r="H1957" s="61">
        <v>0</v>
      </c>
      <c r="I1957" s="9" t="s">
        <v>340</v>
      </c>
      <c r="K1957" s="68">
        <f t="shared" si="110"/>
        <v>0.10000000000000142</v>
      </c>
      <c r="L1957" s="1">
        <f t="shared" si="111"/>
        <v>0</v>
      </c>
    </row>
    <row r="1958" spans="1:12">
      <c r="A1958" s="16">
        <v>44237</v>
      </c>
      <c r="B1958" s="4">
        <v>68</v>
      </c>
      <c r="C1958" s="4">
        <v>51</v>
      </c>
      <c r="D1958" s="4">
        <v>37</v>
      </c>
      <c r="E1958" s="61">
        <v>29.6</v>
      </c>
      <c r="F1958" s="48">
        <v>8</v>
      </c>
      <c r="G1958" s="55">
        <v>2.2000000000000002</v>
      </c>
      <c r="H1958" s="61">
        <v>0</v>
      </c>
      <c r="I1958" s="9" t="s">
        <v>340</v>
      </c>
      <c r="K1958" s="68">
        <f t="shared" si="110"/>
        <v>0</v>
      </c>
      <c r="L1958" s="1">
        <f t="shared" si="111"/>
        <v>0.10000000000000142</v>
      </c>
    </row>
    <row r="1959" spans="1:12">
      <c r="A1959" s="16">
        <v>44256</v>
      </c>
      <c r="B1959" s="4">
        <v>67</v>
      </c>
      <c r="C1959" s="4">
        <v>49</v>
      </c>
      <c r="D1959" s="4">
        <v>33</v>
      </c>
      <c r="E1959" s="61">
        <v>29.6</v>
      </c>
      <c r="F1959" s="48">
        <v>12</v>
      </c>
      <c r="G1959" s="55">
        <v>4</v>
      </c>
      <c r="H1959" s="61">
        <v>0</v>
      </c>
      <c r="I1959" s="9" t="s">
        <v>340</v>
      </c>
      <c r="K1959" s="68">
        <f t="shared" si="110"/>
        <v>-0.10000000000000142</v>
      </c>
      <c r="L1959" s="1">
        <f t="shared" si="111"/>
        <v>0</v>
      </c>
    </row>
    <row r="1960" spans="1:12">
      <c r="A1960" s="16">
        <v>44257</v>
      </c>
      <c r="B1960" s="4">
        <v>75</v>
      </c>
      <c r="C1960" s="4">
        <v>52</v>
      </c>
      <c r="D1960" s="4">
        <v>33</v>
      </c>
      <c r="E1960" s="61">
        <v>29.5</v>
      </c>
      <c r="F1960" s="48">
        <v>10</v>
      </c>
      <c r="G1960" s="55">
        <v>3.8</v>
      </c>
      <c r="H1960" s="61">
        <v>0</v>
      </c>
      <c r="I1960" s="9" t="s">
        <v>340</v>
      </c>
      <c r="K1960" s="68">
        <f t="shared" si="110"/>
        <v>-0.10000000000000142</v>
      </c>
      <c r="L1960" s="1">
        <f t="shared" si="111"/>
        <v>-0.10000000000000142</v>
      </c>
    </row>
    <row r="1961" spans="1:12">
      <c r="A1961" s="16">
        <v>44258</v>
      </c>
      <c r="B1961" s="4">
        <v>74</v>
      </c>
      <c r="C1961" s="4">
        <v>54</v>
      </c>
      <c r="D1961" s="4">
        <v>31</v>
      </c>
      <c r="E1961" s="61">
        <v>29.4</v>
      </c>
      <c r="F1961" s="48">
        <v>14</v>
      </c>
      <c r="G1961" s="55">
        <v>4.9000000000000004</v>
      </c>
      <c r="H1961" s="61">
        <v>0</v>
      </c>
      <c r="I1961" s="9" t="s">
        <v>340</v>
      </c>
      <c r="K1961" s="68">
        <f t="shared" si="110"/>
        <v>0.20000000000000284</v>
      </c>
      <c r="L1961" s="1">
        <f t="shared" si="111"/>
        <v>-0.10000000000000142</v>
      </c>
    </row>
    <row r="1962" spans="1:12">
      <c r="A1962" s="16">
        <v>44262</v>
      </c>
      <c r="B1962" s="4">
        <v>62</v>
      </c>
      <c r="C1962" s="4">
        <v>49</v>
      </c>
      <c r="D1962" s="4">
        <v>37</v>
      </c>
      <c r="E1962" s="61">
        <v>29.6</v>
      </c>
      <c r="F1962" s="48">
        <v>7</v>
      </c>
      <c r="G1962" s="55">
        <v>2.8</v>
      </c>
      <c r="H1962" s="61">
        <v>0</v>
      </c>
      <c r="I1962" s="9" t="s">
        <v>340</v>
      </c>
      <c r="K1962" s="68">
        <f t="shared" si="110"/>
        <v>0</v>
      </c>
      <c r="L1962" s="1">
        <f t="shared" si="111"/>
        <v>0.20000000000000284</v>
      </c>
    </row>
    <row r="1963" spans="1:12">
      <c r="A1963" s="16">
        <v>44263</v>
      </c>
      <c r="B1963" s="4">
        <v>52</v>
      </c>
      <c r="C1963" s="4">
        <v>46</v>
      </c>
      <c r="D1963" s="4">
        <v>40</v>
      </c>
      <c r="E1963" s="61">
        <v>29.6</v>
      </c>
      <c r="F1963" s="48">
        <v>21</v>
      </c>
      <c r="G1963" s="55">
        <v>8.6</v>
      </c>
      <c r="H1963" s="61">
        <v>0</v>
      </c>
      <c r="I1963" s="9" t="s">
        <v>361</v>
      </c>
      <c r="K1963" s="68">
        <f t="shared" si="110"/>
        <v>0</v>
      </c>
      <c r="L1963" s="1">
        <f t="shared" si="111"/>
        <v>0</v>
      </c>
    </row>
    <row r="1964" spans="1:12">
      <c r="A1964" s="16">
        <v>44264</v>
      </c>
      <c r="B1964" s="4">
        <v>54</v>
      </c>
      <c r="C1964" s="4">
        <v>45</v>
      </c>
      <c r="D1964" s="4">
        <v>38</v>
      </c>
      <c r="E1964" s="61">
        <v>29.6</v>
      </c>
      <c r="F1964" s="48">
        <v>25</v>
      </c>
      <c r="G1964" s="55">
        <v>14.6</v>
      </c>
      <c r="H1964" s="61">
        <v>0.06</v>
      </c>
      <c r="I1964" s="9" t="s">
        <v>361</v>
      </c>
      <c r="K1964" s="68">
        <f t="shared" si="110"/>
        <v>-0.20000000000000284</v>
      </c>
      <c r="L1964" s="1">
        <f t="shared" si="111"/>
        <v>0</v>
      </c>
    </row>
    <row r="1965" spans="1:12">
      <c r="A1965" s="16">
        <v>44297</v>
      </c>
      <c r="B1965" s="4">
        <v>82</v>
      </c>
      <c r="C1965" s="4">
        <v>67</v>
      </c>
      <c r="D1965" s="4">
        <v>53</v>
      </c>
      <c r="E1965" s="61">
        <v>29.4</v>
      </c>
      <c r="F1965" s="48">
        <v>17</v>
      </c>
      <c r="G1965" s="55">
        <v>11.6</v>
      </c>
      <c r="H1965" s="61">
        <v>0</v>
      </c>
      <c r="I1965" s="9" t="s">
        <v>340</v>
      </c>
      <c r="K1965" s="68">
        <f t="shared" si="110"/>
        <v>0</v>
      </c>
      <c r="L1965" s="1">
        <f t="shared" si="111"/>
        <v>-0.20000000000000284</v>
      </c>
    </row>
    <row r="1966" spans="1:12">
      <c r="A1966" s="16">
        <v>44298</v>
      </c>
      <c r="B1966" s="4">
        <v>83</v>
      </c>
      <c r="C1966" s="4">
        <v>68</v>
      </c>
      <c r="D1966" s="4">
        <v>52</v>
      </c>
      <c r="E1966" s="61">
        <v>29.4</v>
      </c>
      <c r="F1966" s="48">
        <v>22</v>
      </c>
      <c r="G1966" s="55">
        <v>10.6</v>
      </c>
      <c r="H1966" s="61">
        <v>0</v>
      </c>
      <c r="I1966" s="9" t="s">
        <v>340</v>
      </c>
      <c r="K1966" s="68">
        <f t="shared" si="110"/>
        <v>-9.9999999999997868E-2</v>
      </c>
      <c r="L1966" s="1">
        <f t="shared" si="111"/>
        <v>0</v>
      </c>
    </row>
    <row r="1967" spans="1:12">
      <c r="A1967" s="16">
        <v>44299</v>
      </c>
      <c r="B1967" s="4">
        <v>76</v>
      </c>
      <c r="C1967" s="4">
        <v>63</v>
      </c>
      <c r="D1967" s="4">
        <v>47</v>
      </c>
      <c r="E1967" s="61">
        <v>29.3</v>
      </c>
      <c r="F1967" s="48">
        <v>23</v>
      </c>
      <c r="G1967" s="55">
        <v>12.9</v>
      </c>
      <c r="H1967" s="61">
        <v>0</v>
      </c>
      <c r="I1967" s="9" t="s">
        <v>340</v>
      </c>
      <c r="K1967" s="68">
        <f t="shared" si="110"/>
        <v>0</v>
      </c>
      <c r="L1967" s="1">
        <f t="shared" si="111"/>
        <v>-9.9999999999997868E-2</v>
      </c>
    </row>
    <row r="1968" spans="1:12">
      <c r="A1968" s="74">
        <v>44557</v>
      </c>
      <c r="B1968" s="48">
        <v>51</v>
      </c>
      <c r="C1968" s="48">
        <v>43</v>
      </c>
      <c r="D1968" s="48">
        <v>35</v>
      </c>
      <c r="E1968" s="61">
        <v>29.3</v>
      </c>
      <c r="F1968" s="48">
        <v>22</v>
      </c>
      <c r="G1968" s="55">
        <v>9.9</v>
      </c>
      <c r="H1968" s="61">
        <v>0.03</v>
      </c>
      <c r="I1968" s="9" t="s">
        <v>361</v>
      </c>
      <c r="K1968" s="68">
        <f t="shared" si="110"/>
        <v>9.9999999999997868E-2</v>
      </c>
      <c r="L1968" s="1">
        <f t="shared" si="111"/>
        <v>0</v>
      </c>
    </row>
    <row r="1969" spans="1:12">
      <c r="A1969" s="74">
        <v>44558</v>
      </c>
      <c r="B1969" s="48">
        <v>39</v>
      </c>
      <c r="C1969" s="48">
        <v>38</v>
      </c>
      <c r="D1969" s="48">
        <v>36</v>
      </c>
      <c r="E1969" s="61">
        <v>29.4</v>
      </c>
      <c r="F1969" s="48">
        <v>5</v>
      </c>
      <c r="G1969" s="55">
        <v>0.6</v>
      </c>
      <c r="H1969" s="61">
        <v>0</v>
      </c>
      <c r="I1969" s="9" t="s">
        <v>361</v>
      </c>
      <c r="K1969" s="68">
        <f t="shared" si="110"/>
        <v>0</v>
      </c>
      <c r="L1969" s="1">
        <f t="shared" si="111"/>
        <v>9.9999999999997868E-2</v>
      </c>
    </row>
    <row r="1970" spans="1:12">
      <c r="A1970" s="74">
        <v>44559</v>
      </c>
      <c r="B1970" s="48">
        <v>44</v>
      </c>
      <c r="C1970" s="48">
        <v>38</v>
      </c>
      <c r="D1970" s="48">
        <v>33</v>
      </c>
      <c r="E1970" s="61">
        <v>29.4</v>
      </c>
      <c r="F1970" s="48">
        <v>6</v>
      </c>
      <c r="G1970" s="55">
        <v>1.4</v>
      </c>
      <c r="H1970" s="61">
        <v>0.2</v>
      </c>
      <c r="I1970" s="9" t="s">
        <v>35</v>
      </c>
      <c r="K1970" s="68">
        <f t="shared" si="110"/>
        <v>0.36000000000000298</v>
      </c>
      <c r="L1970" s="1">
        <f t="shared" si="111"/>
        <v>0</v>
      </c>
    </row>
    <row r="1971" spans="1:12">
      <c r="A1971" s="74">
        <v>44575</v>
      </c>
      <c r="B1971" s="48">
        <v>71</v>
      </c>
      <c r="C1971" s="48">
        <v>61</v>
      </c>
      <c r="D1971" s="48">
        <v>52</v>
      </c>
      <c r="E1971" s="61">
        <v>29.76</v>
      </c>
      <c r="F1971" s="48">
        <v>21</v>
      </c>
      <c r="G1971" s="55">
        <v>12.6</v>
      </c>
      <c r="H1971" s="61">
        <v>0</v>
      </c>
      <c r="I1971" s="9" t="s">
        <v>340</v>
      </c>
      <c r="K1971" s="68">
        <f t="shared" ref="K1971:K1977" si="112">E1972-E1971</f>
        <v>-5.0000000000000711E-2</v>
      </c>
      <c r="L1971" s="1">
        <f t="shared" ref="L1971:L1977" si="113">E1971-E1970</f>
        <v>0.36000000000000298</v>
      </c>
    </row>
    <row r="1972" spans="1:12">
      <c r="A1972" s="74">
        <v>44576</v>
      </c>
      <c r="B1972" s="48">
        <v>71</v>
      </c>
      <c r="C1972" s="48">
        <v>53</v>
      </c>
      <c r="D1972" s="48">
        <v>37</v>
      </c>
      <c r="E1972" s="61">
        <v>29.71</v>
      </c>
      <c r="F1972" s="48">
        <v>8</v>
      </c>
      <c r="G1972" s="55">
        <v>2.8</v>
      </c>
      <c r="H1972" s="61">
        <v>0</v>
      </c>
      <c r="I1972" s="9" t="s">
        <v>340</v>
      </c>
      <c r="K1972" s="68">
        <f t="shared" si="112"/>
        <v>-7.0000000000000284E-2</v>
      </c>
      <c r="L1972" s="1">
        <f t="shared" si="113"/>
        <v>-5.0000000000000711E-2</v>
      </c>
    </row>
    <row r="1973" spans="1:12">
      <c r="A1973" s="74">
        <v>44577</v>
      </c>
      <c r="B1973" s="48">
        <v>60</v>
      </c>
      <c r="C1973" s="48">
        <v>44</v>
      </c>
      <c r="D1973" s="48">
        <v>32</v>
      </c>
      <c r="E1973" s="61">
        <v>29.64</v>
      </c>
      <c r="F1973" s="48">
        <v>5</v>
      </c>
      <c r="G1973" s="55">
        <v>1.1000000000000001</v>
      </c>
      <c r="H1973" s="61">
        <v>0</v>
      </c>
      <c r="I1973" s="9" t="s">
        <v>340</v>
      </c>
      <c r="K1973" s="68">
        <f t="shared" si="112"/>
        <v>0.12999999999999901</v>
      </c>
      <c r="L1973" s="1">
        <f t="shared" si="113"/>
        <v>-7.0000000000000284E-2</v>
      </c>
    </row>
    <row r="1974" spans="1:12">
      <c r="A1974" s="74">
        <v>44583</v>
      </c>
      <c r="B1974" s="48">
        <v>72</v>
      </c>
      <c r="C1974" s="48">
        <v>63</v>
      </c>
      <c r="D1974" s="48">
        <v>55</v>
      </c>
      <c r="E1974" s="61">
        <v>29.77</v>
      </c>
      <c r="F1974" s="48">
        <v>28</v>
      </c>
      <c r="G1974" s="55">
        <v>19</v>
      </c>
      <c r="H1974" s="61">
        <v>0</v>
      </c>
      <c r="I1974" s="9" t="s">
        <v>340</v>
      </c>
      <c r="K1974" s="68">
        <f t="shared" si="112"/>
        <v>0</v>
      </c>
      <c r="L1974" s="1">
        <f t="shared" si="113"/>
        <v>0.12999999999999901</v>
      </c>
    </row>
    <row r="1975" spans="1:12">
      <c r="A1975" s="74">
        <v>44584</v>
      </c>
      <c r="B1975" s="48">
        <v>73</v>
      </c>
      <c r="C1975" s="48">
        <v>57</v>
      </c>
      <c r="D1975" s="48">
        <v>42</v>
      </c>
      <c r="E1975" s="61">
        <v>29.77</v>
      </c>
      <c r="F1975" s="48">
        <v>14</v>
      </c>
      <c r="G1975" s="55">
        <v>3.7</v>
      </c>
      <c r="H1975" s="61">
        <v>0</v>
      </c>
      <c r="I1975" s="9" t="s">
        <v>340</v>
      </c>
      <c r="K1975" s="68">
        <f t="shared" si="112"/>
        <v>-9.9999999999997868E-2</v>
      </c>
      <c r="L1975" s="1">
        <f t="shared" si="113"/>
        <v>0</v>
      </c>
    </row>
    <row r="1976" spans="1:12">
      <c r="A1976" s="74">
        <v>44585</v>
      </c>
      <c r="B1976" s="48">
        <v>63</v>
      </c>
      <c r="C1976" s="48">
        <v>46</v>
      </c>
      <c r="D1976" s="48">
        <v>33</v>
      </c>
      <c r="E1976" s="61">
        <v>29.67</v>
      </c>
      <c r="F1976" s="48">
        <v>3</v>
      </c>
      <c r="G1976" s="55">
        <v>0.4</v>
      </c>
      <c r="H1976" s="61">
        <v>0</v>
      </c>
      <c r="I1976" s="9" t="s">
        <v>340</v>
      </c>
      <c r="K1976" s="68">
        <f t="shared" si="112"/>
        <v>0.14999999999999858</v>
      </c>
      <c r="L1976" s="1">
        <f t="shared" si="113"/>
        <v>-9.9999999999997868E-2</v>
      </c>
    </row>
    <row r="1977" spans="1:12">
      <c r="A1977" s="74">
        <v>44595</v>
      </c>
      <c r="B1977" s="48">
        <v>68</v>
      </c>
      <c r="C1977" s="48">
        <v>55</v>
      </c>
      <c r="D1977" s="48">
        <v>41</v>
      </c>
      <c r="E1977" s="61">
        <v>29.82</v>
      </c>
      <c r="F1977" s="48">
        <v>20</v>
      </c>
      <c r="G1977" s="55">
        <v>8.3000000000000007</v>
      </c>
      <c r="H1977" s="61">
        <v>0</v>
      </c>
      <c r="I1977" s="9" t="s">
        <v>340</v>
      </c>
      <c r="K1977" s="68">
        <f t="shared" si="112"/>
        <v>8.9999999999999858E-2</v>
      </c>
      <c r="L1977" s="1">
        <f t="shared" si="113"/>
        <v>0.14999999999999858</v>
      </c>
    </row>
    <row r="1978" spans="1:12">
      <c r="A1978" s="74">
        <v>44596</v>
      </c>
      <c r="B1978" s="48">
        <v>66</v>
      </c>
      <c r="C1978" s="48">
        <v>50</v>
      </c>
      <c r="D1978" s="48">
        <v>35</v>
      </c>
      <c r="E1978" s="61">
        <v>29.91</v>
      </c>
      <c r="F1978" s="48">
        <v>8</v>
      </c>
      <c r="G1978" s="55">
        <v>2.4</v>
      </c>
      <c r="H1978" s="61">
        <v>0</v>
      </c>
      <c r="I1978" s="9" t="s">
        <v>340</v>
      </c>
      <c r="K1978" s="68">
        <f t="shared" ref="K1978:K2008" si="114">E1979-E1978</f>
        <v>-7.0000000000000284E-2</v>
      </c>
      <c r="L1978" s="1">
        <f t="shared" ref="L1978:L2008" si="115">E1978-E1977</f>
        <v>8.9999999999999858E-2</v>
      </c>
    </row>
    <row r="1979" spans="1:12">
      <c r="A1979" s="74">
        <v>44597</v>
      </c>
      <c r="B1979" s="48">
        <v>75</v>
      </c>
      <c r="C1979" s="48">
        <v>61</v>
      </c>
      <c r="D1979" s="48">
        <v>39</v>
      </c>
      <c r="E1979" s="61">
        <v>29.84</v>
      </c>
      <c r="F1979" s="48">
        <v>23</v>
      </c>
      <c r="G1979" s="55">
        <v>10.3</v>
      </c>
      <c r="H1979" s="61">
        <v>0</v>
      </c>
      <c r="I1979" s="9" t="s">
        <v>340</v>
      </c>
      <c r="K1979" s="68">
        <f t="shared" si="114"/>
        <v>-5.9999999999998721E-2</v>
      </c>
      <c r="L1979" s="1">
        <f t="shared" si="115"/>
        <v>-7.0000000000000284E-2</v>
      </c>
    </row>
    <row r="1980" spans="1:12">
      <c r="A1980" s="74">
        <v>44601</v>
      </c>
      <c r="B1980" s="48">
        <v>81</v>
      </c>
      <c r="C1980" s="48">
        <v>72</v>
      </c>
      <c r="D1980" s="48">
        <v>66</v>
      </c>
      <c r="E1980" s="61">
        <v>29.78</v>
      </c>
      <c r="F1980" s="48">
        <v>28</v>
      </c>
      <c r="G1980" s="55">
        <v>16.5</v>
      </c>
      <c r="H1980" s="61">
        <v>0</v>
      </c>
      <c r="I1980" s="9" t="s">
        <v>340</v>
      </c>
      <c r="K1980" s="68">
        <f t="shared" si="114"/>
        <v>-6.0000000000002274E-2</v>
      </c>
      <c r="L1980" s="1">
        <f t="shared" si="115"/>
        <v>-5.9999999999998721E-2</v>
      </c>
    </row>
    <row r="1981" spans="1:12">
      <c r="A1981" s="74">
        <v>44602</v>
      </c>
      <c r="B1981" s="48">
        <v>84</v>
      </c>
      <c r="C1981" s="48">
        <v>71</v>
      </c>
      <c r="D1981" s="48">
        <v>53</v>
      </c>
      <c r="E1981" s="61">
        <v>29.72</v>
      </c>
      <c r="F1981" s="48">
        <v>16</v>
      </c>
      <c r="G1981" s="55">
        <v>8.6</v>
      </c>
      <c r="H1981" s="61">
        <v>0</v>
      </c>
      <c r="I1981" s="9" t="s">
        <v>340</v>
      </c>
      <c r="K1981" s="68">
        <f t="shared" si="114"/>
        <v>-0.12999999999999901</v>
      </c>
      <c r="L1981" s="1">
        <f t="shared" si="115"/>
        <v>-6.0000000000002274E-2</v>
      </c>
    </row>
    <row r="1982" spans="1:12">
      <c r="A1982" s="74">
        <v>44603</v>
      </c>
      <c r="B1982" s="48">
        <v>85</v>
      </c>
      <c r="C1982" s="48">
        <v>63</v>
      </c>
      <c r="D1982" s="48">
        <v>43</v>
      </c>
      <c r="E1982" s="61">
        <v>29.59</v>
      </c>
      <c r="F1982" s="48">
        <v>13</v>
      </c>
      <c r="G1982" s="55">
        <v>5</v>
      </c>
      <c r="H1982" s="61">
        <v>0</v>
      </c>
      <c r="I1982" s="9" t="s">
        <v>340</v>
      </c>
      <c r="K1982" s="68">
        <f t="shared" si="114"/>
        <v>5.0000000000000711E-2</v>
      </c>
      <c r="L1982" s="1">
        <f t="shared" si="115"/>
        <v>-0.12999999999999901</v>
      </c>
    </row>
    <row r="1983" spans="1:12">
      <c r="A1983" s="74">
        <v>44661</v>
      </c>
      <c r="B1983" s="48">
        <v>71</v>
      </c>
      <c r="C1983" s="48">
        <v>59</v>
      </c>
      <c r="D1983" s="48">
        <v>50</v>
      </c>
      <c r="E1983" s="61">
        <v>29.64</v>
      </c>
      <c r="F1983" s="48">
        <v>17</v>
      </c>
      <c r="G1983" s="55">
        <v>9.5</v>
      </c>
      <c r="H1983" s="61">
        <v>0</v>
      </c>
      <c r="I1983" s="9" t="s">
        <v>340</v>
      </c>
      <c r="K1983" s="68">
        <f t="shared" si="114"/>
        <v>-0.15000000000000213</v>
      </c>
      <c r="L1983" s="1">
        <f t="shared" si="115"/>
        <v>5.0000000000000711E-2</v>
      </c>
    </row>
    <row r="1984" spans="1:12">
      <c r="A1984" s="74">
        <v>44662</v>
      </c>
      <c r="B1984" s="48">
        <v>57</v>
      </c>
      <c r="C1984" s="48">
        <v>53</v>
      </c>
      <c r="D1984" s="48">
        <v>46</v>
      </c>
      <c r="E1984" s="61">
        <v>29.49</v>
      </c>
      <c r="F1984" s="48">
        <v>21</v>
      </c>
      <c r="G1984" s="55">
        <v>12.1</v>
      </c>
      <c r="H1984" s="61">
        <v>0</v>
      </c>
      <c r="I1984" s="9" t="s">
        <v>340</v>
      </c>
      <c r="K1984" s="68">
        <f t="shared" si="114"/>
        <v>0.13000000000000256</v>
      </c>
      <c r="L1984" s="1">
        <f t="shared" si="115"/>
        <v>-0.15000000000000213</v>
      </c>
    </row>
    <row r="1985" spans="1:12">
      <c r="A1985" s="74">
        <v>44663</v>
      </c>
      <c r="B1985" s="48">
        <v>61</v>
      </c>
      <c r="C1985" s="48">
        <v>48</v>
      </c>
      <c r="D1985" s="48">
        <v>32</v>
      </c>
      <c r="E1985" s="61">
        <v>29.62</v>
      </c>
      <c r="F1985" s="48">
        <v>15</v>
      </c>
      <c r="G1985" s="55">
        <v>6.1</v>
      </c>
      <c r="H1985" s="61">
        <v>0</v>
      </c>
      <c r="I1985" s="9" t="s">
        <v>340</v>
      </c>
      <c r="K1985" s="68">
        <f t="shared" si="114"/>
        <v>9.9999999999980105E-3</v>
      </c>
      <c r="L1985" s="1">
        <f t="shared" si="115"/>
        <v>0.13000000000000256</v>
      </c>
    </row>
    <row r="1986" spans="1:12">
      <c r="A1986" s="72">
        <v>44673</v>
      </c>
      <c r="B1986" s="48">
        <v>66</v>
      </c>
      <c r="C1986" s="48">
        <v>56</v>
      </c>
      <c r="D1986" s="48">
        <v>48</v>
      </c>
      <c r="E1986" s="61">
        <v>29.63</v>
      </c>
      <c r="F1986" s="48">
        <v>8</v>
      </c>
      <c r="G1986" s="55">
        <v>3.9</v>
      </c>
      <c r="H1986" s="61">
        <v>0.01</v>
      </c>
      <c r="I1986" s="9" t="s">
        <v>361</v>
      </c>
      <c r="K1986" s="68">
        <f t="shared" si="114"/>
        <v>-29.63</v>
      </c>
      <c r="L1986" s="1">
        <f t="shared" si="115"/>
        <v>9.9999999999980105E-3</v>
      </c>
    </row>
    <row r="1987" spans="1:12">
      <c r="A1987" s="74">
        <v>44674</v>
      </c>
      <c r="K1987" s="68">
        <f t="shared" si="114"/>
        <v>29.59</v>
      </c>
      <c r="L1987" s="1">
        <f t="shared" si="115"/>
        <v>-29.63</v>
      </c>
    </row>
    <row r="1988" spans="1:12">
      <c r="A1988" s="74">
        <v>44675</v>
      </c>
      <c r="B1988" s="48">
        <v>80</v>
      </c>
      <c r="C1988" s="48">
        <v>65</v>
      </c>
      <c r="D1988" s="48">
        <v>50</v>
      </c>
      <c r="E1988" s="61">
        <v>29.59</v>
      </c>
      <c r="F1988" s="48">
        <v>9</v>
      </c>
      <c r="G1988" s="55">
        <v>6.5</v>
      </c>
      <c r="H1988" s="61">
        <v>0</v>
      </c>
      <c r="I1988" s="9" t="s">
        <v>340</v>
      </c>
      <c r="K1988" s="68">
        <f t="shared" si="114"/>
        <v>-29.59</v>
      </c>
      <c r="L1988" s="1">
        <f t="shared" si="115"/>
        <v>29.59</v>
      </c>
    </row>
    <row r="1989" spans="1:12">
      <c r="A1989" s="74">
        <v>44857</v>
      </c>
      <c r="K1989" s="68">
        <f t="shared" si="114"/>
        <v>0</v>
      </c>
      <c r="L1989" s="1">
        <f t="shared" si="115"/>
        <v>-29.59</v>
      </c>
    </row>
    <row r="1990" spans="1:12">
      <c r="A1990" s="74">
        <v>44858</v>
      </c>
      <c r="K1990" s="68">
        <f t="shared" si="114"/>
        <v>29.65</v>
      </c>
      <c r="L1990" s="1">
        <f t="shared" si="115"/>
        <v>0</v>
      </c>
    </row>
    <row r="1991" spans="1:12">
      <c r="A1991" s="74">
        <v>44859</v>
      </c>
      <c r="B1991" s="48">
        <v>73</v>
      </c>
      <c r="C1991" s="48">
        <v>65</v>
      </c>
      <c r="D1991" s="48">
        <v>55</v>
      </c>
      <c r="E1991" s="61">
        <v>29.65</v>
      </c>
      <c r="F1991" s="48">
        <v>10</v>
      </c>
      <c r="G1991" s="55">
        <v>5.5</v>
      </c>
      <c r="H1991" s="61">
        <v>0</v>
      </c>
      <c r="I1991" s="9" t="s">
        <v>340</v>
      </c>
      <c r="K1991" s="68">
        <f t="shared" si="114"/>
        <v>-0.32000000000000028</v>
      </c>
      <c r="L1991" s="1">
        <f t="shared" si="115"/>
        <v>29.65</v>
      </c>
    </row>
    <row r="1992" spans="1:12">
      <c r="A1992" s="74">
        <v>44872</v>
      </c>
      <c r="B1992" s="48">
        <v>54</v>
      </c>
      <c r="C1992" s="48">
        <v>48</v>
      </c>
      <c r="D1992" s="48">
        <v>37</v>
      </c>
      <c r="E1992" s="61">
        <v>29.33</v>
      </c>
      <c r="F1992" s="48">
        <v>21</v>
      </c>
      <c r="G1992" s="55">
        <v>9.6999999999999993</v>
      </c>
      <c r="H1992" s="61">
        <v>0.25</v>
      </c>
      <c r="I1992" s="9" t="s">
        <v>35</v>
      </c>
      <c r="K1992" s="68">
        <f t="shared" si="114"/>
        <v>-0.11999999999999744</v>
      </c>
      <c r="L1992" s="1">
        <f t="shared" si="115"/>
        <v>-0.32000000000000028</v>
      </c>
    </row>
    <row r="1993" spans="1:12">
      <c r="A1993" s="74">
        <v>44873</v>
      </c>
      <c r="B1993" s="48">
        <v>47</v>
      </c>
      <c r="C1993" s="48">
        <v>44</v>
      </c>
      <c r="D1993" s="48">
        <v>40</v>
      </c>
      <c r="E1993" s="61">
        <v>29.21</v>
      </c>
      <c r="F1993" s="48">
        <v>13</v>
      </c>
      <c r="G1993" s="55">
        <v>5.8</v>
      </c>
      <c r="H1993" s="61">
        <v>0.1</v>
      </c>
      <c r="I1993" s="9" t="s">
        <v>35</v>
      </c>
      <c r="K1993" s="68">
        <f t="shared" si="114"/>
        <v>0.55000000000000071</v>
      </c>
      <c r="L1993" s="1">
        <f t="shared" si="115"/>
        <v>-0.11999999999999744</v>
      </c>
    </row>
    <row r="1994" spans="1:12">
      <c r="A1994" s="74">
        <v>44874</v>
      </c>
      <c r="B1994" s="48">
        <v>54</v>
      </c>
      <c r="C1994" s="48">
        <v>46</v>
      </c>
      <c r="D1994" s="48">
        <v>39</v>
      </c>
      <c r="E1994" s="61">
        <v>29.76</v>
      </c>
      <c r="F1994" s="48">
        <v>5</v>
      </c>
      <c r="G1994" s="55">
        <v>1.1000000000000001</v>
      </c>
      <c r="H1994" s="61">
        <v>1.1599999999999999</v>
      </c>
      <c r="I1994" s="9" t="s">
        <v>35</v>
      </c>
      <c r="K1994" s="68">
        <f t="shared" si="114"/>
        <v>-8.9999999999999858E-2</v>
      </c>
      <c r="L1994" s="1">
        <f t="shared" si="115"/>
        <v>0.55000000000000071</v>
      </c>
    </row>
    <row r="1995" spans="1:12">
      <c r="A1995" s="74">
        <v>44879</v>
      </c>
      <c r="B1995" s="48">
        <v>65</v>
      </c>
      <c r="C1995" s="48">
        <v>51</v>
      </c>
      <c r="D1995" s="48">
        <v>34</v>
      </c>
      <c r="E1995" s="61">
        <v>29.67</v>
      </c>
      <c r="F1995" s="48">
        <v>9</v>
      </c>
      <c r="G1995" s="55">
        <v>4.0999999999999996</v>
      </c>
      <c r="H1995" s="61">
        <v>0</v>
      </c>
      <c r="I1995" s="9" t="s">
        <v>340</v>
      </c>
      <c r="K1995" s="68">
        <f t="shared" si="114"/>
        <v>0.17999999999999972</v>
      </c>
      <c r="L1995" s="1">
        <f t="shared" si="115"/>
        <v>-8.9999999999999858E-2</v>
      </c>
    </row>
    <row r="1996" spans="1:12">
      <c r="A1996" s="74">
        <v>44880</v>
      </c>
      <c r="B1996" s="48">
        <v>69</v>
      </c>
      <c r="C1996" s="48">
        <v>27</v>
      </c>
      <c r="D1996" s="48">
        <v>35</v>
      </c>
      <c r="E1996" s="61">
        <v>29.85</v>
      </c>
      <c r="F1996" s="48">
        <v>26</v>
      </c>
      <c r="G1996" s="55">
        <v>10.7</v>
      </c>
      <c r="H1996" s="61">
        <v>0</v>
      </c>
      <c r="I1996" s="9" t="s">
        <v>340</v>
      </c>
      <c r="K1996" s="68">
        <f t="shared" si="114"/>
        <v>1.9999999999999574E-2</v>
      </c>
      <c r="L1996" s="1">
        <f t="shared" si="115"/>
        <v>0.17999999999999972</v>
      </c>
    </row>
    <row r="1997" spans="1:12">
      <c r="A1997" s="74">
        <v>44881</v>
      </c>
      <c r="B1997" s="48">
        <v>73</v>
      </c>
      <c r="C1997" s="48">
        <v>59</v>
      </c>
      <c r="D1997" s="48">
        <v>41</v>
      </c>
      <c r="E1997" s="61">
        <v>29.87</v>
      </c>
      <c r="F1997" s="48">
        <v>16</v>
      </c>
      <c r="G1997" s="55">
        <v>8.6999999999999993</v>
      </c>
      <c r="H1997" s="61">
        <v>0</v>
      </c>
      <c r="I1997" s="9" t="s">
        <v>340</v>
      </c>
      <c r="K1997" s="68">
        <f t="shared" si="114"/>
        <v>5.9999999999998721E-2</v>
      </c>
      <c r="L1997" s="1">
        <f t="shared" si="115"/>
        <v>1.9999999999999574E-2</v>
      </c>
    </row>
    <row r="1998" spans="1:12">
      <c r="A1998" s="74">
        <v>44963</v>
      </c>
      <c r="B1998" s="48">
        <v>61</v>
      </c>
      <c r="C1998" s="48">
        <v>48</v>
      </c>
      <c r="D1998" s="48">
        <v>36</v>
      </c>
      <c r="E1998" s="61">
        <v>29.93</v>
      </c>
      <c r="F1998" s="48">
        <v>16</v>
      </c>
      <c r="G1998" s="55">
        <v>6.7</v>
      </c>
      <c r="H1998" s="61">
        <v>0.15</v>
      </c>
      <c r="I1998" s="9" t="s">
        <v>340</v>
      </c>
      <c r="K1998" s="68">
        <f t="shared" si="114"/>
        <v>-7.0000000000000284E-2</v>
      </c>
      <c r="L1998" s="1">
        <f t="shared" si="115"/>
        <v>5.9999999999998721E-2</v>
      </c>
    </row>
    <row r="1999" spans="1:12">
      <c r="A1999" s="74">
        <v>44964</v>
      </c>
      <c r="B1999" s="48">
        <v>57</v>
      </c>
      <c r="C1999" s="48">
        <v>44</v>
      </c>
      <c r="D1999" s="48">
        <v>35</v>
      </c>
      <c r="E1999" s="61">
        <v>29.86</v>
      </c>
      <c r="F1999" s="48">
        <v>6</v>
      </c>
      <c r="G1999" s="55">
        <v>2</v>
      </c>
      <c r="H1999" s="61">
        <v>0</v>
      </c>
      <c r="I1999" s="9" t="s">
        <v>340</v>
      </c>
      <c r="K1999" s="68">
        <f t="shared" si="114"/>
        <v>-1.9999999999999574E-2</v>
      </c>
      <c r="L1999" s="1">
        <f t="shared" si="115"/>
        <v>-7.0000000000000284E-2</v>
      </c>
    </row>
    <row r="2000" spans="1:12">
      <c r="A2000" s="74">
        <v>44965</v>
      </c>
      <c r="B2000" s="48">
        <v>70</v>
      </c>
      <c r="C2000" s="48">
        <v>49</v>
      </c>
      <c r="D2000" s="48">
        <v>33</v>
      </c>
      <c r="E2000" s="61">
        <v>29.84</v>
      </c>
      <c r="F2000" s="48">
        <v>5</v>
      </c>
      <c r="G2000" s="55">
        <v>0.8</v>
      </c>
      <c r="H2000" s="61">
        <v>0</v>
      </c>
      <c r="I2000" s="9" t="s">
        <v>340</v>
      </c>
      <c r="K2000" s="68">
        <f t="shared" si="114"/>
        <v>0.10999999999999943</v>
      </c>
      <c r="L2000" s="1">
        <f t="shared" si="115"/>
        <v>-1.9999999999999574E-2</v>
      </c>
    </row>
    <row r="2001" spans="1:12">
      <c r="A2001" s="74">
        <v>44986</v>
      </c>
      <c r="B2001" s="48">
        <v>53</v>
      </c>
      <c r="C2001" s="48">
        <v>43</v>
      </c>
      <c r="D2001" s="48">
        <v>32</v>
      </c>
      <c r="E2001" s="61">
        <v>29.95</v>
      </c>
      <c r="F2001" s="48">
        <v>20</v>
      </c>
      <c r="G2001" s="55">
        <v>8.9</v>
      </c>
      <c r="H2001" s="61">
        <v>0.52</v>
      </c>
      <c r="I2001" s="9" t="s">
        <v>340</v>
      </c>
      <c r="K2001" s="68">
        <f t="shared" si="114"/>
        <v>-0.34999999999999787</v>
      </c>
      <c r="L2001" s="1">
        <f t="shared" si="115"/>
        <v>0.10999999999999943</v>
      </c>
    </row>
    <row r="2002" spans="1:12">
      <c r="A2002" s="74">
        <v>44987</v>
      </c>
      <c r="B2002" s="48">
        <v>60</v>
      </c>
      <c r="C2002" s="48">
        <v>47</v>
      </c>
      <c r="D2002" s="48">
        <v>36</v>
      </c>
      <c r="E2002" s="61">
        <v>29.6</v>
      </c>
      <c r="F2002" s="48">
        <v>14</v>
      </c>
      <c r="G2002" s="55">
        <v>5.9</v>
      </c>
      <c r="H2002" s="61">
        <v>0</v>
      </c>
      <c r="I2002" s="9" t="s">
        <v>340</v>
      </c>
      <c r="K2002" s="68">
        <f t="shared" si="114"/>
        <v>-3.0000000000001137E-2</v>
      </c>
      <c r="L2002" s="1">
        <f t="shared" si="115"/>
        <v>-0.34999999999999787</v>
      </c>
    </row>
    <row r="2003" spans="1:12">
      <c r="A2003" s="74">
        <v>44988</v>
      </c>
      <c r="B2003" s="48">
        <v>56</v>
      </c>
      <c r="C2003" s="48">
        <v>48</v>
      </c>
      <c r="D2003" s="48">
        <v>36</v>
      </c>
      <c r="E2003" s="61">
        <v>29.57</v>
      </c>
      <c r="F2003" s="48">
        <v>7</v>
      </c>
      <c r="G2003" s="55">
        <v>3</v>
      </c>
      <c r="H2003" s="61">
        <v>0</v>
      </c>
      <c r="I2003" s="9" t="s">
        <v>340</v>
      </c>
      <c r="K2003" s="68">
        <f t="shared" si="114"/>
        <v>-8.0000000000001847E-2</v>
      </c>
      <c r="L2003" s="1">
        <f t="shared" si="115"/>
        <v>-3.0000000000001137E-2</v>
      </c>
    </row>
    <row r="2004" spans="1:12">
      <c r="A2004" s="74">
        <v>44990</v>
      </c>
      <c r="B2004" s="48">
        <v>51</v>
      </c>
      <c r="C2004" s="48">
        <v>45</v>
      </c>
      <c r="D2004" s="48">
        <v>40</v>
      </c>
      <c r="E2004" s="61">
        <v>29.49</v>
      </c>
      <c r="F2004" s="48">
        <v>30</v>
      </c>
      <c r="G2004" s="55">
        <v>15.7</v>
      </c>
      <c r="H2004" s="61">
        <v>0.15</v>
      </c>
      <c r="I2004" s="9" t="s">
        <v>361</v>
      </c>
      <c r="K2004" s="68">
        <f t="shared" si="114"/>
        <v>0.15000000000000213</v>
      </c>
      <c r="L2004" s="1">
        <f t="shared" si="115"/>
        <v>-8.0000000000001847E-2</v>
      </c>
    </row>
    <row r="2005" spans="1:12">
      <c r="A2005" s="74">
        <v>44991</v>
      </c>
      <c r="B2005" s="48">
        <v>42</v>
      </c>
      <c r="C2005" s="48">
        <v>38</v>
      </c>
      <c r="D2005" s="48">
        <v>34</v>
      </c>
      <c r="E2005" s="61">
        <v>29.64</v>
      </c>
      <c r="F2005" s="48">
        <v>7</v>
      </c>
      <c r="G2005" s="55">
        <v>2.7</v>
      </c>
      <c r="H2005" s="61">
        <v>0.01</v>
      </c>
      <c r="I2005" s="9" t="s">
        <v>35</v>
      </c>
      <c r="K2005" s="68">
        <f t="shared" si="114"/>
        <v>-3.0000000000001137E-2</v>
      </c>
      <c r="L2005" s="1">
        <f t="shared" si="115"/>
        <v>0.15000000000000213</v>
      </c>
    </row>
    <row r="2006" spans="1:12">
      <c r="A2006" s="74">
        <v>44992</v>
      </c>
      <c r="B2006" s="48">
        <v>48</v>
      </c>
      <c r="C2006" s="48">
        <v>42</v>
      </c>
      <c r="D2006" s="48">
        <v>38</v>
      </c>
      <c r="E2006" s="61">
        <v>29.61</v>
      </c>
      <c r="F2006" s="48">
        <v>20</v>
      </c>
      <c r="G2006" s="55">
        <v>7.6</v>
      </c>
      <c r="H2006" s="61">
        <v>0.42</v>
      </c>
      <c r="I2006" s="9" t="s">
        <v>35</v>
      </c>
      <c r="K2006" s="68">
        <f t="shared" si="114"/>
        <v>-0.16999999999999815</v>
      </c>
      <c r="L2006" s="1">
        <f t="shared" si="115"/>
        <v>-3.0000000000001137E-2</v>
      </c>
    </row>
    <row r="2007" spans="1:12">
      <c r="A2007" s="74">
        <v>45029</v>
      </c>
      <c r="B2007" s="48">
        <v>63</v>
      </c>
      <c r="C2007" s="48">
        <v>58</v>
      </c>
      <c r="D2007" s="48">
        <v>50</v>
      </c>
      <c r="E2007" s="61">
        <v>29.44</v>
      </c>
      <c r="F2007" s="48">
        <v>32</v>
      </c>
      <c r="G2007" s="55">
        <v>20.399999999999999</v>
      </c>
      <c r="H2007" s="61">
        <v>0.82</v>
      </c>
      <c r="I2007" s="9" t="s">
        <v>35</v>
      </c>
      <c r="K2007" s="68">
        <f t="shared" si="114"/>
        <v>-0.10000000000000142</v>
      </c>
      <c r="L2007" s="1">
        <f t="shared" si="115"/>
        <v>-0.16999999999999815</v>
      </c>
    </row>
    <row r="2008" spans="1:12">
      <c r="A2008" s="74">
        <v>45030</v>
      </c>
      <c r="B2008" s="48">
        <v>56</v>
      </c>
      <c r="C2008" s="48">
        <v>52</v>
      </c>
      <c r="D2008" s="48">
        <v>47</v>
      </c>
      <c r="E2008" s="61">
        <v>29.34</v>
      </c>
      <c r="F2008" s="48">
        <v>24</v>
      </c>
      <c r="G2008" s="55">
        <v>7.7</v>
      </c>
      <c r="H2008" s="61">
        <v>0.28999999999999998</v>
      </c>
      <c r="I2008" s="9" t="s">
        <v>35</v>
      </c>
      <c r="K2008" s="68">
        <f t="shared" si="114"/>
        <v>0.17000000000000171</v>
      </c>
      <c r="L2008" s="1">
        <f t="shared" si="115"/>
        <v>-0.10000000000000142</v>
      </c>
    </row>
    <row r="2009" spans="1:12">
      <c r="A2009" s="74">
        <v>45031</v>
      </c>
      <c r="B2009" s="48">
        <v>61</v>
      </c>
      <c r="C2009" s="48">
        <v>50</v>
      </c>
      <c r="D2009" s="48">
        <v>39</v>
      </c>
      <c r="E2009" s="61">
        <v>29.51</v>
      </c>
      <c r="F2009" s="48">
        <v>23</v>
      </c>
      <c r="G2009" s="55">
        <v>10.4</v>
      </c>
      <c r="H2009" s="61">
        <v>2.69</v>
      </c>
      <c r="I2009" s="9" t="s">
        <v>340</v>
      </c>
      <c r="K2009" s="68">
        <f t="shared" ref="K2009:K2012" si="116">E2010-E2009</f>
        <v>9.9999999999980105E-3</v>
      </c>
      <c r="L2009" s="1">
        <f t="shared" ref="L2009:L2013" si="117">E2009-E2008</f>
        <v>0.17000000000000171</v>
      </c>
    </row>
    <row r="2010" spans="1:12">
      <c r="A2010" s="74">
        <v>45202</v>
      </c>
      <c r="B2010" s="48">
        <v>95</v>
      </c>
      <c r="C2010" s="48">
        <v>81</v>
      </c>
      <c r="D2010" s="48">
        <v>71</v>
      </c>
      <c r="E2010" s="61">
        <v>29.52</v>
      </c>
      <c r="F2010" s="48">
        <v>22</v>
      </c>
      <c r="G2010" s="55">
        <v>13.9</v>
      </c>
      <c r="H2010" s="61">
        <v>0</v>
      </c>
      <c r="I2010" s="9" t="s">
        <v>340</v>
      </c>
      <c r="K2010" s="68">
        <f t="shared" si="116"/>
        <v>1.9999999999999574E-2</v>
      </c>
      <c r="L2010" s="1">
        <f t="shared" si="117"/>
        <v>9.9999999999980105E-3</v>
      </c>
    </row>
    <row r="2011" spans="1:12">
      <c r="A2011" s="74">
        <v>45203</v>
      </c>
      <c r="B2011" s="48">
        <v>95</v>
      </c>
      <c r="C2011" s="48">
        <v>82</v>
      </c>
      <c r="D2011" s="48">
        <v>68</v>
      </c>
      <c r="E2011" s="61">
        <v>29.54</v>
      </c>
      <c r="F2011" s="48">
        <v>14</v>
      </c>
      <c r="G2011" s="55">
        <v>6.3</v>
      </c>
      <c r="H2011" s="61">
        <v>0</v>
      </c>
      <c r="I2011" s="9" t="s">
        <v>340</v>
      </c>
      <c r="K2011" s="68">
        <f t="shared" si="116"/>
        <v>-5.9999999999998721E-2</v>
      </c>
      <c r="L2011" s="1">
        <f t="shared" si="117"/>
        <v>1.9999999999999574E-2</v>
      </c>
    </row>
    <row r="2012" spans="1:12">
      <c r="A2012" s="74">
        <v>45204</v>
      </c>
      <c r="B2012" s="48">
        <v>96</v>
      </c>
      <c r="C2012" s="48">
        <v>77</v>
      </c>
      <c r="D2012" s="48">
        <v>59</v>
      </c>
      <c r="E2012" s="61">
        <v>29.48</v>
      </c>
      <c r="F2012" s="48">
        <v>9</v>
      </c>
      <c r="G2012" s="55">
        <v>2.5</v>
      </c>
      <c r="H2012" s="61">
        <v>0</v>
      </c>
      <c r="I2012" s="9" t="s">
        <v>340</v>
      </c>
      <c r="K2012" s="68">
        <f t="shared" si="116"/>
        <v>-0.10000000000000142</v>
      </c>
      <c r="L2012" s="1">
        <f t="shared" si="117"/>
        <v>-5.9999999999998721E-2</v>
      </c>
    </row>
    <row r="2013" spans="1:12">
      <c r="A2013" s="74">
        <v>45211</v>
      </c>
      <c r="B2013" s="48">
        <v>79</v>
      </c>
      <c r="C2013" s="48">
        <v>66</v>
      </c>
      <c r="D2013" s="48">
        <v>56</v>
      </c>
      <c r="E2013" s="61">
        <v>29.38</v>
      </c>
      <c r="F2013" s="48">
        <v>13</v>
      </c>
      <c r="G2013" s="55">
        <v>6.8</v>
      </c>
      <c r="H2013" s="61">
        <v>0</v>
      </c>
      <c r="I2013" s="9" t="s">
        <v>340</v>
      </c>
      <c r="K2013" s="68">
        <f t="shared" ref="K2013:K2028" si="118">E2014-E2013</f>
        <v>0</v>
      </c>
      <c r="L2013" s="1">
        <f t="shared" si="117"/>
        <v>-0.10000000000000142</v>
      </c>
    </row>
    <row r="2014" spans="1:12">
      <c r="A2014" s="74">
        <v>45212</v>
      </c>
      <c r="B2014" s="48">
        <v>71</v>
      </c>
      <c r="C2014" s="48">
        <v>60</v>
      </c>
      <c r="D2014" s="48">
        <v>48</v>
      </c>
      <c r="E2014" s="61">
        <v>29.38</v>
      </c>
      <c r="F2014" s="48">
        <v>7</v>
      </c>
      <c r="G2014" s="55">
        <v>2</v>
      </c>
      <c r="H2014" s="61">
        <v>0</v>
      </c>
      <c r="I2014" s="9" t="s">
        <v>361</v>
      </c>
      <c r="K2014" s="68">
        <f t="shared" si="118"/>
        <v>0.19999999999999929</v>
      </c>
      <c r="L2014" s="1">
        <f t="shared" ref="L2014:L2028" si="119">E2014-E2013</f>
        <v>0</v>
      </c>
    </row>
    <row r="2015" spans="1:12">
      <c r="A2015" s="74">
        <v>45213</v>
      </c>
      <c r="B2015" s="48">
        <v>77</v>
      </c>
      <c r="C2015" s="48">
        <v>66</v>
      </c>
      <c r="D2015" s="48">
        <v>57</v>
      </c>
      <c r="E2015" s="61">
        <v>29.58</v>
      </c>
      <c r="F2015" s="48">
        <v>6</v>
      </c>
      <c r="G2015" s="55">
        <v>2.4</v>
      </c>
      <c r="H2015" s="61">
        <v>0</v>
      </c>
      <c r="I2015" s="9" t="s">
        <v>361</v>
      </c>
      <c r="K2015" s="68">
        <f t="shared" si="118"/>
        <v>-6.9999999999996732E-2</v>
      </c>
      <c r="L2015" s="1">
        <f t="shared" si="119"/>
        <v>0.19999999999999929</v>
      </c>
    </row>
    <row r="2016" spans="1:12">
      <c r="A2016" s="74">
        <v>45224</v>
      </c>
      <c r="B2016" s="48">
        <v>68</v>
      </c>
      <c r="C2016" s="48">
        <v>60</v>
      </c>
      <c r="D2016" s="48">
        <v>48</v>
      </c>
      <c r="E2016" s="61">
        <v>29.51</v>
      </c>
      <c r="F2016" s="48">
        <v>25</v>
      </c>
      <c r="G2016" s="55">
        <v>10.3</v>
      </c>
      <c r="H2016" s="61">
        <v>0</v>
      </c>
      <c r="I2016" s="9" t="s">
        <v>361</v>
      </c>
      <c r="K2016" s="68">
        <f t="shared" si="118"/>
        <v>0.10999999999999943</v>
      </c>
      <c r="L2016" s="1">
        <f t="shared" si="119"/>
        <v>-6.9999999999996732E-2</v>
      </c>
    </row>
    <row r="2017" spans="1:12">
      <c r="A2017" s="74">
        <v>45225</v>
      </c>
      <c r="B2017" s="48">
        <v>67</v>
      </c>
      <c r="C2017" s="48">
        <v>52</v>
      </c>
      <c r="D2017" s="48">
        <v>42</v>
      </c>
      <c r="E2017" s="61">
        <v>29.62</v>
      </c>
      <c r="F2017" s="48">
        <v>14</v>
      </c>
      <c r="G2017" s="55">
        <v>3.6</v>
      </c>
      <c r="H2017" s="61">
        <v>0</v>
      </c>
      <c r="I2017" s="9" t="s">
        <v>448</v>
      </c>
      <c r="J2017" s="9" t="s">
        <v>448</v>
      </c>
      <c r="K2017" s="68">
        <f t="shared" si="118"/>
        <v>-3.0000000000001137E-2</v>
      </c>
      <c r="L2017" s="1">
        <f t="shared" si="119"/>
        <v>0.10999999999999943</v>
      </c>
    </row>
    <row r="2018" spans="1:12">
      <c r="A2018" s="74">
        <v>45226</v>
      </c>
      <c r="B2018" s="48">
        <v>67</v>
      </c>
      <c r="C2018" s="48">
        <v>46</v>
      </c>
      <c r="D2018" s="48">
        <v>34</v>
      </c>
      <c r="E2018" s="61">
        <v>29.59</v>
      </c>
      <c r="F2018" s="48">
        <v>6</v>
      </c>
      <c r="G2018" s="55">
        <v>0.8</v>
      </c>
      <c r="H2018" s="61">
        <v>0</v>
      </c>
      <c r="I2018" s="9" t="s">
        <v>448</v>
      </c>
      <c r="J2018" s="9" t="s">
        <v>448</v>
      </c>
      <c r="K2018" s="68">
        <f t="shared" si="118"/>
        <v>5.0000000000000711E-2</v>
      </c>
      <c r="L2018" s="1">
        <f t="shared" si="119"/>
        <v>-3.0000000000001137E-2</v>
      </c>
    </row>
    <row r="2019" spans="1:12">
      <c r="A2019" s="74">
        <v>45307</v>
      </c>
      <c r="B2019" s="48">
        <v>60</v>
      </c>
      <c r="C2019" s="48">
        <v>44</v>
      </c>
      <c r="D2019" s="48">
        <v>32</v>
      </c>
      <c r="E2019" s="61">
        <v>29.64</v>
      </c>
      <c r="F2019" s="48">
        <v>5</v>
      </c>
      <c r="G2019" s="55">
        <v>1.2</v>
      </c>
      <c r="H2019" s="61">
        <v>0</v>
      </c>
      <c r="I2019" s="9" t="s">
        <v>340</v>
      </c>
      <c r="K2019" s="68">
        <f t="shared" si="118"/>
        <v>5.9999999999998721E-2</v>
      </c>
      <c r="L2019" s="1">
        <f t="shared" si="119"/>
        <v>5.0000000000000711E-2</v>
      </c>
    </row>
    <row r="2020" spans="1:12">
      <c r="A2020" s="74">
        <v>45365</v>
      </c>
      <c r="B2020" s="48">
        <v>71</v>
      </c>
      <c r="C2020" s="48">
        <v>61</v>
      </c>
      <c r="D2020" s="48">
        <v>54</v>
      </c>
      <c r="E2020" s="61">
        <v>29.7</v>
      </c>
      <c r="F2020" s="48">
        <v>30</v>
      </c>
      <c r="G2020" s="55">
        <v>18.899999999999999</v>
      </c>
      <c r="H2020" s="61">
        <v>0</v>
      </c>
      <c r="I2020" s="9" t="s">
        <v>340</v>
      </c>
      <c r="J2020" s="9" t="s">
        <v>449</v>
      </c>
      <c r="K2020" s="68">
        <f t="shared" si="118"/>
        <v>-0.16000000000000014</v>
      </c>
      <c r="L2020" s="1">
        <f t="shared" si="119"/>
        <v>5.9999999999998721E-2</v>
      </c>
    </row>
    <row r="2021" spans="1:12">
      <c r="A2021" s="74">
        <v>45366</v>
      </c>
      <c r="B2021" s="48">
        <v>77</v>
      </c>
      <c r="C2021" s="48">
        <v>66</v>
      </c>
      <c r="D2021" s="48">
        <v>57</v>
      </c>
      <c r="E2021" s="61">
        <v>29.54</v>
      </c>
      <c r="F2021" s="48">
        <v>26</v>
      </c>
      <c r="G2021" s="55">
        <v>15.9</v>
      </c>
      <c r="H2021" s="61">
        <v>0</v>
      </c>
      <c r="I2021" s="9" t="s">
        <v>340</v>
      </c>
      <c r="J2021" s="9" t="s">
        <v>449</v>
      </c>
      <c r="K2021" s="68">
        <f t="shared" si="118"/>
        <v>-5.9999999999998721E-2</v>
      </c>
      <c r="L2021" s="1">
        <f t="shared" si="119"/>
        <v>-0.16000000000000014</v>
      </c>
    </row>
    <row r="2022" spans="1:12">
      <c r="A2022" s="74">
        <v>45367</v>
      </c>
      <c r="B2022" s="48">
        <v>78</v>
      </c>
      <c r="C2022" s="48">
        <v>62</v>
      </c>
      <c r="D2022" s="48">
        <v>44</v>
      </c>
      <c r="E2022" s="61">
        <v>29.48</v>
      </c>
      <c r="F2022" s="48">
        <v>9</v>
      </c>
      <c r="G2022" s="55">
        <v>2.5</v>
      </c>
      <c r="H2022" s="61">
        <v>0</v>
      </c>
      <c r="I2022" s="9" t="s">
        <v>340</v>
      </c>
      <c r="K2022" s="68">
        <f t="shared" si="118"/>
        <v>-5.9999999999998721E-2</v>
      </c>
      <c r="L2022" s="1">
        <f t="shared" si="119"/>
        <v>-5.9999999999998721E-2</v>
      </c>
    </row>
    <row r="2023" spans="1:12">
      <c r="A2023" s="74">
        <v>45376</v>
      </c>
      <c r="B2023" s="48">
        <v>66</v>
      </c>
      <c r="C2023" s="48">
        <v>56</v>
      </c>
      <c r="D2023" s="48">
        <v>44</v>
      </c>
      <c r="E2023" s="61">
        <v>29.42</v>
      </c>
      <c r="F2023" s="48">
        <v>12</v>
      </c>
      <c r="G2023" s="55">
        <v>4.8</v>
      </c>
      <c r="H2023" s="61">
        <v>0</v>
      </c>
      <c r="I2023" s="9" t="s">
        <v>340</v>
      </c>
      <c r="K2023" s="68">
        <f t="shared" si="118"/>
        <v>0.13999999999999702</v>
      </c>
      <c r="L2023" s="1">
        <f t="shared" si="119"/>
        <v>-5.9999999999998721E-2</v>
      </c>
    </row>
    <row r="2024" spans="1:12">
      <c r="A2024" s="74">
        <v>45377</v>
      </c>
      <c r="B2024" s="48">
        <v>66</v>
      </c>
      <c r="C2024" s="48">
        <v>56</v>
      </c>
      <c r="D2024" s="48">
        <v>43</v>
      </c>
      <c r="E2024" s="61">
        <v>29.56</v>
      </c>
      <c r="F2024" s="48">
        <v>13</v>
      </c>
      <c r="G2024" s="55">
        <v>3.1</v>
      </c>
      <c r="H2024" s="61">
        <v>0</v>
      </c>
      <c r="I2024" s="9" t="s">
        <v>340</v>
      </c>
      <c r="K2024" s="68">
        <f t="shared" si="118"/>
        <v>-2.9999999999997584E-2</v>
      </c>
      <c r="L2024" s="1">
        <f t="shared" si="119"/>
        <v>0.13999999999999702</v>
      </c>
    </row>
    <row r="2025" spans="1:12">
      <c r="A2025" s="74">
        <v>45378</v>
      </c>
      <c r="B2025" s="48">
        <v>58</v>
      </c>
      <c r="C2025" s="48">
        <v>54</v>
      </c>
      <c r="D2025" s="48">
        <v>51</v>
      </c>
      <c r="E2025" s="61">
        <v>29.53</v>
      </c>
      <c r="F2025" s="48">
        <v>14</v>
      </c>
      <c r="G2025" s="55">
        <v>7.3</v>
      </c>
      <c r="H2025" s="61">
        <v>1.9</v>
      </c>
      <c r="I2025" s="9" t="s">
        <v>361</v>
      </c>
      <c r="J2025" s="9" t="s">
        <v>35</v>
      </c>
      <c r="K2025" s="68">
        <f t="shared" si="118"/>
        <v>4.9999999999997158E-2</v>
      </c>
      <c r="L2025" s="1">
        <f t="shared" si="119"/>
        <v>-2.9999999999997584E-2</v>
      </c>
    </row>
    <row r="2026" spans="1:12">
      <c r="A2026" s="74">
        <v>45383</v>
      </c>
      <c r="B2026" s="48">
        <v>80</v>
      </c>
      <c r="C2026" s="48">
        <v>64</v>
      </c>
      <c r="D2026" s="48">
        <v>51</v>
      </c>
      <c r="E2026" s="61">
        <v>29.58</v>
      </c>
      <c r="F2026" s="48">
        <v>18</v>
      </c>
      <c r="G2026" s="55">
        <v>6.8</v>
      </c>
      <c r="H2026" s="61">
        <v>0</v>
      </c>
      <c r="I2026" s="9" t="s">
        <v>340</v>
      </c>
      <c r="K2026" s="68">
        <f t="shared" si="118"/>
        <v>0.12000000000000099</v>
      </c>
      <c r="L2026" s="1">
        <f t="shared" si="119"/>
        <v>4.9999999999997158E-2</v>
      </c>
    </row>
    <row r="2027" spans="1:12">
      <c r="A2027" s="74">
        <v>45384</v>
      </c>
      <c r="B2027" s="48">
        <v>76</v>
      </c>
      <c r="C2027" s="48">
        <v>64</v>
      </c>
      <c r="D2027" s="48">
        <v>49</v>
      </c>
      <c r="E2027" s="61">
        <v>29.7</v>
      </c>
      <c r="F2027" s="48">
        <v>14</v>
      </c>
      <c r="G2027" s="55">
        <v>4.5999999999999996</v>
      </c>
      <c r="H2027" s="61">
        <v>0</v>
      </c>
      <c r="I2027" s="9" t="s">
        <v>340</v>
      </c>
      <c r="K2027" s="68">
        <f t="shared" si="118"/>
        <v>-9.9999999999980105E-3</v>
      </c>
      <c r="L2027" s="1">
        <f t="shared" si="119"/>
        <v>0.12000000000000099</v>
      </c>
    </row>
    <row r="2028" spans="1:12">
      <c r="A2028" s="74">
        <v>45385</v>
      </c>
      <c r="B2028" s="48">
        <v>70</v>
      </c>
      <c r="C2028" s="48">
        <v>58</v>
      </c>
      <c r="D2028" s="48">
        <v>51</v>
      </c>
      <c r="E2028" s="61">
        <v>29.69</v>
      </c>
      <c r="F2028" s="48">
        <v>15</v>
      </c>
      <c r="G2028" s="55">
        <v>5.7</v>
      </c>
      <c r="H2028" s="61">
        <v>0.7</v>
      </c>
      <c r="I2028" s="9" t="s">
        <v>361</v>
      </c>
      <c r="J2028" s="9" t="s">
        <v>450</v>
      </c>
      <c r="K2028" s="68">
        <f t="shared" si="118"/>
        <v>-29.69</v>
      </c>
      <c r="L2028" s="1">
        <f t="shared" si="119"/>
        <v>-9.9999999999980105E-3</v>
      </c>
    </row>
    <row r="2029" spans="1:12">
      <c r="K2029" s="68">
        <f t="shared" ref="K2029:K2035" si="120">E2030-E2029</f>
        <v>0</v>
      </c>
      <c r="L2029" s="1">
        <f t="shared" ref="L2029:L2035" si="121">E2029-E2028</f>
        <v>-29.69</v>
      </c>
    </row>
    <row r="2030" spans="1:12">
      <c r="K2030" s="68">
        <f t="shared" si="120"/>
        <v>0</v>
      </c>
      <c r="L2030" s="1">
        <f t="shared" si="121"/>
        <v>0</v>
      </c>
    </row>
    <row r="2031" spans="1:12">
      <c r="K2031" s="68">
        <f t="shared" si="120"/>
        <v>0</v>
      </c>
      <c r="L2031" s="1">
        <f t="shared" si="121"/>
        <v>0</v>
      </c>
    </row>
    <row r="2032" spans="1:12">
      <c r="K2032" s="68">
        <f t="shared" si="120"/>
        <v>0</v>
      </c>
      <c r="L2032" s="1">
        <f t="shared" si="121"/>
        <v>0</v>
      </c>
    </row>
    <row r="2033" spans="11:12">
      <c r="K2033" s="68">
        <f t="shared" si="120"/>
        <v>0</v>
      </c>
      <c r="L2033" s="1">
        <f t="shared" si="121"/>
        <v>0</v>
      </c>
    </row>
    <row r="2034" spans="11:12">
      <c r="K2034" s="68">
        <f t="shared" si="120"/>
        <v>0</v>
      </c>
      <c r="L2034" s="1">
        <f t="shared" si="121"/>
        <v>0</v>
      </c>
    </row>
    <row r="2035" spans="11:12">
      <c r="K2035" s="68">
        <f t="shared" si="120"/>
        <v>0</v>
      </c>
      <c r="L2035" s="1">
        <f t="shared" si="121"/>
        <v>0</v>
      </c>
    </row>
  </sheetData>
  <sortState xmlns:xlrd2="http://schemas.microsoft.com/office/spreadsheetml/2017/richdata2" ref="A6:N2028">
    <sortCondition ref="A6:A2028"/>
  </sortState>
  <phoneticPr fontId="9" type="noConversion"/>
  <hyperlinks>
    <hyperlink ref="C2" r:id="rId1" xr:uid="{00000000-0004-0000-0200-000000000000}"/>
  </hyperlinks>
  <pageMargins left="0.75" right="0.75" top="1" bottom="1" header="0.5" footer="0.5"/>
  <pageSetup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EA11-6F68-403C-BDB3-7BD813C7BBCC}">
  <sheetPr codeName="Sheet4"/>
  <dimension ref="A1:N679"/>
  <sheetViews>
    <sheetView zoomScaleNormal="100" workbookViewId="0">
      <pane ySplit="6" topLeftCell="A7" activePane="bottomLeft" state="frozen"/>
      <selection pane="bottomLeft" activeCell="B3" sqref="B3"/>
    </sheetView>
  </sheetViews>
  <sheetFormatPr defaultRowHeight="12.75"/>
  <cols>
    <col min="1" max="1" width="18.7109375" style="22" customWidth="1"/>
    <col min="2" max="2" width="9.5703125" style="2" customWidth="1"/>
    <col min="3" max="3" width="10.140625" style="1" bestFit="1" customWidth="1"/>
    <col min="4" max="4" width="11" style="1" bestFit="1" customWidth="1"/>
    <col min="5" max="5" width="14" style="4" customWidth="1"/>
    <col min="6" max="6" width="9.140625" style="1"/>
  </cols>
  <sheetData>
    <row r="1" spans="1:14">
      <c r="A1" s="255" t="s">
        <v>54</v>
      </c>
      <c r="C1"/>
      <c r="D1"/>
      <c r="E1" s="25"/>
      <c r="N1" s="78" t="s">
        <v>365</v>
      </c>
    </row>
    <row r="2" spans="1:14">
      <c r="A2" s="255" t="s">
        <v>59</v>
      </c>
      <c r="C2"/>
      <c r="D2"/>
      <c r="E2" s="25"/>
    </row>
    <row r="3" spans="1:14">
      <c r="A3" s="254" t="s">
        <v>55</v>
      </c>
      <c r="B3" s="67" t="s">
        <v>56</v>
      </c>
      <c r="C3"/>
      <c r="D3"/>
      <c r="E3" s="25"/>
    </row>
    <row r="4" spans="1:14">
      <c r="A4" s="254" t="s">
        <v>57</v>
      </c>
      <c r="B4" s="253" t="s">
        <v>58</v>
      </c>
      <c r="C4"/>
      <c r="D4" s="8"/>
      <c r="E4" s="25"/>
    </row>
    <row r="5" spans="1:14">
      <c r="A5" s="11" t="s">
        <v>47</v>
      </c>
      <c r="B5" s="2" t="s">
        <v>48</v>
      </c>
      <c r="C5" s="1" t="s">
        <v>49</v>
      </c>
      <c r="D5" s="1" t="s">
        <v>50</v>
      </c>
      <c r="E5" s="26"/>
    </row>
    <row r="6" spans="1:14">
      <c r="A6" s="11" t="s">
        <v>51</v>
      </c>
      <c r="B6" s="27" t="s">
        <v>52</v>
      </c>
      <c r="C6" s="21" t="s">
        <v>53</v>
      </c>
      <c r="D6" s="21" t="s">
        <v>53</v>
      </c>
      <c r="E6" s="26" t="s">
        <v>280</v>
      </c>
      <c r="F6" s="9" t="s">
        <v>347</v>
      </c>
      <c r="G6" s="8" t="s">
        <v>348</v>
      </c>
      <c r="J6" s="39" t="s">
        <v>250</v>
      </c>
    </row>
    <row r="7" spans="1:14">
      <c r="A7" s="252">
        <v>37271.666666666664</v>
      </c>
      <c r="B7" s="251">
        <v>17.14</v>
      </c>
      <c r="C7" s="19">
        <v>18</v>
      </c>
      <c r="D7" s="19">
        <v>27</v>
      </c>
      <c r="F7" s="1">
        <v>65</v>
      </c>
    </row>
    <row r="8" spans="1:14">
      <c r="A8" s="252">
        <v>37271.708333333336</v>
      </c>
      <c r="B8" s="251">
        <v>17.14</v>
      </c>
      <c r="C8" s="19">
        <v>8</v>
      </c>
      <c r="D8" s="19">
        <v>30</v>
      </c>
      <c r="F8" s="1">
        <v>66</v>
      </c>
    </row>
    <row r="9" spans="1:14">
      <c r="A9" s="252">
        <v>37271.75</v>
      </c>
      <c r="B9" s="251">
        <v>17.14</v>
      </c>
      <c r="C9" s="19">
        <v>8</v>
      </c>
      <c r="D9" s="19">
        <v>22</v>
      </c>
      <c r="F9" s="1">
        <v>67</v>
      </c>
    </row>
    <row r="10" spans="1:14">
      <c r="A10" s="252">
        <v>37278.666666666664</v>
      </c>
      <c r="B10" s="251">
        <v>17.23</v>
      </c>
      <c r="C10" s="19">
        <v>1</v>
      </c>
      <c r="D10" s="19">
        <v>5</v>
      </c>
      <c r="F10" s="1">
        <v>233</v>
      </c>
    </row>
    <row r="11" spans="1:14">
      <c r="A11" s="252">
        <v>37278.708333333336</v>
      </c>
      <c r="B11" s="251">
        <v>17.23</v>
      </c>
      <c r="C11" s="19">
        <v>0</v>
      </c>
      <c r="D11" s="19">
        <v>5</v>
      </c>
      <c r="F11" s="1">
        <v>234</v>
      </c>
    </row>
    <row r="12" spans="1:14">
      <c r="A12" s="252">
        <v>37278.75</v>
      </c>
      <c r="B12" s="251">
        <v>17.23</v>
      </c>
      <c r="C12" s="19">
        <v>7</v>
      </c>
      <c r="D12" s="19">
        <v>4</v>
      </c>
      <c r="F12" s="1">
        <v>235</v>
      </c>
    </row>
    <row r="13" spans="1:14">
      <c r="A13" s="252">
        <v>37281.541666666664</v>
      </c>
      <c r="B13" s="251">
        <v>17.23</v>
      </c>
      <c r="C13" s="19">
        <v>3</v>
      </c>
      <c r="D13" s="19">
        <v>8</v>
      </c>
      <c r="F13" s="1">
        <v>302</v>
      </c>
    </row>
    <row r="14" spans="1:14">
      <c r="A14" s="252">
        <v>37281.583333333336</v>
      </c>
      <c r="B14" s="251">
        <v>17.23</v>
      </c>
      <c r="C14" s="19">
        <v>1</v>
      </c>
      <c r="D14" s="19">
        <v>7</v>
      </c>
      <c r="F14" s="1">
        <v>303</v>
      </c>
      <c r="G14" s="8" t="s">
        <v>349</v>
      </c>
    </row>
    <row r="15" spans="1:14">
      <c r="A15" s="252">
        <v>37281.666666666664</v>
      </c>
      <c r="B15" s="251">
        <v>17.23</v>
      </c>
      <c r="C15" s="19">
        <v>1</v>
      </c>
      <c r="D15" s="19">
        <v>7</v>
      </c>
      <c r="F15" s="1">
        <v>305</v>
      </c>
    </row>
    <row r="16" spans="1:14">
      <c r="A16" s="252">
        <v>37284.708333333336</v>
      </c>
      <c r="B16" s="251">
        <v>17.7</v>
      </c>
      <c r="C16" s="19">
        <v>4</v>
      </c>
      <c r="D16" s="19">
        <v>16</v>
      </c>
      <c r="F16" s="1">
        <v>378</v>
      </c>
    </row>
    <row r="17" spans="1:6">
      <c r="A17" s="252">
        <v>37284.75</v>
      </c>
      <c r="B17" s="251">
        <v>17.7</v>
      </c>
      <c r="C17" s="19">
        <v>5</v>
      </c>
      <c r="D17" s="19">
        <v>11</v>
      </c>
      <c r="F17" s="1">
        <v>379</v>
      </c>
    </row>
    <row r="18" spans="1:6">
      <c r="A18" s="252">
        <v>37284.791666666664</v>
      </c>
      <c r="B18" s="251">
        <v>17.7</v>
      </c>
      <c r="C18" s="19">
        <v>3</v>
      </c>
      <c r="D18" s="19">
        <v>8</v>
      </c>
      <c r="F18" s="1">
        <v>380</v>
      </c>
    </row>
    <row r="19" spans="1:6">
      <c r="A19" s="252">
        <v>37287.625</v>
      </c>
      <c r="B19" s="251">
        <v>17.7</v>
      </c>
      <c r="C19" s="19">
        <v>7</v>
      </c>
      <c r="D19" s="19">
        <v>12</v>
      </c>
      <c r="F19" s="1">
        <v>448</v>
      </c>
    </row>
    <row r="20" spans="1:6">
      <c r="A20" s="252">
        <v>37287.666666666664</v>
      </c>
      <c r="B20" s="251">
        <v>17.7</v>
      </c>
      <c r="C20" s="19">
        <v>4</v>
      </c>
      <c r="D20" s="19">
        <v>12</v>
      </c>
      <c r="F20" s="1">
        <v>449</v>
      </c>
    </row>
    <row r="21" spans="1:6">
      <c r="A21" s="252">
        <v>37287.708333333336</v>
      </c>
      <c r="B21" s="251">
        <v>17.7</v>
      </c>
      <c r="C21" s="19">
        <v>3</v>
      </c>
      <c r="D21" s="19">
        <v>9</v>
      </c>
      <c r="F21" s="1">
        <v>450</v>
      </c>
    </row>
    <row r="22" spans="1:6">
      <c r="A22" s="252">
        <v>37291.666666666664</v>
      </c>
      <c r="B22" s="251">
        <v>17.7</v>
      </c>
      <c r="C22" s="19">
        <v>6</v>
      </c>
      <c r="D22" s="19">
        <v>8</v>
      </c>
      <c r="F22" s="1">
        <v>545</v>
      </c>
    </row>
    <row r="23" spans="1:6">
      <c r="A23" s="252">
        <v>37291.708333333336</v>
      </c>
      <c r="B23" s="251">
        <v>17.7</v>
      </c>
      <c r="C23" s="19">
        <v>7</v>
      </c>
      <c r="D23" s="19">
        <v>10</v>
      </c>
      <c r="F23" s="1">
        <v>546</v>
      </c>
    </row>
    <row r="24" spans="1:6">
      <c r="A24" s="252">
        <v>37291.75</v>
      </c>
      <c r="B24" s="251">
        <v>17.7</v>
      </c>
      <c r="C24" s="19">
        <v>5</v>
      </c>
      <c r="D24" s="19">
        <v>9</v>
      </c>
      <c r="F24" s="1">
        <v>547</v>
      </c>
    </row>
    <row r="25" spans="1:6">
      <c r="A25" s="252">
        <v>37294.708333333336</v>
      </c>
      <c r="B25" s="251">
        <v>18.309999999999999</v>
      </c>
      <c r="C25" s="19">
        <v>25</v>
      </c>
      <c r="D25" s="19">
        <v>42</v>
      </c>
      <c r="F25" s="1">
        <v>618</v>
      </c>
    </row>
    <row r="26" spans="1:6">
      <c r="A26" s="252">
        <v>37294.75</v>
      </c>
      <c r="B26" s="251">
        <v>18.309999999999999</v>
      </c>
      <c r="C26" s="19">
        <v>18</v>
      </c>
      <c r="D26" s="23">
        <f>AVERAGE(D25,D27)</f>
        <v>36</v>
      </c>
      <c r="F26" s="1">
        <v>619</v>
      </c>
    </row>
    <row r="27" spans="1:6">
      <c r="A27" s="252">
        <v>37294.791666666664</v>
      </c>
      <c r="B27" s="251">
        <v>18.309999999999999</v>
      </c>
      <c r="C27" s="19">
        <v>12</v>
      </c>
      <c r="D27" s="19">
        <v>30</v>
      </c>
      <c r="F27" s="1">
        <v>620</v>
      </c>
    </row>
    <row r="28" spans="1:6">
      <c r="A28" s="252">
        <v>37297.666666666664</v>
      </c>
      <c r="B28" s="251">
        <v>18.309999999999999</v>
      </c>
      <c r="C28" s="19">
        <v>3</v>
      </c>
      <c r="D28" s="19">
        <v>8</v>
      </c>
      <c r="F28" s="1">
        <v>689</v>
      </c>
    </row>
    <row r="29" spans="1:6">
      <c r="A29" s="252">
        <v>37297.708333333336</v>
      </c>
      <c r="B29" s="251">
        <v>18.309999999999999</v>
      </c>
      <c r="C29" s="19">
        <v>1</v>
      </c>
      <c r="D29" s="19">
        <v>5</v>
      </c>
      <c r="F29" s="1">
        <v>690</v>
      </c>
    </row>
    <row r="30" spans="1:6">
      <c r="A30" s="252">
        <v>37297.75</v>
      </c>
      <c r="B30" s="251">
        <v>18.309999999999999</v>
      </c>
      <c r="C30" s="19">
        <v>0</v>
      </c>
      <c r="D30" s="19">
        <v>6</v>
      </c>
      <c r="F30" s="1">
        <v>691</v>
      </c>
    </row>
    <row r="31" spans="1:6">
      <c r="A31" s="252">
        <v>37302.666666666664</v>
      </c>
      <c r="B31" s="251">
        <v>18.309999999999999</v>
      </c>
      <c r="C31" s="19">
        <v>6</v>
      </c>
      <c r="D31" s="19">
        <v>12</v>
      </c>
      <c r="F31" s="1">
        <v>809</v>
      </c>
    </row>
    <row r="32" spans="1:6">
      <c r="A32" s="252">
        <v>37302.708333333336</v>
      </c>
      <c r="B32" s="251">
        <v>18.309999999999999</v>
      </c>
      <c r="C32" s="19">
        <v>8</v>
      </c>
      <c r="D32" s="19">
        <v>11</v>
      </c>
      <c r="F32" s="1">
        <v>810</v>
      </c>
    </row>
    <row r="33" spans="1:6">
      <c r="A33" s="252">
        <v>37302.75</v>
      </c>
      <c r="B33" s="251">
        <v>18.309999999999999</v>
      </c>
      <c r="C33" s="19">
        <v>5</v>
      </c>
      <c r="D33" s="19">
        <v>13</v>
      </c>
      <c r="F33" s="1">
        <v>811</v>
      </c>
    </row>
    <row r="34" spans="1:6">
      <c r="A34" s="252">
        <v>37305.666666666664</v>
      </c>
      <c r="B34" s="251">
        <v>18.55</v>
      </c>
      <c r="C34" s="19">
        <v>2</v>
      </c>
      <c r="D34" s="19">
        <v>8</v>
      </c>
      <c r="F34" s="1">
        <v>881</v>
      </c>
    </row>
    <row r="35" spans="1:6">
      <c r="A35" s="252">
        <v>37305.708333333336</v>
      </c>
      <c r="B35" s="251">
        <v>18.55</v>
      </c>
      <c r="C35" s="19">
        <v>1</v>
      </c>
      <c r="D35" s="19">
        <v>7</v>
      </c>
      <c r="F35" s="1">
        <v>882</v>
      </c>
    </row>
    <row r="36" spans="1:6">
      <c r="A36" s="252">
        <v>37305.75</v>
      </c>
      <c r="B36" s="251">
        <v>18.55</v>
      </c>
      <c r="C36" s="19">
        <v>1</v>
      </c>
      <c r="D36" s="19">
        <v>4</v>
      </c>
      <c r="F36" s="1">
        <v>883</v>
      </c>
    </row>
    <row r="37" spans="1:6">
      <c r="A37" s="252">
        <v>37308.791666666664</v>
      </c>
      <c r="B37" s="251">
        <v>20.6</v>
      </c>
      <c r="C37" s="19">
        <v>2</v>
      </c>
      <c r="D37" s="19">
        <v>3</v>
      </c>
      <c r="F37" s="1">
        <v>956</v>
      </c>
    </row>
    <row r="38" spans="1:6">
      <c r="A38" s="252">
        <v>37308.833333333336</v>
      </c>
      <c r="B38" s="251">
        <v>20.6</v>
      </c>
      <c r="C38" s="19">
        <v>4</v>
      </c>
      <c r="D38" s="19">
        <v>5</v>
      </c>
      <c r="F38" s="1">
        <v>957</v>
      </c>
    </row>
    <row r="39" spans="1:6">
      <c r="A39" s="252">
        <v>37308.875</v>
      </c>
      <c r="B39" s="251">
        <v>20.6</v>
      </c>
      <c r="C39" s="19">
        <v>3</v>
      </c>
      <c r="D39" s="19">
        <v>6</v>
      </c>
      <c r="F39" s="1">
        <v>958</v>
      </c>
    </row>
    <row r="40" spans="1:6">
      <c r="A40" s="252">
        <v>37312.666666666664</v>
      </c>
      <c r="B40" s="251">
        <v>20.6</v>
      </c>
      <c r="C40" s="19">
        <v>13</v>
      </c>
      <c r="D40" s="19">
        <v>25</v>
      </c>
      <c r="F40" s="1">
        <v>1049</v>
      </c>
    </row>
    <row r="41" spans="1:6">
      <c r="A41" s="252">
        <v>37312.708333333336</v>
      </c>
      <c r="B41" s="251">
        <v>20.6</v>
      </c>
      <c r="C41" s="19">
        <v>12</v>
      </c>
      <c r="D41" s="19">
        <v>25</v>
      </c>
      <c r="F41" s="1">
        <v>1050</v>
      </c>
    </row>
    <row r="42" spans="1:6">
      <c r="A42" s="252">
        <v>37312.75</v>
      </c>
      <c r="B42" s="251">
        <v>20.6</v>
      </c>
      <c r="C42" s="19">
        <v>9</v>
      </c>
      <c r="D42" s="19">
        <v>23</v>
      </c>
      <c r="F42" s="1">
        <v>1051</v>
      </c>
    </row>
    <row r="43" spans="1:6">
      <c r="A43" s="252">
        <v>37340.666666666664</v>
      </c>
      <c r="B43" s="251">
        <v>23.06</v>
      </c>
      <c r="C43" s="19">
        <v>3</v>
      </c>
      <c r="D43" s="19">
        <v>17</v>
      </c>
      <c r="F43" s="1">
        <v>1169</v>
      </c>
    </row>
    <row r="44" spans="1:6">
      <c r="A44" s="252">
        <v>37340.708333333336</v>
      </c>
      <c r="B44" s="251">
        <v>23.06</v>
      </c>
      <c r="C44" s="19">
        <v>4</v>
      </c>
      <c r="D44" s="19">
        <v>10</v>
      </c>
      <c r="F44" s="1">
        <v>1170</v>
      </c>
    </row>
    <row r="45" spans="1:6">
      <c r="A45" s="252">
        <v>37340.75</v>
      </c>
      <c r="B45" s="251">
        <v>23.06</v>
      </c>
      <c r="C45" s="19">
        <v>4</v>
      </c>
      <c r="D45" s="19">
        <v>7</v>
      </c>
      <c r="F45" s="1">
        <v>1171</v>
      </c>
    </row>
    <row r="46" spans="1:6">
      <c r="A46" s="252">
        <v>37347.708333333336</v>
      </c>
      <c r="B46" s="251">
        <v>23.06</v>
      </c>
      <c r="C46" s="19">
        <v>8</v>
      </c>
      <c r="D46" s="19">
        <v>17</v>
      </c>
      <c r="F46" s="1">
        <v>1338</v>
      </c>
    </row>
    <row r="47" spans="1:6">
      <c r="A47" s="252">
        <v>37347.75</v>
      </c>
      <c r="B47" s="251">
        <v>23.06</v>
      </c>
      <c r="C47" s="19">
        <v>7</v>
      </c>
      <c r="D47" s="19">
        <v>15</v>
      </c>
      <c r="F47" s="1">
        <v>1339</v>
      </c>
    </row>
    <row r="48" spans="1:6">
      <c r="A48" s="252">
        <v>37347.791666666664</v>
      </c>
      <c r="B48" s="251">
        <v>23.06</v>
      </c>
      <c r="C48" s="19">
        <v>7</v>
      </c>
      <c r="D48" s="19">
        <v>13</v>
      </c>
      <c r="F48" s="1">
        <v>1340</v>
      </c>
    </row>
    <row r="49" spans="1:6">
      <c r="A49" s="252">
        <v>37363.833333333336</v>
      </c>
      <c r="B49" s="251">
        <v>23.76</v>
      </c>
      <c r="C49" s="19">
        <v>6</v>
      </c>
      <c r="D49" s="19">
        <v>10</v>
      </c>
      <c r="F49" s="1">
        <v>1725</v>
      </c>
    </row>
    <row r="50" spans="1:6">
      <c r="A50" s="252">
        <v>37363.875</v>
      </c>
      <c r="B50" s="251">
        <v>23.76</v>
      </c>
      <c r="C50" s="19">
        <v>4</v>
      </c>
      <c r="D50" s="19">
        <v>12</v>
      </c>
      <c r="F50" s="1">
        <v>1726</v>
      </c>
    </row>
    <row r="51" spans="1:6">
      <c r="A51" s="252">
        <v>37363.916666666664</v>
      </c>
      <c r="B51" s="251">
        <v>23.76</v>
      </c>
      <c r="C51" s="19">
        <v>4</v>
      </c>
      <c r="D51" s="19">
        <v>13</v>
      </c>
      <c r="F51" s="1">
        <v>1727</v>
      </c>
    </row>
    <row r="52" spans="1:6">
      <c r="A52" s="252">
        <v>37377.833333333336</v>
      </c>
      <c r="B52" s="251">
        <v>23.77</v>
      </c>
      <c r="C52" s="19">
        <v>2</v>
      </c>
      <c r="D52" s="19">
        <v>9</v>
      </c>
      <c r="F52" s="1">
        <v>2061</v>
      </c>
    </row>
    <row r="53" spans="1:6">
      <c r="A53" s="252">
        <v>37377.875</v>
      </c>
      <c r="B53" s="251">
        <v>23.77</v>
      </c>
      <c r="C53" s="19">
        <v>1</v>
      </c>
      <c r="D53" s="19">
        <v>7</v>
      </c>
      <c r="F53" s="1">
        <v>2062</v>
      </c>
    </row>
    <row r="54" spans="1:6">
      <c r="A54" s="252">
        <v>37377.916666666664</v>
      </c>
      <c r="B54" s="251">
        <v>23.77</v>
      </c>
      <c r="C54" s="19">
        <v>2</v>
      </c>
      <c r="D54" s="19">
        <v>6</v>
      </c>
      <c r="F54" s="1">
        <v>2063</v>
      </c>
    </row>
    <row r="55" spans="1:6">
      <c r="A55" s="252">
        <v>37384.5</v>
      </c>
      <c r="B55" s="251">
        <v>23.77</v>
      </c>
      <c r="C55" s="19">
        <v>13</v>
      </c>
      <c r="D55" s="19">
        <v>23</v>
      </c>
      <c r="F55" s="1">
        <v>2221</v>
      </c>
    </row>
    <row r="56" spans="1:6">
      <c r="A56" s="252">
        <v>37384.541666666664</v>
      </c>
      <c r="B56" s="251">
        <v>23.77</v>
      </c>
      <c r="C56" s="19">
        <v>9</v>
      </c>
      <c r="D56" s="19">
        <v>22</v>
      </c>
      <c r="F56" s="1">
        <v>2222</v>
      </c>
    </row>
    <row r="57" spans="1:6">
      <c r="A57" s="252">
        <v>37384.583333333336</v>
      </c>
      <c r="B57" s="251">
        <v>23.77</v>
      </c>
      <c r="C57" s="19">
        <v>6</v>
      </c>
      <c r="D57" s="19">
        <v>20</v>
      </c>
      <c r="F57" s="1">
        <v>2223</v>
      </c>
    </row>
    <row r="58" spans="1:6">
      <c r="A58" s="252">
        <v>37391.833333333336</v>
      </c>
      <c r="B58" s="251">
        <v>23.78</v>
      </c>
      <c r="C58" s="19">
        <v>6</v>
      </c>
      <c r="D58" s="19">
        <v>19</v>
      </c>
      <c r="F58" s="1">
        <v>2397</v>
      </c>
    </row>
    <row r="59" spans="1:6">
      <c r="A59" s="252">
        <v>37391.875</v>
      </c>
      <c r="B59" s="251">
        <v>23.78</v>
      </c>
      <c r="C59" s="19">
        <v>6</v>
      </c>
      <c r="D59" s="19">
        <v>14</v>
      </c>
      <c r="F59" s="1">
        <v>2398</v>
      </c>
    </row>
    <row r="60" spans="1:6">
      <c r="A60" s="252">
        <v>37391.916666666664</v>
      </c>
      <c r="B60" s="251">
        <v>23.78</v>
      </c>
      <c r="C60" s="19">
        <v>6</v>
      </c>
      <c r="D60" s="19">
        <v>10</v>
      </c>
      <c r="F60" s="1">
        <v>2399</v>
      </c>
    </row>
    <row r="61" spans="1:6">
      <c r="A61" s="252">
        <v>37398.666666666664</v>
      </c>
      <c r="B61" s="251">
        <v>24.7</v>
      </c>
      <c r="C61" s="19">
        <v>3</v>
      </c>
      <c r="D61" s="19">
        <v>11</v>
      </c>
      <c r="F61" s="1">
        <v>2561</v>
      </c>
    </row>
    <row r="62" spans="1:6">
      <c r="A62" s="252">
        <v>37398.708333333336</v>
      </c>
      <c r="B62" s="251">
        <v>24.7</v>
      </c>
      <c r="C62" s="19">
        <v>5</v>
      </c>
      <c r="D62" s="19">
        <v>14</v>
      </c>
      <c r="F62" s="1">
        <v>2562</v>
      </c>
    </row>
    <row r="63" spans="1:6">
      <c r="A63" s="252">
        <v>37398.75</v>
      </c>
      <c r="B63" s="251">
        <v>24.7</v>
      </c>
      <c r="C63" s="19">
        <v>6</v>
      </c>
      <c r="D63" s="19">
        <v>12</v>
      </c>
      <c r="F63" s="1">
        <v>2563</v>
      </c>
    </row>
    <row r="64" spans="1:6">
      <c r="A64" s="252">
        <v>37405.791666666664</v>
      </c>
      <c r="B64" s="251">
        <v>0</v>
      </c>
      <c r="C64" s="19">
        <v>5</v>
      </c>
      <c r="D64" s="19">
        <v>15</v>
      </c>
      <c r="F64" s="1">
        <v>2732</v>
      </c>
    </row>
    <row r="65" spans="1:6">
      <c r="A65" s="252">
        <v>37405.833333333336</v>
      </c>
      <c r="B65" s="251">
        <v>0</v>
      </c>
      <c r="C65" s="19">
        <v>9</v>
      </c>
      <c r="D65" s="19">
        <v>11</v>
      </c>
      <c r="F65" s="1">
        <v>2733</v>
      </c>
    </row>
    <row r="66" spans="1:6">
      <c r="A66" s="252">
        <v>37405.875</v>
      </c>
      <c r="B66" s="251">
        <v>0</v>
      </c>
      <c r="C66" s="19">
        <v>10</v>
      </c>
      <c r="D66" s="19">
        <v>16</v>
      </c>
      <c r="F66" s="1">
        <v>2734</v>
      </c>
    </row>
    <row r="67" spans="1:6">
      <c r="A67" s="252">
        <v>37405.916666666664</v>
      </c>
      <c r="B67" s="251">
        <v>0</v>
      </c>
      <c r="C67" s="19">
        <v>7</v>
      </c>
      <c r="D67" s="19">
        <v>18</v>
      </c>
      <c r="F67" s="1">
        <v>2735</v>
      </c>
    </row>
    <row r="68" spans="1:6">
      <c r="A68" s="252">
        <v>37669.75</v>
      </c>
      <c r="B68" s="251">
        <v>25.65</v>
      </c>
      <c r="C68" s="19" t="s">
        <v>263</v>
      </c>
      <c r="D68" s="19" t="s">
        <v>263</v>
      </c>
      <c r="F68" s="1">
        <v>3475</v>
      </c>
    </row>
    <row r="69" spans="1:6">
      <c r="A69" s="252">
        <v>37669.791666666664</v>
      </c>
      <c r="B69" s="251">
        <v>25.65</v>
      </c>
      <c r="C69" s="19" t="s">
        <v>263</v>
      </c>
      <c r="D69" s="19" t="s">
        <v>263</v>
      </c>
      <c r="F69" s="1">
        <v>3476</v>
      </c>
    </row>
    <row r="70" spans="1:6">
      <c r="A70" s="252">
        <v>37669.833333333336</v>
      </c>
      <c r="B70" s="251">
        <v>25.65</v>
      </c>
      <c r="C70" s="19" t="s">
        <v>263</v>
      </c>
      <c r="D70" s="19" t="s">
        <v>263</v>
      </c>
      <c r="F70" s="1">
        <v>3477</v>
      </c>
    </row>
    <row r="71" spans="1:6">
      <c r="A71" s="252">
        <v>37674.708333333336</v>
      </c>
      <c r="B71" s="251">
        <v>25.93</v>
      </c>
      <c r="C71" s="19" t="s">
        <v>263</v>
      </c>
      <c r="D71" s="19" t="s">
        <v>263</v>
      </c>
      <c r="F71" s="1">
        <v>3594</v>
      </c>
    </row>
    <row r="72" spans="1:6">
      <c r="A72" s="252">
        <v>37674.75</v>
      </c>
      <c r="B72" s="251">
        <v>25.93</v>
      </c>
      <c r="C72" s="19" t="s">
        <v>263</v>
      </c>
      <c r="D72" s="19" t="s">
        <v>263</v>
      </c>
      <c r="F72" s="1">
        <v>3595</v>
      </c>
    </row>
    <row r="73" spans="1:6">
      <c r="A73" s="252">
        <v>37674.791666666664</v>
      </c>
      <c r="B73" s="251">
        <v>25.93</v>
      </c>
      <c r="C73" s="19" t="s">
        <v>263</v>
      </c>
      <c r="D73" s="19" t="s">
        <v>263</v>
      </c>
      <c r="F73" s="1">
        <v>3596</v>
      </c>
    </row>
    <row r="74" spans="1:6">
      <c r="A74" s="252">
        <v>37679.75</v>
      </c>
      <c r="B74" s="251">
        <v>25.93</v>
      </c>
      <c r="C74" s="19" t="s">
        <v>263</v>
      </c>
      <c r="D74" s="19" t="s">
        <v>263</v>
      </c>
      <c r="F74" s="1">
        <v>3715</v>
      </c>
    </row>
    <row r="75" spans="1:6">
      <c r="A75" s="252">
        <v>37679.791666666664</v>
      </c>
      <c r="B75" s="251">
        <v>25.93</v>
      </c>
      <c r="C75" s="19" t="s">
        <v>263</v>
      </c>
      <c r="D75" s="19" t="s">
        <v>263</v>
      </c>
      <c r="F75" s="1">
        <v>3716</v>
      </c>
    </row>
    <row r="76" spans="1:6">
      <c r="A76" s="252">
        <v>37679.833333333336</v>
      </c>
      <c r="B76" s="251">
        <v>25.93</v>
      </c>
      <c r="C76" s="19" t="s">
        <v>263</v>
      </c>
      <c r="D76" s="19" t="s">
        <v>263</v>
      </c>
      <c r="F76" s="1">
        <v>3717</v>
      </c>
    </row>
    <row r="77" spans="1:6">
      <c r="A77" s="252">
        <v>37683.75</v>
      </c>
      <c r="B77" s="251">
        <v>25.93</v>
      </c>
      <c r="C77" s="19" t="s">
        <v>263</v>
      </c>
      <c r="D77" s="19" t="s">
        <v>263</v>
      </c>
      <c r="F77" s="1">
        <v>3811</v>
      </c>
    </row>
    <row r="78" spans="1:6">
      <c r="A78" s="252">
        <v>37683.791666666664</v>
      </c>
      <c r="B78" s="251">
        <v>25.93</v>
      </c>
      <c r="C78" s="19" t="s">
        <v>263</v>
      </c>
      <c r="D78" s="19" t="s">
        <v>263</v>
      </c>
      <c r="F78" s="1">
        <v>3812</v>
      </c>
    </row>
    <row r="79" spans="1:6">
      <c r="A79" s="252">
        <v>37683.833333333336</v>
      </c>
      <c r="B79" s="251">
        <v>25.93</v>
      </c>
      <c r="C79" s="19" t="s">
        <v>263</v>
      </c>
      <c r="D79" s="19" t="s">
        <v>263</v>
      </c>
      <c r="F79" s="1">
        <v>3813</v>
      </c>
    </row>
    <row r="80" spans="1:6">
      <c r="A80" s="252">
        <v>37686.708333333336</v>
      </c>
      <c r="B80" s="251">
        <v>25.93</v>
      </c>
      <c r="C80" s="19" t="s">
        <v>263</v>
      </c>
      <c r="D80" s="19" t="s">
        <v>263</v>
      </c>
      <c r="F80" s="1">
        <v>3882</v>
      </c>
    </row>
    <row r="81" spans="1:6">
      <c r="A81" s="252">
        <v>37686.75</v>
      </c>
      <c r="B81" s="251">
        <v>25.93</v>
      </c>
      <c r="C81" s="19" t="s">
        <v>263</v>
      </c>
      <c r="D81" s="19" t="s">
        <v>263</v>
      </c>
      <c r="F81" s="1">
        <v>3883</v>
      </c>
    </row>
    <row r="82" spans="1:6">
      <c r="A82" s="252">
        <v>37686.791666666664</v>
      </c>
      <c r="B82" s="251">
        <v>25.93</v>
      </c>
      <c r="C82" s="19" t="s">
        <v>263</v>
      </c>
      <c r="D82" s="19" t="s">
        <v>263</v>
      </c>
      <c r="F82" s="1">
        <v>3884</v>
      </c>
    </row>
    <row r="83" spans="1:6">
      <c r="A83" s="252">
        <v>37690.75</v>
      </c>
      <c r="B83" s="251">
        <v>25.95</v>
      </c>
      <c r="C83" s="19" t="s">
        <v>263</v>
      </c>
      <c r="D83" s="19" t="s">
        <v>263</v>
      </c>
      <c r="F83" s="1">
        <v>3979</v>
      </c>
    </row>
    <row r="84" spans="1:6">
      <c r="A84" s="252">
        <v>37690.791666666664</v>
      </c>
      <c r="B84" s="251">
        <v>25.95</v>
      </c>
      <c r="C84" s="19" t="s">
        <v>263</v>
      </c>
      <c r="D84" s="19" t="s">
        <v>263</v>
      </c>
      <c r="F84" s="1">
        <v>3980</v>
      </c>
    </row>
    <row r="85" spans="1:6">
      <c r="A85" s="252">
        <v>37690.833333333336</v>
      </c>
      <c r="B85" s="251">
        <v>25.95</v>
      </c>
      <c r="C85" s="19" t="s">
        <v>263</v>
      </c>
      <c r="D85" s="19" t="s">
        <v>263</v>
      </c>
      <c r="F85" s="1">
        <v>3981</v>
      </c>
    </row>
    <row r="86" spans="1:6">
      <c r="A86" s="252">
        <v>37693.75</v>
      </c>
      <c r="B86" s="251">
        <v>25.95</v>
      </c>
      <c r="C86" s="19">
        <v>26</v>
      </c>
      <c r="D86" s="19">
        <v>48</v>
      </c>
      <c r="F86" s="1">
        <v>4051</v>
      </c>
    </row>
    <row r="87" spans="1:6">
      <c r="A87" s="252">
        <v>37693.791666666664</v>
      </c>
      <c r="B87" s="251">
        <v>25.97</v>
      </c>
      <c r="C87" s="19">
        <v>21</v>
      </c>
      <c r="D87" s="19">
        <v>41</v>
      </c>
      <c r="F87" s="1">
        <v>4052</v>
      </c>
    </row>
    <row r="88" spans="1:6">
      <c r="A88" s="252">
        <v>37693.833333333336</v>
      </c>
      <c r="B88" s="251">
        <v>26.05</v>
      </c>
      <c r="C88" s="19">
        <v>20</v>
      </c>
      <c r="D88" s="19">
        <v>38</v>
      </c>
      <c r="F88" s="1">
        <v>4053</v>
      </c>
    </row>
    <row r="89" spans="1:6">
      <c r="A89" s="252">
        <v>37700.75</v>
      </c>
      <c r="B89" s="251">
        <v>28.51</v>
      </c>
      <c r="C89" s="19">
        <v>3</v>
      </c>
      <c r="D89" s="19">
        <v>7</v>
      </c>
      <c r="F89" s="1">
        <v>4219</v>
      </c>
    </row>
    <row r="90" spans="1:6">
      <c r="A90" s="252">
        <v>37700.791666666664</v>
      </c>
      <c r="B90" s="251">
        <v>28.51</v>
      </c>
      <c r="C90" s="19">
        <v>5</v>
      </c>
      <c r="D90" s="19">
        <v>6</v>
      </c>
      <c r="F90" s="1">
        <v>4220</v>
      </c>
    </row>
    <row r="91" spans="1:6">
      <c r="A91" s="252">
        <v>37700.833333333336</v>
      </c>
      <c r="B91" s="251">
        <v>28.51</v>
      </c>
      <c r="C91" s="19">
        <v>5</v>
      </c>
      <c r="D91" s="19">
        <v>7</v>
      </c>
      <c r="F91" s="1">
        <v>4221</v>
      </c>
    </row>
    <row r="92" spans="1:6">
      <c r="A92" s="252">
        <v>37706.833333333336</v>
      </c>
      <c r="B92" s="251">
        <v>29.8</v>
      </c>
      <c r="C92" s="19">
        <v>7</v>
      </c>
      <c r="D92" s="19">
        <v>19</v>
      </c>
      <c r="F92" s="1">
        <v>4365</v>
      </c>
    </row>
    <row r="93" spans="1:6">
      <c r="A93" s="252">
        <v>37706.875</v>
      </c>
      <c r="B93" s="251">
        <v>29.8</v>
      </c>
      <c r="C93" s="19">
        <v>5</v>
      </c>
      <c r="D93" s="19">
        <v>15</v>
      </c>
      <c r="F93" s="1">
        <v>4366</v>
      </c>
    </row>
    <row r="94" spans="1:6">
      <c r="A94" s="252">
        <v>37706.916666666664</v>
      </c>
      <c r="B94" s="251">
        <v>29.8</v>
      </c>
      <c r="C94" s="19">
        <v>9</v>
      </c>
      <c r="D94" s="19">
        <v>14</v>
      </c>
      <c r="F94" s="1">
        <v>4367</v>
      </c>
    </row>
    <row r="95" spans="1:6">
      <c r="A95" s="252">
        <v>37713.708333333336</v>
      </c>
      <c r="B95" s="251">
        <v>29.84</v>
      </c>
      <c r="C95" s="19">
        <v>10</v>
      </c>
      <c r="D95" s="19">
        <v>20</v>
      </c>
      <c r="F95" s="1">
        <v>4530</v>
      </c>
    </row>
    <row r="96" spans="1:6">
      <c r="A96" s="252">
        <v>37713.75</v>
      </c>
      <c r="B96" s="251">
        <v>29.84</v>
      </c>
      <c r="C96" s="19">
        <v>3</v>
      </c>
      <c r="D96" s="19">
        <v>17</v>
      </c>
      <c r="F96" s="1">
        <v>4531</v>
      </c>
    </row>
    <row r="97" spans="1:6">
      <c r="A97" s="252">
        <v>37713.791666666664</v>
      </c>
      <c r="B97" s="251">
        <v>29.84</v>
      </c>
      <c r="C97" s="19">
        <v>2</v>
      </c>
      <c r="D97" s="19">
        <v>8</v>
      </c>
      <c r="F97" s="1">
        <v>4532</v>
      </c>
    </row>
    <row r="98" spans="1:6">
      <c r="A98" s="252">
        <v>37720.541666666664</v>
      </c>
      <c r="B98" s="251">
        <v>30</v>
      </c>
      <c r="C98" s="19">
        <v>4</v>
      </c>
      <c r="D98" s="19">
        <v>10</v>
      </c>
      <c r="F98" s="1">
        <v>4694</v>
      </c>
    </row>
    <row r="99" spans="1:6">
      <c r="A99" s="252">
        <v>37720.583333333336</v>
      </c>
      <c r="B99" s="251">
        <v>30</v>
      </c>
      <c r="C99" s="19">
        <v>9</v>
      </c>
      <c r="D99" s="19">
        <v>13</v>
      </c>
      <c r="F99" s="1">
        <v>4695</v>
      </c>
    </row>
    <row r="100" spans="1:6">
      <c r="A100" s="252">
        <v>37720.625</v>
      </c>
      <c r="B100" s="251">
        <v>30</v>
      </c>
      <c r="C100" s="19">
        <v>8</v>
      </c>
      <c r="D100" s="19">
        <v>14</v>
      </c>
      <c r="F100" s="1">
        <v>4696</v>
      </c>
    </row>
    <row r="101" spans="1:6">
      <c r="A101" s="252">
        <v>37727.75</v>
      </c>
      <c r="B101" s="251">
        <v>30.88</v>
      </c>
      <c r="C101" s="19">
        <v>5</v>
      </c>
      <c r="D101" s="19">
        <v>9</v>
      </c>
      <c r="F101" s="1">
        <v>4867</v>
      </c>
    </row>
    <row r="102" spans="1:6">
      <c r="A102" s="252">
        <v>37727.791666666664</v>
      </c>
      <c r="B102" s="251">
        <v>30.88</v>
      </c>
      <c r="C102" s="19">
        <v>4</v>
      </c>
      <c r="D102" s="19">
        <v>7</v>
      </c>
      <c r="F102" s="1">
        <v>4868</v>
      </c>
    </row>
    <row r="103" spans="1:6">
      <c r="A103" s="252">
        <v>37727.833333333336</v>
      </c>
      <c r="B103" s="251">
        <v>30.88</v>
      </c>
      <c r="C103" s="19">
        <v>2</v>
      </c>
      <c r="D103" s="19">
        <v>7</v>
      </c>
      <c r="F103" s="1">
        <v>4869</v>
      </c>
    </row>
    <row r="104" spans="1:6">
      <c r="A104" s="252">
        <v>37734.791666666664</v>
      </c>
      <c r="B104" s="251">
        <v>31.09</v>
      </c>
      <c r="C104" s="19">
        <v>18</v>
      </c>
      <c r="D104" s="19">
        <v>30</v>
      </c>
      <c r="F104" s="1">
        <v>5036</v>
      </c>
    </row>
    <row r="105" spans="1:6">
      <c r="A105" s="252">
        <v>37734.833333333336</v>
      </c>
      <c r="B105" s="251">
        <v>31.09</v>
      </c>
      <c r="C105" s="19">
        <v>20</v>
      </c>
      <c r="D105" s="19">
        <v>32</v>
      </c>
      <c r="F105" s="1">
        <v>5037</v>
      </c>
    </row>
    <row r="106" spans="1:6">
      <c r="A106" s="252">
        <v>37734.875</v>
      </c>
      <c r="B106" s="251">
        <v>31.09</v>
      </c>
      <c r="C106" s="19">
        <v>15</v>
      </c>
      <c r="D106" s="19">
        <v>35</v>
      </c>
      <c r="F106" s="1">
        <v>5038</v>
      </c>
    </row>
    <row r="107" spans="1:6">
      <c r="A107" s="252">
        <v>38000.583333333336</v>
      </c>
      <c r="B107" s="251">
        <v>56.6</v>
      </c>
      <c r="C107" s="19">
        <v>2</v>
      </c>
      <c r="D107" s="19">
        <v>6</v>
      </c>
      <c r="F107" s="1">
        <v>5151</v>
      </c>
    </row>
    <row r="108" spans="1:6">
      <c r="A108" s="252">
        <v>38000.625</v>
      </c>
      <c r="B108" s="251">
        <v>56.65</v>
      </c>
      <c r="C108" s="19">
        <v>3</v>
      </c>
      <c r="D108" s="19">
        <v>6</v>
      </c>
      <c r="F108" s="1">
        <v>5152</v>
      </c>
    </row>
    <row r="109" spans="1:6">
      <c r="A109" s="252">
        <v>38000.666666666664</v>
      </c>
      <c r="B109" s="251">
        <v>56.66</v>
      </c>
      <c r="C109" s="19">
        <v>1</v>
      </c>
      <c r="D109" s="19">
        <v>5</v>
      </c>
      <c r="F109" s="1">
        <v>5153</v>
      </c>
    </row>
    <row r="110" spans="1:6">
      <c r="A110" s="252">
        <v>38013.916666666664</v>
      </c>
      <c r="B110" s="251">
        <v>57.43</v>
      </c>
      <c r="C110" s="19">
        <v>3</v>
      </c>
      <c r="D110" s="19">
        <v>5</v>
      </c>
      <c r="F110" s="1">
        <v>5471</v>
      </c>
    </row>
    <row r="111" spans="1:6">
      <c r="A111" s="252">
        <v>38013.958333333336</v>
      </c>
      <c r="B111" s="251">
        <v>57.43</v>
      </c>
      <c r="C111" s="19">
        <v>3</v>
      </c>
      <c r="D111" s="19">
        <v>5</v>
      </c>
      <c r="F111" s="1">
        <v>5472</v>
      </c>
    </row>
    <row r="112" spans="1:6">
      <c r="A112" s="252">
        <v>38014</v>
      </c>
      <c r="B112" s="251">
        <v>57.43</v>
      </c>
      <c r="C112" s="19">
        <v>1</v>
      </c>
      <c r="D112" s="19">
        <v>5</v>
      </c>
      <c r="F112" s="1">
        <v>5473</v>
      </c>
    </row>
    <row r="113" spans="1:6">
      <c r="A113" s="252">
        <v>38014.041666666664</v>
      </c>
      <c r="B113" s="251">
        <v>57.43</v>
      </c>
      <c r="C113" s="19">
        <v>2</v>
      </c>
      <c r="D113" s="19">
        <v>6</v>
      </c>
      <c r="F113" s="1">
        <v>5474</v>
      </c>
    </row>
    <row r="114" spans="1:6">
      <c r="A114" s="252">
        <v>38016.666666666664</v>
      </c>
      <c r="B114" s="251">
        <v>57.55</v>
      </c>
      <c r="C114" s="19">
        <v>7</v>
      </c>
      <c r="D114" s="19">
        <v>9</v>
      </c>
      <c r="F114" s="1">
        <v>5537</v>
      </c>
    </row>
    <row r="115" spans="1:6">
      <c r="A115" s="252">
        <v>38016.708333333336</v>
      </c>
      <c r="B115" s="251">
        <v>57.55</v>
      </c>
      <c r="C115" s="19">
        <v>5</v>
      </c>
      <c r="D115" s="19">
        <v>15</v>
      </c>
      <c r="F115" s="1">
        <v>5538</v>
      </c>
    </row>
    <row r="116" spans="1:6">
      <c r="A116" s="252">
        <v>38016.75</v>
      </c>
      <c r="B116" s="251">
        <v>57.55</v>
      </c>
      <c r="C116" s="19">
        <v>3</v>
      </c>
      <c r="D116" s="19">
        <v>8</v>
      </c>
      <c r="F116" s="1">
        <v>5539</v>
      </c>
    </row>
    <row r="117" spans="1:6">
      <c r="A117" s="252">
        <v>38023.666666666664</v>
      </c>
      <c r="B117" s="251">
        <v>60.08</v>
      </c>
      <c r="C117" s="19">
        <v>1</v>
      </c>
      <c r="D117" s="19">
        <v>5</v>
      </c>
      <c r="F117" s="1">
        <v>5705</v>
      </c>
    </row>
    <row r="118" spans="1:6">
      <c r="A118" s="252">
        <v>38023.708333333336</v>
      </c>
      <c r="B118" s="251">
        <v>60.13</v>
      </c>
      <c r="C118" s="19">
        <v>6</v>
      </c>
      <c r="D118" s="19">
        <v>4</v>
      </c>
      <c r="F118" s="1">
        <v>5706</v>
      </c>
    </row>
    <row r="119" spans="1:6">
      <c r="A119" s="252">
        <v>38023.75</v>
      </c>
      <c r="B119" s="251">
        <v>60.17</v>
      </c>
      <c r="C119" s="19">
        <v>1</v>
      </c>
      <c r="D119" s="19">
        <v>14</v>
      </c>
      <c r="F119" s="1">
        <v>5707</v>
      </c>
    </row>
    <row r="120" spans="1:6">
      <c r="A120" s="252">
        <v>38027.75</v>
      </c>
      <c r="B120" s="251">
        <v>60.18</v>
      </c>
      <c r="C120" s="19">
        <v>5</v>
      </c>
      <c r="D120" s="19">
        <v>11</v>
      </c>
      <c r="F120" s="1">
        <v>5803</v>
      </c>
    </row>
    <row r="121" spans="1:6">
      <c r="A121" s="252">
        <v>38027.791666666664</v>
      </c>
      <c r="B121" s="251">
        <v>60.18</v>
      </c>
      <c r="C121" s="19">
        <v>5</v>
      </c>
      <c r="D121" s="19">
        <v>8</v>
      </c>
      <c r="F121" s="1">
        <v>5804</v>
      </c>
    </row>
    <row r="122" spans="1:6">
      <c r="A122" s="252">
        <v>38027.833333333336</v>
      </c>
      <c r="B122" s="251">
        <v>60.18</v>
      </c>
      <c r="C122" s="19">
        <v>1</v>
      </c>
      <c r="D122" s="19">
        <v>10</v>
      </c>
      <c r="F122" s="1">
        <v>5805</v>
      </c>
    </row>
    <row r="123" spans="1:6">
      <c r="A123" s="252">
        <v>38030.708333333336</v>
      </c>
      <c r="B123" s="251">
        <v>60.18</v>
      </c>
      <c r="C123" s="19">
        <v>11</v>
      </c>
      <c r="D123" s="19">
        <v>27</v>
      </c>
      <c r="F123" s="1">
        <v>5874</v>
      </c>
    </row>
    <row r="124" spans="1:6">
      <c r="A124" s="252">
        <v>38030.75</v>
      </c>
      <c r="B124" s="251">
        <v>60.18</v>
      </c>
      <c r="C124" s="19">
        <v>3</v>
      </c>
      <c r="D124" s="19">
        <v>23</v>
      </c>
      <c r="F124" s="1">
        <v>5875</v>
      </c>
    </row>
    <row r="125" spans="1:6">
      <c r="A125" s="252">
        <v>38030.791666666664</v>
      </c>
      <c r="B125" s="251">
        <v>60.18</v>
      </c>
      <c r="C125" s="19">
        <v>1</v>
      </c>
      <c r="D125" s="19">
        <v>11</v>
      </c>
      <c r="F125" s="1">
        <v>5876</v>
      </c>
    </row>
    <row r="126" spans="1:6">
      <c r="A126" s="252">
        <v>38041.541666666664</v>
      </c>
      <c r="B126" s="251">
        <v>65.150000000000006</v>
      </c>
      <c r="C126" s="19">
        <v>13</v>
      </c>
      <c r="D126" s="19">
        <v>17</v>
      </c>
      <c r="F126" s="1">
        <v>6134</v>
      </c>
    </row>
    <row r="127" spans="1:6">
      <c r="A127" s="252">
        <v>38041.583333333336</v>
      </c>
      <c r="B127" s="251">
        <v>65.150000000000006</v>
      </c>
      <c r="C127" s="19">
        <v>12</v>
      </c>
      <c r="D127" s="19">
        <v>21</v>
      </c>
      <c r="F127" s="1">
        <v>6135</v>
      </c>
    </row>
    <row r="128" spans="1:6">
      <c r="A128" s="252">
        <v>38041.625</v>
      </c>
      <c r="B128" s="251">
        <v>65.150000000000006</v>
      </c>
      <c r="C128" s="19">
        <v>12</v>
      </c>
      <c r="D128" s="19">
        <v>23</v>
      </c>
      <c r="F128" s="1">
        <v>6136</v>
      </c>
    </row>
    <row r="129" spans="1:6">
      <c r="A129" s="252">
        <v>38051.708333333336</v>
      </c>
      <c r="B129" s="251">
        <v>68.819999999999993</v>
      </c>
      <c r="C129" s="19">
        <v>1</v>
      </c>
      <c r="D129" s="19">
        <v>13</v>
      </c>
      <c r="F129" s="1">
        <v>6378</v>
      </c>
    </row>
    <row r="130" spans="1:6">
      <c r="A130" s="252">
        <v>38051.75</v>
      </c>
      <c r="B130" s="251">
        <v>68.819999999999993</v>
      </c>
      <c r="C130" s="19">
        <v>2</v>
      </c>
      <c r="D130" s="19">
        <v>8</v>
      </c>
      <c r="F130" s="1">
        <v>6379</v>
      </c>
    </row>
    <row r="131" spans="1:6">
      <c r="A131" s="252">
        <v>38051.791666666664</v>
      </c>
      <c r="B131" s="251">
        <v>68.819999999999993</v>
      </c>
      <c r="C131" s="19">
        <v>1</v>
      </c>
      <c r="D131" s="19">
        <v>5</v>
      </c>
      <c r="F131" s="1">
        <v>6380</v>
      </c>
    </row>
    <row r="132" spans="1:6">
      <c r="A132" s="252">
        <v>38055.666666666664</v>
      </c>
      <c r="B132" s="251">
        <v>68.819999999999993</v>
      </c>
      <c r="C132" s="19">
        <v>10</v>
      </c>
      <c r="D132" s="19">
        <v>14</v>
      </c>
      <c r="F132" s="1">
        <v>6473</v>
      </c>
    </row>
    <row r="133" spans="1:6">
      <c r="A133" s="252">
        <v>38055.708333333336</v>
      </c>
      <c r="B133" s="251">
        <v>68.819999999999993</v>
      </c>
      <c r="C133" s="19">
        <v>10</v>
      </c>
      <c r="D133" s="19">
        <v>18</v>
      </c>
      <c r="F133" s="1">
        <v>6474</v>
      </c>
    </row>
    <row r="134" spans="1:6">
      <c r="A134" s="252">
        <v>38055.75</v>
      </c>
      <c r="B134" s="251">
        <v>68.819999999999993</v>
      </c>
      <c r="C134" s="19">
        <v>8</v>
      </c>
      <c r="D134" s="19">
        <v>19</v>
      </c>
      <c r="F134" s="1">
        <v>6475</v>
      </c>
    </row>
    <row r="135" spans="1:6">
      <c r="A135" s="252">
        <v>38058.666666666664</v>
      </c>
      <c r="B135" s="251">
        <v>68.819999999999993</v>
      </c>
      <c r="C135" s="19">
        <v>8</v>
      </c>
      <c r="D135" s="19">
        <v>13</v>
      </c>
      <c r="F135" s="1">
        <v>6545</v>
      </c>
    </row>
    <row r="136" spans="1:6">
      <c r="A136" s="252">
        <v>38058.708333333336</v>
      </c>
      <c r="B136" s="251">
        <v>68.819999999999993</v>
      </c>
      <c r="C136" s="19">
        <v>7</v>
      </c>
      <c r="D136" s="19">
        <v>12</v>
      </c>
      <c r="F136" s="1">
        <v>6546</v>
      </c>
    </row>
    <row r="137" spans="1:6">
      <c r="A137" s="252">
        <v>38058.75</v>
      </c>
      <c r="B137" s="251">
        <v>68.819999999999993</v>
      </c>
      <c r="C137" s="19">
        <v>4</v>
      </c>
      <c r="D137" s="19">
        <v>11</v>
      </c>
      <c r="F137" s="1">
        <v>6547</v>
      </c>
    </row>
    <row r="138" spans="1:6">
      <c r="A138" s="252">
        <v>38072.708333333336</v>
      </c>
      <c r="B138" s="251">
        <v>69.17</v>
      </c>
      <c r="C138" s="19">
        <v>4</v>
      </c>
      <c r="D138" s="19">
        <v>16</v>
      </c>
      <c r="F138" s="1">
        <v>6882</v>
      </c>
    </row>
    <row r="139" spans="1:6">
      <c r="A139" s="252">
        <v>38072.75</v>
      </c>
      <c r="B139" s="251">
        <v>69.17</v>
      </c>
      <c r="C139" s="19">
        <v>11</v>
      </c>
      <c r="D139" s="19">
        <v>11</v>
      </c>
      <c r="F139" s="1">
        <v>6883</v>
      </c>
    </row>
    <row r="140" spans="1:6">
      <c r="A140" s="252">
        <v>38072.791666666664</v>
      </c>
      <c r="B140" s="251">
        <v>69.17</v>
      </c>
      <c r="C140" s="19">
        <v>9</v>
      </c>
      <c r="D140" s="19">
        <v>20</v>
      </c>
      <c r="F140" s="1">
        <v>6884</v>
      </c>
    </row>
    <row r="141" spans="1:6">
      <c r="A141" s="252">
        <v>38079.708333333336</v>
      </c>
      <c r="B141" s="251">
        <v>69.27</v>
      </c>
      <c r="C141" s="19">
        <v>13</v>
      </c>
      <c r="D141" s="19">
        <v>25</v>
      </c>
      <c r="F141" s="1">
        <v>7050</v>
      </c>
    </row>
    <row r="142" spans="1:6">
      <c r="A142" s="252">
        <v>38079.75</v>
      </c>
      <c r="B142" s="251">
        <v>69.27</v>
      </c>
      <c r="C142" s="19">
        <v>6</v>
      </c>
      <c r="D142" s="19">
        <v>24</v>
      </c>
      <c r="F142" s="1">
        <v>7051</v>
      </c>
    </row>
    <row r="143" spans="1:6">
      <c r="A143" s="252">
        <v>38079.791666666664</v>
      </c>
      <c r="B143" s="251">
        <v>69.27</v>
      </c>
      <c r="C143" s="19">
        <v>0</v>
      </c>
      <c r="D143" s="19">
        <v>12</v>
      </c>
      <c r="F143" s="1">
        <v>7052</v>
      </c>
    </row>
    <row r="144" spans="1:6">
      <c r="A144" s="252">
        <v>38086.583333333336</v>
      </c>
      <c r="B144" s="251">
        <v>69.27</v>
      </c>
      <c r="C144" s="19">
        <v>13</v>
      </c>
      <c r="D144" s="19">
        <v>23</v>
      </c>
      <c r="F144" s="1">
        <v>7215</v>
      </c>
    </row>
    <row r="145" spans="1:6">
      <c r="A145" s="252">
        <v>38086.625</v>
      </c>
      <c r="B145" s="251">
        <v>69.27</v>
      </c>
      <c r="C145" s="19">
        <v>13</v>
      </c>
      <c r="D145" s="19">
        <v>23</v>
      </c>
      <c r="F145" s="1">
        <v>7216</v>
      </c>
    </row>
    <row r="146" spans="1:6">
      <c r="A146" s="252">
        <v>38086.666666666664</v>
      </c>
      <c r="B146" s="251">
        <v>69.27</v>
      </c>
      <c r="C146" s="19">
        <v>12</v>
      </c>
      <c r="D146" s="19">
        <v>22</v>
      </c>
      <c r="F146" s="1">
        <v>7217</v>
      </c>
    </row>
    <row r="147" spans="1:6">
      <c r="A147" s="252">
        <v>38093.541666666664</v>
      </c>
      <c r="B147" s="251">
        <v>69.39</v>
      </c>
      <c r="C147" s="19">
        <v>14</v>
      </c>
      <c r="D147" s="19">
        <v>16</v>
      </c>
      <c r="F147" s="1">
        <v>7382</v>
      </c>
    </row>
    <row r="148" spans="1:6">
      <c r="A148" s="252">
        <v>38093.583333333336</v>
      </c>
      <c r="B148" s="251">
        <v>69.39</v>
      </c>
      <c r="C148" s="19">
        <v>6</v>
      </c>
      <c r="D148" s="19">
        <v>27</v>
      </c>
      <c r="F148" s="1">
        <v>7383</v>
      </c>
    </row>
    <row r="149" spans="1:6">
      <c r="A149" s="252">
        <v>38093.625</v>
      </c>
      <c r="B149" s="251">
        <v>69.39</v>
      </c>
      <c r="C149" s="19">
        <v>7</v>
      </c>
      <c r="D149" s="19">
        <v>15</v>
      </c>
      <c r="F149" s="1">
        <v>7384</v>
      </c>
    </row>
    <row r="150" spans="1:6">
      <c r="A150" s="252">
        <v>38356.833333333336</v>
      </c>
      <c r="B150" s="251">
        <v>20.010000000000002</v>
      </c>
      <c r="C150" s="19">
        <v>3</v>
      </c>
      <c r="D150" s="19">
        <v>15</v>
      </c>
      <c r="F150" s="1">
        <v>7509</v>
      </c>
    </row>
    <row r="151" spans="1:6">
      <c r="A151" s="252">
        <v>38356.875</v>
      </c>
      <c r="B151" s="251">
        <v>20.010000000000002</v>
      </c>
      <c r="C151" s="19">
        <v>3</v>
      </c>
      <c r="D151" s="19">
        <v>12</v>
      </c>
      <c r="F151" s="1">
        <v>7510</v>
      </c>
    </row>
    <row r="152" spans="1:6">
      <c r="A152" s="252">
        <v>38356.916666666664</v>
      </c>
      <c r="B152" s="251">
        <v>20.010000000000002</v>
      </c>
      <c r="C152" s="19">
        <v>4</v>
      </c>
      <c r="D152" s="19">
        <v>4</v>
      </c>
      <c r="F152" s="1">
        <v>7511</v>
      </c>
    </row>
    <row r="153" spans="1:6">
      <c r="A153" s="252">
        <v>38363.5</v>
      </c>
      <c r="B153" s="251">
        <v>21.62</v>
      </c>
      <c r="C153" s="19">
        <v>1</v>
      </c>
      <c r="D153" s="19">
        <v>8</v>
      </c>
      <c r="F153" s="1">
        <v>7669</v>
      </c>
    </row>
    <row r="154" spans="1:6">
      <c r="A154" s="252">
        <v>38363.541666666664</v>
      </c>
      <c r="B154" s="251">
        <v>21.62</v>
      </c>
      <c r="C154" s="19">
        <v>2</v>
      </c>
      <c r="D154" s="19">
        <v>6</v>
      </c>
      <c r="F154" s="1">
        <v>7670</v>
      </c>
    </row>
    <row r="155" spans="1:6">
      <c r="A155" s="252">
        <v>38363.583333333336</v>
      </c>
      <c r="B155" s="251">
        <v>21.62</v>
      </c>
      <c r="C155" s="19">
        <v>3</v>
      </c>
      <c r="D155" s="19">
        <v>6</v>
      </c>
      <c r="F155" s="1">
        <v>7671</v>
      </c>
    </row>
    <row r="156" spans="1:6">
      <c r="A156" s="252">
        <v>38366.541666666664</v>
      </c>
      <c r="B156" s="251">
        <v>21.62</v>
      </c>
      <c r="C156" s="19">
        <v>2</v>
      </c>
      <c r="D156" s="19">
        <v>6</v>
      </c>
      <c r="F156" s="1">
        <v>7742</v>
      </c>
    </row>
    <row r="157" spans="1:6">
      <c r="A157" s="252">
        <v>38366.583333333336</v>
      </c>
      <c r="B157" s="251">
        <v>21.62</v>
      </c>
      <c r="C157" s="19">
        <v>5</v>
      </c>
      <c r="D157" s="19">
        <v>8</v>
      </c>
      <c r="F157" s="1">
        <v>7743</v>
      </c>
    </row>
    <row r="158" spans="1:6">
      <c r="A158" s="252">
        <v>38366.625</v>
      </c>
      <c r="B158" s="251">
        <v>21.62</v>
      </c>
      <c r="C158" s="19">
        <v>3</v>
      </c>
      <c r="D158" s="19">
        <v>7</v>
      </c>
      <c r="F158" s="1">
        <v>7744</v>
      </c>
    </row>
    <row r="159" spans="1:6">
      <c r="A159" s="252">
        <v>38373.75</v>
      </c>
      <c r="B159" s="251">
        <v>21.69</v>
      </c>
      <c r="C159" s="19">
        <v>5</v>
      </c>
      <c r="D159" s="19">
        <v>8</v>
      </c>
      <c r="F159" s="1">
        <v>7915</v>
      </c>
    </row>
    <row r="160" spans="1:6">
      <c r="A160" s="252">
        <v>38373.791666666664</v>
      </c>
      <c r="B160" s="251">
        <v>21.69</v>
      </c>
      <c r="C160" s="19">
        <v>3</v>
      </c>
      <c r="D160" s="19">
        <v>9</v>
      </c>
      <c r="F160" s="1">
        <v>7916</v>
      </c>
    </row>
    <row r="161" spans="1:6">
      <c r="A161" s="252">
        <v>38373.833333333336</v>
      </c>
      <c r="B161" s="251">
        <v>21.69</v>
      </c>
      <c r="C161" s="19">
        <v>3</v>
      </c>
      <c r="D161" s="19">
        <v>5</v>
      </c>
      <c r="F161" s="1">
        <v>7917</v>
      </c>
    </row>
    <row r="162" spans="1:6">
      <c r="A162" s="252">
        <v>38377.75</v>
      </c>
      <c r="B162" s="251">
        <v>21.91</v>
      </c>
      <c r="C162" s="19">
        <v>2</v>
      </c>
      <c r="D162" s="19">
        <v>3</v>
      </c>
      <c r="F162" s="1">
        <v>8011</v>
      </c>
    </row>
    <row r="163" spans="1:6">
      <c r="A163" s="252">
        <v>38377.791666666664</v>
      </c>
      <c r="B163" s="251">
        <v>21.94</v>
      </c>
      <c r="C163" s="19">
        <v>5</v>
      </c>
      <c r="D163" s="19">
        <v>7</v>
      </c>
      <c r="F163" s="1">
        <v>8012</v>
      </c>
    </row>
    <row r="164" spans="1:6">
      <c r="A164" s="252">
        <v>38377.833333333336</v>
      </c>
      <c r="B164" s="251">
        <v>22</v>
      </c>
      <c r="C164" s="19">
        <v>1</v>
      </c>
      <c r="D164" s="19">
        <v>8</v>
      </c>
      <c r="F164" s="1">
        <v>8013</v>
      </c>
    </row>
    <row r="165" spans="1:6">
      <c r="A165" s="252">
        <v>38380.708333333336</v>
      </c>
      <c r="B165" s="251">
        <v>23.91</v>
      </c>
      <c r="C165" s="19">
        <v>3</v>
      </c>
      <c r="D165" s="19">
        <v>11</v>
      </c>
      <c r="F165" s="1">
        <v>8082</v>
      </c>
    </row>
    <row r="166" spans="1:6">
      <c r="A166" s="252">
        <v>38380.75</v>
      </c>
      <c r="B166" s="251">
        <v>23.91</v>
      </c>
      <c r="C166" s="19">
        <v>4</v>
      </c>
      <c r="D166" s="19">
        <v>8</v>
      </c>
      <c r="F166" s="1">
        <v>8083</v>
      </c>
    </row>
    <row r="167" spans="1:6">
      <c r="A167" s="252">
        <v>38380.791666666664</v>
      </c>
      <c r="B167" s="251">
        <v>23.91</v>
      </c>
      <c r="C167" s="19">
        <v>6</v>
      </c>
      <c r="D167" s="19">
        <v>9</v>
      </c>
      <c r="F167" s="1">
        <v>8084</v>
      </c>
    </row>
    <row r="168" spans="1:6">
      <c r="A168" s="252">
        <v>38384.75</v>
      </c>
      <c r="B168" s="251">
        <v>23.91</v>
      </c>
      <c r="C168" s="19">
        <v>5</v>
      </c>
      <c r="D168" s="19">
        <v>10</v>
      </c>
      <c r="F168" s="1">
        <v>8179</v>
      </c>
    </row>
    <row r="169" spans="1:6">
      <c r="A169" s="252">
        <v>38384.791666666664</v>
      </c>
      <c r="B169" s="251">
        <v>23.91</v>
      </c>
      <c r="C169" s="19">
        <v>9</v>
      </c>
      <c r="D169" s="19">
        <v>11</v>
      </c>
      <c r="F169" s="1">
        <v>8180</v>
      </c>
    </row>
    <row r="170" spans="1:6">
      <c r="A170" s="252">
        <v>38384.833333333336</v>
      </c>
      <c r="B170" s="251">
        <v>23.91</v>
      </c>
      <c r="C170" s="19">
        <v>8</v>
      </c>
      <c r="D170" s="19">
        <v>13</v>
      </c>
      <c r="F170" s="1">
        <v>8181</v>
      </c>
    </row>
    <row r="171" spans="1:6">
      <c r="A171" s="252">
        <v>38387.75</v>
      </c>
      <c r="B171" s="251">
        <v>23.91</v>
      </c>
      <c r="C171" s="19">
        <v>2</v>
      </c>
      <c r="D171" s="19">
        <v>3</v>
      </c>
      <c r="F171" s="1">
        <v>8251</v>
      </c>
    </row>
    <row r="172" spans="1:6">
      <c r="A172" s="252">
        <v>38387.791666666664</v>
      </c>
      <c r="B172" s="251">
        <v>23.91</v>
      </c>
      <c r="C172" s="19">
        <v>3</v>
      </c>
      <c r="D172" s="19">
        <v>7</v>
      </c>
      <c r="F172" s="1">
        <v>8252</v>
      </c>
    </row>
    <row r="173" spans="1:6">
      <c r="A173" s="252">
        <v>38387.833333333336</v>
      </c>
      <c r="B173" s="251">
        <v>23.91</v>
      </c>
      <c r="C173" s="19">
        <v>3</v>
      </c>
      <c r="D173" s="19">
        <v>5</v>
      </c>
      <c r="F173" s="1">
        <v>8253</v>
      </c>
    </row>
    <row r="174" spans="1:6">
      <c r="A174" s="252">
        <v>38391.666666666664</v>
      </c>
      <c r="B174" s="251">
        <v>23.91</v>
      </c>
      <c r="C174" s="19">
        <v>5</v>
      </c>
      <c r="D174" s="19">
        <v>10</v>
      </c>
      <c r="F174" s="1">
        <v>8345</v>
      </c>
    </row>
    <row r="175" spans="1:6">
      <c r="A175" s="252">
        <v>38391.708333333336</v>
      </c>
      <c r="B175" s="251">
        <v>23.91</v>
      </c>
      <c r="C175" s="19">
        <v>3</v>
      </c>
      <c r="D175" s="19">
        <v>8</v>
      </c>
      <c r="F175" s="1">
        <v>8346</v>
      </c>
    </row>
    <row r="176" spans="1:6">
      <c r="A176" s="252">
        <v>38391.75</v>
      </c>
      <c r="B176" s="251">
        <v>23.91</v>
      </c>
      <c r="C176" s="19">
        <v>3</v>
      </c>
      <c r="D176" s="19">
        <v>5</v>
      </c>
      <c r="F176" s="1">
        <v>8347</v>
      </c>
    </row>
    <row r="177" spans="1:6">
      <c r="A177" s="252">
        <v>38394.75</v>
      </c>
      <c r="B177" s="251">
        <v>23.91</v>
      </c>
      <c r="C177" s="19">
        <v>8</v>
      </c>
      <c r="D177" s="19">
        <v>13</v>
      </c>
      <c r="F177" s="1">
        <v>8419</v>
      </c>
    </row>
    <row r="178" spans="1:6">
      <c r="A178" s="252">
        <v>38394.791666666664</v>
      </c>
      <c r="B178" s="251">
        <v>23.91</v>
      </c>
      <c r="C178" s="19">
        <v>2</v>
      </c>
      <c r="D178" s="19">
        <v>7</v>
      </c>
      <c r="F178" s="1">
        <v>8420</v>
      </c>
    </row>
    <row r="179" spans="1:6">
      <c r="A179" s="252">
        <v>38394.833333333336</v>
      </c>
      <c r="B179" s="251">
        <v>23.91</v>
      </c>
      <c r="C179" s="19">
        <v>3</v>
      </c>
      <c r="D179" s="19">
        <v>4</v>
      </c>
      <c r="F179" s="1">
        <v>8421</v>
      </c>
    </row>
    <row r="180" spans="1:6">
      <c r="A180" s="252">
        <v>38398.75</v>
      </c>
      <c r="B180" s="251">
        <v>25.15</v>
      </c>
      <c r="C180" s="19">
        <v>4</v>
      </c>
      <c r="D180" s="19">
        <v>5</v>
      </c>
      <c r="F180" s="1">
        <v>8515</v>
      </c>
    </row>
    <row r="181" spans="1:6">
      <c r="A181" s="252">
        <v>38398.791666666664</v>
      </c>
      <c r="B181" s="251">
        <v>25.15</v>
      </c>
      <c r="C181" s="19">
        <v>4</v>
      </c>
      <c r="D181" s="19">
        <v>5</v>
      </c>
      <c r="F181" s="1">
        <v>8516</v>
      </c>
    </row>
    <row r="182" spans="1:6">
      <c r="A182" s="252">
        <v>38398.833333333336</v>
      </c>
      <c r="B182" s="251">
        <v>25.15</v>
      </c>
      <c r="C182" s="19">
        <v>2</v>
      </c>
      <c r="D182" s="19">
        <v>4</v>
      </c>
      <c r="F182" s="1">
        <v>8517</v>
      </c>
    </row>
    <row r="183" spans="1:6">
      <c r="A183" s="252">
        <v>38401.75</v>
      </c>
      <c r="B183" s="251">
        <v>25.3</v>
      </c>
      <c r="C183" s="19">
        <v>3</v>
      </c>
      <c r="D183" s="19">
        <v>7</v>
      </c>
      <c r="F183" s="1">
        <v>8587</v>
      </c>
    </row>
    <row r="184" spans="1:6">
      <c r="A184" s="252">
        <v>38401.791666666664</v>
      </c>
      <c r="B184" s="251">
        <v>25.3</v>
      </c>
      <c r="C184" s="19">
        <v>2</v>
      </c>
      <c r="D184" s="19">
        <v>7</v>
      </c>
      <c r="F184" s="1">
        <v>8588</v>
      </c>
    </row>
    <row r="185" spans="1:6">
      <c r="A185" s="252">
        <v>38401.833333333336</v>
      </c>
      <c r="B185" s="251">
        <v>25.3</v>
      </c>
      <c r="C185" s="19">
        <v>3</v>
      </c>
      <c r="D185" s="19">
        <v>5</v>
      </c>
      <c r="F185" s="1">
        <v>8589</v>
      </c>
    </row>
    <row r="186" spans="1:6">
      <c r="A186" s="252">
        <v>38405.75</v>
      </c>
      <c r="B186" s="251">
        <v>26.07</v>
      </c>
      <c r="C186" s="19">
        <v>5</v>
      </c>
      <c r="D186" s="19">
        <v>13</v>
      </c>
      <c r="F186" s="1">
        <v>8683</v>
      </c>
    </row>
    <row r="187" spans="1:6">
      <c r="A187" s="252">
        <v>38405.791666666664</v>
      </c>
      <c r="B187" s="251">
        <v>26.07</v>
      </c>
      <c r="C187" s="19">
        <v>5</v>
      </c>
      <c r="D187" s="19">
        <v>10</v>
      </c>
      <c r="F187" s="1">
        <v>8684</v>
      </c>
    </row>
    <row r="188" spans="1:6">
      <c r="A188" s="252">
        <v>38405.833333333336</v>
      </c>
      <c r="B188" s="251">
        <v>26.07</v>
      </c>
      <c r="C188" s="19">
        <v>6</v>
      </c>
      <c r="D188" s="19">
        <v>10</v>
      </c>
      <c r="F188" s="1">
        <v>8685</v>
      </c>
    </row>
    <row r="189" spans="1:6">
      <c r="A189" s="252">
        <v>38408.75</v>
      </c>
      <c r="B189" s="251">
        <v>26.07</v>
      </c>
      <c r="C189" s="19">
        <v>7</v>
      </c>
      <c r="D189" s="19">
        <v>9</v>
      </c>
      <c r="F189" s="1">
        <v>8755</v>
      </c>
    </row>
    <row r="190" spans="1:6">
      <c r="A190" s="252">
        <v>38408.791666666664</v>
      </c>
      <c r="B190" s="251">
        <v>26.07</v>
      </c>
      <c r="C190" s="19">
        <v>4</v>
      </c>
      <c r="D190" s="19">
        <v>7</v>
      </c>
      <c r="F190" s="1">
        <v>8756</v>
      </c>
    </row>
    <row r="191" spans="1:6">
      <c r="A191" s="252">
        <v>38408.833333333336</v>
      </c>
      <c r="B191" s="251">
        <v>26.07</v>
      </c>
      <c r="C191" s="19">
        <v>2</v>
      </c>
      <c r="D191" s="19">
        <v>4</v>
      </c>
      <c r="F191" s="1">
        <v>8757</v>
      </c>
    </row>
    <row r="192" spans="1:6">
      <c r="A192" s="252">
        <v>38412.666666666664</v>
      </c>
      <c r="B192" s="251">
        <v>26.97</v>
      </c>
      <c r="C192" s="19">
        <v>15</v>
      </c>
      <c r="D192" s="19">
        <v>26</v>
      </c>
      <c r="F192" s="1">
        <v>8849</v>
      </c>
    </row>
    <row r="193" spans="1:6">
      <c r="A193" s="252">
        <v>38412.708333333336</v>
      </c>
      <c r="B193" s="251">
        <v>27.04</v>
      </c>
      <c r="C193" s="19">
        <v>14</v>
      </c>
      <c r="D193" s="19">
        <v>22</v>
      </c>
      <c r="F193" s="1">
        <v>8850</v>
      </c>
    </row>
    <row r="194" spans="1:6">
      <c r="A194" s="252">
        <v>38412.75</v>
      </c>
      <c r="B194" s="251">
        <v>27.08</v>
      </c>
      <c r="C194" s="19">
        <v>7</v>
      </c>
      <c r="D194" s="19">
        <v>20</v>
      </c>
      <c r="F194" s="1">
        <v>8851</v>
      </c>
    </row>
    <row r="195" spans="1:6">
      <c r="A195" s="252">
        <v>38415.708333333336</v>
      </c>
      <c r="B195" s="251">
        <v>27.22</v>
      </c>
      <c r="C195" s="19">
        <v>8</v>
      </c>
      <c r="D195" s="19">
        <v>16</v>
      </c>
      <c r="F195" s="1">
        <v>8922</v>
      </c>
    </row>
    <row r="196" spans="1:6">
      <c r="A196" s="252">
        <v>38415.75</v>
      </c>
      <c r="B196" s="251">
        <v>27.22</v>
      </c>
      <c r="C196" s="19">
        <v>6</v>
      </c>
      <c r="D196" s="19">
        <v>10</v>
      </c>
      <c r="F196" s="1">
        <v>8923</v>
      </c>
    </row>
    <row r="197" spans="1:6">
      <c r="A197" s="252">
        <v>38415.791666666664</v>
      </c>
      <c r="B197" s="251">
        <v>27.22</v>
      </c>
      <c r="C197" s="19">
        <v>7</v>
      </c>
      <c r="D197" s="19">
        <v>10</v>
      </c>
      <c r="F197" s="1">
        <v>8924</v>
      </c>
    </row>
    <row r="198" spans="1:6">
      <c r="A198" s="252">
        <v>38419.791666666664</v>
      </c>
      <c r="B198" s="251">
        <v>27.22</v>
      </c>
      <c r="C198" s="19">
        <v>2</v>
      </c>
      <c r="D198" s="19">
        <v>5</v>
      </c>
      <c r="F198" s="1">
        <v>9020</v>
      </c>
    </row>
    <row r="199" spans="1:6">
      <c r="A199" s="252">
        <v>38419.833333333336</v>
      </c>
      <c r="B199" s="251">
        <v>27.22</v>
      </c>
      <c r="C199" s="19">
        <v>2</v>
      </c>
      <c r="D199" s="19">
        <v>3</v>
      </c>
      <c r="F199" s="1">
        <v>9021</v>
      </c>
    </row>
    <row r="200" spans="1:6">
      <c r="A200" s="252">
        <v>38419.875</v>
      </c>
      <c r="B200" s="251">
        <v>27.22</v>
      </c>
      <c r="C200" s="19">
        <v>3</v>
      </c>
      <c r="D200" s="19">
        <v>4</v>
      </c>
      <c r="F200" s="1">
        <v>9022</v>
      </c>
    </row>
    <row r="201" spans="1:6">
      <c r="A201" s="252">
        <v>38422.75</v>
      </c>
      <c r="B201" s="251">
        <v>27.22</v>
      </c>
      <c r="C201" s="19">
        <v>1</v>
      </c>
      <c r="D201" s="19">
        <v>5</v>
      </c>
      <c r="F201" s="1">
        <v>9091</v>
      </c>
    </row>
    <row r="202" spans="1:6">
      <c r="A202" s="252">
        <v>38422.791666666664</v>
      </c>
      <c r="B202" s="251">
        <v>27.22</v>
      </c>
      <c r="C202" s="19">
        <v>3</v>
      </c>
      <c r="D202" s="19">
        <v>5</v>
      </c>
      <c r="F202" s="1">
        <v>9092</v>
      </c>
    </row>
    <row r="203" spans="1:6">
      <c r="A203" s="252">
        <v>38422.833333333336</v>
      </c>
      <c r="B203" s="251">
        <v>27.22</v>
      </c>
      <c r="C203" s="19">
        <v>4</v>
      </c>
      <c r="D203" s="19">
        <v>6</v>
      </c>
      <c r="F203" s="1">
        <v>9093</v>
      </c>
    </row>
    <row r="204" spans="1:6">
      <c r="A204" s="252">
        <v>38426.708333333336</v>
      </c>
      <c r="B204" s="251">
        <v>27.22</v>
      </c>
      <c r="C204" s="19">
        <v>7</v>
      </c>
      <c r="D204" s="19">
        <v>11</v>
      </c>
      <c r="F204" s="1">
        <v>9186</v>
      </c>
    </row>
    <row r="205" spans="1:6">
      <c r="A205" s="252">
        <v>38426.75</v>
      </c>
      <c r="B205" s="251">
        <v>27.22</v>
      </c>
      <c r="C205" s="19">
        <v>4</v>
      </c>
      <c r="D205" s="19">
        <v>9</v>
      </c>
      <c r="F205" s="1">
        <v>9187</v>
      </c>
    </row>
    <row r="206" spans="1:6">
      <c r="A206" s="252">
        <v>38426.791666666664</v>
      </c>
      <c r="B206" s="251">
        <v>27.22</v>
      </c>
      <c r="C206" s="19">
        <v>2</v>
      </c>
      <c r="D206" s="19">
        <v>4</v>
      </c>
      <c r="F206" s="1">
        <v>9188</v>
      </c>
    </row>
    <row r="207" spans="1:6">
      <c r="A207" s="252">
        <v>38433.708333333336</v>
      </c>
      <c r="B207" s="251">
        <v>30.34</v>
      </c>
      <c r="C207" s="19">
        <v>9</v>
      </c>
      <c r="D207" s="19">
        <v>22</v>
      </c>
      <c r="F207" s="1">
        <v>9354</v>
      </c>
    </row>
    <row r="208" spans="1:6">
      <c r="A208" s="252">
        <v>38433.75</v>
      </c>
      <c r="B208" s="251">
        <v>30.34</v>
      </c>
      <c r="C208" s="19">
        <v>8</v>
      </c>
      <c r="D208" s="19">
        <v>18</v>
      </c>
      <c r="F208" s="1">
        <v>9355</v>
      </c>
    </row>
    <row r="209" spans="1:6">
      <c r="A209" s="252">
        <v>38433.791666666664</v>
      </c>
      <c r="B209" s="251">
        <v>30.5</v>
      </c>
      <c r="C209" s="19">
        <v>9</v>
      </c>
      <c r="D209" s="19">
        <v>15</v>
      </c>
      <c r="F209" s="1">
        <v>9356</v>
      </c>
    </row>
    <row r="210" spans="1:6">
      <c r="A210" s="252">
        <v>38436.791666666664</v>
      </c>
      <c r="B210" s="251">
        <v>31.72</v>
      </c>
      <c r="C210" s="19">
        <v>3</v>
      </c>
      <c r="D210" s="19">
        <v>5</v>
      </c>
      <c r="F210" s="1">
        <v>9428</v>
      </c>
    </row>
    <row r="211" spans="1:6">
      <c r="A211" s="252">
        <v>38436.833333333336</v>
      </c>
      <c r="B211" s="251">
        <v>31.72</v>
      </c>
      <c r="C211" s="19">
        <v>1</v>
      </c>
      <c r="D211" s="19">
        <v>5</v>
      </c>
      <c r="F211" s="1">
        <v>9429</v>
      </c>
    </row>
    <row r="212" spans="1:6">
      <c r="A212" s="252">
        <v>38436.875</v>
      </c>
      <c r="B212" s="251">
        <v>31.72</v>
      </c>
      <c r="C212" s="19">
        <v>4</v>
      </c>
      <c r="D212" s="19">
        <v>5</v>
      </c>
      <c r="F212" s="1">
        <v>9430</v>
      </c>
    </row>
    <row r="213" spans="1:6">
      <c r="A213" s="252">
        <v>38443.708333333336</v>
      </c>
      <c r="B213" s="251">
        <v>32.18</v>
      </c>
      <c r="C213" s="19">
        <v>5</v>
      </c>
      <c r="D213" s="19">
        <v>10</v>
      </c>
      <c r="F213" s="1">
        <v>9594</v>
      </c>
    </row>
    <row r="214" spans="1:6">
      <c r="A214" s="252">
        <v>38443.75</v>
      </c>
      <c r="B214" s="251">
        <v>32.18</v>
      </c>
      <c r="C214" s="19">
        <v>4</v>
      </c>
      <c r="D214" s="19">
        <v>9</v>
      </c>
      <c r="F214" s="1">
        <v>9595</v>
      </c>
    </row>
    <row r="215" spans="1:6">
      <c r="A215" s="252">
        <v>38443.791666666664</v>
      </c>
      <c r="B215" s="251">
        <v>32.18</v>
      </c>
      <c r="C215" s="19">
        <v>0</v>
      </c>
      <c r="D215" s="19">
        <v>5</v>
      </c>
      <c r="F215" s="1">
        <v>9596</v>
      </c>
    </row>
    <row r="216" spans="1:6">
      <c r="A216" s="252">
        <v>38447.708333333336</v>
      </c>
      <c r="B216" s="251">
        <v>32.44</v>
      </c>
      <c r="C216" s="19">
        <v>3</v>
      </c>
      <c r="D216" s="19">
        <v>9</v>
      </c>
      <c r="F216" s="1">
        <v>9690</v>
      </c>
    </row>
    <row r="217" spans="1:6">
      <c r="A217" s="252">
        <v>38447.75</v>
      </c>
      <c r="B217" s="251">
        <v>32.44</v>
      </c>
      <c r="C217" s="19">
        <v>3</v>
      </c>
      <c r="D217" s="19">
        <v>7</v>
      </c>
      <c r="F217" s="1">
        <v>9691</v>
      </c>
    </row>
    <row r="218" spans="1:6">
      <c r="A218" s="252">
        <v>38447.791666666664</v>
      </c>
      <c r="B218" s="251">
        <v>32.44</v>
      </c>
      <c r="C218" s="19">
        <v>1</v>
      </c>
      <c r="D218" s="19">
        <v>4</v>
      </c>
      <c r="F218" s="1">
        <v>9692</v>
      </c>
    </row>
    <row r="219" spans="1:6">
      <c r="A219" s="252">
        <v>38450.708333333336</v>
      </c>
      <c r="B219" s="251">
        <v>33.28</v>
      </c>
      <c r="C219" s="19">
        <v>13</v>
      </c>
      <c r="D219" s="19">
        <v>24</v>
      </c>
      <c r="F219" s="1">
        <v>9762</v>
      </c>
    </row>
    <row r="220" spans="1:6">
      <c r="A220" s="252">
        <v>38450.75</v>
      </c>
      <c r="B220" s="251">
        <v>33.28</v>
      </c>
      <c r="C220" s="19">
        <v>8</v>
      </c>
      <c r="D220" s="19">
        <v>18</v>
      </c>
      <c r="F220" s="1">
        <v>9763</v>
      </c>
    </row>
    <row r="221" spans="1:6">
      <c r="A221" s="252">
        <v>38450.791666666664</v>
      </c>
      <c r="B221" s="251">
        <v>33.28</v>
      </c>
      <c r="C221" s="19">
        <v>7</v>
      </c>
      <c r="D221" s="19">
        <v>16</v>
      </c>
      <c r="F221" s="1">
        <v>9764</v>
      </c>
    </row>
    <row r="222" spans="1:6">
      <c r="A222" s="252">
        <v>38454.75</v>
      </c>
      <c r="B222" s="251">
        <v>33.32</v>
      </c>
      <c r="C222" s="19">
        <v>6</v>
      </c>
      <c r="D222" s="19">
        <v>18</v>
      </c>
      <c r="F222" s="1">
        <v>9859</v>
      </c>
    </row>
    <row r="223" spans="1:6">
      <c r="A223" s="252">
        <v>38454.791666666664</v>
      </c>
      <c r="B223" s="251">
        <v>33.32</v>
      </c>
      <c r="C223" s="19">
        <v>4</v>
      </c>
      <c r="D223" s="19">
        <v>13</v>
      </c>
      <c r="F223" s="1">
        <v>9860</v>
      </c>
    </row>
    <row r="224" spans="1:6">
      <c r="A224" s="252">
        <v>38454.833333333336</v>
      </c>
      <c r="B224" s="251">
        <v>33.35</v>
      </c>
      <c r="C224" s="19">
        <v>4</v>
      </c>
      <c r="D224" s="19">
        <v>11</v>
      </c>
      <c r="F224" s="1">
        <v>9861</v>
      </c>
    </row>
    <row r="225" spans="1:6">
      <c r="A225" s="252">
        <v>38457.75</v>
      </c>
      <c r="B225" s="251">
        <v>33.35</v>
      </c>
      <c r="C225" s="19">
        <v>1</v>
      </c>
      <c r="D225" s="19">
        <v>4</v>
      </c>
      <c r="F225" s="1">
        <v>9931</v>
      </c>
    </row>
    <row r="226" spans="1:6">
      <c r="A226" s="252">
        <v>38457.791666666664</v>
      </c>
      <c r="B226" s="251">
        <v>33.35</v>
      </c>
      <c r="C226" s="19">
        <v>1</v>
      </c>
      <c r="D226" s="19">
        <v>4</v>
      </c>
      <c r="F226" s="1">
        <v>9932</v>
      </c>
    </row>
    <row r="227" spans="1:6">
      <c r="A227" s="252">
        <v>38457.833333333336</v>
      </c>
      <c r="B227" s="251">
        <v>33.35</v>
      </c>
      <c r="C227" s="19">
        <v>4</v>
      </c>
      <c r="D227" s="19">
        <v>8</v>
      </c>
      <c r="F227" s="1">
        <v>9933</v>
      </c>
    </row>
    <row r="228" spans="1:6">
      <c r="A228" s="252">
        <v>38461.75</v>
      </c>
      <c r="B228" s="251">
        <v>33.35</v>
      </c>
      <c r="C228" s="19">
        <v>7</v>
      </c>
      <c r="D228" s="19">
        <v>19</v>
      </c>
      <c r="F228" s="1">
        <v>10027</v>
      </c>
    </row>
    <row r="229" spans="1:6">
      <c r="A229" s="252">
        <v>38461.791666666664</v>
      </c>
      <c r="B229" s="251">
        <v>33.35</v>
      </c>
      <c r="C229" s="19">
        <v>4</v>
      </c>
      <c r="D229" s="19">
        <v>18</v>
      </c>
      <c r="F229" s="1">
        <v>10028</v>
      </c>
    </row>
    <row r="230" spans="1:6">
      <c r="A230" s="252">
        <v>38461.833333333336</v>
      </c>
      <c r="B230" s="251">
        <v>33.35</v>
      </c>
      <c r="C230" s="19">
        <v>8</v>
      </c>
      <c r="D230" s="19">
        <v>14</v>
      </c>
      <c r="F230" s="1">
        <v>10029</v>
      </c>
    </row>
    <row r="231" spans="1:6">
      <c r="A231" s="252">
        <v>38471.666666666664</v>
      </c>
      <c r="B231" s="251">
        <v>34.049999999999997</v>
      </c>
      <c r="C231" s="19">
        <v>8</v>
      </c>
      <c r="D231" s="19">
        <v>16</v>
      </c>
      <c r="F231" s="1">
        <v>10265</v>
      </c>
    </row>
    <row r="232" spans="1:6">
      <c r="A232" s="252">
        <v>38471.708333333336</v>
      </c>
      <c r="B232" s="251">
        <v>34.049999999999997</v>
      </c>
      <c r="C232" s="19">
        <v>9</v>
      </c>
      <c r="D232" s="19">
        <v>40</v>
      </c>
      <c r="F232" s="1">
        <v>10266</v>
      </c>
    </row>
    <row r="233" spans="1:6">
      <c r="A233" s="252">
        <v>38471.75</v>
      </c>
      <c r="B233" s="251">
        <v>34.049999999999997</v>
      </c>
      <c r="C233" s="19">
        <v>9</v>
      </c>
      <c r="D233" s="19">
        <v>53</v>
      </c>
      <c r="F233" s="1">
        <v>10267</v>
      </c>
    </row>
    <row r="234" spans="1:6">
      <c r="A234" s="252">
        <v>38478.583333333336</v>
      </c>
      <c r="B234" s="251">
        <v>35.42</v>
      </c>
      <c r="C234" s="19">
        <v>9</v>
      </c>
      <c r="D234" s="19">
        <v>17</v>
      </c>
      <c r="F234" s="1">
        <v>10431</v>
      </c>
    </row>
    <row r="235" spans="1:6">
      <c r="A235" s="252">
        <v>38478.625</v>
      </c>
      <c r="B235" s="251">
        <v>35.42</v>
      </c>
      <c r="C235" s="19">
        <v>7</v>
      </c>
      <c r="D235" s="19">
        <v>16</v>
      </c>
      <c r="F235" s="1">
        <v>10432</v>
      </c>
    </row>
    <row r="236" spans="1:6">
      <c r="A236" s="252">
        <v>38478.666666666664</v>
      </c>
      <c r="B236" s="251">
        <v>35.42</v>
      </c>
      <c r="C236" s="19">
        <v>7</v>
      </c>
      <c r="D236" s="19">
        <v>16</v>
      </c>
      <c r="F236" s="1">
        <v>10433</v>
      </c>
    </row>
    <row r="237" spans="1:6">
      <c r="A237" s="252">
        <v>38485.541666666664</v>
      </c>
      <c r="B237" s="251">
        <v>37.380000000000003</v>
      </c>
      <c r="C237" s="19">
        <v>5</v>
      </c>
      <c r="D237" s="19">
        <v>13</v>
      </c>
      <c r="F237" s="1">
        <v>10598</v>
      </c>
    </row>
    <row r="238" spans="1:6">
      <c r="A238" s="252">
        <v>38485.583333333336</v>
      </c>
      <c r="B238" s="251">
        <v>37.380000000000003</v>
      </c>
      <c r="C238" s="19">
        <v>7</v>
      </c>
      <c r="D238" s="19">
        <v>30</v>
      </c>
      <c r="F238" s="1">
        <v>10599</v>
      </c>
    </row>
    <row r="239" spans="1:6">
      <c r="A239" s="252">
        <v>38485.625</v>
      </c>
      <c r="B239" s="251">
        <v>37.380000000000003</v>
      </c>
      <c r="C239" s="19">
        <v>9</v>
      </c>
      <c r="D239" s="19">
        <v>30</v>
      </c>
      <c r="F239" s="1">
        <v>10600</v>
      </c>
    </row>
    <row r="240" spans="1:6">
      <c r="A240" s="252">
        <v>38748.625</v>
      </c>
      <c r="B240" s="251">
        <v>26.26</v>
      </c>
      <c r="C240" s="19">
        <v>3</v>
      </c>
      <c r="D240" s="19">
        <v>8</v>
      </c>
      <c r="F240" s="1">
        <v>10696</v>
      </c>
    </row>
    <row r="241" spans="1:6">
      <c r="A241" s="252">
        <v>38748.666666666664</v>
      </c>
      <c r="B241" s="251">
        <v>26.26</v>
      </c>
      <c r="C241" s="19">
        <v>2</v>
      </c>
      <c r="D241" s="19">
        <v>6</v>
      </c>
      <c r="F241" s="1">
        <v>10697</v>
      </c>
    </row>
    <row r="242" spans="1:6">
      <c r="A242" s="252">
        <v>38748.708333333336</v>
      </c>
      <c r="B242" s="251">
        <v>26.26</v>
      </c>
      <c r="C242" s="19">
        <v>3</v>
      </c>
      <c r="D242" s="19">
        <v>5</v>
      </c>
      <c r="F242" s="1">
        <v>10698</v>
      </c>
    </row>
    <row r="243" spans="1:6">
      <c r="A243" s="252">
        <v>38755.708333333336</v>
      </c>
      <c r="B243" s="251">
        <v>27.53</v>
      </c>
      <c r="C243" s="19">
        <v>4</v>
      </c>
      <c r="D243" s="19">
        <v>6</v>
      </c>
      <c r="F243" s="1">
        <v>10866</v>
      </c>
    </row>
    <row r="244" spans="1:6">
      <c r="A244" s="252">
        <v>38755.75</v>
      </c>
      <c r="B244" s="251">
        <v>27.53</v>
      </c>
      <c r="C244" s="19">
        <v>7</v>
      </c>
      <c r="D244" s="19">
        <v>13</v>
      </c>
      <c r="F244" s="1">
        <v>10867</v>
      </c>
    </row>
    <row r="245" spans="1:6">
      <c r="A245" s="252">
        <v>38755.791666666664</v>
      </c>
      <c r="B245" s="251">
        <v>27.53</v>
      </c>
      <c r="C245" s="19">
        <v>7</v>
      </c>
      <c r="D245" s="19">
        <v>13</v>
      </c>
      <c r="F245" s="1">
        <v>10868</v>
      </c>
    </row>
    <row r="246" spans="1:6">
      <c r="A246" s="252">
        <v>38758.666666666664</v>
      </c>
      <c r="B246" s="251">
        <v>27.53</v>
      </c>
      <c r="C246" s="19">
        <v>2</v>
      </c>
      <c r="D246" s="19">
        <v>7</v>
      </c>
      <c r="F246" s="1">
        <v>10937</v>
      </c>
    </row>
    <row r="247" spans="1:6">
      <c r="A247" s="252">
        <v>38758.708333333336</v>
      </c>
      <c r="B247" s="251">
        <v>27.53</v>
      </c>
      <c r="C247" s="19">
        <v>3</v>
      </c>
      <c r="D247" s="19">
        <v>5</v>
      </c>
      <c r="F247" s="1">
        <v>10938</v>
      </c>
    </row>
    <row r="248" spans="1:6">
      <c r="A248" s="252">
        <v>38758.75</v>
      </c>
      <c r="B248" s="251">
        <v>27.53</v>
      </c>
      <c r="C248" s="19">
        <v>3</v>
      </c>
      <c r="D248" s="19">
        <v>5</v>
      </c>
      <c r="F248" s="1">
        <v>10939</v>
      </c>
    </row>
    <row r="249" spans="1:6">
      <c r="A249" s="252">
        <v>38765.541666666664</v>
      </c>
      <c r="B249" s="251">
        <v>27.53</v>
      </c>
      <c r="C249" s="19">
        <v>3</v>
      </c>
      <c r="D249" s="19">
        <v>12</v>
      </c>
      <c r="F249" s="1">
        <v>11102</v>
      </c>
    </row>
    <row r="250" spans="1:6">
      <c r="A250" s="252">
        <v>38765.583333333336</v>
      </c>
      <c r="B250" s="251">
        <v>27.53</v>
      </c>
      <c r="C250" s="19">
        <v>6</v>
      </c>
      <c r="D250" s="19">
        <v>12</v>
      </c>
      <c r="F250" s="1">
        <v>11103</v>
      </c>
    </row>
    <row r="251" spans="1:6">
      <c r="A251" s="252">
        <v>38765.625</v>
      </c>
      <c r="B251" s="251">
        <v>27.53</v>
      </c>
      <c r="C251" s="19">
        <v>7</v>
      </c>
      <c r="D251" s="19">
        <v>13</v>
      </c>
      <c r="F251" s="1">
        <v>11104</v>
      </c>
    </row>
    <row r="252" spans="1:6">
      <c r="A252" s="252">
        <v>38772.708333333336</v>
      </c>
      <c r="B252" s="251">
        <v>27.61</v>
      </c>
      <c r="C252" s="19">
        <v>6</v>
      </c>
      <c r="D252" s="19">
        <v>11</v>
      </c>
      <c r="F252" s="1">
        <v>11274</v>
      </c>
    </row>
    <row r="253" spans="1:6">
      <c r="A253" s="252">
        <v>38772.75</v>
      </c>
      <c r="B253" s="251">
        <v>27.61</v>
      </c>
      <c r="C253" s="19">
        <v>7</v>
      </c>
      <c r="D253" s="19">
        <v>8</v>
      </c>
      <c r="F253" s="1">
        <v>11275</v>
      </c>
    </row>
    <row r="254" spans="1:6">
      <c r="A254" s="252">
        <v>38772.791666666664</v>
      </c>
      <c r="B254" s="251">
        <v>27.61</v>
      </c>
      <c r="C254" s="19">
        <v>3</v>
      </c>
      <c r="D254" s="19">
        <v>8</v>
      </c>
      <c r="F254" s="1">
        <v>11276</v>
      </c>
    </row>
    <row r="255" spans="1:6">
      <c r="A255" s="252">
        <v>38797.708333333336</v>
      </c>
      <c r="B255" s="251">
        <v>34.43</v>
      </c>
      <c r="C255" s="19">
        <v>6</v>
      </c>
      <c r="D255" s="19">
        <v>12</v>
      </c>
      <c r="F255" s="1">
        <v>11394</v>
      </c>
    </row>
    <row r="256" spans="1:6">
      <c r="A256" s="252">
        <v>38797.75</v>
      </c>
      <c r="B256" s="251">
        <v>34.43</v>
      </c>
      <c r="C256" s="19">
        <v>2</v>
      </c>
      <c r="D256" s="19">
        <v>8</v>
      </c>
      <c r="F256" s="1">
        <v>11395</v>
      </c>
    </row>
    <row r="257" spans="1:6">
      <c r="A257" s="252">
        <v>38797.791666666664</v>
      </c>
      <c r="B257" s="251">
        <v>34.43</v>
      </c>
      <c r="C257" s="19">
        <v>2</v>
      </c>
      <c r="D257" s="19">
        <v>6</v>
      </c>
      <c r="F257" s="1">
        <v>11396</v>
      </c>
    </row>
    <row r="258" spans="1:6">
      <c r="A258" s="252">
        <v>39445.666666666664</v>
      </c>
      <c r="B258" s="251">
        <v>30.35</v>
      </c>
      <c r="C258" s="19">
        <v>1</v>
      </c>
      <c r="D258" s="19">
        <v>4</v>
      </c>
      <c r="F258" s="1">
        <v>11513</v>
      </c>
    </row>
    <row r="259" spans="1:6">
      <c r="A259" s="252">
        <v>39445.708333333336</v>
      </c>
      <c r="B259" s="251">
        <v>30.37</v>
      </c>
      <c r="C259" s="19">
        <v>1</v>
      </c>
      <c r="D259" s="19">
        <v>3</v>
      </c>
      <c r="F259" s="1">
        <v>11514</v>
      </c>
    </row>
    <row r="260" spans="1:6">
      <c r="A260" s="252">
        <v>39445.75</v>
      </c>
      <c r="B260" s="251">
        <v>30.38</v>
      </c>
      <c r="C260" s="19">
        <v>3</v>
      </c>
      <c r="D260" s="19">
        <v>5</v>
      </c>
      <c r="F260" s="1">
        <v>11515</v>
      </c>
    </row>
    <row r="261" spans="1:6">
      <c r="A261" s="252">
        <v>39448.666666666664</v>
      </c>
      <c r="B261" s="251">
        <v>30.42</v>
      </c>
      <c r="C261" s="19">
        <v>1</v>
      </c>
      <c r="D261" s="19">
        <v>5</v>
      </c>
      <c r="F261" s="1">
        <v>11585</v>
      </c>
    </row>
    <row r="262" spans="1:6">
      <c r="A262" s="252">
        <v>39448.708333333336</v>
      </c>
      <c r="B262" s="251">
        <v>30.42</v>
      </c>
      <c r="C262" s="19">
        <v>3</v>
      </c>
      <c r="D262" s="19">
        <v>4</v>
      </c>
      <c r="F262" s="1">
        <v>11586</v>
      </c>
    </row>
    <row r="263" spans="1:6">
      <c r="A263" s="252">
        <v>39448.75</v>
      </c>
      <c r="B263" s="251">
        <v>30.42</v>
      </c>
      <c r="C263" s="19">
        <v>3</v>
      </c>
      <c r="D263" s="19">
        <v>5</v>
      </c>
      <c r="F263" s="1">
        <v>11587</v>
      </c>
    </row>
    <row r="264" spans="1:6">
      <c r="A264" s="252">
        <v>39456.041666666664</v>
      </c>
      <c r="B264" s="251">
        <v>34.630000000000003</v>
      </c>
      <c r="C264" s="19">
        <v>3</v>
      </c>
      <c r="D264" s="19">
        <v>5</v>
      </c>
      <c r="F264" s="1">
        <v>11762</v>
      </c>
    </row>
    <row r="265" spans="1:6">
      <c r="A265" s="252">
        <v>39456.083333333336</v>
      </c>
      <c r="B265" s="251">
        <v>34.630000000000003</v>
      </c>
      <c r="C265" s="19">
        <v>2</v>
      </c>
      <c r="D265" s="19">
        <v>6</v>
      </c>
      <c r="F265" s="1">
        <v>11763</v>
      </c>
    </row>
    <row r="266" spans="1:6">
      <c r="A266" s="252">
        <v>39456.125</v>
      </c>
      <c r="B266" s="251">
        <v>34.630000000000003</v>
      </c>
      <c r="C266" s="19">
        <v>3</v>
      </c>
      <c r="D266" s="19">
        <v>5</v>
      </c>
      <c r="F266" s="1">
        <v>11764</v>
      </c>
    </row>
    <row r="267" spans="1:6">
      <c r="A267" s="252">
        <v>39459.666666666664</v>
      </c>
      <c r="B267" s="251">
        <v>35.24</v>
      </c>
      <c r="C267" s="19">
        <v>5</v>
      </c>
      <c r="D267" s="19">
        <v>9</v>
      </c>
      <c r="F267" s="1">
        <v>11849</v>
      </c>
    </row>
    <row r="268" spans="1:6">
      <c r="A268" s="252">
        <v>39459.708333333336</v>
      </c>
      <c r="B268" s="251">
        <v>35.24</v>
      </c>
      <c r="C268" s="19">
        <v>5</v>
      </c>
      <c r="D268" s="19">
        <v>8</v>
      </c>
      <c r="F268" s="1">
        <v>11850</v>
      </c>
    </row>
    <row r="269" spans="1:6">
      <c r="A269" s="252">
        <v>39459.75</v>
      </c>
      <c r="B269" s="251">
        <v>35.24</v>
      </c>
      <c r="C269" s="19">
        <v>4</v>
      </c>
      <c r="D269" s="19">
        <v>6</v>
      </c>
      <c r="F269" s="1">
        <v>11851</v>
      </c>
    </row>
    <row r="270" spans="1:6">
      <c r="A270" s="252">
        <v>39462.791666666664</v>
      </c>
      <c r="B270" s="251">
        <v>35.24</v>
      </c>
      <c r="C270" s="19">
        <v>19</v>
      </c>
      <c r="D270" s="19">
        <v>38</v>
      </c>
      <c r="F270" s="1">
        <v>11924</v>
      </c>
    </row>
    <row r="271" spans="1:6">
      <c r="A271" s="252">
        <v>39462.833333333336</v>
      </c>
      <c r="B271" s="251">
        <v>35.24</v>
      </c>
      <c r="C271" s="19">
        <v>22</v>
      </c>
      <c r="D271" s="19">
        <v>34</v>
      </c>
      <c r="F271" s="1">
        <v>11925</v>
      </c>
    </row>
    <row r="272" spans="1:6">
      <c r="A272" s="252">
        <v>39462.875</v>
      </c>
      <c r="B272" s="251">
        <v>35.24</v>
      </c>
      <c r="C272" s="19">
        <v>23</v>
      </c>
      <c r="D272" s="19">
        <v>38</v>
      </c>
      <c r="F272" s="1">
        <v>11926</v>
      </c>
    </row>
    <row r="273" spans="1:6">
      <c r="A273" s="252">
        <v>39466.791666666664</v>
      </c>
      <c r="B273" s="251">
        <v>35.24</v>
      </c>
      <c r="C273" s="19">
        <v>4</v>
      </c>
      <c r="D273" s="19">
        <v>5</v>
      </c>
      <c r="F273" s="1">
        <v>12020</v>
      </c>
    </row>
    <row r="274" spans="1:6">
      <c r="A274" s="252">
        <v>39466.833333333336</v>
      </c>
      <c r="B274" s="251">
        <v>35.24</v>
      </c>
      <c r="C274" s="19">
        <v>2</v>
      </c>
      <c r="D274" s="19">
        <v>5</v>
      </c>
      <c r="F274" s="1">
        <v>12021</v>
      </c>
    </row>
    <row r="275" spans="1:6">
      <c r="A275" s="252">
        <v>39466.875</v>
      </c>
      <c r="B275" s="251">
        <v>35.24</v>
      </c>
      <c r="C275" s="19">
        <v>5</v>
      </c>
      <c r="D275" s="19">
        <v>7</v>
      </c>
      <c r="F275" s="1">
        <v>12022</v>
      </c>
    </row>
    <row r="276" spans="1:6">
      <c r="A276" s="252">
        <v>39470.75</v>
      </c>
      <c r="B276" s="251">
        <v>35.81</v>
      </c>
      <c r="C276" s="19">
        <v>3</v>
      </c>
      <c r="D276" s="19">
        <v>6</v>
      </c>
      <c r="F276" s="1">
        <v>12115</v>
      </c>
    </row>
    <row r="277" spans="1:6">
      <c r="A277" s="252">
        <v>39470.791666666664</v>
      </c>
      <c r="B277" s="251">
        <v>35.81</v>
      </c>
      <c r="C277" s="19">
        <v>3</v>
      </c>
      <c r="D277" s="19">
        <v>5</v>
      </c>
      <c r="F277" s="1">
        <v>12116</v>
      </c>
    </row>
    <row r="278" spans="1:6">
      <c r="A278" s="252">
        <v>39470.833333333336</v>
      </c>
      <c r="B278" s="251">
        <v>35.81</v>
      </c>
      <c r="C278" s="19">
        <v>3</v>
      </c>
      <c r="D278" s="19">
        <v>6</v>
      </c>
      <c r="F278" s="1">
        <v>12117</v>
      </c>
    </row>
    <row r="279" spans="1:6">
      <c r="A279" s="252">
        <v>39474.833333333336</v>
      </c>
      <c r="B279" s="251">
        <v>38.89</v>
      </c>
      <c r="C279" s="19">
        <v>6</v>
      </c>
      <c r="D279" s="19">
        <v>20</v>
      </c>
      <c r="F279" s="1">
        <v>12213</v>
      </c>
    </row>
    <row r="280" spans="1:6">
      <c r="A280" s="252">
        <v>39474.875</v>
      </c>
      <c r="B280" s="251">
        <v>38.9</v>
      </c>
      <c r="C280" s="19">
        <v>7</v>
      </c>
      <c r="D280" s="19">
        <v>13</v>
      </c>
      <c r="F280" s="1">
        <v>12214</v>
      </c>
    </row>
    <row r="281" spans="1:6">
      <c r="A281" s="252">
        <v>39474.916666666664</v>
      </c>
      <c r="B281" s="251">
        <v>38.9</v>
      </c>
      <c r="C281" s="19">
        <v>7</v>
      </c>
      <c r="D281" s="19">
        <v>15</v>
      </c>
      <c r="F281" s="1">
        <v>12215</v>
      </c>
    </row>
    <row r="282" spans="1:6">
      <c r="A282" s="252">
        <v>39476.75</v>
      </c>
      <c r="B282" s="251">
        <v>39.22</v>
      </c>
      <c r="C282" s="19">
        <v>7</v>
      </c>
      <c r="D282" s="19">
        <v>11</v>
      </c>
      <c r="F282" s="1">
        <v>12259</v>
      </c>
    </row>
    <row r="283" spans="1:6">
      <c r="A283" s="252">
        <v>39476.791666666664</v>
      </c>
      <c r="B283" s="251">
        <v>39.22</v>
      </c>
      <c r="C283" s="19">
        <v>3</v>
      </c>
      <c r="D283" s="19">
        <v>9</v>
      </c>
      <c r="F283" s="1">
        <v>12260</v>
      </c>
    </row>
    <row r="284" spans="1:6">
      <c r="A284" s="252">
        <v>39476.833333333336</v>
      </c>
      <c r="B284" s="251">
        <v>39.22</v>
      </c>
      <c r="C284" s="19">
        <v>8</v>
      </c>
      <c r="D284" s="19">
        <v>13</v>
      </c>
      <c r="F284" s="1">
        <v>12261</v>
      </c>
    </row>
    <row r="285" spans="1:6">
      <c r="A285" s="252">
        <v>39481.291666666664</v>
      </c>
      <c r="B285" s="251">
        <v>41.07</v>
      </c>
      <c r="C285" s="19">
        <v>3</v>
      </c>
      <c r="D285" s="19">
        <v>8</v>
      </c>
      <c r="F285" s="1">
        <v>12368</v>
      </c>
    </row>
    <row r="286" spans="1:6">
      <c r="A286" s="252">
        <v>39481.333333333336</v>
      </c>
      <c r="B286" s="251">
        <v>41.07</v>
      </c>
      <c r="C286" s="19">
        <v>3</v>
      </c>
      <c r="D286" s="19">
        <v>6</v>
      </c>
      <c r="F286" s="1">
        <v>12369</v>
      </c>
    </row>
    <row r="287" spans="1:6">
      <c r="A287" s="252">
        <v>39481.375</v>
      </c>
      <c r="B287" s="251">
        <v>41.07</v>
      </c>
      <c r="C287" s="19">
        <v>2</v>
      </c>
      <c r="D287" s="19">
        <v>6</v>
      </c>
      <c r="F287" s="1">
        <v>12370</v>
      </c>
    </row>
    <row r="288" spans="1:6">
      <c r="A288" s="252">
        <v>39483.791666666664</v>
      </c>
      <c r="B288" s="251">
        <v>41.07</v>
      </c>
      <c r="C288" s="19">
        <v>2</v>
      </c>
      <c r="D288" s="19">
        <v>11</v>
      </c>
      <c r="F288" s="1">
        <v>12428</v>
      </c>
    </row>
    <row r="289" spans="1:6">
      <c r="A289" s="252">
        <v>39483.833333333336</v>
      </c>
      <c r="B289" s="251">
        <v>41.07</v>
      </c>
      <c r="C289" s="19">
        <v>2</v>
      </c>
      <c r="D289" s="19">
        <v>6</v>
      </c>
      <c r="F289" s="1">
        <v>12429</v>
      </c>
    </row>
    <row r="290" spans="1:6">
      <c r="A290" s="252">
        <v>39483.875</v>
      </c>
      <c r="B290" s="251">
        <v>41.07</v>
      </c>
      <c r="C290" s="19">
        <v>2</v>
      </c>
      <c r="D290" s="19">
        <v>4</v>
      </c>
      <c r="F290" s="1">
        <v>12430</v>
      </c>
    </row>
    <row r="291" spans="1:6">
      <c r="A291" s="252">
        <v>39487.75</v>
      </c>
      <c r="B291" s="251">
        <v>41.07</v>
      </c>
      <c r="C291" s="19">
        <v>3</v>
      </c>
      <c r="D291" s="19">
        <v>9</v>
      </c>
      <c r="F291" s="1">
        <v>12523</v>
      </c>
    </row>
    <row r="292" spans="1:6">
      <c r="A292" s="252">
        <v>39487.791666666664</v>
      </c>
      <c r="B292" s="251">
        <v>41.07</v>
      </c>
      <c r="C292" s="19">
        <v>3</v>
      </c>
      <c r="D292" s="19">
        <v>5</v>
      </c>
      <c r="F292" s="1">
        <v>12524</v>
      </c>
    </row>
    <row r="293" spans="1:6">
      <c r="A293" s="252">
        <v>39487.833333333336</v>
      </c>
      <c r="B293" s="251">
        <v>41.07</v>
      </c>
      <c r="C293" s="19">
        <v>2</v>
      </c>
      <c r="D293" s="19">
        <v>4</v>
      </c>
      <c r="F293" s="1">
        <v>12525</v>
      </c>
    </row>
    <row r="294" spans="1:6">
      <c r="A294" s="252">
        <v>39490.75</v>
      </c>
      <c r="B294" s="251">
        <v>41.07</v>
      </c>
      <c r="C294" s="19">
        <v>3</v>
      </c>
      <c r="D294" s="19">
        <v>5</v>
      </c>
      <c r="F294" s="1">
        <v>12595</v>
      </c>
    </row>
    <row r="295" spans="1:6">
      <c r="A295" s="252">
        <v>39490.791666666664</v>
      </c>
      <c r="B295" s="251">
        <v>41.07</v>
      </c>
      <c r="C295" s="19">
        <v>1</v>
      </c>
      <c r="D295" s="19">
        <v>5</v>
      </c>
      <c r="F295" s="1">
        <v>12596</v>
      </c>
    </row>
    <row r="296" spans="1:6">
      <c r="A296" s="252">
        <v>39490.833333333336</v>
      </c>
      <c r="B296" s="251">
        <v>41.07</v>
      </c>
      <c r="C296" s="19">
        <v>2</v>
      </c>
      <c r="D296" s="19">
        <v>6</v>
      </c>
      <c r="F296" s="1">
        <v>12597</v>
      </c>
    </row>
    <row r="297" spans="1:6">
      <c r="A297" s="252">
        <v>39494.75</v>
      </c>
      <c r="B297" s="251">
        <v>41.07</v>
      </c>
      <c r="C297" s="19">
        <v>1</v>
      </c>
      <c r="D297" s="19">
        <v>4</v>
      </c>
      <c r="F297" s="1">
        <v>12691</v>
      </c>
    </row>
    <row r="298" spans="1:6">
      <c r="A298" s="252">
        <v>39494.791666666664</v>
      </c>
      <c r="B298" s="251">
        <v>41.07</v>
      </c>
      <c r="C298" s="19">
        <v>2</v>
      </c>
      <c r="D298" s="19">
        <v>3</v>
      </c>
      <c r="F298" s="1">
        <v>12692</v>
      </c>
    </row>
    <row r="299" spans="1:6">
      <c r="A299" s="252">
        <v>39494.833333333336</v>
      </c>
      <c r="B299" s="251">
        <v>41.07</v>
      </c>
      <c r="C299" s="19">
        <v>2</v>
      </c>
      <c r="D299" s="19">
        <v>4</v>
      </c>
      <c r="F299" s="1">
        <v>12693</v>
      </c>
    </row>
    <row r="300" spans="1:6">
      <c r="A300" s="252">
        <v>39498.75</v>
      </c>
      <c r="B300" s="251">
        <v>41.07</v>
      </c>
      <c r="C300" s="19">
        <v>2</v>
      </c>
      <c r="D300" s="19">
        <v>6</v>
      </c>
      <c r="F300" s="1">
        <v>12787</v>
      </c>
    </row>
    <row r="301" spans="1:6">
      <c r="A301" s="252">
        <v>39498.791666666664</v>
      </c>
      <c r="B301" s="251">
        <v>41.07</v>
      </c>
      <c r="C301" s="19">
        <v>1</v>
      </c>
      <c r="D301" s="19">
        <v>4</v>
      </c>
      <c r="F301" s="1">
        <v>12788</v>
      </c>
    </row>
    <row r="302" spans="1:6">
      <c r="A302" s="252">
        <v>39498.833333333336</v>
      </c>
      <c r="B302" s="251">
        <v>41.07</v>
      </c>
      <c r="C302" s="19">
        <v>1</v>
      </c>
      <c r="D302" s="19">
        <v>3</v>
      </c>
      <c r="F302" s="1">
        <v>12789</v>
      </c>
    </row>
    <row r="303" spans="1:6">
      <c r="A303" s="252">
        <v>39500.75</v>
      </c>
      <c r="B303" s="251">
        <v>41.89</v>
      </c>
      <c r="C303" s="19">
        <v>8</v>
      </c>
      <c r="D303" s="19">
        <v>12</v>
      </c>
      <c r="F303" s="1">
        <v>12835</v>
      </c>
    </row>
    <row r="304" spans="1:6">
      <c r="A304" s="252">
        <v>39500.791666666664</v>
      </c>
      <c r="B304" s="251">
        <v>41.89</v>
      </c>
      <c r="C304" s="19">
        <v>9</v>
      </c>
      <c r="D304" s="19">
        <v>14</v>
      </c>
      <c r="F304" s="1">
        <v>12836</v>
      </c>
    </row>
    <row r="305" spans="1:6">
      <c r="A305" s="252">
        <v>39500.833333333336</v>
      </c>
      <c r="B305" s="251">
        <v>41.89</v>
      </c>
      <c r="C305" s="19">
        <v>9</v>
      </c>
      <c r="D305" s="19">
        <v>18</v>
      </c>
      <c r="F305" s="1">
        <v>12837</v>
      </c>
    </row>
    <row r="306" spans="1:6">
      <c r="A306" s="252">
        <v>39504.708333333336</v>
      </c>
      <c r="B306" s="251">
        <v>43.18</v>
      </c>
      <c r="C306" s="19">
        <v>5</v>
      </c>
      <c r="D306" s="19">
        <v>7</v>
      </c>
      <c r="F306" s="1">
        <v>12930</v>
      </c>
    </row>
    <row r="307" spans="1:6">
      <c r="A307" s="252">
        <v>39504.75</v>
      </c>
      <c r="B307" s="251">
        <v>43.18</v>
      </c>
      <c r="C307" s="19">
        <v>3</v>
      </c>
      <c r="D307" s="19">
        <v>7</v>
      </c>
      <c r="F307" s="1">
        <v>12931</v>
      </c>
    </row>
    <row r="308" spans="1:6">
      <c r="A308" s="252">
        <v>39504.791666666664</v>
      </c>
      <c r="B308" s="251">
        <v>43.18</v>
      </c>
      <c r="C308" s="19">
        <v>2</v>
      </c>
      <c r="D308" s="19">
        <v>6</v>
      </c>
      <c r="F308" s="1">
        <v>12932</v>
      </c>
    </row>
    <row r="309" spans="1:6">
      <c r="A309" s="252">
        <v>39508.75</v>
      </c>
      <c r="B309" s="251">
        <v>43.18</v>
      </c>
      <c r="C309" s="19">
        <v>13</v>
      </c>
      <c r="D309" s="19">
        <v>22</v>
      </c>
      <c r="F309" s="1">
        <v>13027</v>
      </c>
    </row>
    <row r="310" spans="1:6">
      <c r="A310" s="252">
        <v>39508.791666666664</v>
      </c>
      <c r="B310" s="251">
        <v>43.18</v>
      </c>
      <c r="C310" s="19">
        <v>6</v>
      </c>
      <c r="D310" s="19">
        <v>17</v>
      </c>
      <c r="F310" s="1">
        <v>13028</v>
      </c>
    </row>
    <row r="311" spans="1:6">
      <c r="A311" s="252">
        <v>39508.833333333336</v>
      </c>
      <c r="B311" s="251">
        <v>43.18</v>
      </c>
      <c r="C311" s="19">
        <v>7</v>
      </c>
      <c r="D311" s="19">
        <v>12</v>
      </c>
      <c r="F311" s="1">
        <v>13029</v>
      </c>
    </row>
    <row r="312" spans="1:6">
      <c r="A312" s="252">
        <v>39511.75</v>
      </c>
      <c r="B312" s="251">
        <v>43.18</v>
      </c>
      <c r="C312" s="19">
        <v>4</v>
      </c>
      <c r="D312" s="19">
        <v>8</v>
      </c>
      <c r="F312" s="1">
        <v>13099</v>
      </c>
    </row>
    <row r="313" spans="1:6">
      <c r="A313" s="252">
        <v>39511.791666666664</v>
      </c>
      <c r="B313" s="251">
        <v>43.18</v>
      </c>
      <c r="C313" s="19">
        <v>7</v>
      </c>
      <c r="D313" s="19">
        <v>11</v>
      </c>
      <c r="F313" s="1">
        <v>13100</v>
      </c>
    </row>
    <row r="314" spans="1:6">
      <c r="A314" s="252">
        <v>39511.833333333336</v>
      </c>
      <c r="B314" s="251">
        <v>43.18</v>
      </c>
      <c r="C314" s="19">
        <v>6</v>
      </c>
      <c r="D314" s="19">
        <v>14</v>
      </c>
      <c r="F314" s="1">
        <v>13101</v>
      </c>
    </row>
    <row r="315" spans="1:6">
      <c r="A315" s="252">
        <v>39515.75</v>
      </c>
      <c r="B315" s="251">
        <v>43.18</v>
      </c>
      <c r="C315" s="19">
        <v>2</v>
      </c>
      <c r="D315" s="19">
        <v>9</v>
      </c>
      <c r="F315" s="1">
        <v>13195</v>
      </c>
    </row>
    <row r="316" spans="1:6">
      <c r="A316" s="252">
        <v>39515.791666666664</v>
      </c>
      <c r="B316" s="251">
        <v>43.18</v>
      </c>
      <c r="C316" s="19">
        <v>7</v>
      </c>
      <c r="D316" s="19">
        <v>10</v>
      </c>
      <c r="F316" s="1">
        <v>13196</v>
      </c>
    </row>
    <row r="317" spans="1:6">
      <c r="A317" s="252">
        <v>39515.833333333336</v>
      </c>
      <c r="B317" s="251">
        <v>43.18</v>
      </c>
      <c r="C317" s="19">
        <v>8</v>
      </c>
      <c r="D317" s="19">
        <v>10</v>
      </c>
      <c r="F317" s="1">
        <v>13197</v>
      </c>
    </row>
    <row r="318" spans="1:6">
      <c r="A318" s="252">
        <v>39518.791666666664</v>
      </c>
      <c r="B318" s="251">
        <v>43.18</v>
      </c>
      <c r="C318" s="19">
        <v>2</v>
      </c>
      <c r="D318" s="19">
        <v>4</v>
      </c>
      <c r="F318" s="1">
        <v>13268</v>
      </c>
    </row>
    <row r="319" spans="1:6">
      <c r="A319" s="252">
        <v>39518.833333333336</v>
      </c>
      <c r="B319" s="251">
        <v>43.18</v>
      </c>
      <c r="C319" s="19">
        <v>1</v>
      </c>
      <c r="D319" s="19">
        <v>4</v>
      </c>
      <c r="F319" s="1">
        <v>13269</v>
      </c>
    </row>
    <row r="320" spans="1:6">
      <c r="A320" s="252">
        <v>39518.875</v>
      </c>
      <c r="B320" s="251">
        <v>43.18</v>
      </c>
      <c r="C320" s="19">
        <v>4</v>
      </c>
      <c r="D320" s="19">
        <v>6</v>
      </c>
      <c r="F320" s="1">
        <v>13270</v>
      </c>
    </row>
    <row r="321" spans="1:6">
      <c r="A321" s="252">
        <v>39522.75</v>
      </c>
      <c r="B321" s="251">
        <v>43.29</v>
      </c>
      <c r="C321" s="19">
        <v>5</v>
      </c>
      <c r="D321" s="19">
        <v>10</v>
      </c>
      <c r="F321" s="1">
        <v>13363</v>
      </c>
    </row>
    <row r="322" spans="1:6">
      <c r="A322" s="252">
        <v>39522.791666666664</v>
      </c>
      <c r="B322" s="251">
        <v>43.29</v>
      </c>
      <c r="C322" s="19">
        <v>4</v>
      </c>
      <c r="D322" s="19">
        <v>12</v>
      </c>
      <c r="F322" s="1">
        <v>13364</v>
      </c>
    </row>
    <row r="323" spans="1:6">
      <c r="A323" s="252">
        <v>39522.833333333336</v>
      </c>
      <c r="B323" s="251">
        <v>43.29</v>
      </c>
      <c r="C323" s="19">
        <v>2</v>
      </c>
      <c r="D323" s="19">
        <v>8</v>
      </c>
      <c r="F323" s="1">
        <v>13365</v>
      </c>
    </row>
    <row r="324" spans="1:6">
      <c r="A324" s="252">
        <v>39525.708333333336</v>
      </c>
      <c r="B324" s="251">
        <v>43.29</v>
      </c>
      <c r="C324" s="19">
        <v>9</v>
      </c>
      <c r="D324" s="19">
        <v>15</v>
      </c>
      <c r="F324" s="1">
        <v>13434</v>
      </c>
    </row>
    <row r="325" spans="1:6">
      <c r="A325" s="252">
        <v>39525.75</v>
      </c>
      <c r="B325" s="251">
        <v>43.29</v>
      </c>
      <c r="C325" s="19">
        <v>9</v>
      </c>
      <c r="D325" s="19">
        <v>13</v>
      </c>
      <c r="F325" s="1">
        <v>13435</v>
      </c>
    </row>
    <row r="326" spans="1:6">
      <c r="A326" s="252">
        <v>39525.791666666664</v>
      </c>
      <c r="B326" s="251">
        <v>43.29</v>
      </c>
      <c r="C326" s="19">
        <v>8</v>
      </c>
      <c r="D326" s="19">
        <v>11</v>
      </c>
      <c r="F326" s="1">
        <v>13436</v>
      </c>
    </row>
    <row r="327" spans="1:6">
      <c r="A327" s="252">
        <v>39529.791666666664</v>
      </c>
      <c r="B327" s="251">
        <v>43.33</v>
      </c>
      <c r="C327" s="19">
        <v>1</v>
      </c>
      <c r="D327" s="19">
        <v>5</v>
      </c>
      <c r="F327" s="1">
        <v>13532</v>
      </c>
    </row>
    <row r="328" spans="1:6">
      <c r="A328" s="252">
        <v>39529.833333333336</v>
      </c>
      <c r="B328" s="251">
        <v>43.33</v>
      </c>
      <c r="C328" s="19">
        <v>3</v>
      </c>
      <c r="D328" s="19">
        <v>7</v>
      </c>
      <c r="F328" s="1">
        <v>13533</v>
      </c>
    </row>
    <row r="329" spans="1:6">
      <c r="A329" s="252">
        <v>39529.875</v>
      </c>
      <c r="B329" s="251">
        <v>43.33</v>
      </c>
      <c r="C329" s="19">
        <v>4</v>
      </c>
      <c r="D329" s="19">
        <v>6</v>
      </c>
      <c r="F329" s="1">
        <v>13534</v>
      </c>
    </row>
    <row r="330" spans="1:6">
      <c r="A330" s="252">
        <v>39532.791666666664</v>
      </c>
      <c r="B330" s="251">
        <v>43.34</v>
      </c>
      <c r="C330" s="19">
        <v>4</v>
      </c>
      <c r="D330" s="19">
        <v>14</v>
      </c>
      <c r="F330" s="1">
        <v>13604</v>
      </c>
    </row>
    <row r="331" spans="1:6">
      <c r="A331" s="252">
        <v>39532.833333333336</v>
      </c>
      <c r="B331" s="251">
        <v>43.34</v>
      </c>
      <c r="C331" s="19">
        <v>9</v>
      </c>
      <c r="D331" s="19">
        <v>15</v>
      </c>
      <c r="F331" s="1">
        <v>13605</v>
      </c>
    </row>
    <row r="332" spans="1:6">
      <c r="A332" s="252">
        <v>39532.875</v>
      </c>
      <c r="B332" s="251">
        <v>43.34</v>
      </c>
      <c r="C332" s="19">
        <v>7</v>
      </c>
      <c r="D332" s="19">
        <v>13</v>
      </c>
      <c r="F332" s="1">
        <v>13606</v>
      </c>
    </row>
    <row r="333" spans="1:6">
      <c r="A333" s="252">
        <v>39536.75</v>
      </c>
      <c r="B333" s="251">
        <v>43.47</v>
      </c>
      <c r="C333" s="19">
        <v>9</v>
      </c>
      <c r="D333" s="19">
        <v>15</v>
      </c>
      <c r="F333" s="1">
        <v>13699</v>
      </c>
    </row>
    <row r="334" spans="1:6">
      <c r="A334" s="252">
        <v>39536.791666666664</v>
      </c>
      <c r="B334" s="251">
        <v>43.47</v>
      </c>
      <c r="C334" s="19">
        <v>9</v>
      </c>
      <c r="D334" s="19">
        <v>16</v>
      </c>
      <c r="F334" s="1">
        <v>13700</v>
      </c>
    </row>
    <row r="335" spans="1:6">
      <c r="A335" s="252">
        <v>39536.833333333336</v>
      </c>
      <c r="B335" s="251">
        <v>43.47</v>
      </c>
      <c r="C335" s="19">
        <v>10</v>
      </c>
      <c r="D335" s="19">
        <v>16</v>
      </c>
      <c r="F335" s="1">
        <v>13701</v>
      </c>
    </row>
    <row r="336" spans="1:6">
      <c r="A336" s="252">
        <v>39539.75</v>
      </c>
      <c r="B336" s="251">
        <v>43.47</v>
      </c>
      <c r="C336" s="19">
        <v>7</v>
      </c>
      <c r="D336" s="19">
        <v>13</v>
      </c>
      <c r="F336" s="1">
        <v>13771</v>
      </c>
    </row>
    <row r="337" spans="1:6">
      <c r="A337" s="252">
        <v>39539.791666666664</v>
      </c>
      <c r="B337" s="251">
        <v>43.47</v>
      </c>
      <c r="C337" s="19">
        <v>3</v>
      </c>
      <c r="D337" s="19">
        <v>9</v>
      </c>
      <c r="F337" s="1">
        <v>13772</v>
      </c>
    </row>
    <row r="338" spans="1:6">
      <c r="A338" s="252">
        <v>39539.833333333336</v>
      </c>
      <c r="B338" s="251">
        <v>43.47</v>
      </c>
      <c r="C338" s="19">
        <v>1</v>
      </c>
      <c r="D338" s="19">
        <v>3</v>
      </c>
      <c r="F338" s="1">
        <v>13773</v>
      </c>
    </row>
    <row r="339" spans="1:6">
      <c r="A339" s="252">
        <v>39543.75</v>
      </c>
      <c r="B339" s="251">
        <v>43.47</v>
      </c>
      <c r="C339" s="19">
        <v>6</v>
      </c>
      <c r="D339" s="19">
        <v>16</v>
      </c>
      <c r="F339" s="1">
        <v>13867</v>
      </c>
    </row>
    <row r="340" spans="1:6">
      <c r="A340" s="252">
        <v>39543.791666666664</v>
      </c>
      <c r="B340" s="251">
        <v>43.47</v>
      </c>
      <c r="C340" s="19">
        <v>12</v>
      </c>
      <c r="D340" s="19">
        <v>17</v>
      </c>
      <c r="F340" s="1">
        <v>13868</v>
      </c>
    </row>
    <row r="341" spans="1:6">
      <c r="A341" s="252">
        <v>39543.833333333336</v>
      </c>
      <c r="B341" s="251">
        <v>43.47</v>
      </c>
      <c r="C341" s="19">
        <v>6</v>
      </c>
      <c r="D341" s="19">
        <v>17</v>
      </c>
      <c r="F341" s="1">
        <v>13869</v>
      </c>
    </row>
    <row r="342" spans="1:6">
      <c r="A342" s="252">
        <v>39546.791666666664</v>
      </c>
      <c r="B342" s="251">
        <v>43.47</v>
      </c>
      <c r="C342" s="19">
        <v>8</v>
      </c>
      <c r="D342" s="19">
        <v>14</v>
      </c>
      <c r="F342" s="1">
        <v>13940</v>
      </c>
    </row>
    <row r="343" spans="1:6">
      <c r="A343" s="252">
        <v>39546.833333333336</v>
      </c>
      <c r="B343" s="251">
        <v>43.47</v>
      </c>
      <c r="C343" s="19">
        <v>8</v>
      </c>
      <c r="D343" s="19">
        <v>15</v>
      </c>
      <c r="F343" s="1">
        <v>13941</v>
      </c>
    </row>
    <row r="344" spans="1:6">
      <c r="A344" s="252">
        <v>39810.666666666664</v>
      </c>
      <c r="B344" s="251">
        <v>7.57</v>
      </c>
      <c r="C344" s="19">
        <v>3</v>
      </c>
      <c r="D344" s="19">
        <v>5</v>
      </c>
      <c r="F344" s="1">
        <v>14057</v>
      </c>
    </row>
    <row r="345" spans="1:6">
      <c r="A345" s="252">
        <v>39810.708333333336</v>
      </c>
      <c r="B345" s="251">
        <v>7.57</v>
      </c>
      <c r="C345" s="19">
        <v>4</v>
      </c>
      <c r="D345" s="19">
        <v>5</v>
      </c>
      <c r="F345" s="1">
        <v>14058</v>
      </c>
    </row>
    <row r="346" spans="1:6">
      <c r="A346" s="252">
        <v>39810.75</v>
      </c>
      <c r="B346" s="251">
        <v>7.57</v>
      </c>
      <c r="C346" s="19">
        <v>5</v>
      </c>
      <c r="D346" s="19">
        <v>7</v>
      </c>
      <c r="F346" s="1">
        <v>14059</v>
      </c>
    </row>
    <row r="347" spans="1:6">
      <c r="A347" s="252">
        <v>39816.625</v>
      </c>
      <c r="B347" s="251">
        <v>7.78</v>
      </c>
      <c r="C347" s="19">
        <v>20</v>
      </c>
      <c r="D347" s="19">
        <v>31</v>
      </c>
      <c r="F347" s="1">
        <v>14200</v>
      </c>
    </row>
    <row r="348" spans="1:6">
      <c r="A348" s="252">
        <v>39816.666666666664</v>
      </c>
      <c r="B348" s="251">
        <v>7.78</v>
      </c>
      <c r="C348" s="19">
        <v>14</v>
      </c>
      <c r="D348" s="19">
        <v>27</v>
      </c>
      <c r="F348" s="1">
        <v>14201</v>
      </c>
    </row>
    <row r="349" spans="1:6">
      <c r="A349" s="252">
        <v>39816.708333333336</v>
      </c>
      <c r="B349" s="251">
        <v>7.78</v>
      </c>
      <c r="C349" s="19">
        <v>11</v>
      </c>
      <c r="D349" s="19">
        <v>21</v>
      </c>
      <c r="F349" s="1">
        <v>14202</v>
      </c>
    </row>
    <row r="350" spans="1:6">
      <c r="A350" s="252">
        <v>39819.666666666664</v>
      </c>
      <c r="B350" s="251">
        <v>7.8</v>
      </c>
      <c r="C350" s="19">
        <v>3</v>
      </c>
      <c r="D350" s="19">
        <v>5</v>
      </c>
      <c r="F350" s="1">
        <v>14273</v>
      </c>
    </row>
    <row r="351" spans="1:6">
      <c r="A351" s="252">
        <v>39819.708333333336</v>
      </c>
      <c r="B351" s="251">
        <v>7.8</v>
      </c>
      <c r="C351" s="19">
        <v>2</v>
      </c>
      <c r="D351" s="19">
        <v>4</v>
      </c>
      <c r="F351" s="1">
        <v>14274</v>
      </c>
    </row>
    <row r="352" spans="1:6">
      <c r="A352" s="252">
        <v>39819.75</v>
      </c>
      <c r="B352" s="251">
        <v>7.8</v>
      </c>
      <c r="C352" s="19">
        <v>2</v>
      </c>
      <c r="D352" s="19">
        <v>5</v>
      </c>
      <c r="F352" s="1">
        <v>14275</v>
      </c>
    </row>
    <row r="353" spans="1:6">
      <c r="A353" s="252">
        <v>39823.666666666664</v>
      </c>
      <c r="B353" s="251">
        <v>7.83</v>
      </c>
      <c r="C353" s="19">
        <v>5</v>
      </c>
      <c r="D353" s="19">
        <v>8</v>
      </c>
      <c r="F353" s="1">
        <v>14369</v>
      </c>
    </row>
    <row r="354" spans="1:6">
      <c r="A354" s="252">
        <v>39823.708333333336</v>
      </c>
      <c r="B354" s="251">
        <v>7.83</v>
      </c>
      <c r="C354" s="19">
        <v>5</v>
      </c>
      <c r="D354" s="19">
        <v>7</v>
      </c>
      <c r="F354" s="1">
        <v>14370</v>
      </c>
    </row>
    <row r="355" spans="1:6">
      <c r="A355" s="252">
        <v>39823.75</v>
      </c>
      <c r="B355" s="251">
        <v>7.83</v>
      </c>
      <c r="C355" s="19">
        <v>6</v>
      </c>
      <c r="D355" s="19">
        <v>10</v>
      </c>
      <c r="F355" s="1">
        <v>14371</v>
      </c>
    </row>
    <row r="356" spans="1:6">
      <c r="A356" s="252">
        <v>39826.666666666664</v>
      </c>
      <c r="B356" s="251">
        <v>7.83</v>
      </c>
      <c r="C356" s="19">
        <v>10</v>
      </c>
      <c r="D356" s="19">
        <v>17</v>
      </c>
      <c r="F356" s="1">
        <v>14441</v>
      </c>
    </row>
    <row r="357" spans="1:6">
      <c r="A357" s="252">
        <v>39826.708333333336</v>
      </c>
      <c r="B357" s="251">
        <v>7.83</v>
      </c>
      <c r="C357" s="19">
        <v>9</v>
      </c>
      <c r="D357" s="19">
        <v>14</v>
      </c>
      <c r="F357" s="1">
        <v>14442</v>
      </c>
    </row>
    <row r="358" spans="1:6">
      <c r="A358" s="252">
        <v>39826.75</v>
      </c>
      <c r="B358" s="251">
        <v>7.83</v>
      </c>
      <c r="C358" s="19">
        <v>5</v>
      </c>
      <c r="D358" s="19">
        <v>14</v>
      </c>
      <c r="F358" s="1">
        <v>14443</v>
      </c>
    </row>
    <row r="359" spans="1:6">
      <c r="A359" s="252">
        <v>39830.75</v>
      </c>
      <c r="B359" s="251">
        <v>7.83</v>
      </c>
      <c r="C359" s="19">
        <v>1</v>
      </c>
      <c r="D359" s="19">
        <v>4</v>
      </c>
      <c r="F359" s="1">
        <v>14539</v>
      </c>
    </row>
    <row r="360" spans="1:6">
      <c r="A360" s="252">
        <v>39830.791666666664</v>
      </c>
      <c r="B360" s="251">
        <v>7.83</v>
      </c>
      <c r="C360" s="19">
        <v>2</v>
      </c>
      <c r="D360" s="19">
        <v>6</v>
      </c>
      <c r="F360" s="1">
        <v>14540</v>
      </c>
    </row>
    <row r="361" spans="1:6">
      <c r="A361" s="252">
        <v>39830.833333333336</v>
      </c>
      <c r="B361" s="251">
        <v>7.83</v>
      </c>
      <c r="C361" s="19">
        <v>2</v>
      </c>
      <c r="D361" s="19">
        <v>4</v>
      </c>
      <c r="F361" s="1">
        <v>14541</v>
      </c>
    </row>
    <row r="362" spans="1:6">
      <c r="A362" s="252">
        <v>39833.666666666664</v>
      </c>
      <c r="B362" s="251">
        <v>7.83</v>
      </c>
      <c r="C362" s="19">
        <v>4</v>
      </c>
      <c r="D362" s="19">
        <v>7</v>
      </c>
      <c r="F362" s="1">
        <v>14609</v>
      </c>
    </row>
    <row r="363" spans="1:6">
      <c r="A363" s="252">
        <v>39833.708333333336</v>
      </c>
      <c r="B363" s="251">
        <v>7.83</v>
      </c>
      <c r="C363" s="19">
        <v>1</v>
      </c>
      <c r="D363" s="19">
        <v>4</v>
      </c>
      <c r="F363" s="1">
        <v>14610</v>
      </c>
    </row>
    <row r="364" spans="1:6">
      <c r="A364" s="252">
        <v>39833.75</v>
      </c>
      <c r="B364" s="251">
        <v>7.83</v>
      </c>
      <c r="C364" s="19">
        <v>4</v>
      </c>
      <c r="D364" s="19">
        <v>6</v>
      </c>
      <c r="F364" s="1">
        <v>14611</v>
      </c>
    </row>
    <row r="365" spans="1:6">
      <c r="A365" s="252">
        <v>39837.666666666664</v>
      </c>
      <c r="B365" s="251">
        <v>8.43</v>
      </c>
      <c r="C365" s="19">
        <v>11</v>
      </c>
      <c r="D365" s="19">
        <v>19</v>
      </c>
      <c r="F365" s="1">
        <v>14705</v>
      </c>
    </row>
    <row r="366" spans="1:6">
      <c r="A366" s="252">
        <v>39837.708333333336</v>
      </c>
      <c r="B366" s="251">
        <v>8.44</v>
      </c>
      <c r="C366" s="19">
        <v>7</v>
      </c>
      <c r="D366" s="19">
        <v>17</v>
      </c>
      <c r="F366" s="1">
        <v>14706</v>
      </c>
    </row>
    <row r="367" spans="1:6">
      <c r="A367" s="252">
        <v>39837.75</v>
      </c>
      <c r="B367" s="251">
        <v>8.59</v>
      </c>
      <c r="C367" s="19">
        <v>10</v>
      </c>
      <c r="D367" s="19">
        <v>19</v>
      </c>
      <c r="F367" s="1">
        <v>14707</v>
      </c>
    </row>
    <row r="368" spans="1:6">
      <c r="A368" s="252">
        <v>39840.666666666664</v>
      </c>
      <c r="B368" s="251">
        <v>8.61</v>
      </c>
      <c r="C368" s="19">
        <v>7</v>
      </c>
      <c r="D368" s="19">
        <v>10</v>
      </c>
      <c r="F368" s="1">
        <v>14777</v>
      </c>
    </row>
    <row r="369" spans="1:6">
      <c r="A369" s="252">
        <v>39840.708333333336</v>
      </c>
      <c r="B369" s="251">
        <v>8.61</v>
      </c>
      <c r="C369" s="19">
        <v>8</v>
      </c>
      <c r="D369" s="19">
        <v>10</v>
      </c>
      <c r="F369" s="1">
        <v>14778</v>
      </c>
    </row>
    <row r="370" spans="1:6">
      <c r="A370" s="252">
        <v>39840.75</v>
      </c>
      <c r="B370" s="251">
        <v>8.61</v>
      </c>
      <c r="C370" s="19">
        <v>7</v>
      </c>
      <c r="D370" s="19">
        <v>12</v>
      </c>
      <c r="F370" s="1">
        <v>14779</v>
      </c>
    </row>
    <row r="371" spans="1:6">
      <c r="A371" s="252">
        <v>39844.666666666664</v>
      </c>
      <c r="B371" s="251">
        <v>8.61</v>
      </c>
      <c r="C371" s="19">
        <v>11</v>
      </c>
      <c r="D371" s="19">
        <v>17</v>
      </c>
      <c r="F371" s="1">
        <v>14873</v>
      </c>
    </row>
    <row r="372" spans="1:6">
      <c r="A372" s="252">
        <v>39844.708333333336</v>
      </c>
      <c r="B372" s="251">
        <v>8.61</v>
      </c>
      <c r="C372" s="19">
        <v>8</v>
      </c>
      <c r="D372" s="19">
        <v>13</v>
      </c>
      <c r="F372" s="1">
        <v>14874</v>
      </c>
    </row>
    <row r="373" spans="1:6">
      <c r="A373" s="252">
        <v>39844.75</v>
      </c>
      <c r="B373" s="251">
        <v>8.61</v>
      </c>
      <c r="C373" s="19">
        <v>4</v>
      </c>
      <c r="D373" s="19">
        <v>13</v>
      </c>
      <c r="F373" s="1">
        <v>14875</v>
      </c>
    </row>
    <row r="374" spans="1:6">
      <c r="A374" s="252">
        <v>39847.708333333336</v>
      </c>
      <c r="B374" s="251">
        <v>8.61</v>
      </c>
      <c r="C374" s="19">
        <v>4</v>
      </c>
      <c r="D374" s="19">
        <v>6</v>
      </c>
      <c r="F374" s="1">
        <v>14946</v>
      </c>
    </row>
    <row r="375" spans="1:6">
      <c r="A375" s="252">
        <v>39847.75</v>
      </c>
      <c r="B375" s="251">
        <v>8.61</v>
      </c>
      <c r="C375" s="19">
        <v>1</v>
      </c>
      <c r="D375" s="19">
        <v>4</v>
      </c>
      <c r="F375" s="1">
        <v>14947</v>
      </c>
    </row>
    <row r="376" spans="1:6">
      <c r="A376" s="252">
        <v>39847.791666666664</v>
      </c>
      <c r="B376" s="251">
        <v>8.61</v>
      </c>
      <c r="C376" s="19">
        <v>5</v>
      </c>
      <c r="D376" s="19">
        <v>7</v>
      </c>
      <c r="F376" s="1">
        <v>14948</v>
      </c>
    </row>
    <row r="377" spans="1:6">
      <c r="A377" s="252">
        <v>39851.875</v>
      </c>
      <c r="B377" s="251">
        <v>8.8000000000000007</v>
      </c>
      <c r="C377" s="19">
        <v>11</v>
      </c>
      <c r="D377" s="19">
        <v>19</v>
      </c>
      <c r="F377" s="1">
        <v>15046</v>
      </c>
    </row>
    <row r="378" spans="1:6">
      <c r="A378" s="252">
        <v>39851.916666666664</v>
      </c>
      <c r="B378" s="251">
        <v>8.8000000000000007</v>
      </c>
      <c r="C378" s="19">
        <v>13</v>
      </c>
      <c r="D378" s="19">
        <v>19</v>
      </c>
      <c r="F378" s="1">
        <v>15047</v>
      </c>
    </row>
    <row r="379" spans="1:6">
      <c r="A379" s="252">
        <v>39851.958333333336</v>
      </c>
      <c r="B379" s="251">
        <v>8.8000000000000007</v>
      </c>
      <c r="C379" s="19">
        <v>11</v>
      </c>
      <c r="D379" s="19">
        <v>16</v>
      </c>
      <c r="F379" s="1">
        <v>15048</v>
      </c>
    </row>
    <row r="380" spans="1:6">
      <c r="A380" s="252">
        <v>39852</v>
      </c>
      <c r="B380" s="251">
        <v>8.8000000000000007</v>
      </c>
      <c r="C380" s="19">
        <v>9</v>
      </c>
      <c r="D380" s="19">
        <v>15</v>
      </c>
      <c r="F380" s="1">
        <v>15049</v>
      </c>
    </row>
    <row r="381" spans="1:6">
      <c r="A381" s="252">
        <v>39854.708333333336</v>
      </c>
      <c r="B381" s="251">
        <v>9.51</v>
      </c>
      <c r="C381" s="19">
        <v>5</v>
      </c>
      <c r="D381" s="19">
        <v>10</v>
      </c>
      <c r="F381" s="1">
        <v>15114</v>
      </c>
    </row>
    <row r="382" spans="1:6">
      <c r="A382" s="252">
        <v>39854.75</v>
      </c>
      <c r="B382" s="251">
        <v>9.5399999999999991</v>
      </c>
      <c r="C382" s="19">
        <v>10</v>
      </c>
      <c r="D382" s="19">
        <v>14</v>
      </c>
      <c r="F382" s="1">
        <v>15115</v>
      </c>
    </row>
    <row r="383" spans="1:6">
      <c r="A383" s="252">
        <v>39854.791666666664</v>
      </c>
      <c r="B383" s="251">
        <v>9.64</v>
      </c>
      <c r="C383" s="19">
        <v>9</v>
      </c>
      <c r="D383" s="19">
        <v>13</v>
      </c>
      <c r="F383" s="1">
        <v>15116</v>
      </c>
    </row>
    <row r="384" spans="1:6">
      <c r="A384" s="252">
        <v>39862.666666666664</v>
      </c>
      <c r="B384" s="251">
        <v>16.670000000000002</v>
      </c>
      <c r="C384" s="19">
        <v>7</v>
      </c>
      <c r="D384" s="19">
        <v>30</v>
      </c>
      <c r="F384" s="1">
        <v>15305</v>
      </c>
    </row>
    <row r="385" spans="1:6">
      <c r="A385" s="252">
        <v>39862.708333333336</v>
      </c>
      <c r="B385" s="251">
        <v>16.670000000000002</v>
      </c>
      <c r="C385" s="19">
        <v>6</v>
      </c>
      <c r="D385" s="19">
        <v>30</v>
      </c>
      <c r="F385" s="1">
        <v>15306</v>
      </c>
    </row>
    <row r="386" spans="1:6">
      <c r="A386" s="252">
        <v>39862.75</v>
      </c>
      <c r="B386" s="251">
        <v>16.670000000000002</v>
      </c>
      <c r="C386" s="19">
        <v>3</v>
      </c>
      <c r="D386" s="19">
        <v>7</v>
      </c>
      <c r="F386" s="1">
        <v>15307</v>
      </c>
    </row>
    <row r="387" spans="1:6">
      <c r="A387" s="252">
        <v>39863.708333333336</v>
      </c>
      <c r="B387" s="251">
        <v>16.670000000000002</v>
      </c>
      <c r="C387" s="19">
        <v>2</v>
      </c>
      <c r="D387" s="19">
        <v>4</v>
      </c>
      <c r="F387" s="1">
        <v>15330</v>
      </c>
    </row>
    <row r="388" spans="1:6">
      <c r="A388" s="252">
        <v>39863.75</v>
      </c>
      <c r="B388" s="251">
        <v>16.670000000000002</v>
      </c>
      <c r="C388" s="19">
        <v>4</v>
      </c>
      <c r="D388" s="19">
        <v>5</v>
      </c>
      <c r="F388" s="1">
        <v>15331</v>
      </c>
    </row>
    <row r="389" spans="1:6">
      <c r="A389" s="252">
        <v>39863.791666666664</v>
      </c>
      <c r="B389" s="251">
        <v>16.670000000000002</v>
      </c>
      <c r="C389" s="19">
        <v>1</v>
      </c>
      <c r="D389" s="19">
        <v>4</v>
      </c>
      <c r="F389" s="1">
        <v>15332</v>
      </c>
    </row>
    <row r="390" spans="1:6">
      <c r="A390" s="252">
        <v>39869.708333333336</v>
      </c>
      <c r="B390" s="251">
        <v>17.95</v>
      </c>
      <c r="C390" s="19">
        <v>8</v>
      </c>
      <c r="D390" s="19">
        <v>14</v>
      </c>
      <c r="F390" s="1">
        <v>15474</v>
      </c>
    </row>
    <row r="391" spans="1:6">
      <c r="A391" s="252">
        <v>39869.75</v>
      </c>
      <c r="B391" s="251">
        <v>17.97</v>
      </c>
      <c r="C391" s="19">
        <v>9</v>
      </c>
      <c r="D391" s="19">
        <v>18</v>
      </c>
      <c r="F391" s="1">
        <v>15475</v>
      </c>
    </row>
    <row r="392" spans="1:6">
      <c r="A392" s="252">
        <v>39869.791666666664</v>
      </c>
      <c r="B392" s="251">
        <v>17.98</v>
      </c>
      <c r="C392" s="19">
        <v>12</v>
      </c>
      <c r="D392" s="19">
        <v>19</v>
      </c>
      <c r="F392" s="1">
        <v>15476</v>
      </c>
    </row>
    <row r="393" spans="1:6">
      <c r="A393" s="252">
        <v>39879.708333333336</v>
      </c>
      <c r="B393" s="251">
        <v>19.309999999999999</v>
      </c>
      <c r="C393" s="19">
        <v>3</v>
      </c>
      <c r="D393" s="19">
        <v>7</v>
      </c>
      <c r="F393" s="1">
        <v>15714</v>
      </c>
    </row>
    <row r="394" spans="1:6">
      <c r="A394" s="252">
        <v>39879.75</v>
      </c>
      <c r="B394" s="251">
        <v>19.309999999999999</v>
      </c>
      <c r="C394" s="19">
        <v>6</v>
      </c>
      <c r="D394" s="19">
        <v>8</v>
      </c>
      <c r="F394" s="1">
        <v>15715</v>
      </c>
    </row>
    <row r="395" spans="1:6">
      <c r="A395" s="252">
        <v>39879.791666666664</v>
      </c>
      <c r="B395" s="251">
        <v>19.309999999999999</v>
      </c>
      <c r="C395" s="19">
        <v>6</v>
      </c>
      <c r="D395" s="19">
        <v>10</v>
      </c>
      <c r="F395" s="1">
        <v>15716</v>
      </c>
    </row>
    <row r="396" spans="1:6">
      <c r="A396" s="252">
        <v>39882.75</v>
      </c>
      <c r="B396" s="251">
        <v>19.309999999999999</v>
      </c>
      <c r="C396" s="19">
        <v>4</v>
      </c>
      <c r="D396" s="19">
        <v>12</v>
      </c>
      <c r="F396" s="1">
        <v>15787</v>
      </c>
    </row>
    <row r="397" spans="1:6">
      <c r="A397" s="252">
        <v>39882.791666666664</v>
      </c>
      <c r="B397" s="251">
        <v>19.309999999999999</v>
      </c>
      <c r="C397" s="19">
        <v>6</v>
      </c>
      <c r="D397" s="19">
        <v>8</v>
      </c>
      <c r="F397" s="1">
        <v>15788</v>
      </c>
    </row>
    <row r="398" spans="1:6">
      <c r="A398" s="252">
        <v>39882.833333333336</v>
      </c>
      <c r="B398" s="251">
        <v>19.309999999999999</v>
      </c>
      <c r="C398" s="19">
        <v>4</v>
      </c>
      <c r="D398" s="19">
        <v>8</v>
      </c>
      <c r="F398" s="1">
        <v>15789</v>
      </c>
    </row>
    <row r="399" spans="1:6">
      <c r="A399" s="252">
        <v>39886.75</v>
      </c>
      <c r="B399" s="251">
        <v>19.309999999999999</v>
      </c>
      <c r="C399" s="19">
        <v>9</v>
      </c>
      <c r="D399" s="19">
        <v>15</v>
      </c>
      <c r="F399" s="1">
        <v>15883</v>
      </c>
    </row>
    <row r="400" spans="1:6">
      <c r="A400" s="252">
        <v>39886.791666666664</v>
      </c>
      <c r="B400" s="251">
        <v>19.309999999999999</v>
      </c>
      <c r="C400" s="19">
        <v>9</v>
      </c>
      <c r="D400" s="19">
        <v>15</v>
      </c>
      <c r="F400" s="1">
        <v>15884</v>
      </c>
    </row>
    <row r="401" spans="1:6">
      <c r="A401" s="252">
        <v>39886.833333333336</v>
      </c>
      <c r="B401" s="251">
        <v>19.309999999999999</v>
      </c>
      <c r="C401" s="19">
        <v>5</v>
      </c>
      <c r="D401" s="19">
        <v>15</v>
      </c>
      <c r="F401" s="1">
        <v>15885</v>
      </c>
    </row>
    <row r="402" spans="1:6">
      <c r="A402" s="252">
        <v>39889.75</v>
      </c>
      <c r="B402" s="251">
        <v>19.420000000000002</v>
      </c>
      <c r="C402" s="19">
        <v>3</v>
      </c>
      <c r="D402" s="19">
        <v>7</v>
      </c>
      <c r="F402" s="1">
        <v>15955</v>
      </c>
    </row>
    <row r="403" spans="1:6">
      <c r="A403" s="252">
        <v>39889.791666666664</v>
      </c>
      <c r="B403" s="251">
        <v>19.420000000000002</v>
      </c>
      <c r="C403" s="19">
        <v>2</v>
      </c>
      <c r="D403" s="19">
        <v>6</v>
      </c>
      <c r="F403" s="1">
        <v>15956</v>
      </c>
    </row>
    <row r="404" spans="1:6">
      <c r="A404" s="252">
        <v>39889.833333333336</v>
      </c>
      <c r="B404" s="251">
        <v>19.420000000000002</v>
      </c>
      <c r="C404" s="19">
        <v>1</v>
      </c>
      <c r="D404" s="19">
        <v>4</v>
      </c>
      <c r="F404" s="1">
        <v>15957</v>
      </c>
    </row>
    <row r="405" spans="1:6">
      <c r="A405" s="252">
        <v>39893.75</v>
      </c>
      <c r="B405" s="251">
        <v>19.440000000000001</v>
      </c>
      <c r="C405" s="19">
        <v>21</v>
      </c>
      <c r="D405" s="19">
        <v>36</v>
      </c>
      <c r="F405" s="1">
        <v>16051</v>
      </c>
    </row>
    <row r="406" spans="1:6">
      <c r="A406" s="252">
        <v>39893.791666666664</v>
      </c>
      <c r="B406" s="251">
        <v>19.45</v>
      </c>
      <c r="C406" s="19">
        <v>20</v>
      </c>
      <c r="D406" s="19">
        <v>39</v>
      </c>
      <c r="F406" s="1">
        <v>16052</v>
      </c>
    </row>
    <row r="407" spans="1:6">
      <c r="A407" s="252">
        <v>39893.833333333336</v>
      </c>
      <c r="B407" s="251">
        <v>19.45</v>
      </c>
      <c r="C407" s="19">
        <v>17</v>
      </c>
      <c r="D407" s="19">
        <v>31</v>
      </c>
      <c r="F407" s="1">
        <v>16053</v>
      </c>
    </row>
    <row r="408" spans="1:6">
      <c r="A408" s="252">
        <v>39896.75</v>
      </c>
      <c r="B408" s="251">
        <v>19.53</v>
      </c>
      <c r="C408" s="19">
        <v>5</v>
      </c>
      <c r="D408" s="19">
        <v>9</v>
      </c>
      <c r="F408" s="1">
        <v>16123</v>
      </c>
    </row>
    <row r="409" spans="1:6">
      <c r="A409" s="252">
        <v>39896.791666666664</v>
      </c>
      <c r="B409" s="251">
        <v>19.53</v>
      </c>
      <c r="C409" s="19">
        <v>3</v>
      </c>
      <c r="D409" s="19">
        <v>8</v>
      </c>
      <c r="F409" s="1">
        <v>16124</v>
      </c>
    </row>
    <row r="410" spans="1:6">
      <c r="A410" s="252">
        <v>39896.833333333336</v>
      </c>
      <c r="B410" s="251">
        <v>19.53</v>
      </c>
      <c r="C410" s="19">
        <v>7</v>
      </c>
      <c r="D410" s="19">
        <v>9</v>
      </c>
      <c r="F410" s="1">
        <v>16125</v>
      </c>
    </row>
    <row r="411" spans="1:6">
      <c r="A411" s="252">
        <v>39900.791666666664</v>
      </c>
      <c r="B411" s="251">
        <v>19.53</v>
      </c>
      <c r="C411" s="19">
        <v>11</v>
      </c>
      <c r="D411" s="19">
        <v>24</v>
      </c>
      <c r="F411" s="1">
        <v>16220</v>
      </c>
    </row>
    <row r="412" spans="1:6">
      <c r="A412" s="252">
        <v>39900.833333333336</v>
      </c>
      <c r="B412" s="251">
        <v>19.53</v>
      </c>
      <c r="C412" s="19">
        <v>4</v>
      </c>
      <c r="D412" s="19">
        <v>21</v>
      </c>
      <c r="F412" s="1">
        <v>16221</v>
      </c>
    </row>
    <row r="413" spans="1:6">
      <c r="A413" s="252">
        <v>39900.875</v>
      </c>
      <c r="B413" s="251">
        <v>19.53</v>
      </c>
      <c r="C413" s="19">
        <v>6</v>
      </c>
      <c r="D413" s="19">
        <v>17</v>
      </c>
      <c r="F413" s="1">
        <v>16222</v>
      </c>
    </row>
    <row r="414" spans="1:6">
      <c r="A414" s="252">
        <v>39903.791666666664</v>
      </c>
      <c r="B414" s="251">
        <v>19.53</v>
      </c>
      <c r="C414" s="19">
        <v>8</v>
      </c>
      <c r="D414" s="19">
        <v>16</v>
      </c>
      <c r="F414" s="1">
        <v>16292</v>
      </c>
    </row>
    <row r="415" spans="1:6">
      <c r="A415" s="252">
        <v>39903.833333333336</v>
      </c>
      <c r="B415" s="251">
        <v>19.53</v>
      </c>
      <c r="C415" s="19">
        <v>12</v>
      </c>
      <c r="D415" s="19">
        <v>15</v>
      </c>
      <c r="F415" s="1">
        <v>16293</v>
      </c>
    </row>
    <row r="416" spans="1:6">
      <c r="A416" s="252">
        <v>39903.875</v>
      </c>
      <c r="B416" s="251">
        <v>19.53</v>
      </c>
      <c r="C416" s="19">
        <v>13</v>
      </c>
      <c r="D416" s="19">
        <v>24</v>
      </c>
      <c r="F416" s="1">
        <v>16294</v>
      </c>
    </row>
    <row r="417" spans="1:6">
      <c r="A417" s="252">
        <v>39907.75</v>
      </c>
      <c r="B417" s="251">
        <v>19.53</v>
      </c>
      <c r="C417" s="19">
        <v>6</v>
      </c>
      <c r="D417" s="19">
        <v>11</v>
      </c>
      <c r="F417" s="1">
        <v>16387</v>
      </c>
    </row>
    <row r="418" spans="1:6">
      <c r="A418" s="252">
        <v>39907.791666666664</v>
      </c>
      <c r="B418" s="251">
        <v>19.53</v>
      </c>
      <c r="C418" s="19">
        <v>6</v>
      </c>
      <c r="D418" s="19">
        <v>10</v>
      </c>
      <c r="F418" s="1">
        <v>16388</v>
      </c>
    </row>
    <row r="419" spans="1:6">
      <c r="A419" s="252">
        <v>39907.833333333336</v>
      </c>
      <c r="B419" s="251">
        <v>19.53</v>
      </c>
      <c r="C419" s="19">
        <v>3</v>
      </c>
      <c r="D419" s="19">
        <v>8</v>
      </c>
      <c r="F419" s="1">
        <v>16389</v>
      </c>
    </row>
    <row r="420" spans="1:6">
      <c r="A420" s="252">
        <v>39910.75</v>
      </c>
      <c r="B420" s="251">
        <v>19.53</v>
      </c>
      <c r="C420" s="19">
        <v>13</v>
      </c>
      <c r="D420" s="19">
        <v>28</v>
      </c>
      <c r="F420" s="1">
        <v>16459</v>
      </c>
    </row>
    <row r="421" spans="1:6">
      <c r="A421" s="252">
        <v>39910.791666666664</v>
      </c>
      <c r="B421" s="251">
        <v>19.53</v>
      </c>
      <c r="C421" s="19">
        <v>16</v>
      </c>
      <c r="D421" s="19">
        <v>26</v>
      </c>
      <c r="F421" s="1">
        <v>16460</v>
      </c>
    </row>
    <row r="422" spans="1:6">
      <c r="A422" s="252">
        <v>39910.833333333336</v>
      </c>
      <c r="B422" s="251">
        <v>19.53</v>
      </c>
      <c r="C422" s="19">
        <v>10</v>
      </c>
      <c r="D422" s="19">
        <v>24</v>
      </c>
      <c r="F422" s="1">
        <v>16461</v>
      </c>
    </row>
    <row r="423" spans="1:6">
      <c r="A423" s="22">
        <v>40183.666666666664</v>
      </c>
      <c r="B423" s="2">
        <v>7.12</v>
      </c>
      <c r="C423" s="1">
        <v>2</v>
      </c>
      <c r="D423" s="1">
        <v>5</v>
      </c>
      <c r="F423" s="1">
        <v>16553</v>
      </c>
    </row>
    <row r="424" spans="1:6">
      <c r="A424" s="22">
        <v>40183.708333333336</v>
      </c>
      <c r="B424" s="2">
        <v>7.12</v>
      </c>
      <c r="C424" s="1">
        <v>1</v>
      </c>
      <c r="D424" s="1">
        <v>3</v>
      </c>
      <c r="F424" s="1">
        <v>16554</v>
      </c>
    </row>
    <row r="425" spans="1:6">
      <c r="A425" s="22">
        <v>40183.75</v>
      </c>
      <c r="B425" s="2">
        <v>7.12</v>
      </c>
      <c r="C425" s="1">
        <v>0</v>
      </c>
      <c r="D425" s="1">
        <v>4</v>
      </c>
      <c r="F425" s="1">
        <v>16555</v>
      </c>
    </row>
    <row r="426" spans="1:6">
      <c r="A426" s="22">
        <v>40190.666666666664</v>
      </c>
      <c r="B426" s="2">
        <v>8.27</v>
      </c>
      <c r="C426" s="1">
        <v>15</v>
      </c>
      <c r="D426" s="1">
        <v>20</v>
      </c>
      <c r="F426" s="1">
        <v>16721</v>
      </c>
    </row>
    <row r="427" spans="1:6">
      <c r="A427" s="22">
        <v>40190.708333333336</v>
      </c>
      <c r="B427" s="2">
        <v>8.2799999999999994</v>
      </c>
      <c r="C427" s="1">
        <v>15</v>
      </c>
      <c r="D427" s="1">
        <v>24</v>
      </c>
      <c r="F427" s="1">
        <v>16722</v>
      </c>
    </row>
    <row r="428" spans="1:6">
      <c r="A428" s="22">
        <v>40190.75</v>
      </c>
      <c r="B428" s="2">
        <v>8.3000000000000007</v>
      </c>
      <c r="C428" s="1">
        <v>18</v>
      </c>
      <c r="D428" s="1">
        <v>26</v>
      </c>
      <c r="F428" s="1">
        <v>16723</v>
      </c>
    </row>
    <row r="429" spans="1:6">
      <c r="A429" s="22">
        <v>40201.666666666664</v>
      </c>
      <c r="B429" s="2">
        <v>13.94</v>
      </c>
      <c r="C429" s="1">
        <v>3</v>
      </c>
      <c r="D429" s="1">
        <v>7</v>
      </c>
      <c r="F429" s="1">
        <v>16985</v>
      </c>
    </row>
    <row r="430" spans="1:6">
      <c r="A430" s="22">
        <v>40201.708333333336</v>
      </c>
      <c r="B430" s="2">
        <v>13.96</v>
      </c>
      <c r="C430" s="1">
        <v>4</v>
      </c>
      <c r="D430" s="1">
        <v>6</v>
      </c>
      <c r="F430" s="1">
        <v>16986</v>
      </c>
    </row>
    <row r="431" spans="1:6">
      <c r="A431" s="22">
        <v>40201.75</v>
      </c>
      <c r="B431" s="2">
        <v>13.96</v>
      </c>
      <c r="C431" s="1">
        <v>1</v>
      </c>
      <c r="D431" s="1">
        <v>5</v>
      </c>
      <c r="F431" s="1">
        <v>16987</v>
      </c>
    </row>
    <row r="432" spans="1:6">
      <c r="A432" s="22">
        <v>40211.708333333336</v>
      </c>
      <c r="B432" s="2">
        <v>17.32</v>
      </c>
      <c r="C432" s="1">
        <v>3</v>
      </c>
      <c r="D432" s="1">
        <v>7</v>
      </c>
      <c r="F432" s="1">
        <v>17226</v>
      </c>
    </row>
    <row r="433" spans="1:6">
      <c r="A433" s="22">
        <v>40211.75</v>
      </c>
      <c r="B433" s="2">
        <v>17.32</v>
      </c>
      <c r="C433" s="1">
        <v>3</v>
      </c>
      <c r="D433" s="1">
        <v>7</v>
      </c>
      <c r="F433" s="1">
        <v>17227</v>
      </c>
    </row>
    <row r="434" spans="1:6">
      <c r="A434" s="22">
        <v>40211.791666666664</v>
      </c>
      <c r="B434" s="2">
        <v>17.32</v>
      </c>
      <c r="C434" s="1">
        <v>2</v>
      </c>
      <c r="D434" s="1">
        <v>6</v>
      </c>
      <c r="F434" s="1">
        <v>17228</v>
      </c>
    </row>
    <row r="435" spans="1:6">
      <c r="A435" s="22">
        <v>40218.708333333336</v>
      </c>
      <c r="B435" s="2">
        <v>19.75</v>
      </c>
      <c r="C435" s="1">
        <v>2</v>
      </c>
      <c r="D435" s="1">
        <v>11</v>
      </c>
      <c r="F435" s="1">
        <v>17394</v>
      </c>
    </row>
    <row r="436" spans="1:6">
      <c r="A436" s="22">
        <v>40218.75</v>
      </c>
      <c r="B436" s="2">
        <v>19.75</v>
      </c>
      <c r="C436" s="1">
        <v>1</v>
      </c>
      <c r="D436" s="1">
        <v>4</v>
      </c>
      <c r="F436" s="1">
        <v>17395</v>
      </c>
    </row>
    <row r="437" spans="1:6">
      <c r="A437" s="22">
        <v>40218.791666666664</v>
      </c>
      <c r="B437" s="2">
        <v>19.75</v>
      </c>
      <c r="C437" s="1">
        <v>3</v>
      </c>
      <c r="D437" s="1">
        <v>3</v>
      </c>
      <c r="F437" s="1">
        <v>17396</v>
      </c>
    </row>
    <row r="438" spans="1:6">
      <c r="A438" s="22">
        <v>40223.708333333336</v>
      </c>
      <c r="B438" s="2">
        <v>20.12</v>
      </c>
      <c r="C438" s="1">
        <v>3</v>
      </c>
      <c r="D438" s="1">
        <v>6</v>
      </c>
      <c r="F438" s="1">
        <v>17514</v>
      </c>
    </row>
    <row r="439" spans="1:6">
      <c r="A439" s="22">
        <v>40223.75</v>
      </c>
      <c r="B439" s="2">
        <v>20.12</v>
      </c>
      <c r="C439" s="1">
        <v>4</v>
      </c>
      <c r="D439" s="1">
        <v>7</v>
      </c>
      <c r="F439" s="1">
        <v>17515</v>
      </c>
    </row>
    <row r="440" spans="1:6">
      <c r="A440" s="22">
        <v>40223.791666666664</v>
      </c>
      <c r="B440" s="2">
        <v>20.12</v>
      </c>
      <c r="C440" s="1">
        <v>3</v>
      </c>
      <c r="D440" s="1">
        <v>7</v>
      </c>
      <c r="F440" s="1">
        <v>17516</v>
      </c>
    </row>
    <row r="441" spans="1:6">
      <c r="A441" s="22">
        <v>40231.708333333336</v>
      </c>
      <c r="B441" s="2">
        <v>21.16</v>
      </c>
      <c r="C441" s="1">
        <v>3</v>
      </c>
      <c r="D441" s="1">
        <v>4</v>
      </c>
      <c r="F441" s="1">
        <v>17706</v>
      </c>
    </row>
    <row r="442" spans="1:6">
      <c r="A442" s="22">
        <v>40231.75</v>
      </c>
      <c r="B442" s="2">
        <v>21.16</v>
      </c>
      <c r="C442" s="1">
        <v>3</v>
      </c>
      <c r="D442" s="1">
        <v>6</v>
      </c>
      <c r="F442" s="1">
        <v>17707</v>
      </c>
    </row>
    <row r="443" spans="1:6">
      <c r="A443" s="22">
        <v>40231.791666666664</v>
      </c>
      <c r="B443" s="2">
        <v>21.16</v>
      </c>
      <c r="C443" s="1">
        <v>1</v>
      </c>
      <c r="D443" s="1">
        <v>7</v>
      </c>
      <c r="F443" s="1">
        <v>17708</v>
      </c>
    </row>
    <row r="444" spans="1:6">
      <c r="A444" s="22">
        <v>40231.833333333336</v>
      </c>
      <c r="B444" s="2">
        <v>21.16</v>
      </c>
      <c r="C444" s="1">
        <v>3</v>
      </c>
      <c r="D444" s="1">
        <v>4</v>
      </c>
      <c r="F444" s="1">
        <v>17709</v>
      </c>
    </row>
    <row r="445" spans="1:6">
      <c r="A445" s="250">
        <v>40555.75</v>
      </c>
      <c r="B445" s="248">
        <v>16.510000000000002</v>
      </c>
      <c r="C445" s="42">
        <v>3</v>
      </c>
      <c r="D445" s="42">
        <v>8</v>
      </c>
      <c r="F445" s="1">
        <v>17803</v>
      </c>
    </row>
    <row r="446" spans="1:6">
      <c r="A446" s="250">
        <v>40555.791666666664</v>
      </c>
      <c r="B446" s="248">
        <v>16.510000000000002</v>
      </c>
      <c r="C446" s="42">
        <v>3</v>
      </c>
      <c r="D446" s="42">
        <v>7</v>
      </c>
      <c r="F446" s="1">
        <v>17804</v>
      </c>
    </row>
    <row r="447" spans="1:6">
      <c r="A447" s="250">
        <v>40555.833333333336</v>
      </c>
      <c r="B447" s="248">
        <v>16.510000000000002</v>
      </c>
      <c r="C447" s="42">
        <v>3</v>
      </c>
      <c r="D447" s="42">
        <v>6</v>
      </c>
      <c r="F447" s="1">
        <v>17805</v>
      </c>
    </row>
    <row r="448" spans="1:6">
      <c r="A448" s="250">
        <v>40562.708333333336</v>
      </c>
      <c r="B448" s="248">
        <v>17.079999999999998</v>
      </c>
      <c r="C448" s="42">
        <v>14</v>
      </c>
      <c r="D448" s="42">
        <v>26</v>
      </c>
      <c r="F448" s="1">
        <v>17970</v>
      </c>
    </row>
    <row r="449" spans="1:6">
      <c r="A449" s="250">
        <v>40562.75</v>
      </c>
      <c r="B449" s="248">
        <v>17.079999999999998</v>
      </c>
      <c r="C449" s="42">
        <v>14</v>
      </c>
      <c r="D449" s="42">
        <v>26</v>
      </c>
      <c r="F449" s="1">
        <v>17971</v>
      </c>
    </row>
    <row r="450" spans="1:6">
      <c r="A450" s="250">
        <v>40562.791666666664</v>
      </c>
      <c r="B450" s="248">
        <v>17.079999999999998</v>
      </c>
      <c r="C450" s="42">
        <v>16</v>
      </c>
      <c r="D450" s="42">
        <v>25</v>
      </c>
      <c r="F450" s="1">
        <v>17972</v>
      </c>
    </row>
    <row r="451" spans="1:6">
      <c r="A451" s="250">
        <v>40565.708333333336</v>
      </c>
      <c r="B451" s="248">
        <v>17.079999999999998</v>
      </c>
      <c r="C451" s="42">
        <v>11</v>
      </c>
      <c r="D451" s="42">
        <v>27</v>
      </c>
      <c r="F451" s="1">
        <v>18042</v>
      </c>
    </row>
    <row r="452" spans="1:6">
      <c r="A452" s="250">
        <v>40565.75</v>
      </c>
      <c r="B452" s="248">
        <v>17.079999999999998</v>
      </c>
      <c r="C452" s="42">
        <v>11</v>
      </c>
      <c r="D452" s="42">
        <v>20</v>
      </c>
      <c r="F452" s="1">
        <v>18043</v>
      </c>
    </row>
    <row r="453" spans="1:6">
      <c r="A453" s="250">
        <v>40565.791666666664</v>
      </c>
      <c r="B453" s="248">
        <v>17.079999999999998</v>
      </c>
      <c r="C453" s="42">
        <v>11</v>
      </c>
      <c r="D453" s="42">
        <v>16</v>
      </c>
      <c r="F453" s="1">
        <v>18044</v>
      </c>
    </row>
    <row r="454" spans="1:6">
      <c r="A454" s="250">
        <v>40569.708333333336</v>
      </c>
      <c r="B454" s="248">
        <v>17.079999999999998</v>
      </c>
      <c r="C454" s="42">
        <v>3</v>
      </c>
      <c r="D454" s="42">
        <v>7</v>
      </c>
      <c r="F454" s="1">
        <v>18138</v>
      </c>
    </row>
    <row r="455" spans="1:6">
      <c r="A455" s="250">
        <v>40569.75</v>
      </c>
      <c r="B455" s="248">
        <v>17.079999999999998</v>
      </c>
      <c r="C455" s="42">
        <v>2</v>
      </c>
      <c r="D455" s="42">
        <v>4</v>
      </c>
      <c r="F455" s="1">
        <v>18139</v>
      </c>
    </row>
    <row r="456" spans="1:6">
      <c r="A456" s="250">
        <v>40569.791666666664</v>
      </c>
      <c r="B456" s="248">
        <v>17.079999999999998</v>
      </c>
      <c r="C456" s="42">
        <v>3</v>
      </c>
      <c r="D456" s="42">
        <v>5</v>
      </c>
      <c r="F456" s="1">
        <v>18140</v>
      </c>
    </row>
    <row r="457" spans="1:6">
      <c r="A457" s="250">
        <v>40572.666666666664</v>
      </c>
      <c r="B457" s="248">
        <v>17.079999999999998</v>
      </c>
      <c r="C457" s="42">
        <v>2</v>
      </c>
      <c r="D457" s="42">
        <v>9</v>
      </c>
      <c r="F457" s="1">
        <v>18209</v>
      </c>
    </row>
    <row r="458" spans="1:6">
      <c r="A458" s="250">
        <v>40572.708333333336</v>
      </c>
      <c r="B458" s="248">
        <v>17.079999999999998</v>
      </c>
      <c r="C458" s="42">
        <v>2</v>
      </c>
      <c r="D458" s="42">
        <v>7</v>
      </c>
      <c r="F458" s="1">
        <v>18210</v>
      </c>
    </row>
    <row r="459" spans="1:6">
      <c r="A459" s="250">
        <v>40572.75</v>
      </c>
      <c r="B459" s="248">
        <v>17.079999999999998</v>
      </c>
      <c r="C459" s="42">
        <v>2</v>
      </c>
      <c r="D459" s="42">
        <v>6</v>
      </c>
      <c r="F459" s="1">
        <v>18211</v>
      </c>
    </row>
    <row r="460" spans="1:6">
      <c r="A460" s="250">
        <v>40576.708333333336</v>
      </c>
      <c r="B460" s="248">
        <v>17.54</v>
      </c>
      <c r="C460" s="42">
        <v>2</v>
      </c>
      <c r="D460" s="42">
        <v>5</v>
      </c>
      <c r="F460" s="1">
        <v>18306</v>
      </c>
    </row>
    <row r="461" spans="1:6">
      <c r="A461" s="250">
        <v>40576.75</v>
      </c>
      <c r="B461" s="248">
        <v>17.54</v>
      </c>
      <c r="C461" s="42">
        <v>4</v>
      </c>
      <c r="D461" s="42">
        <v>5</v>
      </c>
      <c r="F461" s="1">
        <v>18307</v>
      </c>
    </row>
    <row r="462" spans="1:6">
      <c r="A462" s="250">
        <v>40576.791666666664</v>
      </c>
      <c r="B462" s="248">
        <v>17.54</v>
      </c>
      <c r="C462" s="42">
        <v>6</v>
      </c>
      <c r="D462" s="42">
        <v>5</v>
      </c>
      <c r="F462" s="1">
        <v>18308</v>
      </c>
    </row>
    <row r="463" spans="1:6">
      <c r="A463" s="250">
        <v>40579.708333333336</v>
      </c>
      <c r="B463" s="248">
        <v>17.54</v>
      </c>
      <c r="C463" s="42">
        <v>12</v>
      </c>
      <c r="D463" s="42">
        <v>20</v>
      </c>
      <c r="F463" s="1">
        <v>18378</v>
      </c>
    </row>
    <row r="464" spans="1:6">
      <c r="A464" s="250">
        <v>40579.75</v>
      </c>
      <c r="B464" s="248">
        <v>17.54</v>
      </c>
      <c r="C464" s="42">
        <v>7</v>
      </c>
      <c r="D464" s="42">
        <v>21</v>
      </c>
      <c r="F464" s="1">
        <v>18379</v>
      </c>
    </row>
    <row r="465" spans="1:6">
      <c r="A465" s="250">
        <v>40579.791666666664</v>
      </c>
      <c r="B465" s="248">
        <v>17.54</v>
      </c>
      <c r="C465" s="42">
        <v>5</v>
      </c>
      <c r="D465" s="42">
        <v>14</v>
      </c>
      <c r="F465" s="1">
        <v>18380</v>
      </c>
    </row>
    <row r="466" spans="1:6">
      <c r="A466" s="250">
        <v>40593.708333333336</v>
      </c>
      <c r="B466" s="248">
        <v>20.98</v>
      </c>
      <c r="C466" s="42">
        <v>4</v>
      </c>
      <c r="D466" s="42">
        <v>11</v>
      </c>
      <c r="F466" s="1">
        <v>18714</v>
      </c>
    </row>
    <row r="467" spans="1:6">
      <c r="A467" s="250">
        <v>40593.75</v>
      </c>
      <c r="B467" s="248">
        <v>20.98</v>
      </c>
      <c r="C467" s="42">
        <v>2</v>
      </c>
      <c r="D467" s="42">
        <v>9</v>
      </c>
      <c r="F467" s="1">
        <v>18715</v>
      </c>
    </row>
    <row r="468" spans="1:6">
      <c r="A468" s="250">
        <v>40593.791666666664</v>
      </c>
      <c r="B468" s="248">
        <v>20.98</v>
      </c>
      <c r="C468" s="42">
        <v>2</v>
      </c>
      <c r="D468" s="42">
        <v>4</v>
      </c>
      <c r="F468" s="1">
        <v>18716</v>
      </c>
    </row>
    <row r="469" spans="1:6">
      <c r="A469" s="250">
        <v>40600.75</v>
      </c>
      <c r="B469" s="248">
        <v>22.1</v>
      </c>
      <c r="C469" s="42">
        <v>3</v>
      </c>
      <c r="D469" s="42">
        <v>17</v>
      </c>
      <c r="F469" s="1">
        <v>18883</v>
      </c>
    </row>
    <row r="470" spans="1:6">
      <c r="A470" s="250">
        <v>40600.791666666664</v>
      </c>
      <c r="B470" s="248">
        <v>22.1</v>
      </c>
      <c r="C470" s="42">
        <v>7</v>
      </c>
      <c r="D470" s="42">
        <v>11</v>
      </c>
      <c r="F470" s="1">
        <v>18884</v>
      </c>
    </row>
    <row r="471" spans="1:6">
      <c r="A471" s="250">
        <v>40600.833333333336</v>
      </c>
      <c r="B471" s="248">
        <v>22.1</v>
      </c>
      <c r="C471" s="42">
        <v>4</v>
      </c>
      <c r="D471" s="42">
        <v>12</v>
      </c>
      <c r="F471" s="1">
        <v>18885</v>
      </c>
    </row>
    <row r="472" spans="1:6">
      <c r="A472" s="22">
        <v>40607.75</v>
      </c>
      <c r="B472" s="2">
        <v>22.82</v>
      </c>
      <c r="C472" s="1">
        <v>3</v>
      </c>
      <c r="D472" s="1">
        <v>10</v>
      </c>
      <c r="F472" s="1">
        <v>19051</v>
      </c>
    </row>
    <row r="473" spans="1:6">
      <c r="A473" s="22">
        <v>40607.791666666664</v>
      </c>
      <c r="B473" s="2">
        <v>22.84</v>
      </c>
      <c r="C473" s="1">
        <v>3</v>
      </c>
      <c r="D473" s="1">
        <v>7</v>
      </c>
      <c r="F473" s="1">
        <v>19052</v>
      </c>
    </row>
    <row r="474" spans="1:6">
      <c r="A474" s="22">
        <v>40607.833333333336</v>
      </c>
      <c r="B474" s="2">
        <v>22.86</v>
      </c>
      <c r="C474" s="1">
        <v>2</v>
      </c>
      <c r="D474" s="1">
        <v>5</v>
      </c>
      <c r="F474" s="1">
        <v>19053</v>
      </c>
    </row>
    <row r="475" spans="1:6">
      <c r="A475" s="22">
        <v>40921.75</v>
      </c>
      <c r="B475" s="2">
        <v>6.53</v>
      </c>
      <c r="C475" s="1">
        <v>5</v>
      </c>
      <c r="D475" s="1">
        <v>3</v>
      </c>
      <c r="F475" s="1">
        <v>19171</v>
      </c>
    </row>
    <row r="476" spans="1:6">
      <c r="A476" s="22">
        <v>40921.791666666664</v>
      </c>
      <c r="B476" s="2">
        <v>6.53</v>
      </c>
      <c r="C476" s="1">
        <v>1</v>
      </c>
      <c r="D476" s="1">
        <v>6</v>
      </c>
      <c r="F476" s="1">
        <v>19172</v>
      </c>
    </row>
    <row r="477" spans="1:6">
      <c r="A477" s="22">
        <v>40921.833333333336</v>
      </c>
      <c r="B477" s="2">
        <v>6.53</v>
      </c>
      <c r="C477" s="1">
        <v>4</v>
      </c>
      <c r="D477" s="1">
        <v>4</v>
      </c>
      <c r="F477" s="1">
        <v>19173</v>
      </c>
    </row>
    <row r="478" spans="1:6">
      <c r="A478" s="22">
        <v>40928.166663657408</v>
      </c>
      <c r="B478" s="29">
        <v>8.08</v>
      </c>
      <c r="C478" s="24">
        <v>3</v>
      </c>
      <c r="D478" s="24">
        <v>7</v>
      </c>
      <c r="F478" s="1">
        <v>19325</v>
      </c>
    </row>
    <row r="479" spans="1:6">
      <c r="A479" s="22">
        <v>40928.208330266207</v>
      </c>
      <c r="B479" s="29">
        <v>8.09</v>
      </c>
      <c r="C479" s="24">
        <v>3</v>
      </c>
      <c r="D479" s="24">
        <v>5</v>
      </c>
      <c r="F479" s="1">
        <v>19326</v>
      </c>
    </row>
    <row r="480" spans="1:6">
      <c r="A480" s="22">
        <v>40928.249996874998</v>
      </c>
      <c r="B480" s="29">
        <v>8.1</v>
      </c>
      <c r="C480" s="24">
        <v>4</v>
      </c>
      <c r="D480" s="24">
        <v>6</v>
      </c>
      <c r="F480" s="1">
        <v>19327</v>
      </c>
    </row>
    <row r="481" spans="1:6">
      <c r="A481" s="22">
        <v>40933.667147858796</v>
      </c>
      <c r="B481" s="29">
        <v>12.45</v>
      </c>
      <c r="C481" s="24">
        <v>3</v>
      </c>
      <c r="D481" s="24">
        <v>6</v>
      </c>
      <c r="F481" s="1">
        <v>19457</v>
      </c>
    </row>
    <row r="482" spans="1:6">
      <c r="A482" s="22">
        <v>40933.708820254629</v>
      </c>
      <c r="B482" s="29">
        <v>12.45</v>
      </c>
      <c r="C482" s="24">
        <v>4</v>
      </c>
      <c r="D482" s="24">
        <v>6</v>
      </c>
      <c r="F482" s="1">
        <v>19458</v>
      </c>
    </row>
    <row r="483" spans="1:6">
      <c r="A483" s="22">
        <v>40933.750492650463</v>
      </c>
      <c r="B483" s="29">
        <v>12.45</v>
      </c>
      <c r="C483" s="24">
        <v>2</v>
      </c>
      <c r="D483" s="24">
        <v>6</v>
      </c>
      <c r="F483" s="1">
        <v>19459</v>
      </c>
    </row>
    <row r="484" spans="1:6">
      <c r="A484" s="22">
        <v>40933.792165046296</v>
      </c>
      <c r="B484" s="29">
        <v>12.45</v>
      </c>
      <c r="C484" s="24">
        <v>0</v>
      </c>
      <c r="D484" s="24">
        <v>3</v>
      </c>
      <c r="F484" s="1">
        <v>19460</v>
      </c>
    </row>
    <row r="485" spans="1:6">
      <c r="A485" s="22">
        <v>40933.833837442129</v>
      </c>
      <c r="B485" s="29">
        <v>12.45</v>
      </c>
      <c r="C485" s="24">
        <v>1</v>
      </c>
      <c r="D485" s="24">
        <v>4</v>
      </c>
      <c r="F485" s="1">
        <v>19461</v>
      </c>
    </row>
    <row r="486" spans="1:6">
      <c r="A486" s="22">
        <v>40936.791666666664</v>
      </c>
      <c r="B486" s="29">
        <v>12.47</v>
      </c>
      <c r="C486" s="24">
        <v>8</v>
      </c>
      <c r="D486" s="24">
        <v>10</v>
      </c>
      <c r="F486" s="1">
        <v>19532</v>
      </c>
    </row>
    <row r="487" spans="1:6">
      <c r="A487" s="22">
        <v>40936.833333333336</v>
      </c>
      <c r="B487" s="29">
        <v>12.47</v>
      </c>
      <c r="C487" s="24">
        <v>5</v>
      </c>
      <c r="D487" s="24">
        <v>11</v>
      </c>
      <c r="F487" s="1">
        <v>19533</v>
      </c>
    </row>
    <row r="488" spans="1:6">
      <c r="A488" s="22">
        <v>40936.875</v>
      </c>
      <c r="B488" s="29">
        <v>12.47</v>
      </c>
      <c r="C488" s="24">
        <v>4</v>
      </c>
      <c r="D488" s="24">
        <v>11</v>
      </c>
      <c r="F488" s="1">
        <v>19534</v>
      </c>
    </row>
    <row r="489" spans="1:6">
      <c r="A489" s="22">
        <v>40940.666666666664</v>
      </c>
      <c r="B489" s="29">
        <v>12.53</v>
      </c>
      <c r="C489" s="24">
        <v>3</v>
      </c>
      <c r="D489" s="24">
        <v>6</v>
      </c>
      <c r="F489" s="1">
        <v>19625</v>
      </c>
    </row>
    <row r="490" spans="1:6">
      <c r="A490" s="22">
        <v>40940.708333333336</v>
      </c>
      <c r="B490" s="29">
        <v>12.53</v>
      </c>
      <c r="C490" s="24">
        <v>3</v>
      </c>
      <c r="D490" s="24">
        <v>5</v>
      </c>
      <c r="F490" s="1">
        <v>19626</v>
      </c>
    </row>
    <row r="491" spans="1:6">
      <c r="A491" s="22">
        <v>40940.75</v>
      </c>
      <c r="B491" s="29">
        <v>12.53</v>
      </c>
      <c r="C491" s="24">
        <v>3</v>
      </c>
      <c r="D491" s="24">
        <v>6</v>
      </c>
      <c r="F491" s="1">
        <v>19627</v>
      </c>
    </row>
    <row r="492" spans="1:6">
      <c r="A492" s="22">
        <v>40943.791666666664</v>
      </c>
      <c r="B492" s="29">
        <v>12.54</v>
      </c>
      <c r="C492" s="24">
        <v>4</v>
      </c>
      <c r="D492" s="24">
        <v>7</v>
      </c>
      <c r="F492" s="1">
        <v>19700</v>
      </c>
    </row>
    <row r="493" spans="1:6">
      <c r="A493" s="22">
        <v>40943.833333333336</v>
      </c>
      <c r="B493" s="29">
        <v>12.54</v>
      </c>
      <c r="C493" s="24">
        <v>4</v>
      </c>
      <c r="D493" s="24">
        <v>7</v>
      </c>
      <c r="F493" s="1">
        <v>19701</v>
      </c>
    </row>
    <row r="494" spans="1:6">
      <c r="A494" s="22">
        <v>40943.875</v>
      </c>
      <c r="B494" s="29">
        <v>12.54</v>
      </c>
      <c r="C494" s="24">
        <v>4</v>
      </c>
      <c r="D494" s="24">
        <v>5</v>
      </c>
      <c r="F494" s="1">
        <v>19702</v>
      </c>
    </row>
    <row r="495" spans="1:6">
      <c r="A495" s="22">
        <v>40948.75</v>
      </c>
      <c r="B495" s="29">
        <v>12.69</v>
      </c>
      <c r="C495" s="24">
        <v>1</v>
      </c>
      <c r="D495" s="24">
        <v>4</v>
      </c>
      <c r="F495" s="1">
        <v>19819</v>
      </c>
    </row>
    <row r="496" spans="1:6">
      <c r="A496" s="22">
        <v>40948.791666666664</v>
      </c>
      <c r="B496" s="29">
        <v>12.69</v>
      </c>
      <c r="C496" s="24">
        <v>3</v>
      </c>
      <c r="D496" s="24">
        <v>4</v>
      </c>
      <c r="F496" s="1">
        <v>19820</v>
      </c>
    </row>
    <row r="497" spans="1:6">
      <c r="A497" s="22">
        <v>40948.833333333336</v>
      </c>
      <c r="B497" s="29">
        <v>12.69</v>
      </c>
      <c r="C497" s="24">
        <v>3</v>
      </c>
      <c r="D497" s="24">
        <v>5</v>
      </c>
      <c r="F497" s="1">
        <v>19821</v>
      </c>
    </row>
    <row r="498" spans="1:6">
      <c r="A498" s="22">
        <v>40954.708333333336</v>
      </c>
      <c r="B498" s="29">
        <v>13.46</v>
      </c>
      <c r="C498" s="24">
        <v>8</v>
      </c>
      <c r="D498" s="24">
        <v>16</v>
      </c>
      <c r="F498" s="1">
        <v>19962</v>
      </c>
    </row>
    <row r="499" spans="1:6">
      <c r="A499" s="22">
        <v>40954.75</v>
      </c>
      <c r="B499" s="29">
        <v>13.46</v>
      </c>
      <c r="C499" s="24">
        <v>6</v>
      </c>
      <c r="D499" s="24">
        <v>14</v>
      </c>
      <c r="F499" s="1">
        <v>19963</v>
      </c>
    </row>
    <row r="500" spans="1:6">
      <c r="A500" s="22">
        <v>40954.791666666664</v>
      </c>
      <c r="B500" s="29">
        <v>13.46</v>
      </c>
      <c r="C500" s="24">
        <v>6</v>
      </c>
      <c r="D500" s="24">
        <v>11</v>
      </c>
      <c r="F500" s="1">
        <v>19964</v>
      </c>
    </row>
    <row r="501" spans="1:6">
      <c r="A501" s="22">
        <v>40968.791666666664</v>
      </c>
      <c r="B501" s="29">
        <v>13.99</v>
      </c>
      <c r="C501" s="24">
        <v>7</v>
      </c>
      <c r="D501" s="24">
        <v>20</v>
      </c>
      <c r="F501" s="1">
        <v>20300</v>
      </c>
    </row>
    <row r="502" spans="1:6">
      <c r="A502" s="22">
        <v>40968.833333333336</v>
      </c>
      <c r="B502" s="29">
        <v>13.99</v>
      </c>
      <c r="C502" s="24">
        <v>2</v>
      </c>
      <c r="D502" s="24">
        <v>10</v>
      </c>
      <c r="F502" s="1">
        <v>20301</v>
      </c>
    </row>
    <row r="503" spans="1:6">
      <c r="A503" s="22">
        <v>40968.875</v>
      </c>
      <c r="B503" s="29">
        <v>13.99</v>
      </c>
      <c r="C503" s="24">
        <v>6</v>
      </c>
      <c r="D503" s="24">
        <v>11</v>
      </c>
      <c r="F503" s="1">
        <v>20302</v>
      </c>
    </row>
    <row r="504" spans="1:6">
      <c r="A504" s="22">
        <v>40975.791666666664</v>
      </c>
      <c r="B504" s="29">
        <v>14.04</v>
      </c>
      <c r="C504" s="24">
        <v>11</v>
      </c>
      <c r="D504" s="24">
        <v>21</v>
      </c>
      <c r="F504" s="1">
        <v>20468</v>
      </c>
    </row>
    <row r="505" spans="1:6">
      <c r="A505" s="22">
        <v>40975.833333333336</v>
      </c>
      <c r="B505" s="29">
        <v>14.04</v>
      </c>
      <c r="C505" s="24">
        <v>11</v>
      </c>
      <c r="D505" s="24">
        <v>21</v>
      </c>
      <c r="F505" s="1">
        <v>20469</v>
      </c>
    </row>
    <row r="506" spans="1:6">
      <c r="A506" s="22">
        <v>40975.875</v>
      </c>
      <c r="B506" s="29">
        <v>14.04</v>
      </c>
      <c r="C506" s="24">
        <v>10</v>
      </c>
      <c r="D506" s="24">
        <v>15</v>
      </c>
      <c r="F506" s="1">
        <v>20470</v>
      </c>
    </row>
    <row r="507" spans="1:6">
      <c r="A507" s="22">
        <v>40975.916666666664</v>
      </c>
      <c r="B507" s="29">
        <v>14.04</v>
      </c>
      <c r="C507" s="24">
        <v>7</v>
      </c>
      <c r="D507" s="24">
        <v>14</v>
      </c>
      <c r="F507" s="1">
        <v>20471</v>
      </c>
    </row>
    <row r="508" spans="1:6">
      <c r="A508" s="22">
        <v>40989.541666666664</v>
      </c>
      <c r="B508" s="2">
        <v>17.3</v>
      </c>
      <c r="C508" s="1">
        <v>3</v>
      </c>
      <c r="D508" s="1">
        <v>7</v>
      </c>
      <c r="F508" s="1">
        <v>20706</v>
      </c>
    </row>
    <row r="509" spans="1:6">
      <c r="A509" s="22">
        <v>40989.583333333336</v>
      </c>
      <c r="B509" s="2">
        <v>17.3</v>
      </c>
      <c r="C509" s="1">
        <v>1</v>
      </c>
      <c r="D509" s="1">
        <v>38</v>
      </c>
      <c r="F509" s="1">
        <v>20707</v>
      </c>
    </row>
    <row r="510" spans="1:6">
      <c r="A510" s="22">
        <v>40989.625</v>
      </c>
      <c r="B510" s="2">
        <v>17.3</v>
      </c>
      <c r="C510" s="1">
        <v>1</v>
      </c>
      <c r="D510" s="1">
        <v>9</v>
      </c>
      <c r="F510" s="1">
        <v>20708</v>
      </c>
    </row>
    <row r="511" spans="1:6">
      <c r="A511" s="22">
        <v>40989.666666666664</v>
      </c>
      <c r="B511" s="2">
        <v>17.3</v>
      </c>
      <c r="C511" s="1">
        <v>2</v>
      </c>
      <c r="D511" s="1">
        <v>5</v>
      </c>
      <c r="F511" s="1">
        <v>20875</v>
      </c>
    </row>
    <row r="512" spans="1:6">
      <c r="A512" s="22">
        <v>40989.708333333336</v>
      </c>
      <c r="B512" s="2">
        <v>17.3</v>
      </c>
      <c r="C512" s="1">
        <v>5</v>
      </c>
      <c r="D512" s="1">
        <v>7</v>
      </c>
      <c r="F512" s="1">
        <v>20876</v>
      </c>
    </row>
    <row r="513" spans="1:6">
      <c r="A513" s="22">
        <v>40989.75</v>
      </c>
      <c r="B513" s="2">
        <v>17.3</v>
      </c>
      <c r="C513" s="1">
        <v>3</v>
      </c>
      <c r="D513" s="1">
        <v>8</v>
      </c>
      <c r="F513" s="1">
        <v>20877</v>
      </c>
    </row>
    <row r="514" spans="1:6">
      <c r="A514" s="22">
        <v>40989.791666666664</v>
      </c>
      <c r="B514" s="2">
        <v>17.3</v>
      </c>
      <c r="C514" s="1">
        <v>1</v>
      </c>
      <c r="D514" s="1">
        <v>8</v>
      </c>
      <c r="F514" s="1">
        <v>21042</v>
      </c>
    </row>
    <row r="515" spans="1:6">
      <c r="A515" s="249">
        <v>41297.708333333336</v>
      </c>
      <c r="B515" s="248">
        <v>19.45</v>
      </c>
      <c r="C515" s="42">
        <v>3</v>
      </c>
      <c r="D515" s="42">
        <v>4</v>
      </c>
      <c r="F515" s="1">
        <v>21043</v>
      </c>
    </row>
    <row r="516" spans="1:6">
      <c r="A516" s="249">
        <v>41297.75</v>
      </c>
      <c r="B516" s="248">
        <v>19.579999999999998</v>
      </c>
      <c r="C516" s="42">
        <v>3</v>
      </c>
      <c r="D516" s="42">
        <v>5</v>
      </c>
      <c r="F516" s="1">
        <v>21044</v>
      </c>
    </row>
    <row r="517" spans="1:6">
      <c r="A517" s="249">
        <v>41297.791666666664</v>
      </c>
      <c r="B517" s="248">
        <v>19.670000000000002</v>
      </c>
      <c r="C517" s="42">
        <v>2</v>
      </c>
      <c r="D517" s="42">
        <v>5</v>
      </c>
      <c r="F517" s="1">
        <v>21235</v>
      </c>
    </row>
    <row r="518" spans="1:6">
      <c r="A518" s="249">
        <v>41304.75</v>
      </c>
      <c r="B518" s="248">
        <v>19.829999999999998</v>
      </c>
      <c r="C518" s="42">
        <v>9</v>
      </c>
      <c r="D518" s="42">
        <v>16</v>
      </c>
      <c r="F518" s="1">
        <v>21236</v>
      </c>
    </row>
    <row r="519" spans="1:6">
      <c r="A519" s="249">
        <v>41304.791666666664</v>
      </c>
      <c r="B519" s="248">
        <v>19.829999999999998</v>
      </c>
      <c r="C519" s="42">
        <v>9</v>
      </c>
      <c r="D519" s="42">
        <v>14</v>
      </c>
      <c r="F519" s="1">
        <v>21237</v>
      </c>
    </row>
    <row r="520" spans="1:6">
      <c r="A520" s="249">
        <v>41304.833333333336</v>
      </c>
      <c r="B520" s="248">
        <v>19.829999999999998</v>
      </c>
      <c r="C520" s="42">
        <v>9</v>
      </c>
      <c r="D520" s="42">
        <v>11</v>
      </c>
      <c r="F520" s="1">
        <v>21402</v>
      </c>
    </row>
    <row r="521" spans="1:6">
      <c r="A521" s="249">
        <v>41311.708333333336</v>
      </c>
      <c r="B521" s="248">
        <v>19.829999999999998</v>
      </c>
      <c r="C521" s="42">
        <v>5</v>
      </c>
      <c r="D521" s="42">
        <v>8</v>
      </c>
      <c r="F521" s="1">
        <v>21403</v>
      </c>
    </row>
    <row r="522" spans="1:6">
      <c r="A522" s="249">
        <v>41311.75</v>
      </c>
      <c r="B522" s="248">
        <v>19.829999999999998</v>
      </c>
      <c r="C522" s="42">
        <v>7</v>
      </c>
      <c r="D522" s="42">
        <v>10</v>
      </c>
      <c r="F522" s="1">
        <v>21404</v>
      </c>
    </row>
    <row r="523" spans="1:6">
      <c r="A523" s="249">
        <v>41311.791666666664</v>
      </c>
      <c r="B523" s="248">
        <v>19.829999999999998</v>
      </c>
      <c r="C523" s="42">
        <v>5</v>
      </c>
      <c r="D523" s="42">
        <v>9</v>
      </c>
      <c r="F523" s="1">
        <v>21569</v>
      </c>
    </row>
    <row r="524" spans="1:6">
      <c r="A524" s="249">
        <v>41319.75</v>
      </c>
      <c r="B524" s="248">
        <v>20.34</v>
      </c>
      <c r="C524" s="42">
        <v>11</v>
      </c>
      <c r="D524" s="42">
        <v>23</v>
      </c>
      <c r="F524" s="1">
        <v>21570</v>
      </c>
    </row>
    <row r="525" spans="1:6">
      <c r="A525" s="249">
        <v>41319.791666666664</v>
      </c>
      <c r="B525" s="248">
        <v>20.34</v>
      </c>
      <c r="C525" s="42">
        <v>18</v>
      </c>
      <c r="D525" s="42">
        <v>25</v>
      </c>
      <c r="F525" s="1">
        <v>21571</v>
      </c>
    </row>
    <row r="526" spans="1:6">
      <c r="A526" s="249">
        <v>41319.833333333336</v>
      </c>
      <c r="B526" s="248">
        <v>20.34</v>
      </c>
      <c r="C526" s="42">
        <v>13</v>
      </c>
      <c r="D526" s="42">
        <v>26</v>
      </c>
      <c r="F526" s="1">
        <v>21572</v>
      </c>
    </row>
    <row r="527" spans="1:6">
      <c r="A527" s="249">
        <v>41326.708333333336</v>
      </c>
      <c r="B527" s="248">
        <v>20.38</v>
      </c>
      <c r="C527" s="42">
        <v>2</v>
      </c>
      <c r="D527" s="42">
        <v>4</v>
      </c>
      <c r="F527" s="1">
        <v>21691</v>
      </c>
    </row>
    <row r="528" spans="1:6">
      <c r="A528" s="249">
        <v>41326.75</v>
      </c>
      <c r="B528" s="248">
        <v>20.38</v>
      </c>
      <c r="C528" s="42">
        <v>4</v>
      </c>
      <c r="D528" s="42">
        <v>6</v>
      </c>
      <c r="F528" s="1">
        <v>21692</v>
      </c>
    </row>
    <row r="529" spans="1:14">
      <c r="A529" s="249">
        <v>41326.791666666664</v>
      </c>
      <c r="B529" s="248">
        <v>20.38</v>
      </c>
      <c r="C529" s="42">
        <v>3</v>
      </c>
      <c r="D529" s="42">
        <v>8</v>
      </c>
      <c r="F529" s="1">
        <v>21693</v>
      </c>
    </row>
    <row r="530" spans="1:14">
      <c r="A530" s="249">
        <v>41333.666666666664</v>
      </c>
      <c r="B530" s="248">
        <v>20.38</v>
      </c>
      <c r="C530" s="42">
        <v>6</v>
      </c>
      <c r="D530" s="42">
        <v>8</v>
      </c>
      <c r="F530" s="1">
        <v>21810</v>
      </c>
    </row>
    <row r="531" spans="1:14">
      <c r="A531" s="249">
        <v>41333.708333333336</v>
      </c>
      <c r="B531" s="248">
        <v>20.38</v>
      </c>
      <c r="C531" s="42">
        <v>4</v>
      </c>
      <c r="D531" s="42">
        <v>8</v>
      </c>
      <c r="F531" s="1">
        <v>21811</v>
      </c>
    </row>
    <row r="532" spans="1:14">
      <c r="A532" s="249">
        <v>41333.75</v>
      </c>
      <c r="B532" s="248">
        <v>20.38</v>
      </c>
      <c r="C532" s="42">
        <v>4</v>
      </c>
      <c r="D532" s="42">
        <v>6</v>
      </c>
      <c r="F532" s="1">
        <v>21812</v>
      </c>
    </row>
    <row r="533" spans="1:14">
      <c r="A533" s="249">
        <v>41333.791666666664</v>
      </c>
      <c r="B533" s="248">
        <v>20.38</v>
      </c>
      <c r="C533" s="42">
        <v>3</v>
      </c>
      <c r="D533" s="42">
        <v>7</v>
      </c>
      <c r="F533" s="1">
        <v>21930</v>
      </c>
    </row>
    <row r="534" spans="1:14">
      <c r="A534" s="22">
        <v>41674.75</v>
      </c>
      <c r="B534" s="2">
        <v>3.72</v>
      </c>
      <c r="C534" s="1">
        <v>0</v>
      </c>
      <c r="D534" s="1">
        <v>3</v>
      </c>
      <c r="F534" s="1">
        <v>21931</v>
      </c>
    </row>
    <row r="535" spans="1:14">
      <c r="A535" s="22">
        <v>41674.791666666664</v>
      </c>
      <c r="B535" s="2">
        <v>3.72</v>
      </c>
      <c r="C535" s="1">
        <v>0</v>
      </c>
      <c r="D535" s="1">
        <v>2</v>
      </c>
      <c r="F535" s="1">
        <v>21932</v>
      </c>
    </row>
    <row r="536" spans="1:14">
      <c r="A536" s="22">
        <v>41674.833333333336</v>
      </c>
      <c r="B536" s="2">
        <v>3.72</v>
      </c>
      <c r="C536" s="1">
        <v>3</v>
      </c>
      <c r="D536" s="1">
        <v>4</v>
      </c>
      <c r="F536" s="1">
        <v>22048</v>
      </c>
    </row>
    <row r="537" spans="1:14">
      <c r="A537" s="22">
        <v>41690.708333333336</v>
      </c>
      <c r="B537" s="2">
        <v>8.49</v>
      </c>
      <c r="C537" s="1">
        <v>4</v>
      </c>
      <c r="D537" s="1">
        <v>6</v>
      </c>
      <c r="F537" s="1">
        <v>22049</v>
      </c>
    </row>
    <row r="538" spans="1:14">
      <c r="A538" s="22">
        <v>41690.75</v>
      </c>
      <c r="B538" s="2">
        <v>8.49</v>
      </c>
      <c r="C538" s="1">
        <v>4</v>
      </c>
      <c r="D538" s="1">
        <v>5</v>
      </c>
      <c r="F538" s="1">
        <v>22050</v>
      </c>
    </row>
    <row r="539" spans="1:14">
      <c r="A539" s="22">
        <v>41690.791666666664</v>
      </c>
      <c r="B539" s="2">
        <v>8.49</v>
      </c>
      <c r="C539" s="1">
        <v>6</v>
      </c>
      <c r="D539" s="1">
        <v>7</v>
      </c>
      <c r="F539" s="1">
        <v>22170</v>
      </c>
    </row>
    <row r="540" spans="1:14">
      <c r="A540" s="22">
        <v>42353.708333333336</v>
      </c>
      <c r="B540" s="2">
        <v>6.39</v>
      </c>
      <c r="C540" s="1">
        <v>7</v>
      </c>
      <c r="F540" s="1">
        <v>22171</v>
      </c>
    </row>
    <row r="541" spans="1:14" ht="15" customHeight="1">
      <c r="A541" s="22">
        <v>42353.75</v>
      </c>
      <c r="B541" s="2">
        <v>6.39</v>
      </c>
      <c r="C541" s="1">
        <v>9</v>
      </c>
      <c r="F541" s="1">
        <v>22172</v>
      </c>
    </row>
    <row r="542" spans="1:14" s="4" customFormat="1">
      <c r="A542" s="22">
        <v>42353.791666666664</v>
      </c>
      <c r="B542" s="2">
        <v>6.39</v>
      </c>
      <c r="C542" s="1">
        <v>11</v>
      </c>
      <c r="D542" s="1"/>
      <c r="F542" s="1"/>
      <c r="G542"/>
      <c r="H542"/>
      <c r="I542"/>
      <c r="J542"/>
      <c r="K542"/>
      <c r="L542"/>
      <c r="M542"/>
      <c r="N542"/>
    </row>
    <row r="543" spans="1:14" s="4" customFormat="1">
      <c r="A543" s="22">
        <v>42384.625</v>
      </c>
      <c r="B543" s="2">
        <v>16.8</v>
      </c>
      <c r="C543" s="1">
        <v>0</v>
      </c>
      <c r="D543" s="1"/>
      <c r="F543" s="1"/>
      <c r="G543"/>
      <c r="H543"/>
      <c r="I543"/>
      <c r="J543"/>
      <c r="K543"/>
      <c r="L543"/>
      <c r="M543"/>
      <c r="N543"/>
    </row>
    <row r="544" spans="1:14" s="4" customFormat="1">
      <c r="A544" s="22">
        <v>42384.666666666664</v>
      </c>
      <c r="B544" s="2">
        <v>16.8</v>
      </c>
      <c r="C544" s="1">
        <v>3</v>
      </c>
      <c r="D544" s="1"/>
      <c r="F544" s="1"/>
      <c r="G544"/>
      <c r="H544"/>
      <c r="I544"/>
      <c r="J544"/>
      <c r="K544"/>
      <c r="L544"/>
      <c r="M544"/>
      <c r="N544"/>
    </row>
    <row r="545" spans="1:14" s="4" customFormat="1">
      <c r="A545" s="22">
        <v>42384.708333333336</v>
      </c>
      <c r="B545" s="2">
        <v>16.8</v>
      </c>
      <c r="C545" s="1">
        <v>2</v>
      </c>
      <c r="D545" s="1"/>
      <c r="F545" s="1"/>
      <c r="G545"/>
      <c r="H545"/>
      <c r="I545"/>
      <c r="J545"/>
      <c r="K545"/>
      <c r="L545"/>
      <c r="M545"/>
      <c r="N545"/>
    </row>
    <row r="546" spans="1:14" s="4" customFormat="1">
      <c r="A546" s="22">
        <v>42444.708333333336</v>
      </c>
      <c r="B546" s="2">
        <v>32.93</v>
      </c>
      <c r="C546" s="1">
        <v>5</v>
      </c>
      <c r="D546" s="1"/>
      <c r="F546" s="1"/>
      <c r="G546"/>
      <c r="H546"/>
      <c r="I546"/>
      <c r="J546"/>
      <c r="K546"/>
      <c r="L546"/>
      <c r="M546"/>
      <c r="N546"/>
    </row>
    <row r="547" spans="1:14" s="4" customFormat="1">
      <c r="A547" s="22">
        <v>42444.75</v>
      </c>
      <c r="B547" s="2">
        <v>32.93</v>
      </c>
      <c r="C547" s="1">
        <v>3</v>
      </c>
      <c r="D547" s="1"/>
      <c r="F547" s="1"/>
      <c r="G547"/>
      <c r="H547"/>
      <c r="I547"/>
      <c r="J547"/>
      <c r="K547"/>
      <c r="L547"/>
      <c r="M547"/>
      <c r="N547"/>
    </row>
    <row r="548" spans="1:14" s="4" customFormat="1">
      <c r="A548" s="22">
        <v>42444.791666666664</v>
      </c>
      <c r="B548" s="2">
        <v>32.93</v>
      </c>
      <c r="C548" s="1">
        <v>3</v>
      </c>
      <c r="D548" s="1"/>
      <c r="F548" s="1"/>
      <c r="G548"/>
      <c r="H548"/>
      <c r="I548"/>
      <c r="J548"/>
      <c r="K548"/>
      <c r="L548"/>
      <c r="M548"/>
      <c r="N548"/>
    </row>
    <row r="549" spans="1:14" s="4" customFormat="1">
      <c r="A549" s="22">
        <v>42731.708333333336</v>
      </c>
      <c r="B549" s="2">
        <v>18.61</v>
      </c>
      <c r="C549" s="1">
        <v>1</v>
      </c>
      <c r="D549" s="1">
        <v>6</v>
      </c>
      <c r="F549" s="1"/>
      <c r="G549"/>
      <c r="H549"/>
      <c r="I549"/>
      <c r="J549"/>
      <c r="K549"/>
      <c r="L549"/>
      <c r="M549"/>
      <c r="N549"/>
    </row>
    <row r="550" spans="1:14" s="4" customFormat="1">
      <c r="A550" s="22">
        <v>42731.75</v>
      </c>
      <c r="B550" s="2">
        <v>18.61</v>
      </c>
      <c r="C550" s="1">
        <v>2</v>
      </c>
      <c r="D550" s="1">
        <v>4</v>
      </c>
      <c r="F550" s="1"/>
      <c r="G550"/>
      <c r="H550"/>
      <c r="I550"/>
      <c r="J550"/>
      <c r="K550"/>
      <c r="L550"/>
      <c r="M550"/>
      <c r="N550"/>
    </row>
    <row r="551" spans="1:14" s="4" customFormat="1">
      <c r="A551" s="22">
        <v>42731.791666666664</v>
      </c>
      <c r="B551" s="2">
        <v>18.61</v>
      </c>
      <c r="C551" s="1">
        <v>2</v>
      </c>
      <c r="D551" s="1">
        <v>5</v>
      </c>
      <c r="F551" s="1"/>
      <c r="G551"/>
      <c r="H551"/>
      <c r="I551"/>
      <c r="J551"/>
      <c r="K551"/>
      <c r="L551"/>
      <c r="M551"/>
      <c r="N551"/>
    </row>
    <row r="552" spans="1:14" s="4" customFormat="1">
      <c r="A552" s="22">
        <v>42735.666666666672</v>
      </c>
      <c r="B552" s="2">
        <v>18.61</v>
      </c>
      <c r="C552" s="1">
        <v>2</v>
      </c>
      <c r="D552" s="1">
        <v>5</v>
      </c>
      <c r="F552" s="1"/>
      <c r="G552"/>
      <c r="H552"/>
      <c r="I552"/>
      <c r="J552"/>
      <c r="K552"/>
      <c r="L552"/>
      <c r="M552"/>
      <c r="N552"/>
    </row>
    <row r="553" spans="1:14" s="4" customFormat="1">
      <c r="A553" s="22">
        <v>42735.708333333328</v>
      </c>
      <c r="B553" s="2">
        <v>18.61</v>
      </c>
      <c r="C553" s="1">
        <v>9</v>
      </c>
      <c r="D553" s="1">
        <v>11</v>
      </c>
      <c r="F553" s="1"/>
      <c r="G553"/>
      <c r="H553"/>
      <c r="I553"/>
      <c r="J553"/>
      <c r="K553"/>
      <c r="L553"/>
      <c r="M553"/>
      <c r="N553"/>
    </row>
    <row r="554" spans="1:14" s="4" customFormat="1">
      <c r="A554" s="22">
        <v>42735.75</v>
      </c>
      <c r="B554" s="2">
        <v>18.61</v>
      </c>
      <c r="C554" s="1">
        <v>13</v>
      </c>
      <c r="D554" s="1">
        <v>17</v>
      </c>
      <c r="F554" s="1"/>
      <c r="G554"/>
      <c r="H554"/>
      <c r="I554"/>
      <c r="J554"/>
      <c r="K554"/>
      <c r="L554"/>
      <c r="M554"/>
      <c r="N554"/>
    </row>
    <row r="555" spans="1:14" s="4" customFormat="1">
      <c r="A555" s="41">
        <v>42762.666666666664</v>
      </c>
      <c r="B555" s="42">
        <v>30.67</v>
      </c>
      <c r="C555" s="1">
        <v>8</v>
      </c>
      <c r="D555" s="1">
        <v>12</v>
      </c>
      <c r="F555" s="1"/>
      <c r="G555"/>
      <c r="H555"/>
      <c r="I555"/>
      <c r="J555"/>
      <c r="K555"/>
      <c r="L555"/>
      <c r="M555"/>
      <c r="N555"/>
    </row>
    <row r="556" spans="1:14" s="4" customFormat="1">
      <c r="A556" s="41">
        <v>42762.708333333336</v>
      </c>
      <c r="B556" s="42">
        <v>30.67</v>
      </c>
      <c r="C556" s="1">
        <v>5</v>
      </c>
      <c r="D556" s="1">
        <v>10</v>
      </c>
      <c r="F556" s="1"/>
      <c r="G556"/>
      <c r="H556"/>
      <c r="I556"/>
      <c r="J556"/>
      <c r="K556"/>
      <c r="L556"/>
      <c r="M556"/>
      <c r="N556"/>
    </row>
    <row r="557" spans="1:14" s="4" customFormat="1">
      <c r="A557" s="41">
        <v>42762.75</v>
      </c>
      <c r="B557" s="42">
        <v>30.67</v>
      </c>
      <c r="C557" s="1">
        <v>5</v>
      </c>
      <c r="D557" s="1">
        <v>10</v>
      </c>
      <c r="F557" s="1"/>
      <c r="G557"/>
      <c r="H557"/>
      <c r="I557"/>
      <c r="J557"/>
      <c r="K557"/>
      <c r="L557"/>
      <c r="M557"/>
      <c r="N557"/>
    </row>
    <row r="558" spans="1:14" s="4" customFormat="1">
      <c r="A558" s="41">
        <v>42762.791666666664</v>
      </c>
      <c r="B558" s="42">
        <v>30.67</v>
      </c>
      <c r="C558" s="1">
        <v>6</v>
      </c>
      <c r="D558" s="1">
        <v>7</v>
      </c>
      <c r="F558" s="1"/>
      <c r="G558"/>
      <c r="H558"/>
      <c r="I558"/>
      <c r="J558"/>
      <c r="K558"/>
      <c r="L558"/>
      <c r="M558"/>
      <c r="N558"/>
    </row>
    <row r="559" spans="1:14" s="4" customFormat="1">
      <c r="A559" s="41">
        <v>42766.666666666664</v>
      </c>
      <c r="B559" s="42">
        <v>30.67</v>
      </c>
      <c r="C559" s="1">
        <v>0</v>
      </c>
      <c r="D559" s="1">
        <v>4</v>
      </c>
      <c r="F559" s="1"/>
      <c r="G559"/>
      <c r="H559"/>
      <c r="I559"/>
      <c r="J559"/>
      <c r="K559"/>
      <c r="L559"/>
      <c r="M559"/>
      <c r="N559"/>
    </row>
    <row r="560" spans="1:14" s="4" customFormat="1">
      <c r="A560" s="41">
        <v>42766.708333333336</v>
      </c>
      <c r="B560" s="42">
        <v>30.67</v>
      </c>
      <c r="C560" s="1">
        <v>0</v>
      </c>
      <c r="D560" s="1">
        <v>5</v>
      </c>
      <c r="F560" s="1"/>
      <c r="G560"/>
      <c r="H560"/>
      <c r="I560"/>
      <c r="J560"/>
      <c r="K560"/>
      <c r="L560"/>
      <c r="M560"/>
      <c r="N560"/>
    </row>
    <row r="561" spans="1:14" s="4" customFormat="1">
      <c r="A561" s="41">
        <v>42766.75</v>
      </c>
      <c r="B561" s="42">
        <v>30.67</v>
      </c>
      <c r="C561" s="1">
        <v>0</v>
      </c>
      <c r="D561" s="1">
        <v>4</v>
      </c>
      <c r="F561" s="1"/>
      <c r="G561"/>
      <c r="H561"/>
      <c r="I561"/>
      <c r="J561"/>
      <c r="K561"/>
      <c r="L561"/>
      <c r="M561"/>
      <c r="N561"/>
    </row>
    <row r="562" spans="1:14" s="4" customFormat="1">
      <c r="A562" s="41">
        <v>42766.791666666664</v>
      </c>
      <c r="B562" s="42">
        <v>30.67</v>
      </c>
      <c r="C562" s="1">
        <v>1</v>
      </c>
      <c r="D562" s="1">
        <v>4</v>
      </c>
      <c r="F562" s="1"/>
      <c r="G562"/>
      <c r="H562"/>
      <c r="I562"/>
      <c r="J562"/>
      <c r="K562"/>
      <c r="L562"/>
      <c r="M562"/>
      <c r="N562"/>
    </row>
    <row r="563" spans="1:14" s="4" customFormat="1">
      <c r="A563" s="22">
        <v>43116.708333333328</v>
      </c>
      <c r="B563" s="2">
        <v>8.09</v>
      </c>
      <c r="C563" s="1">
        <v>4</v>
      </c>
      <c r="D563" s="1">
        <v>5</v>
      </c>
      <c r="F563" s="1"/>
      <c r="G563"/>
      <c r="H563"/>
      <c r="I563"/>
      <c r="J563"/>
      <c r="K563"/>
      <c r="L563"/>
      <c r="M563"/>
      <c r="N563"/>
    </row>
    <row r="564" spans="1:14" s="4" customFormat="1">
      <c r="A564" s="22">
        <v>43116.75</v>
      </c>
      <c r="B564" s="2">
        <v>8.09</v>
      </c>
      <c r="C564" s="1">
        <v>5</v>
      </c>
      <c r="D564" s="1">
        <v>7</v>
      </c>
      <c r="F564" s="1"/>
      <c r="G564"/>
      <c r="H564"/>
      <c r="I564"/>
      <c r="J564"/>
      <c r="K564"/>
      <c r="L564"/>
      <c r="M564"/>
      <c r="N564"/>
    </row>
    <row r="565" spans="1:14" s="4" customFormat="1">
      <c r="A565" s="22">
        <v>43116.791666666672</v>
      </c>
      <c r="B565" s="2">
        <v>8.09</v>
      </c>
      <c r="C565" s="1">
        <v>7</v>
      </c>
      <c r="D565" s="1">
        <v>10</v>
      </c>
      <c r="F565" s="1"/>
      <c r="G565"/>
      <c r="H565"/>
      <c r="I565"/>
      <c r="J565"/>
      <c r="K565"/>
      <c r="L565"/>
      <c r="M565"/>
      <c r="N565"/>
    </row>
    <row r="566" spans="1:14" s="4" customFormat="1">
      <c r="A566" s="22">
        <v>43132.708333333328</v>
      </c>
      <c r="B566" s="2">
        <v>10.43</v>
      </c>
      <c r="C566" s="1">
        <v>0</v>
      </c>
      <c r="D566" s="1">
        <v>3</v>
      </c>
      <c r="F566" s="1"/>
      <c r="G566"/>
      <c r="H566"/>
      <c r="I566"/>
      <c r="J566"/>
      <c r="K566"/>
      <c r="L566"/>
      <c r="M566"/>
      <c r="N566"/>
    </row>
    <row r="567" spans="1:14" s="4" customFormat="1">
      <c r="A567" s="22">
        <v>43132.75</v>
      </c>
      <c r="B567" s="2">
        <v>10.43</v>
      </c>
      <c r="C567" s="1">
        <v>0</v>
      </c>
      <c r="D567" s="1">
        <v>3</v>
      </c>
      <c r="F567" s="1"/>
      <c r="G567"/>
      <c r="H567"/>
      <c r="I567"/>
      <c r="J567"/>
      <c r="K567"/>
      <c r="L567"/>
      <c r="M567"/>
      <c r="N567"/>
    </row>
    <row r="568" spans="1:14" s="4" customFormat="1">
      <c r="A568" s="22">
        <v>43132.791666666672</v>
      </c>
      <c r="B568" s="2">
        <v>10.43</v>
      </c>
      <c r="C568" s="1">
        <v>1</v>
      </c>
      <c r="D568" s="1">
        <v>4</v>
      </c>
      <c r="F568" s="1"/>
      <c r="G568"/>
      <c r="H568"/>
      <c r="I568"/>
      <c r="J568"/>
      <c r="K568"/>
      <c r="L568"/>
      <c r="M568"/>
      <c r="N568"/>
    </row>
    <row r="569" spans="1:14" s="4" customFormat="1">
      <c r="A569" s="22">
        <v>43145.708333333328</v>
      </c>
      <c r="B569" s="2">
        <v>10.43</v>
      </c>
      <c r="C569" s="1">
        <v>2</v>
      </c>
      <c r="D569" s="1">
        <v>3</v>
      </c>
      <c r="F569" s="1"/>
      <c r="G569"/>
      <c r="H569"/>
      <c r="I569"/>
      <c r="J569"/>
      <c r="K569"/>
      <c r="L569"/>
      <c r="M569"/>
      <c r="N569"/>
    </row>
    <row r="570" spans="1:14" s="4" customFormat="1">
      <c r="A570" s="22">
        <v>43145.75</v>
      </c>
      <c r="B570" s="2">
        <v>10.43</v>
      </c>
      <c r="C570" s="1">
        <v>1</v>
      </c>
      <c r="D570" s="1">
        <v>3</v>
      </c>
      <c r="F570" s="1"/>
      <c r="G570"/>
      <c r="H570"/>
      <c r="I570"/>
      <c r="J570"/>
      <c r="K570"/>
      <c r="L570"/>
      <c r="M570"/>
      <c r="N570"/>
    </row>
    <row r="571" spans="1:14" s="4" customFormat="1">
      <c r="A571" s="22">
        <v>43145.791666666672</v>
      </c>
      <c r="B571" s="2">
        <v>10.43</v>
      </c>
      <c r="C571" s="1">
        <v>2</v>
      </c>
      <c r="D571" s="1">
        <v>4</v>
      </c>
      <c r="F571" s="1"/>
      <c r="G571"/>
      <c r="H571"/>
      <c r="I571"/>
      <c r="J571"/>
      <c r="K571"/>
      <c r="L571"/>
      <c r="M571"/>
      <c r="N571"/>
    </row>
    <row r="572" spans="1:14" s="4" customFormat="1">
      <c r="A572" s="22">
        <v>43173.458333333328</v>
      </c>
      <c r="B572" s="2">
        <v>12.41</v>
      </c>
      <c r="C572" s="1">
        <v>7</v>
      </c>
      <c r="D572" s="1">
        <v>10</v>
      </c>
      <c r="F572" s="1"/>
      <c r="G572"/>
      <c r="H572"/>
      <c r="I572"/>
      <c r="J572"/>
      <c r="K572"/>
      <c r="L572"/>
      <c r="M572"/>
      <c r="N572"/>
    </row>
    <row r="573" spans="1:14" s="4" customFormat="1">
      <c r="A573" s="22">
        <v>43173.5</v>
      </c>
      <c r="B573" s="2">
        <v>12.61</v>
      </c>
      <c r="C573" s="1">
        <v>7</v>
      </c>
      <c r="D573" s="1">
        <v>13</v>
      </c>
      <c r="F573" s="1"/>
      <c r="G573"/>
      <c r="H573"/>
      <c r="I573"/>
      <c r="J573"/>
      <c r="K573"/>
      <c r="L573"/>
      <c r="M573"/>
      <c r="N573"/>
    </row>
    <row r="574" spans="1:14" s="4" customFormat="1">
      <c r="A574" s="22">
        <v>43173.541666666672</v>
      </c>
      <c r="B574" s="2">
        <v>12.68</v>
      </c>
      <c r="C574" s="1">
        <v>4</v>
      </c>
      <c r="D574" s="1">
        <v>12</v>
      </c>
      <c r="F574" s="1"/>
      <c r="G574"/>
      <c r="H574"/>
      <c r="I574"/>
      <c r="J574"/>
      <c r="K574"/>
      <c r="L574"/>
      <c r="M574"/>
      <c r="N574"/>
    </row>
    <row r="575" spans="1:14" s="4" customFormat="1">
      <c r="A575" s="22">
        <v>43195.333333333328</v>
      </c>
      <c r="B575" s="2">
        <v>14.61</v>
      </c>
      <c r="C575" s="1">
        <v>2</v>
      </c>
      <c r="D575" s="1">
        <v>5</v>
      </c>
      <c r="F575" s="1"/>
      <c r="G575"/>
      <c r="H575"/>
      <c r="I575"/>
      <c r="J575"/>
      <c r="K575"/>
      <c r="L575"/>
      <c r="M575"/>
      <c r="N575"/>
    </row>
    <row r="576" spans="1:14" s="4" customFormat="1">
      <c r="A576" s="22">
        <v>43195.375</v>
      </c>
      <c r="B576" s="2">
        <v>14.61</v>
      </c>
      <c r="C576" s="1">
        <v>2</v>
      </c>
      <c r="D576" s="1">
        <v>5</v>
      </c>
      <c r="F576" s="1"/>
      <c r="G576"/>
      <c r="H576"/>
      <c r="I576"/>
      <c r="J576"/>
      <c r="K576"/>
      <c r="L576"/>
      <c r="M576"/>
      <c r="N576"/>
    </row>
    <row r="577" spans="1:14" s="4" customFormat="1">
      <c r="A577" s="22">
        <v>43195.416666666672</v>
      </c>
      <c r="B577" s="2">
        <v>14.61</v>
      </c>
      <c r="C577" s="1">
        <v>3</v>
      </c>
      <c r="D577" s="1">
        <v>5</v>
      </c>
      <c r="F577" s="1"/>
      <c r="G577"/>
      <c r="H577"/>
      <c r="I577"/>
      <c r="J577"/>
      <c r="K577"/>
      <c r="L577"/>
      <c r="M577"/>
      <c r="N577"/>
    </row>
    <row r="578" spans="1:14" s="4" customFormat="1">
      <c r="A578" s="22">
        <v>43467.458333333328</v>
      </c>
      <c r="B578" s="2">
        <v>10.33</v>
      </c>
      <c r="C578" s="1">
        <v>1</v>
      </c>
      <c r="D578" s="1">
        <v>5</v>
      </c>
      <c r="F578" s="1"/>
      <c r="G578"/>
      <c r="H578"/>
      <c r="I578"/>
      <c r="J578"/>
      <c r="K578"/>
      <c r="L578"/>
      <c r="M578"/>
      <c r="N578"/>
    </row>
    <row r="579" spans="1:14" s="4" customFormat="1">
      <c r="A579" s="22">
        <v>43467.5</v>
      </c>
      <c r="B579" s="2">
        <v>10.33</v>
      </c>
      <c r="C579" s="1">
        <v>2</v>
      </c>
      <c r="D579" s="1">
        <v>6</v>
      </c>
      <c r="F579" s="1"/>
      <c r="G579"/>
      <c r="H579"/>
      <c r="I579"/>
      <c r="J579"/>
      <c r="K579"/>
      <c r="L579"/>
      <c r="M579"/>
      <c r="N579"/>
    </row>
    <row r="580" spans="1:14" s="4" customFormat="1">
      <c r="A580" s="22">
        <v>43467.541666666672</v>
      </c>
      <c r="B580" s="2">
        <v>10.33</v>
      </c>
      <c r="C580" s="1">
        <v>3</v>
      </c>
      <c r="D580" s="1">
        <v>8</v>
      </c>
      <c r="F580" s="1"/>
      <c r="G580"/>
      <c r="H580"/>
      <c r="I580"/>
      <c r="J580"/>
      <c r="K580"/>
      <c r="L580"/>
      <c r="M580"/>
      <c r="N580"/>
    </row>
    <row r="581" spans="1:14" s="4" customFormat="1">
      <c r="A581" s="22">
        <v>43501.666666666672</v>
      </c>
      <c r="B581" s="2">
        <v>21.18</v>
      </c>
      <c r="C581" s="1">
        <v>3</v>
      </c>
      <c r="D581" s="1">
        <v>5</v>
      </c>
      <c r="F581" s="1"/>
      <c r="G581"/>
      <c r="H581"/>
      <c r="I581"/>
      <c r="J581"/>
      <c r="K581"/>
      <c r="L581"/>
      <c r="M581"/>
      <c r="N581"/>
    </row>
    <row r="582" spans="1:14" s="4" customFormat="1">
      <c r="A582" s="22">
        <v>43501.708333333328</v>
      </c>
      <c r="B582" s="2">
        <v>21.18</v>
      </c>
      <c r="C582" s="1">
        <v>2</v>
      </c>
      <c r="D582" s="1">
        <v>4</v>
      </c>
      <c r="F582" s="1"/>
      <c r="G582"/>
      <c r="H582"/>
      <c r="I582"/>
      <c r="J582"/>
      <c r="K582"/>
      <c r="L582"/>
      <c r="M582"/>
      <c r="N582"/>
    </row>
    <row r="583" spans="1:14" s="4" customFormat="1">
      <c r="A583" s="22">
        <v>43501.75</v>
      </c>
      <c r="B583" s="2">
        <v>21.18</v>
      </c>
      <c r="C583" s="1">
        <v>5</v>
      </c>
      <c r="D583" s="1">
        <v>7</v>
      </c>
      <c r="F583" s="1"/>
      <c r="G583"/>
      <c r="H583"/>
      <c r="I583"/>
      <c r="J583"/>
      <c r="K583"/>
      <c r="L583"/>
      <c r="M583"/>
      <c r="N583"/>
    </row>
    <row r="584" spans="1:14" s="4" customFormat="1">
      <c r="A584" s="22">
        <v>43550.416666666672</v>
      </c>
      <c r="B584" s="2">
        <v>32.729999999999997</v>
      </c>
      <c r="C584" s="1">
        <v>6</v>
      </c>
      <c r="D584" s="1">
        <v>8</v>
      </c>
      <c r="F584" s="1"/>
      <c r="G584"/>
      <c r="H584"/>
      <c r="I584"/>
      <c r="J584"/>
      <c r="K584"/>
      <c r="L584"/>
      <c r="M584"/>
      <c r="N584"/>
    </row>
    <row r="585" spans="1:14" s="4" customFormat="1">
      <c r="A585" s="22">
        <v>43550.458333333328</v>
      </c>
      <c r="B585" s="2">
        <v>32.729999999999997</v>
      </c>
      <c r="C585" s="1">
        <v>5</v>
      </c>
      <c r="D585" s="1">
        <v>9</v>
      </c>
      <c r="F585" s="1"/>
      <c r="G585"/>
      <c r="H585"/>
      <c r="I585"/>
      <c r="J585"/>
      <c r="K585"/>
      <c r="L585"/>
      <c r="M585"/>
      <c r="N585"/>
    </row>
    <row r="586" spans="1:14" s="4" customFormat="1">
      <c r="A586" s="22">
        <v>43550.5</v>
      </c>
      <c r="B586" s="2">
        <v>32.729999999999997</v>
      </c>
      <c r="C586" s="1">
        <v>6</v>
      </c>
      <c r="D586" s="1">
        <v>7</v>
      </c>
      <c r="F586" s="1"/>
      <c r="G586"/>
      <c r="H586"/>
      <c r="I586"/>
      <c r="J586"/>
      <c r="K586"/>
      <c r="L586"/>
      <c r="M586"/>
      <c r="N586"/>
    </row>
    <row r="587" spans="1:14" s="4" customFormat="1">
      <c r="A587" s="22">
        <v>43858.666666666672</v>
      </c>
      <c r="B587" s="2">
        <v>11.85</v>
      </c>
      <c r="C587" s="1">
        <v>13</v>
      </c>
      <c r="D587" s="1">
        <v>22</v>
      </c>
      <c r="F587" s="1"/>
      <c r="G587"/>
      <c r="H587"/>
      <c r="I587"/>
      <c r="J587"/>
      <c r="K587"/>
      <c r="L587"/>
      <c r="M587"/>
      <c r="N587"/>
    </row>
    <row r="588" spans="1:14" s="4" customFormat="1">
      <c r="A588" s="22">
        <v>43858.708333333328</v>
      </c>
      <c r="B588" s="2">
        <v>11.85</v>
      </c>
      <c r="C588" s="1">
        <v>13</v>
      </c>
      <c r="D588" s="1">
        <v>24</v>
      </c>
      <c r="F588" s="1"/>
      <c r="G588"/>
      <c r="H588"/>
      <c r="I588"/>
      <c r="J588"/>
      <c r="K588"/>
      <c r="L588"/>
      <c r="M588"/>
      <c r="N588"/>
    </row>
    <row r="589" spans="1:14" s="4" customFormat="1">
      <c r="A589" s="22">
        <v>43858.75</v>
      </c>
      <c r="B589" s="2">
        <v>11.85</v>
      </c>
      <c r="C589" s="1">
        <v>16</v>
      </c>
      <c r="D589" s="1">
        <v>26</v>
      </c>
      <c r="F589" s="1"/>
      <c r="G589"/>
      <c r="H589"/>
      <c r="I589"/>
      <c r="J589"/>
      <c r="K589"/>
      <c r="L589"/>
      <c r="M589"/>
      <c r="N589"/>
    </row>
    <row r="590" spans="1:14" s="4" customFormat="1">
      <c r="A590" s="22">
        <v>43868.75</v>
      </c>
      <c r="B590" s="2">
        <v>11.85</v>
      </c>
      <c r="C590" s="1">
        <v>2</v>
      </c>
      <c r="D590" s="1">
        <v>3</v>
      </c>
      <c r="F590" s="1"/>
      <c r="G590"/>
      <c r="H590"/>
      <c r="I590"/>
      <c r="J590"/>
      <c r="K590"/>
      <c r="L590"/>
      <c r="M590"/>
      <c r="N590"/>
    </row>
    <row r="591" spans="1:14" s="4" customFormat="1">
      <c r="A591" s="22">
        <v>43868.791666666672</v>
      </c>
      <c r="B591" s="2">
        <v>11.85</v>
      </c>
      <c r="C591" s="1">
        <v>2</v>
      </c>
      <c r="D591" s="1">
        <v>4</v>
      </c>
      <c r="F591" s="1"/>
      <c r="G591"/>
      <c r="H591"/>
      <c r="I591"/>
      <c r="J591"/>
      <c r="K591"/>
      <c r="L591"/>
      <c r="M591"/>
      <c r="N591"/>
    </row>
    <row r="592" spans="1:14" s="4" customFormat="1">
      <c r="A592" s="22">
        <v>43868.833333333328</v>
      </c>
      <c r="B592" s="2">
        <v>11.85</v>
      </c>
      <c r="C592" s="1">
        <v>2</v>
      </c>
      <c r="D592" s="1">
        <v>4</v>
      </c>
      <c r="F592" s="1"/>
      <c r="G592"/>
      <c r="H592"/>
      <c r="I592"/>
      <c r="J592"/>
      <c r="K592"/>
      <c r="L592"/>
      <c r="M592"/>
      <c r="N592"/>
    </row>
    <row r="593" spans="1:14" s="4" customFormat="1">
      <c r="A593" s="22">
        <v>43880.75</v>
      </c>
      <c r="B593" s="2">
        <v>11.85</v>
      </c>
      <c r="C593" s="1">
        <v>11</v>
      </c>
      <c r="D593" s="1">
        <v>15</v>
      </c>
      <c r="F593" s="1"/>
      <c r="G593"/>
      <c r="H593"/>
      <c r="I593"/>
      <c r="J593"/>
      <c r="K593"/>
      <c r="L593"/>
      <c r="M593"/>
      <c r="N593"/>
    </row>
    <row r="594" spans="1:14" s="4" customFormat="1">
      <c r="A594" s="22">
        <v>43880.791666666672</v>
      </c>
      <c r="B594" s="2">
        <v>11.85</v>
      </c>
      <c r="C594" s="1">
        <v>10</v>
      </c>
      <c r="D594" s="1">
        <v>16</v>
      </c>
      <c r="F594" s="1"/>
      <c r="G594"/>
      <c r="H594"/>
      <c r="I594"/>
      <c r="J594"/>
      <c r="K594"/>
      <c r="L594"/>
      <c r="M594"/>
      <c r="N594"/>
    </row>
    <row r="595" spans="1:14" s="4" customFormat="1">
      <c r="A595" s="22">
        <v>43880.833333333328</v>
      </c>
      <c r="B595" s="2">
        <v>11.85</v>
      </c>
      <c r="C595" s="1">
        <v>6</v>
      </c>
      <c r="D595" s="1">
        <v>14</v>
      </c>
      <c r="F595" s="1"/>
      <c r="G595"/>
      <c r="H595"/>
      <c r="I595"/>
      <c r="J595"/>
      <c r="K595"/>
      <c r="L595"/>
      <c r="M595"/>
      <c r="N595"/>
    </row>
    <row r="596" spans="1:14" s="4" customFormat="1">
      <c r="A596" s="22">
        <v>44141.666666666672</v>
      </c>
      <c r="B596" s="2">
        <v>0</v>
      </c>
      <c r="C596" s="1">
        <v>8</v>
      </c>
      <c r="D596" s="1">
        <v>23</v>
      </c>
      <c r="F596" s="1"/>
      <c r="G596"/>
      <c r="H596"/>
      <c r="I596"/>
      <c r="J596"/>
      <c r="K596"/>
      <c r="L596"/>
      <c r="M596"/>
      <c r="N596"/>
    </row>
    <row r="597" spans="1:14" s="4" customFormat="1">
      <c r="A597" s="22">
        <v>44141.708333333328</v>
      </c>
      <c r="B597" s="2">
        <v>0</v>
      </c>
      <c r="C597" s="1">
        <v>13</v>
      </c>
      <c r="D597" s="1">
        <v>24</v>
      </c>
      <c r="F597" s="1"/>
      <c r="G597"/>
      <c r="H597"/>
      <c r="I597"/>
      <c r="J597"/>
      <c r="K597"/>
      <c r="L597"/>
      <c r="M597"/>
      <c r="N597"/>
    </row>
    <row r="598" spans="1:14" s="4" customFormat="1">
      <c r="A598" s="22">
        <v>44141.75</v>
      </c>
      <c r="B598" s="2">
        <v>0</v>
      </c>
      <c r="C598" s="1">
        <v>8</v>
      </c>
      <c r="D598" s="1">
        <v>18</v>
      </c>
      <c r="F598" s="1"/>
      <c r="G598"/>
      <c r="H598"/>
      <c r="I598"/>
      <c r="J598"/>
      <c r="K598"/>
      <c r="L598"/>
      <c r="M598"/>
      <c r="N598"/>
    </row>
    <row r="599" spans="1:14" s="4" customFormat="1">
      <c r="A599" s="22">
        <v>44148.666666666672</v>
      </c>
      <c r="B599" s="2">
        <v>7.0000000000000007E-2</v>
      </c>
      <c r="C599" s="1">
        <v>5</v>
      </c>
      <c r="D599" s="1">
        <v>8</v>
      </c>
      <c r="F599" s="1"/>
      <c r="G599"/>
      <c r="H599"/>
      <c r="I599"/>
      <c r="J599"/>
      <c r="K599"/>
      <c r="L599"/>
      <c r="M599"/>
      <c r="N599"/>
    </row>
    <row r="600" spans="1:14" s="4" customFormat="1">
      <c r="A600" s="22">
        <v>44148.708333333328</v>
      </c>
      <c r="B600" s="2">
        <v>7.0000000000000007E-2</v>
      </c>
      <c r="C600" s="1">
        <v>8</v>
      </c>
      <c r="D600" s="1">
        <v>12</v>
      </c>
      <c r="F600" s="1"/>
      <c r="G600"/>
      <c r="H600"/>
      <c r="I600"/>
      <c r="J600"/>
      <c r="K600"/>
      <c r="L600"/>
      <c r="M600"/>
      <c r="N600"/>
    </row>
    <row r="601" spans="1:14" s="4" customFormat="1">
      <c r="A601" s="22">
        <v>44148.75</v>
      </c>
      <c r="B601" s="2">
        <v>0.13</v>
      </c>
      <c r="C601" s="1">
        <v>11</v>
      </c>
      <c r="D601" s="1">
        <v>16</v>
      </c>
      <c r="F601" s="1"/>
      <c r="G601"/>
      <c r="H601"/>
      <c r="I601"/>
      <c r="J601"/>
      <c r="K601"/>
      <c r="L601"/>
      <c r="M601"/>
      <c r="N601"/>
    </row>
    <row r="602" spans="1:14" s="4" customFormat="1">
      <c r="A602" s="22">
        <v>44184.666666666672</v>
      </c>
      <c r="B602" s="2">
        <v>2.78</v>
      </c>
      <c r="C602" s="1">
        <v>2</v>
      </c>
      <c r="D602" s="1">
        <v>3</v>
      </c>
      <c r="F602" s="1"/>
      <c r="G602"/>
      <c r="H602"/>
      <c r="I602"/>
      <c r="J602"/>
      <c r="K602"/>
      <c r="L602"/>
      <c r="M602"/>
      <c r="N602"/>
    </row>
    <row r="603" spans="1:14" s="4" customFormat="1">
      <c r="A603" s="22">
        <v>44184.708333333328</v>
      </c>
      <c r="B603" s="2">
        <v>2.78</v>
      </c>
      <c r="C603" s="1">
        <v>1</v>
      </c>
      <c r="D603" s="1">
        <v>3</v>
      </c>
      <c r="F603" s="1"/>
      <c r="G603"/>
      <c r="H603"/>
      <c r="I603"/>
      <c r="J603"/>
      <c r="K603"/>
      <c r="L603"/>
      <c r="M603"/>
      <c r="N603"/>
    </row>
    <row r="604" spans="1:14" s="4" customFormat="1">
      <c r="A604" s="22">
        <v>44184.75</v>
      </c>
      <c r="B604" s="2">
        <v>2.78</v>
      </c>
      <c r="C604" s="1">
        <v>2</v>
      </c>
      <c r="D604" s="1">
        <v>4</v>
      </c>
      <c r="F604" s="1"/>
      <c r="G604"/>
      <c r="H604"/>
      <c r="I604"/>
      <c r="J604"/>
      <c r="K604"/>
      <c r="L604"/>
      <c r="M604"/>
      <c r="N604"/>
    </row>
    <row r="605" spans="1:14" s="4" customFormat="1">
      <c r="A605" s="22">
        <v>44229.75</v>
      </c>
      <c r="B605" s="2">
        <v>8.49</v>
      </c>
      <c r="C605" s="1">
        <v>10</v>
      </c>
      <c r="D605" s="1">
        <v>12</v>
      </c>
      <c r="F605" s="1"/>
      <c r="G605"/>
      <c r="H605"/>
      <c r="I605"/>
      <c r="J605"/>
      <c r="K605"/>
      <c r="L605"/>
      <c r="M605"/>
      <c r="N605"/>
    </row>
    <row r="606" spans="1:14" s="4" customFormat="1">
      <c r="A606" s="22">
        <v>44229.791666666672</v>
      </c>
      <c r="B606" s="2">
        <v>8.49</v>
      </c>
      <c r="C606" s="1">
        <v>7</v>
      </c>
      <c r="D606" s="1">
        <v>12</v>
      </c>
      <c r="F606" s="1"/>
      <c r="G606"/>
      <c r="H606"/>
      <c r="I606"/>
      <c r="J606"/>
      <c r="K606"/>
      <c r="L606"/>
      <c r="M606"/>
      <c r="N606"/>
    </row>
    <row r="607" spans="1:14" s="4" customFormat="1">
      <c r="A607" s="22">
        <v>44229.833333333328</v>
      </c>
      <c r="B607" s="2">
        <v>8.49</v>
      </c>
      <c r="C607" s="1">
        <v>11</v>
      </c>
      <c r="D607" s="1">
        <v>15</v>
      </c>
      <c r="F607" s="1"/>
      <c r="G607"/>
      <c r="H607"/>
      <c r="I607"/>
      <c r="J607"/>
      <c r="K607"/>
      <c r="L607"/>
      <c r="M607"/>
      <c r="N607"/>
    </row>
    <row r="608" spans="1:14" s="4" customFormat="1">
      <c r="A608" s="22">
        <v>44236.666666666672</v>
      </c>
      <c r="B608" s="2">
        <v>8.49</v>
      </c>
      <c r="C608" s="1">
        <v>4</v>
      </c>
      <c r="D608" s="1">
        <v>4</v>
      </c>
      <c r="F608" s="1"/>
      <c r="G608"/>
      <c r="H608"/>
      <c r="I608"/>
      <c r="J608"/>
      <c r="K608"/>
      <c r="L608"/>
      <c r="M608"/>
      <c r="N608"/>
    </row>
    <row r="609" spans="1:14" s="4" customFormat="1">
      <c r="A609" s="22">
        <v>44236.708333333328</v>
      </c>
      <c r="B609" s="2">
        <v>8.49</v>
      </c>
      <c r="C609" s="1">
        <v>6</v>
      </c>
      <c r="D609" s="1">
        <v>7</v>
      </c>
      <c r="F609" s="1"/>
      <c r="G609"/>
      <c r="H609"/>
      <c r="I609"/>
      <c r="J609"/>
      <c r="K609"/>
      <c r="L609"/>
      <c r="M609"/>
      <c r="N609"/>
    </row>
    <row r="610" spans="1:14" s="4" customFormat="1">
      <c r="A610" s="22">
        <v>44236.75</v>
      </c>
      <c r="B610" s="2">
        <v>8.49</v>
      </c>
      <c r="C610" s="1">
        <v>3</v>
      </c>
      <c r="D610" s="1">
        <v>6</v>
      </c>
      <c r="F610" s="1"/>
      <c r="G610"/>
      <c r="H610"/>
      <c r="I610"/>
      <c r="J610"/>
      <c r="K610"/>
      <c r="L610"/>
      <c r="M610"/>
      <c r="N610"/>
    </row>
    <row r="611" spans="1:14" s="4" customFormat="1">
      <c r="A611" s="22">
        <v>44257.791666666672</v>
      </c>
      <c r="B611" s="2">
        <v>9.94</v>
      </c>
      <c r="C611" s="1">
        <v>9</v>
      </c>
      <c r="D611" s="1">
        <v>13</v>
      </c>
      <c r="F611" s="1"/>
      <c r="G611"/>
      <c r="H611"/>
      <c r="I611"/>
      <c r="J611"/>
      <c r="K611"/>
      <c r="L611"/>
      <c r="M611"/>
      <c r="N611"/>
    </row>
    <row r="612" spans="1:14" s="4" customFormat="1">
      <c r="A612" s="22">
        <v>44257.833333333328</v>
      </c>
      <c r="B612" s="2">
        <v>9.94</v>
      </c>
      <c r="C612" s="1">
        <v>6</v>
      </c>
      <c r="D612" s="1">
        <v>12</v>
      </c>
      <c r="F612" s="1"/>
      <c r="G612"/>
      <c r="H612"/>
      <c r="I612"/>
      <c r="J612"/>
      <c r="K612"/>
      <c r="L612"/>
      <c r="M612"/>
      <c r="N612"/>
    </row>
    <row r="613" spans="1:14" s="4" customFormat="1">
      <c r="A613" s="22">
        <v>44257.875</v>
      </c>
      <c r="B613" s="2">
        <v>9.94</v>
      </c>
      <c r="C613" s="1">
        <v>6</v>
      </c>
      <c r="D613" s="1">
        <v>12</v>
      </c>
      <c r="F613" s="1"/>
      <c r="G613"/>
      <c r="H613"/>
      <c r="I613"/>
      <c r="J613"/>
      <c r="K613"/>
      <c r="L613"/>
      <c r="M613"/>
      <c r="N613"/>
    </row>
    <row r="614" spans="1:14" s="4" customFormat="1">
      <c r="A614" s="22">
        <v>44263.541666666672</v>
      </c>
      <c r="B614" s="2">
        <v>10.33</v>
      </c>
      <c r="C614" s="1">
        <v>2</v>
      </c>
      <c r="D614" s="1">
        <v>4</v>
      </c>
      <c r="F614" s="1"/>
      <c r="G614"/>
      <c r="H614"/>
      <c r="I614"/>
      <c r="J614"/>
      <c r="K614"/>
      <c r="L614"/>
      <c r="M614"/>
      <c r="N614"/>
    </row>
    <row r="615" spans="1:14" s="4" customFormat="1">
      <c r="A615" s="22">
        <v>44263.583333333328</v>
      </c>
      <c r="B615" s="2">
        <v>10.37</v>
      </c>
      <c r="C615" s="1">
        <v>8</v>
      </c>
      <c r="D615" s="1">
        <v>12</v>
      </c>
      <c r="F615" s="1"/>
      <c r="G615"/>
      <c r="H615"/>
      <c r="I615"/>
      <c r="J615"/>
      <c r="K615"/>
      <c r="L615"/>
      <c r="M615"/>
      <c r="N615"/>
    </row>
    <row r="616" spans="1:14" s="4" customFormat="1">
      <c r="A616" s="22">
        <v>44263.625</v>
      </c>
      <c r="B616" s="2">
        <v>10.37</v>
      </c>
      <c r="C616" s="1">
        <v>11</v>
      </c>
      <c r="D616" s="1">
        <v>16</v>
      </c>
      <c r="F616" s="1"/>
      <c r="G616"/>
      <c r="H616"/>
      <c r="I616"/>
      <c r="J616"/>
      <c r="K616"/>
      <c r="L616"/>
      <c r="M616"/>
      <c r="N616"/>
    </row>
    <row r="617" spans="1:14" s="4" customFormat="1">
      <c r="A617" s="22">
        <v>44298.791666666672</v>
      </c>
      <c r="B617" s="2">
        <v>12.31</v>
      </c>
      <c r="C617" s="1">
        <v>13</v>
      </c>
      <c r="D617" s="1">
        <v>23</v>
      </c>
      <c r="F617" s="1"/>
      <c r="G617"/>
      <c r="H617"/>
      <c r="I617"/>
      <c r="J617"/>
      <c r="K617"/>
      <c r="L617"/>
      <c r="M617"/>
      <c r="N617"/>
    </row>
    <row r="618" spans="1:14" s="4" customFormat="1">
      <c r="A618" s="22">
        <v>44298.833333333328</v>
      </c>
      <c r="B618" s="2">
        <v>12.31</v>
      </c>
      <c r="C618" s="1">
        <v>9</v>
      </c>
      <c r="D618" s="1">
        <v>18</v>
      </c>
      <c r="F618" s="1"/>
      <c r="G618"/>
      <c r="H618"/>
      <c r="I618"/>
      <c r="J618"/>
      <c r="K618"/>
      <c r="L618"/>
      <c r="M618"/>
      <c r="N618"/>
    </row>
    <row r="619" spans="1:14" s="4" customFormat="1">
      <c r="A619" s="22">
        <v>44298.875</v>
      </c>
      <c r="B619" s="2">
        <v>12.31</v>
      </c>
      <c r="C619" s="1">
        <v>8</v>
      </c>
      <c r="D619" s="1">
        <v>16</v>
      </c>
      <c r="F619" s="1"/>
      <c r="G619"/>
      <c r="H619"/>
      <c r="I619"/>
      <c r="J619"/>
      <c r="K619"/>
      <c r="L619"/>
      <c r="M619"/>
      <c r="N619"/>
    </row>
    <row r="620" spans="1:14" s="4" customFormat="1">
      <c r="A620" s="22">
        <v>44558.75</v>
      </c>
      <c r="B620" s="2">
        <v>11.16</v>
      </c>
      <c r="C620" s="1">
        <v>2</v>
      </c>
      <c r="D620" s="1">
        <v>5</v>
      </c>
      <c r="F620" s="1"/>
      <c r="G620"/>
      <c r="H620"/>
      <c r="I620"/>
      <c r="J620"/>
      <c r="K620"/>
      <c r="L620"/>
      <c r="M620"/>
      <c r="N620"/>
    </row>
    <row r="621" spans="1:14" s="4" customFormat="1">
      <c r="A621" s="22">
        <v>44558.791666666672</v>
      </c>
      <c r="B621" s="2">
        <v>11.16</v>
      </c>
      <c r="C621" s="1">
        <v>2</v>
      </c>
      <c r="D621" s="1">
        <v>4</v>
      </c>
      <c r="F621" s="1"/>
      <c r="G621"/>
      <c r="H621"/>
      <c r="I621"/>
      <c r="J621"/>
      <c r="K621"/>
      <c r="L621"/>
      <c r="M621"/>
      <c r="N621"/>
    </row>
    <row r="622" spans="1:14" s="4" customFormat="1">
      <c r="A622" s="22">
        <v>44558.833333333328</v>
      </c>
      <c r="B622" s="2">
        <v>11.18</v>
      </c>
      <c r="C622" s="1">
        <v>2</v>
      </c>
      <c r="D622" s="1">
        <v>4</v>
      </c>
      <c r="F622" s="1"/>
      <c r="G622"/>
      <c r="H622"/>
      <c r="I622"/>
      <c r="J622"/>
      <c r="K622"/>
      <c r="L622"/>
      <c r="M622"/>
      <c r="N622"/>
    </row>
    <row r="623" spans="1:14" s="4" customFormat="1">
      <c r="A623" s="22">
        <v>44576.666666666672</v>
      </c>
      <c r="B623" s="2">
        <v>12.44</v>
      </c>
      <c r="C623" s="1">
        <v>2</v>
      </c>
      <c r="D623" s="1">
        <v>3</v>
      </c>
      <c r="F623" s="1"/>
      <c r="G623"/>
      <c r="H623"/>
      <c r="I623"/>
      <c r="J623"/>
      <c r="K623"/>
      <c r="L623"/>
      <c r="M623"/>
      <c r="N623"/>
    </row>
    <row r="624" spans="1:14" s="4" customFormat="1">
      <c r="A624" s="22">
        <v>44576.708333333328</v>
      </c>
      <c r="B624" s="2">
        <v>12.44</v>
      </c>
      <c r="C624" s="1">
        <v>0</v>
      </c>
      <c r="D624" s="1">
        <v>2</v>
      </c>
      <c r="F624" s="1"/>
      <c r="G624"/>
      <c r="H624"/>
      <c r="I624"/>
      <c r="J624"/>
      <c r="K624"/>
      <c r="L624"/>
      <c r="M624"/>
      <c r="N624"/>
    </row>
    <row r="625" spans="1:14" s="4" customFormat="1">
      <c r="A625" s="22">
        <v>44576.75</v>
      </c>
      <c r="B625" s="2">
        <v>12.44</v>
      </c>
      <c r="C625" s="1">
        <v>6</v>
      </c>
      <c r="D625" s="1">
        <v>7</v>
      </c>
      <c r="F625" s="1"/>
      <c r="G625"/>
      <c r="H625"/>
      <c r="I625"/>
      <c r="J625"/>
      <c r="K625"/>
      <c r="L625"/>
      <c r="M625"/>
      <c r="N625"/>
    </row>
    <row r="626" spans="1:14" s="4" customFormat="1">
      <c r="A626" s="22">
        <v>44584.666666666672</v>
      </c>
      <c r="B626" s="2">
        <v>12.44</v>
      </c>
      <c r="C626" s="1">
        <v>2</v>
      </c>
      <c r="D626" s="1">
        <v>4</v>
      </c>
      <c r="F626" s="1"/>
      <c r="G626"/>
      <c r="H626"/>
      <c r="I626"/>
      <c r="J626"/>
      <c r="K626"/>
      <c r="L626"/>
      <c r="M626"/>
      <c r="N626"/>
    </row>
    <row r="627" spans="1:14" s="4" customFormat="1">
      <c r="A627" s="22">
        <v>44584.708333333328</v>
      </c>
      <c r="B627" s="2">
        <v>12.44</v>
      </c>
      <c r="C627" s="1">
        <v>2</v>
      </c>
      <c r="D627" s="1">
        <v>4</v>
      </c>
      <c r="F627" s="1"/>
      <c r="G627"/>
      <c r="H627"/>
      <c r="I627"/>
      <c r="J627"/>
      <c r="K627"/>
      <c r="L627"/>
      <c r="M627"/>
      <c r="N627"/>
    </row>
    <row r="628" spans="1:14" s="4" customFormat="1">
      <c r="A628" s="22">
        <v>44584.75</v>
      </c>
      <c r="B628" s="2">
        <v>12.44</v>
      </c>
      <c r="C628" s="1">
        <v>1</v>
      </c>
      <c r="D628" s="1">
        <v>3</v>
      </c>
      <c r="F628" s="1"/>
      <c r="G628"/>
      <c r="H628"/>
      <c r="I628"/>
      <c r="J628"/>
      <c r="K628"/>
      <c r="L628"/>
      <c r="M628"/>
      <c r="N628"/>
    </row>
    <row r="629" spans="1:14" s="4" customFormat="1">
      <c r="A629" s="22">
        <v>44596.708333333328</v>
      </c>
      <c r="B629" s="2">
        <v>12.44</v>
      </c>
      <c r="C629" s="1">
        <v>1</v>
      </c>
      <c r="D629" s="1">
        <v>4</v>
      </c>
      <c r="F629" s="1"/>
      <c r="G629"/>
      <c r="H629"/>
      <c r="I629"/>
      <c r="J629"/>
      <c r="K629"/>
      <c r="L629"/>
      <c r="M629"/>
      <c r="N629"/>
    </row>
    <row r="630" spans="1:14" s="4" customFormat="1">
      <c r="A630" s="22">
        <v>44596.75</v>
      </c>
      <c r="B630" s="2">
        <v>12.44</v>
      </c>
      <c r="C630" s="1">
        <v>2</v>
      </c>
      <c r="D630" s="1">
        <v>3</v>
      </c>
      <c r="F630" s="1"/>
      <c r="G630"/>
      <c r="H630"/>
      <c r="I630"/>
      <c r="J630"/>
      <c r="K630"/>
      <c r="L630"/>
      <c r="M630"/>
      <c r="N630"/>
    </row>
    <row r="631" spans="1:14" s="4" customFormat="1">
      <c r="A631" s="22">
        <v>44596.791666666672</v>
      </c>
      <c r="B631" s="2">
        <v>12.44</v>
      </c>
      <c r="C631" s="1">
        <v>3</v>
      </c>
      <c r="D631" s="1">
        <v>6</v>
      </c>
      <c r="F631" s="1"/>
      <c r="G631"/>
      <c r="H631"/>
      <c r="I631"/>
      <c r="J631"/>
      <c r="K631"/>
      <c r="L631"/>
      <c r="M631"/>
      <c r="N631"/>
    </row>
    <row r="632" spans="1:14" s="4" customFormat="1">
      <c r="A632" s="22">
        <v>44602.666666666672</v>
      </c>
      <c r="B632" s="2">
        <v>12.44</v>
      </c>
      <c r="C632" s="1">
        <v>8</v>
      </c>
      <c r="D632" s="1">
        <v>12</v>
      </c>
      <c r="F632" s="1"/>
      <c r="G632"/>
      <c r="H632"/>
      <c r="I632"/>
      <c r="J632"/>
      <c r="K632"/>
      <c r="L632"/>
      <c r="M632"/>
      <c r="N632"/>
    </row>
    <row r="633" spans="1:14" s="4" customFormat="1">
      <c r="A633" s="22">
        <v>44602.708333333328</v>
      </c>
      <c r="B633" s="2">
        <v>12.44</v>
      </c>
      <c r="C633" s="1">
        <v>13</v>
      </c>
      <c r="D633" s="1">
        <v>20</v>
      </c>
      <c r="F633" s="1"/>
      <c r="G633"/>
      <c r="H633"/>
      <c r="I633"/>
      <c r="J633"/>
      <c r="K633"/>
      <c r="L633"/>
      <c r="M633"/>
      <c r="N633"/>
    </row>
    <row r="634" spans="1:14" s="4" customFormat="1">
      <c r="A634" s="22">
        <v>44602.75</v>
      </c>
      <c r="B634" s="2">
        <v>12.44</v>
      </c>
      <c r="C634" s="1">
        <v>13</v>
      </c>
      <c r="D634" s="1">
        <v>20</v>
      </c>
      <c r="F634" s="1"/>
      <c r="G634"/>
      <c r="H634"/>
      <c r="I634"/>
      <c r="J634"/>
      <c r="K634"/>
      <c r="L634"/>
      <c r="M634"/>
      <c r="N634"/>
    </row>
    <row r="635" spans="1:14" s="4" customFormat="1">
      <c r="A635" s="22">
        <v>44662.75</v>
      </c>
      <c r="B635" s="2">
        <v>13.07</v>
      </c>
      <c r="C635" s="1">
        <v>16</v>
      </c>
      <c r="D635" s="1">
        <v>33</v>
      </c>
      <c r="F635" s="1"/>
      <c r="G635"/>
      <c r="H635"/>
      <c r="I635"/>
      <c r="J635"/>
      <c r="K635"/>
      <c r="L635"/>
      <c r="M635"/>
      <c r="N635"/>
    </row>
    <row r="636" spans="1:14" s="4" customFormat="1">
      <c r="A636" s="22">
        <v>44662.791666666672</v>
      </c>
      <c r="B636" s="2">
        <v>13.07</v>
      </c>
      <c r="C636" s="1">
        <v>17</v>
      </c>
      <c r="D636" s="1">
        <v>34</v>
      </c>
      <c r="F636" s="1"/>
      <c r="G636"/>
      <c r="H636"/>
      <c r="I636"/>
      <c r="J636"/>
      <c r="K636"/>
      <c r="L636"/>
      <c r="M636"/>
      <c r="N636"/>
    </row>
    <row r="637" spans="1:14" s="4" customFormat="1">
      <c r="A637" s="22">
        <v>44662.833333333328</v>
      </c>
      <c r="B637" s="2">
        <v>13.07</v>
      </c>
      <c r="C637" s="1">
        <v>16</v>
      </c>
      <c r="D637" s="1">
        <v>34</v>
      </c>
      <c r="F637" s="1"/>
      <c r="G637"/>
      <c r="H637"/>
      <c r="I637"/>
      <c r="J637"/>
      <c r="K637"/>
      <c r="L637"/>
      <c r="M637"/>
      <c r="N637"/>
    </row>
    <row r="638" spans="1:14" s="4" customFormat="1">
      <c r="A638" s="22">
        <v>44674.75</v>
      </c>
      <c r="B638" s="2">
        <v>15.18</v>
      </c>
      <c r="C638" s="1">
        <v>13</v>
      </c>
      <c r="D638" s="1">
        <v>21</v>
      </c>
      <c r="F638" s="1"/>
      <c r="G638"/>
      <c r="H638"/>
      <c r="I638"/>
      <c r="J638"/>
      <c r="K638"/>
      <c r="L638"/>
      <c r="M638"/>
      <c r="N638"/>
    </row>
    <row r="639" spans="1:14" s="4" customFormat="1">
      <c r="A639" s="22">
        <v>44674.791666666672</v>
      </c>
      <c r="B639" s="2">
        <v>15.18</v>
      </c>
      <c r="C639" s="1">
        <v>9</v>
      </c>
      <c r="D639" s="1">
        <v>17</v>
      </c>
      <c r="F639" s="1"/>
      <c r="G639"/>
      <c r="H639"/>
      <c r="I639"/>
      <c r="J639"/>
      <c r="K639"/>
      <c r="L639"/>
      <c r="M639"/>
      <c r="N639"/>
    </row>
    <row r="640" spans="1:14" s="4" customFormat="1">
      <c r="A640" s="22">
        <v>44674.833333333328</v>
      </c>
      <c r="B640" s="2">
        <v>15.18</v>
      </c>
      <c r="C640" s="1">
        <v>9</v>
      </c>
      <c r="D640" s="1">
        <v>16</v>
      </c>
      <c r="F640" s="1"/>
      <c r="G640"/>
      <c r="H640"/>
      <c r="I640"/>
      <c r="J640"/>
      <c r="K640"/>
      <c r="L640"/>
      <c r="M640"/>
      <c r="N640"/>
    </row>
    <row r="641" spans="1:14" s="4" customFormat="1">
      <c r="A641" s="22">
        <v>44858.75</v>
      </c>
      <c r="B641" s="2">
        <v>0</v>
      </c>
      <c r="C641" s="1">
        <v>5</v>
      </c>
      <c r="D641" s="1">
        <v>13</v>
      </c>
      <c r="F641" s="1"/>
      <c r="G641"/>
      <c r="H641"/>
      <c r="I641"/>
      <c r="J641"/>
      <c r="K641"/>
      <c r="L641"/>
      <c r="M641"/>
      <c r="N641"/>
    </row>
    <row r="642" spans="1:14" s="4" customFormat="1">
      <c r="A642" s="22">
        <v>44858.791666666672</v>
      </c>
      <c r="B642" s="2">
        <v>0</v>
      </c>
      <c r="C642" s="1">
        <v>3</v>
      </c>
      <c r="D642" s="1">
        <v>13</v>
      </c>
      <c r="F642" s="1"/>
      <c r="G642"/>
      <c r="H642"/>
      <c r="I642"/>
      <c r="J642"/>
      <c r="K642"/>
      <c r="L642"/>
      <c r="M642"/>
      <c r="N642"/>
    </row>
    <row r="643" spans="1:14" s="4" customFormat="1">
      <c r="A643" s="22">
        <v>44858.833333333328</v>
      </c>
      <c r="B643" s="2">
        <v>0</v>
      </c>
      <c r="C643" s="1">
        <v>4</v>
      </c>
      <c r="D643" s="1">
        <v>8</v>
      </c>
      <c r="F643" s="1"/>
      <c r="G643"/>
      <c r="H643"/>
      <c r="I643"/>
      <c r="J643"/>
      <c r="K643"/>
      <c r="L643"/>
      <c r="M643"/>
      <c r="N643"/>
    </row>
    <row r="644" spans="1:14" s="4" customFormat="1">
      <c r="A644" s="22">
        <v>44873.708333333328</v>
      </c>
      <c r="B644" s="2">
        <v>1.77</v>
      </c>
      <c r="C644" s="1">
        <v>9</v>
      </c>
      <c r="D644" s="1">
        <v>13</v>
      </c>
      <c r="F644" s="1"/>
      <c r="G644"/>
      <c r="H644"/>
      <c r="I644"/>
      <c r="J644"/>
      <c r="K644"/>
      <c r="L644"/>
      <c r="M644"/>
      <c r="N644"/>
    </row>
    <row r="645" spans="1:14" s="4" customFormat="1">
      <c r="A645" s="22">
        <v>44873.75</v>
      </c>
      <c r="B645" s="2">
        <v>1.84</v>
      </c>
      <c r="C645" s="1">
        <v>8</v>
      </c>
      <c r="D645" s="1">
        <v>13</v>
      </c>
      <c r="F645" s="1"/>
      <c r="G645"/>
      <c r="H645"/>
      <c r="I645"/>
      <c r="J645"/>
      <c r="K645"/>
      <c r="L645"/>
      <c r="M645"/>
      <c r="N645"/>
    </row>
    <row r="646" spans="1:14" s="4" customFormat="1">
      <c r="A646" s="22">
        <v>44873.791666666672</v>
      </c>
      <c r="B646" s="2">
        <v>1.9</v>
      </c>
      <c r="C646" s="1">
        <v>5</v>
      </c>
      <c r="D646" s="1">
        <v>11</v>
      </c>
      <c r="F646" s="1"/>
      <c r="G646"/>
      <c r="H646"/>
      <c r="I646"/>
      <c r="J646"/>
      <c r="K646"/>
      <c r="L646"/>
      <c r="M646"/>
      <c r="N646"/>
    </row>
    <row r="647" spans="1:14" s="4" customFormat="1">
      <c r="A647" s="22">
        <v>44880.708333333328</v>
      </c>
      <c r="B647" s="2">
        <v>2.15</v>
      </c>
      <c r="C647" s="1">
        <v>18</v>
      </c>
      <c r="D647" s="1">
        <v>24</v>
      </c>
      <c r="F647" s="1"/>
      <c r="G647"/>
      <c r="H647"/>
      <c r="I647"/>
      <c r="J647"/>
      <c r="K647"/>
      <c r="L647"/>
      <c r="M647"/>
      <c r="N647"/>
    </row>
    <row r="648" spans="1:14" s="4" customFormat="1">
      <c r="A648" s="22">
        <v>44880.75</v>
      </c>
      <c r="B648" s="2">
        <v>2.15</v>
      </c>
      <c r="C648" s="1">
        <v>14</v>
      </c>
      <c r="D648" s="1">
        <v>30</v>
      </c>
      <c r="F648" s="1"/>
      <c r="G648"/>
      <c r="H648"/>
      <c r="I648"/>
      <c r="J648"/>
      <c r="K648"/>
      <c r="L648"/>
      <c r="M648"/>
      <c r="N648"/>
    </row>
    <row r="649" spans="1:14" s="4" customFormat="1">
      <c r="A649" s="22">
        <v>44880.791666666672</v>
      </c>
      <c r="B649" s="2">
        <v>2.15</v>
      </c>
      <c r="C649" s="1">
        <v>20</v>
      </c>
      <c r="D649" s="1">
        <v>26</v>
      </c>
      <c r="F649" s="1"/>
      <c r="G649"/>
      <c r="H649"/>
      <c r="I649"/>
      <c r="J649"/>
      <c r="K649"/>
      <c r="L649"/>
      <c r="M649"/>
      <c r="N649"/>
    </row>
    <row r="650" spans="1:14" s="4" customFormat="1">
      <c r="A650" s="22">
        <v>44964.708333333328</v>
      </c>
      <c r="B650" s="2">
        <v>16.11</v>
      </c>
      <c r="C650" s="1">
        <v>3</v>
      </c>
      <c r="D650" s="1">
        <v>6</v>
      </c>
      <c r="F650" s="1"/>
      <c r="G650"/>
      <c r="H650"/>
      <c r="I650"/>
      <c r="J650"/>
      <c r="K650"/>
      <c r="L650"/>
      <c r="M650"/>
      <c r="N650"/>
    </row>
    <row r="651" spans="1:14" s="4" customFormat="1">
      <c r="A651" s="22">
        <v>44964.75</v>
      </c>
      <c r="B651" s="2">
        <v>16.11</v>
      </c>
      <c r="C651" s="1">
        <v>2</v>
      </c>
      <c r="D651" s="1">
        <v>4</v>
      </c>
      <c r="F651" s="1"/>
      <c r="G651"/>
      <c r="H651"/>
      <c r="I651"/>
      <c r="J651"/>
      <c r="K651"/>
      <c r="L651"/>
      <c r="M651"/>
      <c r="N651"/>
    </row>
    <row r="652" spans="1:14" s="4" customFormat="1">
      <c r="A652" s="22">
        <v>44964.791666666672</v>
      </c>
      <c r="B652" s="2">
        <v>16.11</v>
      </c>
      <c r="C652" s="1">
        <v>5</v>
      </c>
      <c r="D652" s="1">
        <v>7</v>
      </c>
      <c r="F652" s="1"/>
      <c r="G652"/>
      <c r="H652"/>
      <c r="I652"/>
      <c r="J652"/>
      <c r="K652"/>
      <c r="L652"/>
      <c r="M652"/>
      <c r="N652"/>
    </row>
    <row r="653" spans="1:14" s="4" customFormat="1">
      <c r="A653" s="22">
        <v>44987.75</v>
      </c>
      <c r="B653" s="2">
        <v>18.36</v>
      </c>
      <c r="C653" s="1">
        <v>4</v>
      </c>
      <c r="D653" s="1">
        <v>10</v>
      </c>
      <c r="F653" s="1"/>
      <c r="G653"/>
      <c r="H653"/>
      <c r="I653"/>
      <c r="J653"/>
      <c r="K653"/>
      <c r="L653"/>
      <c r="M653"/>
      <c r="N653"/>
    </row>
    <row r="654" spans="1:14" s="4" customFormat="1">
      <c r="A654" s="22">
        <v>44987.791666666672</v>
      </c>
      <c r="B654" s="2">
        <v>18.36</v>
      </c>
      <c r="C654" s="1">
        <v>5</v>
      </c>
      <c r="D654" s="1">
        <v>9</v>
      </c>
      <c r="F654" s="1"/>
      <c r="G654"/>
      <c r="H654"/>
      <c r="I654"/>
      <c r="J654"/>
      <c r="K654"/>
      <c r="L654"/>
      <c r="M654"/>
      <c r="N654"/>
    </row>
    <row r="655" spans="1:14" s="4" customFormat="1">
      <c r="A655" s="22">
        <v>44987.833333333328</v>
      </c>
      <c r="B655" s="2">
        <v>18.36</v>
      </c>
      <c r="C655" s="1">
        <v>4</v>
      </c>
      <c r="D655" s="1">
        <v>10</v>
      </c>
      <c r="F655" s="1"/>
      <c r="G655"/>
      <c r="H655"/>
      <c r="I655"/>
      <c r="J655"/>
      <c r="K655"/>
      <c r="L655"/>
      <c r="M655"/>
      <c r="N655"/>
    </row>
    <row r="656" spans="1:14" s="4" customFormat="1">
      <c r="A656" s="22">
        <v>44991.75</v>
      </c>
      <c r="B656" s="2">
        <v>18.68</v>
      </c>
      <c r="C656" s="1">
        <v>3</v>
      </c>
      <c r="D656" s="1">
        <v>4</v>
      </c>
      <c r="F656" s="1"/>
      <c r="G656"/>
      <c r="H656"/>
      <c r="I656"/>
      <c r="J656"/>
      <c r="K656"/>
      <c r="L656"/>
      <c r="M656"/>
      <c r="N656"/>
    </row>
    <row r="657" spans="1:14" s="4" customFormat="1">
      <c r="A657" s="22">
        <v>44991.791666666672</v>
      </c>
      <c r="B657" s="2">
        <v>18.73</v>
      </c>
      <c r="C657" s="1">
        <v>5</v>
      </c>
      <c r="D657" s="1">
        <v>6</v>
      </c>
      <c r="F657" s="1"/>
      <c r="G657"/>
      <c r="H657"/>
      <c r="I657"/>
      <c r="J657"/>
      <c r="K657"/>
      <c r="L657"/>
      <c r="M657"/>
      <c r="N657"/>
    </row>
    <row r="658" spans="1:14" s="4" customFormat="1">
      <c r="A658" s="22">
        <v>44991.833333333328</v>
      </c>
      <c r="B658" s="2">
        <v>18.739999999999998</v>
      </c>
      <c r="C658" s="1">
        <v>2</v>
      </c>
      <c r="D658" s="1">
        <v>5</v>
      </c>
      <c r="F658" s="1"/>
      <c r="G658"/>
      <c r="H658"/>
      <c r="I658"/>
      <c r="J658"/>
      <c r="K658"/>
      <c r="L658"/>
      <c r="M658"/>
      <c r="N658"/>
    </row>
    <row r="659" spans="1:14" s="4" customFormat="1">
      <c r="A659" s="22">
        <v>45030.75</v>
      </c>
      <c r="B659" s="2">
        <v>29.12</v>
      </c>
      <c r="C659" s="1">
        <v>2</v>
      </c>
      <c r="D659" s="1">
        <v>7</v>
      </c>
      <c r="F659" s="1"/>
      <c r="G659"/>
      <c r="H659"/>
      <c r="I659"/>
      <c r="J659"/>
      <c r="K659"/>
      <c r="L659"/>
      <c r="M659"/>
      <c r="N659"/>
    </row>
    <row r="660" spans="1:14" s="4" customFormat="1">
      <c r="A660" s="22">
        <v>45030.791666666672</v>
      </c>
      <c r="B660" s="2">
        <v>29.12</v>
      </c>
      <c r="C660" s="1">
        <v>5</v>
      </c>
      <c r="D660" s="1">
        <v>9</v>
      </c>
      <c r="F660" s="1"/>
      <c r="G660"/>
      <c r="H660"/>
      <c r="I660"/>
      <c r="J660"/>
      <c r="K660"/>
      <c r="L660"/>
      <c r="M660"/>
      <c r="N660"/>
    </row>
    <row r="661" spans="1:14" s="4" customFormat="1">
      <c r="A661" s="22">
        <v>45030.833333333328</v>
      </c>
      <c r="B661" s="2">
        <v>29.12</v>
      </c>
      <c r="C661" s="1">
        <v>5</v>
      </c>
      <c r="D661" s="1">
        <v>10</v>
      </c>
      <c r="F661" s="1"/>
      <c r="G661"/>
      <c r="H661"/>
      <c r="I661"/>
      <c r="J661"/>
      <c r="K661"/>
      <c r="L661"/>
      <c r="M661"/>
      <c r="N661"/>
    </row>
    <row r="662" spans="1:14" s="4" customFormat="1">
      <c r="A662" s="22">
        <v>45203.75</v>
      </c>
      <c r="B662" s="2">
        <v>0.01</v>
      </c>
      <c r="C662" s="1">
        <v>18</v>
      </c>
      <c r="D662" s="1">
        <v>27</v>
      </c>
      <c r="F662" s="1"/>
      <c r="G662"/>
      <c r="H662"/>
      <c r="I662"/>
      <c r="J662"/>
      <c r="K662"/>
      <c r="L662"/>
      <c r="M662"/>
      <c r="N662"/>
    </row>
    <row r="663" spans="1:14" s="4" customFormat="1">
      <c r="A663" s="22">
        <v>45203.791666666672</v>
      </c>
      <c r="B663" s="2">
        <v>0.01</v>
      </c>
      <c r="C663" s="1">
        <v>17</v>
      </c>
      <c r="D663" s="1">
        <v>27</v>
      </c>
      <c r="F663" s="1"/>
      <c r="G663"/>
      <c r="H663"/>
      <c r="I663"/>
      <c r="J663"/>
      <c r="K663"/>
      <c r="L663"/>
      <c r="M663"/>
      <c r="N663"/>
    </row>
    <row r="664" spans="1:14" s="4" customFormat="1">
      <c r="A664" s="22">
        <v>45203.833333333328</v>
      </c>
      <c r="B664" s="2">
        <v>0.01</v>
      </c>
      <c r="C664" s="1">
        <v>13</v>
      </c>
      <c r="D664" s="1">
        <v>24</v>
      </c>
      <c r="F664" s="1"/>
      <c r="G664"/>
      <c r="H664"/>
      <c r="I664"/>
      <c r="J664"/>
      <c r="K664"/>
      <c r="L664"/>
      <c r="M664"/>
      <c r="N664"/>
    </row>
    <row r="665" spans="1:14" s="4" customFormat="1">
      <c r="A665" s="22">
        <v>45212.708333333328</v>
      </c>
      <c r="B665" s="2">
        <v>0.15</v>
      </c>
      <c r="C665" s="1">
        <v>5</v>
      </c>
      <c r="D665" s="1">
        <v>8</v>
      </c>
      <c r="F665" s="1"/>
      <c r="G665"/>
      <c r="H665"/>
      <c r="I665"/>
      <c r="J665"/>
      <c r="K665"/>
      <c r="L665"/>
      <c r="M665"/>
      <c r="N665"/>
    </row>
    <row r="666" spans="1:14" s="4" customFormat="1">
      <c r="A666" s="22">
        <v>45212.75</v>
      </c>
      <c r="B666" s="2">
        <v>0.15</v>
      </c>
      <c r="C666" s="1">
        <v>3</v>
      </c>
      <c r="D666" s="1">
        <v>7</v>
      </c>
      <c r="F666" s="1"/>
      <c r="G666"/>
      <c r="H666"/>
      <c r="I666"/>
      <c r="J666"/>
      <c r="K666"/>
      <c r="L666"/>
      <c r="M666"/>
      <c r="N666"/>
    </row>
    <row r="667" spans="1:14" s="4" customFormat="1">
      <c r="A667" s="22">
        <v>45212.791666666672</v>
      </c>
      <c r="B667" s="2">
        <v>0.15</v>
      </c>
      <c r="C667" s="1">
        <v>4</v>
      </c>
      <c r="D667" s="1">
        <v>9</v>
      </c>
      <c r="F667" s="1"/>
      <c r="G667"/>
      <c r="H667"/>
      <c r="I667"/>
      <c r="J667"/>
      <c r="K667"/>
      <c r="L667"/>
      <c r="M667"/>
      <c r="N667"/>
    </row>
    <row r="668" spans="1:14" s="4" customFormat="1">
      <c r="A668" s="22">
        <v>45225.708333333328</v>
      </c>
      <c r="B668" s="2">
        <v>0.21</v>
      </c>
      <c r="C668" s="1">
        <v>11</v>
      </c>
      <c r="D668" s="1">
        <v>18</v>
      </c>
      <c r="F668" s="1"/>
      <c r="G668"/>
      <c r="H668"/>
      <c r="I668"/>
      <c r="J668"/>
      <c r="K668"/>
      <c r="L668"/>
      <c r="M668"/>
      <c r="N668"/>
    </row>
    <row r="669" spans="1:14" s="4" customFormat="1">
      <c r="A669" s="22">
        <v>45225.75</v>
      </c>
      <c r="B669" s="2">
        <v>0.21</v>
      </c>
      <c r="C669" s="1">
        <v>10</v>
      </c>
      <c r="D669" s="1">
        <v>17</v>
      </c>
      <c r="F669" s="1"/>
      <c r="G669"/>
      <c r="H669"/>
      <c r="I669"/>
      <c r="J669"/>
      <c r="K669"/>
      <c r="L669"/>
      <c r="M669"/>
      <c r="N669"/>
    </row>
    <row r="670" spans="1:14">
      <c r="A670" s="22">
        <v>45225.791666666672</v>
      </c>
      <c r="B670" s="2">
        <v>0.21</v>
      </c>
      <c r="C670" s="1">
        <v>6</v>
      </c>
      <c r="D670" s="1">
        <v>14</v>
      </c>
    </row>
    <row r="671" spans="1:14">
      <c r="A671" s="22">
        <v>45366.75</v>
      </c>
      <c r="B671" s="2">
        <v>16.940000000000001</v>
      </c>
      <c r="C671" s="1">
        <v>14</v>
      </c>
      <c r="D671" s="1">
        <v>30</v>
      </c>
    </row>
    <row r="672" spans="1:14">
      <c r="A672" s="22">
        <v>45366.791666666672</v>
      </c>
      <c r="B672" s="2">
        <v>16.940000000000001</v>
      </c>
      <c r="C672" s="1">
        <v>16</v>
      </c>
      <c r="D672" s="1">
        <v>27</v>
      </c>
    </row>
    <row r="673" spans="1:4">
      <c r="A673" s="22">
        <v>45366.833333333328</v>
      </c>
      <c r="B673" s="2">
        <v>16.940000000000001</v>
      </c>
      <c r="C673" s="1">
        <v>17</v>
      </c>
      <c r="D673" s="1">
        <v>25</v>
      </c>
    </row>
    <row r="674" spans="1:4">
      <c r="A674" s="22">
        <v>45377.75</v>
      </c>
      <c r="B674" s="2">
        <v>17.5</v>
      </c>
      <c r="C674" s="1">
        <v>4</v>
      </c>
      <c r="D674" s="1">
        <v>15</v>
      </c>
    </row>
    <row r="675" spans="1:4">
      <c r="A675" s="22">
        <v>45377.791666666672</v>
      </c>
      <c r="B675" s="2">
        <v>17.5</v>
      </c>
      <c r="C675" s="1">
        <v>4</v>
      </c>
      <c r="D675" s="1">
        <v>11</v>
      </c>
    </row>
    <row r="676" spans="1:4">
      <c r="A676" s="22">
        <v>45377.833333333328</v>
      </c>
      <c r="B676" s="2">
        <v>17.5</v>
      </c>
      <c r="C676" s="1">
        <v>4</v>
      </c>
      <c r="D676" s="1">
        <v>15</v>
      </c>
    </row>
    <row r="677" spans="1:4">
      <c r="A677" s="22">
        <v>45384.791666666672</v>
      </c>
      <c r="B677" s="2">
        <v>18.96</v>
      </c>
      <c r="C677" s="1">
        <v>10</v>
      </c>
      <c r="D677" s="1">
        <v>15</v>
      </c>
    </row>
    <row r="678" spans="1:4">
      <c r="A678" s="22">
        <v>45384.833333333328</v>
      </c>
      <c r="B678" s="2">
        <v>18.96</v>
      </c>
      <c r="C678" s="1">
        <v>11</v>
      </c>
      <c r="D678" s="1">
        <v>20</v>
      </c>
    </row>
    <row r="679" spans="1:4">
      <c r="A679" s="22">
        <v>45384.875</v>
      </c>
      <c r="B679" s="2">
        <v>18.96</v>
      </c>
      <c r="C679" s="1">
        <v>10</v>
      </c>
      <c r="D679" s="1">
        <v>14</v>
      </c>
    </row>
  </sheetData>
  <sortState xmlns:xlrd2="http://schemas.microsoft.com/office/spreadsheetml/2017/richdata2" ref="A7:D679">
    <sortCondition ref="A7:A679"/>
  </sortState>
  <hyperlinks>
    <hyperlink ref="B3" r:id="rId1" xr:uid="{AEE5B19E-61B2-4987-A51F-E9996D99DFC3}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83F1-56B7-4211-A1A6-43C91855B08F}">
  <sheetPr codeName="Sheet5"/>
  <dimension ref="A1:P1668"/>
  <sheetViews>
    <sheetView workbookViewId="0">
      <pane ySplit="6" topLeftCell="A7" activePane="bottomLeft" state="frozen"/>
      <selection pane="bottomLeft" activeCell="A7" sqref="A7"/>
    </sheetView>
  </sheetViews>
  <sheetFormatPr defaultColWidth="9.140625" defaultRowHeight="12.75"/>
  <cols>
    <col min="1" max="1" width="18" style="229" customWidth="1"/>
    <col min="2" max="2" width="14.7109375" style="228" bestFit="1" customWidth="1"/>
    <col min="3" max="3" width="15.7109375" style="227" customWidth="1"/>
    <col min="4" max="4" width="25" style="226" bestFit="1" customWidth="1"/>
    <col min="5" max="6" width="9.140625" style="226"/>
    <col min="7" max="16384" width="9.140625" style="225"/>
  </cols>
  <sheetData>
    <row r="1" spans="1:16">
      <c r="A1" s="242" t="s">
        <v>60</v>
      </c>
      <c r="B1" s="241"/>
      <c r="C1" s="240"/>
      <c r="D1" s="239"/>
      <c r="E1" s="225"/>
      <c r="M1" s="225" t="s">
        <v>362</v>
      </c>
      <c r="P1" s="243" t="s">
        <v>375</v>
      </c>
    </row>
    <row r="2" spans="1:16">
      <c r="A2" s="242" t="s">
        <v>264</v>
      </c>
      <c r="B2" s="241"/>
      <c r="C2" s="240"/>
      <c r="D2" s="239"/>
      <c r="E2" s="225"/>
      <c r="M2" s="225" t="s">
        <v>363</v>
      </c>
    </row>
    <row r="3" spans="1:16">
      <c r="A3" s="242" t="s">
        <v>61</v>
      </c>
      <c r="B3" s="241"/>
      <c r="C3" s="40"/>
      <c r="D3" s="239"/>
      <c r="E3" s="225"/>
      <c r="F3" s="33" t="s">
        <v>333</v>
      </c>
      <c r="M3" s="225" t="s">
        <v>364</v>
      </c>
    </row>
    <row r="4" spans="1:16">
      <c r="A4" s="242" t="s">
        <v>62</v>
      </c>
      <c r="B4" s="241"/>
      <c r="C4" s="240"/>
      <c r="D4" s="239"/>
      <c r="E4" s="225"/>
    </row>
    <row r="5" spans="1:16">
      <c r="A5" s="238" t="s">
        <v>335</v>
      </c>
      <c r="B5" s="237" t="s">
        <v>63</v>
      </c>
      <c r="C5" s="236" t="s">
        <v>64</v>
      </c>
      <c r="D5" s="235" t="s">
        <v>65</v>
      </c>
      <c r="E5" s="235" t="s">
        <v>280</v>
      </c>
      <c r="F5" s="235" t="s">
        <v>347</v>
      </c>
      <c r="G5" s="234"/>
      <c r="H5" s="234"/>
      <c r="I5" s="234"/>
    </row>
    <row r="6" spans="1:16">
      <c r="A6" s="238" t="s">
        <v>334</v>
      </c>
      <c r="B6" s="237" t="s">
        <v>337</v>
      </c>
      <c r="C6" s="236" t="s">
        <v>336</v>
      </c>
      <c r="D6" s="235" t="s">
        <v>338</v>
      </c>
      <c r="E6" s="235"/>
      <c r="F6" s="235"/>
      <c r="G6" s="234"/>
      <c r="H6" s="234"/>
      <c r="I6" s="234"/>
    </row>
    <row r="7" spans="1:16">
      <c r="A7" s="229">
        <v>36318.621527777781</v>
      </c>
      <c r="B7" s="228">
        <v>75</v>
      </c>
      <c r="C7" s="227">
        <v>29.92</v>
      </c>
      <c r="D7" s="226" t="s">
        <v>17</v>
      </c>
      <c r="F7" s="226">
        <v>60</v>
      </c>
      <c r="J7" s="225" t="s">
        <v>188</v>
      </c>
      <c r="K7" s="225" t="s">
        <v>189</v>
      </c>
      <c r="L7" s="225" t="s">
        <v>143</v>
      </c>
      <c r="M7" s="225" t="s">
        <v>143</v>
      </c>
    </row>
    <row r="8" spans="1:16">
      <c r="A8" s="229">
        <v>36318.663194444445</v>
      </c>
      <c r="B8" s="228">
        <v>75.900000000000006</v>
      </c>
      <c r="C8" s="227">
        <v>29.91</v>
      </c>
      <c r="D8" s="226" t="s">
        <v>17</v>
      </c>
      <c r="F8" s="226">
        <v>61</v>
      </c>
      <c r="J8" s="225" t="s">
        <v>190</v>
      </c>
      <c r="K8" s="225" t="s">
        <v>191</v>
      </c>
    </row>
    <row r="9" spans="1:16">
      <c r="A9" s="229">
        <v>36573.378472222219</v>
      </c>
      <c r="B9" s="228">
        <v>46.4</v>
      </c>
      <c r="C9" s="227">
        <v>30.15</v>
      </c>
      <c r="D9" s="226" t="s">
        <v>17</v>
      </c>
      <c r="F9" s="226">
        <v>1830</v>
      </c>
      <c r="J9" s="225" t="s">
        <v>192</v>
      </c>
      <c r="K9" s="225" t="s">
        <v>193</v>
      </c>
    </row>
    <row r="10" spans="1:16">
      <c r="A10" s="229">
        <v>36573.385416666664</v>
      </c>
      <c r="B10" s="228">
        <v>46.4</v>
      </c>
      <c r="C10" s="227">
        <v>30.15</v>
      </c>
      <c r="D10" s="226" t="s">
        <v>17</v>
      </c>
      <c r="F10" s="226">
        <v>1831</v>
      </c>
      <c r="J10" s="225" t="s">
        <v>194</v>
      </c>
      <c r="K10" s="225" t="s">
        <v>195</v>
      </c>
      <c r="L10" s="225" t="s">
        <v>90</v>
      </c>
      <c r="M10" s="225" t="s">
        <v>149</v>
      </c>
    </row>
    <row r="11" spans="1:16">
      <c r="A11" s="229">
        <v>36573.413194444445</v>
      </c>
      <c r="B11" s="228">
        <v>48</v>
      </c>
      <c r="C11" s="227">
        <v>30.16</v>
      </c>
      <c r="D11" s="226" t="s">
        <v>17</v>
      </c>
      <c r="F11" s="226">
        <v>1832</v>
      </c>
      <c r="J11" s="225" t="s">
        <v>196</v>
      </c>
      <c r="K11" s="225" t="s">
        <v>197</v>
      </c>
    </row>
    <row r="12" spans="1:16">
      <c r="A12" s="229">
        <v>36573.454861111109</v>
      </c>
      <c r="B12" s="228">
        <v>50</v>
      </c>
      <c r="C12" s="227">
        <v>30.17</v>
      </c>
      <c r="D12" s="226" t="s">
        <v>17</v>
      </c>
      <c r="F12" s="226">
        <v>1833</v>
      </c>
      <c r="J12" s="225" t="s">
        <v>198</v>
      </c>
      <c r="K12" s="225" t="s">
        <v>199</v>
      </c>
      <c r="L12" s="225" t="s">
        <v>90</v>
      </c>
      <c r="M12" s="225" t="s">
        <v>149</v>
      </c>
    </row>
    <row r="13" spans="1:16">
      <c r="A13" s="229">
        <v>36574.496527777781</v>
      </c>
      <c r="B13" s="228">
        <v>59</v>
      </c>
      <c r="C13" s="227">
        <v>30.21</v>
      </c>
      <c r="D13" s="226" t="s">
        <v>17</v>
      </c>
      <c r="F13" s="226">
        <v>1858</v>
      </c>
      <c r="J13" s="225" t="s">
        <v>200</v>
      </c>
      <c r="K13" s="225" t="s">
        <v>201</v>
      </c>
      <c r="L13" s="225" t="s">
        <v>90</v>
      </c>
      <c r="M13" s="225" t="s">
        <v>149</v>
      </c>
    </row>
    <row r="14" spans="1:16">
      <c r="A14" s="229">
        <v>36574.538194444445</v>
      </c>
      <c r="B14" s="228">
        <v>60.8</v>
      </c>
      <c r="C14" s="227">
        <v>30.18</v>
      </c>
      <c r="D14" s="226" t="s">
        <v>17</v>
      </c>
      <c r="F14" s="226">
        <v>1859</v>
      </c>
      <c r="J14" s="225" t="s">
        <v>202</v>
      </c>
      <c r="K14" s="225" t="s">
        <v>203</v>
      </c>
      <c r="L14" s="225" t="s">
        <v>129</v>
      </c>
      <c r="M14" s="225" t="s">
        <v>130</v>
      </c>
    </row>
    <row r="15" spans="1:16">
      <c r="A15" s="229">
        <v>36574.579861111109</v>
      </c>
      <c r="B15" s="228">
        <v>62.6</v>
      </c>
      <c r="C15" s="227">
        <v>30.16</v>
      </c>
      <c r="D15" s="226" t="s">
        <v>17</v>
      </c>
      <c r="F15" s="226">
        <v>1860</v>
      </c>
      <c r="J15" s="225" t="s">
        <v>204</v>
      </c>
      <c r="K15" s="225" t="s">
        <v>205</v>
      </c>
      <c r="L15" s="225" t="s">
        <v>90</v>
      </c>
      <c r="M15" s="225" t="s">
        <v>149</v>
      </c>
    </row>
    <row r="16" spans="1:16">
      <c r="A16" s="229">
        <v>36578.371527777781</v>
      </c>
      <c r="B16" s="228">
        <v>48.9</v>
      </c>
      <c r="C16" s="227">
        <v>29.95</v>
      </c>
      <c r="D16" s="226" t="s">
        <v>67</v>
      </c>
      <c r="F16" s="226">
        <v>1960</v>
      </c>
      <c r="J16" s="225" t="s">
        <v>206</v>
      </c>
      <c r="K16" s="225" t="s">
        <v>207</v>
      </c>
      <c r="L16" s="225" t="s">
        <v>146</v>
      </c>
      <c r="M16" s="225" t="s">
        <v>146</v>
      </c>
    </row>
    <row r="17" spans="1:13">
      <c r="A17" s="229">
        <v>36578.385416666664</v>
      </c>
      <c r="B17" s="228">
        <v>48.2</v>
      </c>
      <c r="C17" s="227">
        <v>29.94</v>
      </c>
      <c r="D17" s="226" t="s">
        <v>67</v>
      </c>
      <c r="F17" s="226">
        <v>1961</v>
      </c>
      <c r="J17" s="225" t="s">
        <v>208</v>
      </c>
      <c r="K17" s="225" t="s">
        <v>209</v>
      </c>
      <c r="L17" s="225" t="s">
        <v>90</v>
      </c>
      <c r="M17" s="225" t="s">
        <v>149</v>
      </c>
    </row>
    <row r="18" spans="1:13">
      <c r="A18" s="229">
        <v>36578.413194444445</v>
      </c>
      <c r="B18" s="228">
        <v>50</v>
      </c>
      <c r="C18" s="227">
        <v>29.94</v>
      </c>
      <c r="D18" s="226" t="s">
        <v>17</v>
      </c>
      <c r="F18" s="226">
        <v>1962</v>
      </c>
      <c r="J18" s="225" t="s">
        <v>210</v>
      </c>
      <c r="K18" s="225" t="s">
        <v>211</v>
      </c>
      <c r="L18" s="225" t="s">
        <v>212</v>
      </c>
      <c r="M18" s="225" t="s">
        <v>212</v>
      </c>
    </row>
    <row r="19" spans="1:13">
      <c r="A19" s="229">
        <v>36578.416666666664</v>
      </c>
      <c r="B19" s="228">
        <v>50</v>
      </c>
      <c r="C19" s="227">
        <v>29.95</v>
      </c>
      <c r="D19" s="226" t="s">
        <v>17</v>
      </c>
      <c r="F19" s="226">
        <v>1963</v>
      </c>
      <c r="J19" s="225" t="s">
        <v>213</v>
      </c>
      <c r="K19" s="225" t="s">
        <v>214</v>
      </c>
      <c r="L19" s="225" t="s">
        <v>117</v>
      </c>
      <c r="M19" s="225" t="s">
        <v>118</v>
      </c>
    </row>
    <row r="20" spans="1:13">
      <c r="A20" s="229">
        <v>36579.329861111109</v>
      </c>
      <c r="B20" s="228">
        <v>39.9</v>
      </c>
      <c r="C20" s="227">
        <v>29.97</v>
      </c>
      <c r="D20" s="226" t="s">
        <v>17</v>
      </c>
      <c r="F20" s="226">
        <v>2002</v>
      </c>
      <c r="J20" s="225" t="s">
        <v>215</v>
      </c>
      <c r="K20" s="225" t="s">
        <v>216</v>
      </c>
      <c r="L20" s="225" t="s">
        <v>117</v>
      </c>
      <c r="M20" s="225" t="s">
        <v>118</v>
      </c>
    </row>
    <row r="21" spans="1:13">
      <c r="A21" s="229">
        <v>36579.371527777781</v>
      </c>
      <c r="B21" s="228">
        <v>42.1</v>
      </c>
      <c r="C21" s="227">
        <v>29.98</v>
      </c>
      <c r="D21" s="226" t="s">
        <v>17</v>
      </c>
      <c r="F21" s="226">
        <v>2003</v>
      </c>
      <c r="J21" s="225" t="s">
        <v>217</v>
      </c>
      <c r="K21" s="225" t="s">
        <v>216</v>
      </c>
      <c r="L21" s="225" t="s">
        <v>117</v>
      </c>
      <c r="M21" s="225" t="s">
        <v>118</v>
      </c>
    </row>
    <row r="22" spans="1:13">
      <c r="A22" s="229">
        <v>36579.413194444445</v>
      </c>
      <c r="B22" s="228">
        <v>44.1</v>
      </c>
      <c r="C22" s="227">
        <v>29.98</v>
      </c>
      <c r="D22" s="226" t="s">
        <v>17</v>
      </c>
      <c r="F22" s="226">
        <v>2004</v>
      </c>
      <c r="J22" s="225" t="s">
        <v>218</v>
      </c>
      <c r="K22" s="225" t="s">
        <v>219</v>
      </c>
      <c r="L22" s="225" t="s">
        <v>117</v>
      </c>
      <c r="M22" s="225" t="s">
        <v>118</v>
      </c>
    </row>
    <row r="23" spans="1:13">
      <c r="A23" s="229">
        <v>36622.413194444445</v>
      </c>
      <c r="B23" s="228">
        <v>59</v>
      </c>
      <c r="C23" s="227">
        <v>30.11</v>
      </c>
      <c r="D23" s="226" t="s">
        <v>17</v>
      </c>
      <c r="F23" s="226">
        <v>2143</v>
      </c>
      <c r="J23" s="225" t="s">
        <v>220</v>
      </c>
      <c r="K23" s="225" t="s">
        <v>221</v>
      </c>
      <c r="L23" s="225" t="s">
        <v>117</v>
      </c>
      <c r="M23" s="225" t="s">
        <v>118</v>
      </c>
    </row>
    <row r="24" spans="1:13">
      <c r="A24" s="229">
        <v>36622.454861111109</v>
      </c>
      <c r="B24" s="228">
        <v>62.1</v>
      </c>
      <c r="C24" s="227">
        <v>30.12</v>
      </c>
      <c r="D24" s="226" t="s">
        <v>17</v>
      </c>
      <c r="F24" s="226">
        <v>2144</v>
      </c>
      <c r="J24" s="225" t="s">
        <v>222</v>
      </c>
      <c r="K24" s="225" t="s">
        <v>223</v>
      </c>
      <c r="L24" s="225" t="s">
        <v>117</v>
      </c>
      <c r="M24" s="225" t="s">
        <v>118</v>
      </c>
    </row>
    <row r="25" spans="1:13">
      <c r="A25" s="229">
        <v>36622.496527777781</v>
      </c>
      <c r="B25" s="228">
        <v>64.900000000000006</v>
      </c>
      <c r="C25" s="227">
        <v>30.11</v>
      </c>
      <c r="D25" s="226" t="s">
        <v>17</v>
      </c>
      <c r="F25" s="226">
        <v>2145</v>
      </c>
      <c r="J25" s="225" t="s">
        <v>224</v>
      </c>
      <c r="K25" s="225" t="s">
        <v>225</v>
      </c>
      <c r="L25" s="225" t="s">
        <v>117</v>
      </c>
      <c r="M25" s="225" t="s">
        <v>118</v>
      </c>
    </row>
    <row r="26" spans="1:13">
      <c r="A26" s="229">
        <v>36626.413194444445</v>
      </c>
      <c r="B26" s="228">
        <v>64.900000000000006</v>
      </c>
      <c r="C26" s="227">
        <v>30.08</v>
      </c>
      <c r="D26" s="226" t="s">
        <v>17</v>
      </c>
      <c r="F26" s="226">
        <v>2239</v>
      </c>
      <c r="J26" s="225" t="s">
        <v>226</v>
      </c>
      <c r="K26" s="225" t="s">
        <v>225</v>
      </c>
      <c r="L26" s="225" t="s">
        <v>117</v>
      </c>
      <c r="M26" s="225" t="s">
        <v>118</v>
      </c>
    </row>
    <row r="27" spans="1:13">
      <c r="A27" s="229">
        <v>36626.454861111109</v>
      </c>
      <c r="B27" s="228">
        <v>70</v>
      </c>
      <c r="C27" s="227">
        <v>30.07</v>
      </c>
      <c r="D27" s="226" t="s">
        <v>17</v>
      </c>
      <c r="F27" s="226">
        <v>2240</v>
      </c>
      <c r="J27" s="225" t="s">
        <v>227</v>
      </c>
      <c r="K27" s="225" t="s">
        <v>228</v>
      </c>
      <c r="L27" s="225" t="s">
        <v>117</v>
      </c>
      <c r="M27" s="225" t="s">
        <v>118</v>
      </c>
    </row>
    <row r="28" spans="1:13">
      <c r="A28" s="229">
        <v>36626.496527777781</v>
      </c>
      <c r="B28" s="228">
        <v>73.400000000000006</v>
      </c>
      <c r="C28" s="227">
        <v>30.06</v>
      </c>
      <c r="D28" s="226" t="s">
        <v>17</v>
      </c>
      <c r="F28" s="226">
        <v>2241</v>
      </c>
      <c r="J28" s="225" t="s">
        <v>229</v>
      </c>
      <c r="K28" s="225" t="s">
        <v>230</v>
      </c>
      <c r="L28" s="225" t="s">
        <v>117</v>
      </c>
      <c r="M28" s="225" t="s">
        <v>118</v>
      </c>
    </row>
    <row r="29" spans="1:13">
      <c r="A29" s="229">
        <v>36628.329861111109</v>
      </c>
      <c r="B29" s="228">
        <v>57.9</v>
      </c>
      <c r="C29" s="227">
        <v>30.08</v>
      </c>
      <c r="D29" s="226" t="s">
        <v>67</v>
      </c>
      <c r="F29" s="226">
        <v>2285</v>
      </c>
    </row>
    <row r="30" spans="1:13">
      <c r="A30" s="229">
        <v>36628.371527777781</v>
      </c>
      <c r="B30" s="228">
        <v>62.1</v>
      </c>
      <c r="C30" s="227">
        <v>30.07</v>
      </c>
      <c r="D30" s="226" t="s">
        <v>17</v>
      </c>
      <c r="F30" s="226">
        <v>2286</v>
      </c>
    </row>
    <row r="31" spans="1:13">
      <c r="A31" s="229">
        <v>36628.413194444445</v>
      </c>
      <c r="B31" s="228">
        <v>66</v>
      </c>
      <c r="C31" s="227">
        <v>30.05</v>
      </c>
      <c r="D31" s="226" t="s">
        <v>17</v>
      </c>
      <c r="F31" s="226">
        <v>2287</v>
      </c>
    </row>
    <row r="32" spans="1:13">
      <c r="A32" s="229">
        <v>36635.329861111109</v>
      </c>
      <c r="B32" s="228">
        <v>52</v>
      </c>
      <c r="C32" s="227">
        <v>30.17</v>
      </c>
      <c r="D32" s="226" t="s">
        <v>17</v>
      </c>
      <c r="F32" s="226">
        <v>2498</v>
      </c>
    </row>
    <row r="33" spans="1:6">
      <c r="A33" s="229">
        <v>36635.371527777781</v>
      </c>
      <c r="B33" s="228">
        <v>53.1</v>
      </c>
      <c r="C33" s="227">
        <v>30.18</v>
      </c>
      <c r="D33" s="226" t="s">
        <v>17</v>
      </c>
      <c r="F33" s="226">
        <v>2499</v>
      </c>
    </row>
    <row r="34" spans="1:6">
      <c r="A34" s="229">
        <v>36635.413194444445</v>
      </c>
      <c r="B34" s="228">
        <v>55</v>
      </c>
      <c r="C34" s="227">
        <v>30.18</v>
      </c>
      <c r="D34" s="226" t="s">
        <v>17</v>
      </c>
      <c r="F34" s="226">
        <v>2500</v>
      </c>
    </row>
    <row r="35" spans="1:6">
      <c r="A35" s="229">
        <v>36635.454861111109</v>
      </c>
      <c r="B35" s="228">
        <v>57.9</v>
      </c>
      <c r="C35" s="227">
        <v>30.19</v>
      </c>
      <c r="D35" s="226" t="s">
        <v>17</v>
      </c>
      <c r="F35" s="226">
        <v>2501</v>
      </c>
    </row>
    <row r="36" spans="1:6">
      <c r="A36" s="229">
        <v>36635.496527777781</v>
      </c>
      <c r="B36" s="228">
        <v>60.1</v>
      </c>
      <c r="C36" s="227">
        <v>30.19</v>
      </c>
      <c r="D36" s="226" t="s">
        <v>17</v>
      </c>
      <c r="F36" s="226">
        <v>2502</v>
      </c>
    </row>
    <row r="37" spans="1:6">
      <c r="A37" s="229">
        <v>36635.538194444445</v>
      </c>
      <c r="B37" s="228">
        <v>62.1</v>
      </c>
      <c r="C37" s="227">
        <v>30.17</v>
      </c>
      <c r="D37" s="226" t="s">
        <v>17</v>
      </c>
      <c r="F37" s="226">
        <v>2503</v>
      </c>
    </row>
    <row r="38" spans="1:6">
      <c r="A38" s="229">
        <v>36635.579861111109</v>
      </c>
      <c r="B38" s="228">
        <v>62.1</v>
      </c>
      <c r="C38" s="227">
        <v>30.16</v>
      </c>
      <c r="D38" s="226" t="s">
        <v>17</v>
      </c>
      <c r="F38" s="226">
        <v>2504</v>
      </c>
    </row>
    <row r="39" spans="1:6">
      <c r="A39" s="229">
        <v>36635.621527777781</v>
      </c>
      <c r="B39" s="228">
        <v>63</v>
      </c>
      <c r="C39" s="227">
        <v>30.16</v>
      </c>
      <c r="D39" s="226" t="s">
        <v>17</v>
      </c>
      <c r="F39" s="226">
        <v>2505</v>
      </c>
    </row>
    <row r="40" spans="1:6">
      <c r="A40" s="229">
        <v>36635.663194444445</v>
      </c>
      <c r="B40" s="228">
        <v>63</v>
      </c>
      <c r="C40" s="227">
        <v>30.15</v>
      </c>
      <c r="D40" s="226" t="s">
        <v>17</v>
      </c>
      <c r="F40" s="226">
        <v>2506</v>
      </c>
    </row>
    <row r="41" spans="1:6">
      <c r="A41" s="229">
        <v>36635.704861111109</v>
      </c>
      <c r="B41" s="228">
        <v>63</v>
      </c>
      <c r="C41" s="227">
        <v>30.13</v>
      </c>
      <c r="D41" s="226" t="s">
        <v>17</v>
      </c>
      <c r="F41" s="226">
        <v>2507</v>
      </c>
    </row>
    <row r="42" spans="1:6">
      <c r="A42" s="229">
        <v>36635.746527777781</v>
      </c>
      <c r="B42" s="228">
        <v>62.6</v>
      </c>
      <c r="C42" s="227">
        <v>30.12</v>
      </c>
      <c r="D42" s="226" t="s">
        <v>17</v>
      </c>
      <c r="F42" s="226">
        <v>2508</v>
      </c>
    </row>
    <row r="43" spans="1:6">
      <c r="A43" s="229">
        <v>36635.788194444445</v>
      </c>
      <c r="B43" s="228">
        <v>62.1</v>
      </c>
      <c r="C43" s="227">
        <v>30.12</v>
      </c>
      <c r="D43" s="226" t="s">
        <v>17</v>
      </c>
      <c r="F43" s="226">
        <v>2509</v>
      </c>
    </row>
    <row r="44" spans="1:6">
      <c r="A44" s="229">
        <v>36635.829861111109</v>
      </c>
      <c r="B44" s="228">
        <v>60.1</v>
      </c>
      <c r="C44" s="227">
        <v>30.12</v>
      </c>
      <c r="D44" s="226" t="s">
        <v>17</v>
      </c>
      <c r="F44" s="226">
        <v>2510</v>
      </c>
    </row>
    <row r="45" spans="1:6">
      <c r="A45" s="229">
        <v>36635.871527777781</v>
      </c>
      <c r="B45" s="228">
        <v>57.2</v>
      </c>
      <c r="C45" s="227">
        <v>30.13</v>
      </c>
      <c r="D45" s="226" t="s">
        <v>17</v>
      </c>
      <c r="F45" s="226">
        <v>2511</v>
      </c>
    </row>
    <row r="46" spans="1:6">
      <c r="A46" s="229">
        <v>36635.913194444445</v>
      </c>
      <c r="B46" s="228">
        <v>57</v>
      </c>
      <c r="C46" s="227">
        <v>30.14</v>
      </c>
      <c r="D46" s="226" t="s">
        <v>17</v>
      </c>
      <c r="F46" s="226">
        <v>2512</v>
      </c>
    </row>
    <row r="47" spans="1:6">
      <c r="A47" s="229">
        <v>36635.954861111109</v>
      </c>
      <c r="B47" s="228">
        <v>55.4</v>
      </c>
      <c r="C47" s="227">
        <v>30.14</v>
      </c>
      <c r="D47" s="226" t="s">
        <v>17</v>
      </c>
      <c r="F47" s="226">
        <v>2513</v>
      </c>
    </row>
    <row r="48" spans="1:6">
      <c r="A48" s="229">
        <v>36635.996527777781</v>
      </c>
      <c r="B48" s="228">
        <v>53.1</v>
      </c>
      <c r="C48" s="227">
        <v>30.14</v>
      </c>
      <c r="D48" s="226" t="s">
        <v>17</v>
      </c>
      <c r="F48" s="226">
        <v>2514</v>
      </c>
    </row>
    <row r="49" spans="1:6">
      <c r="A49" s="229">
        <v>36642.413194444445</v>
      </c>
      <c r="B49" s="228">
        <v>66.2</v>
      </c>
      <c r="C49" s="227">
        <v>30.1</v>
      </c>
      <c r="D49" s="226" t="s">
        <v>17</v>
      </c>
      <c r="F49" s="226">
        <v>2671</v>
      </c>
    </row>
    <row r="50" spans="1:6">
      <c r="A50" s="229">
        <v>36642.454861111109</v>
      </c>
      <c r="B50" s="228">
        <v>70</v>
      </c>
      <c r="C50" s="227">
        <v>30.08</v>
      </c>
      <c r="D50" s="226" t="s">
        <v>17</v>
      </c>
      <c r="F50" s="226">
        <v>2672</v>
      </c>
    </row>
    <row r="51" spans="1:6">
      <c r="A51" s="229">
        <v>36642.496527777781</v>
      </c>
      <c r="B51" s="228">
        <v>73</v>
      </c>
      <c r="C51" s="227">
        <v>30.06</v>
      </c>
      <c r="D51" s="226" t="s">
        <v>17</v>
      </c>
      <c r="F51" s="226">
        <v>2673</v>
      </c>
    </row>
    <row r="52" spans="1:6">
      <c r="A52" s="229">
        <v>36642.538194444445</v>
      </c>
      <c r="B52" s="228">
        <v>75</v>
      </c>
      <c r="C52" s="227">
        <v>30.04</v>
      </c>
      <c r="D52" s="226" t="s">
        <v>17</v>
      </c>
      <c r="F52" s="226">
        <v>2674</v>
      </c>
    </row>
    <row r="53" spans="1:6">
      <c r="A53" s="229">
        <v>36642.579861111109</v>
      </c>
      <c r="B53" s="228">
        <v>75.900000000000006</v>
      </c>
      <c r="C53" s="227">
        <v>30.02</v>
      </c>
      <c r="D53" s="226" t="s">
        <v>17</v>
      </c>
      <c r="F53" s="226">
        <v>2675</v>
      </c>
    </row>
    <row r="54" spans="1:6">
      <c r="A54" s="229">
        <v>36642.621527777781</v>
      </c>
      <c r="B54" s="228">
        <v>78.099999999999994</v>
      </c>
      <c r="C54" s="227">
        <v>30</v>
      </c>
      <c r="D54" s="226" t="s">
        <v>17</v>
      </c>
      <c r="F54" s="226">
        <v>2676</v>
      </c>
    </row>
    <row r="55" spans="1:6">
      <c r="A55" s="229">
        <v>36642.663194444445</v>
      </c>
      <c r="B55" s="228">
        <v>79</v>
      </c>
      <c r="C55" s="227">
        <v>29.97</v>
      </c>
      <c r="D55" s="226" t="s">
        <v>17</v>
      </c>
      <c r="F55" s="226">
        <v>2677</v>
      </c>
    </row>
    <row r="56" spans="1:6">
      <c r="A56" s="229">
        <v>36642.704861111109</v>
      </c>
      <c r="B56" s="228">
        <v>80.099999999999994</v>
      </c>
      <c r="C56" s="227">
        <v>29.94</v>
      </c>
      <c r="D56" s="226" t="s">
        <v>17</v>
      </c>
      <c r="F56" s="226">
        <v>2678</v>
      </c>
    </row>
    <row r="57" spans="1:6">
      <c r="A57" s="229">
        <v>36642.746527777781</v>
      </c>
      <c r="B57" s="228">
        <v>80.099999999999994</v>
      </c>
      <c r="C57" s="227">
        <v>29.93</v>
      </c>
      <c r="D57" s="226" t="s">
        <v>17</v>
      </c>
      <c r="F57" s="226">
        <v>2679</v>
      </c>
    </row>
    <row r="58" spans="1:6">
      <c r="A58" s="229">
        <v>36642.788194444445</v>
      </c>
      <c r="B58" s="228">
        <v>77</v>
      </c>
      <c r="C58" s="227">
        <v>29.91</v>
      </c>
      <c r="D58" s="226" t="s">
        <v>17</v>
      </c>
      <c r="F58" s="226">
        <v>2680</v>
      </c>
    </row>
    <row r="59" spans="1:6">
      <c r="A59" s="229">
        <v>36642.954861111109</v>
      </c>
      <c r="B59" s="228">
        <v>60.8</v>
      </c>
      <c r="C59" s="227">
        <v>29.92</v>
      </c>
      <c r="D59" s="226" t="s">
        <v>17</v>
      </c>
      <c r="F59" s="226">
        <v>2681</v>
      </c>
    </row>
    <row r="60" spans="1:6">
      <c r="A60" s="229">
        <v>36642.996527777781</v>
      </c>
      <c r="B60" s="228">
        <v>57.9</v>
      </c>
      <c r="C60" s="227">
        <v>29.91</v>
      </c>
      <c r="D60" s="226" t="s">
        <v>17</v>
      </c>
      <c r="F60" s="226">
        <v>2682</v>
      </c>
    </row>
    <row r="61" spans="1:6">
      <c r="A61" s="229">
        <v>36651.413194444445</v>
      </c>
      <c r="B61" s="228">
        <v>62.6</v>
      </c>
      <c r="C61" s="227">
        <v>29.93</v>
      </c>
      <c r="D61" s="226" t="s">
        <v>17</v>
      </c>
      <c r="F61" s="226">
        <v>2865</v>
      </c>
    </row>
    <row r="62" spans="1:6">
      <c r="A62" s="229">
        <v>36651.454861111109</v>
      </c>
      <c r="B62" s="228">
        <v>64.400000000000006</v>
      </c>
      <c r="C62" s="227">
        <v>29.93</v>
      </c>
      <c r="D62" s="226" t="s">
        <v>17</v>
      </c>
      <c r="F62" s="226">
        <v>2866</v>
      </c>
    </row>
    <row r="63" spans="1:6">
      <c r="A63" s="229">
        <v>36651.496527777781</v>
      </c>
      <c r="B63" s="228">
        <v>66.900000000000006</v>
      </c>
      <c r="C63" s="227">
        <v>29.92</v>
      </c>
      <c r="D63" s="226" t="s">
        <v>17</v>
      </c>
      <c r="F63" s="226">
        <v>2867</v>
      </c>
    </row>
    <row r="64" spans="1:6">
      <c r="A64" s="229">
        <v>36659.413194444445</v>
      </c>
      <c r="B64" s="228">
        <v>61</v>
      </c>
      <c r="C64" s="227">
        <v>29.99</v>
      </c>
      <c r="D64" s="226" t="s">
        <v>17</v>
      </c>
      <c r="F64" s="226">
        <v>3119</v>
      </c>
    </row>
    <row r="65" spans="1:6">
      <c r="A65" s="229">
        <v>36659.454861111109</v>
      </c>
      <c r="B65" s="228">
        <v>63</v>
      </c>
      <c r="C65" s="227">
        <v>29.99</v>
      </c>
      <c r="D65" s="226" t="s">
        <v>17</v>
      </c>
      <c r="F65" s="226">
        <v>3120</v>
      </c>
    </row>
    <row r="66" spans="1:6">
      <c r="A66" s="229">
        <v>36659.496527777781</v>
      </c>
      <c r="B66" s="228">
        <v>62.1</v>
      </c>
      <c r="C66" s="227">
        <v>29.99</v>
      </c>
      <c r="D66" s="226" t="s">
        <v>67</v>
      </c>
      <c r="F66" s="226">
        <v>3121</v>
      </c>
    </row>
    <row r="67" spans="1:6">
      <c r="A67" s="229">
        <v>36659.520833333336</v>
      </c>
      <c r="B67" s="228">
        <v>62.6</v>
      </c>
      <c r="C67" s="227">
        <v>29.99</v>
      </c>
      <c r="D67" s="226" t="s">
        <v>17</v>
      </c>
      <c r="F67" s="226">
        <v>3122</v>
      </c>
    </row>
    <row r="68" spans="1:6">
      <c r="A68" s="229">
        <v>36659.538194444445</v>
      </c>
      <c r="B68" s="228">
        <v>64.900000000000006</v>
      </c>
      <c r="C68" s="227">
        <v>30</v>
      </c>
      <c r="D68" s="226" t="s">
        <v>17</v>
      </c>
      <c r="F68" s="226">
        <v>3123</v>
      </c>
    </row>
    <row r="69" spans="1:6">
      <c r="A69" s="229">
        <v>36659.579861111109</v>
      </c>
      <c r="B69" s="228">
        <v>64</v>
      </c>
      <c r="C69" s="227">
        <v>29.99</v>
      </c>
      <c r="D69" s="226" t="s">
        <v>67</v>
      </c>
      <c r="F69" s="226">
        <v>3124</v>
      </c>
    </row>
    <row r="70" spans="1:6">
      <c r="A70" s="229">
        <v>36659.621527777781</v>
      </c>
      <c r="B70" s="228">
        <v>66.900000000000006</v>
      </c>
      <c r="C70" s="227">
        <v>29.95</v>
      </c>
      <c r="D70" s="226" t="s">
        <v>17</v>
      </c>
      <c r="F70" s="226">
        <v>3125</v>
      </c>
    </row>
    <row r="71" spans="1:6">
      <c r="A71" s="229">
        <v>36659.663194444445</v>
      </c>
      <c r="B71" s="228">
        <v>69.099999999999994</v>
      </c>
      <c r="C71" s="227">
        <v>29.92</v>
      </c>
      <c r="D71" s="226" t="s">
        <v>17</v>
      </c>
      <c r="F71" s="226">
        <v>3126</v>
      </c>
    </row>
    <row r="72" spans="1:6">
      <c r="A72" s="229">
        <v>36659.704861111109</v>
      </c>
      <c r="B72" s="228">
        <v>69.099999999999994</v>
      </c>
      <c r="C72" s="227">
        <v>29.89</v>
      </c>
      <c r="D72" s="226" t="s">
        <v>17</v>
      </c>
      <c r="F72" s="226">
        <v>3127</v>
      </c>
    </row>
    <row r="73" spans="1:6">
      <c r="A73" s="229">
        <v>36659.746527777781</v>
      </c>
      <c r="B73" s="228">
        <v>68</v>
      </c>
      <c r="C73" s="227">
        <v>29.87</v>
      </c>
      <c r="D73" s="226" t="s">
        <v>17</v>
      </c>
      <c r="F73" s="226">
        <v>3128</v>
      </c>
    </row>
    <row r="74" spans="1:6">
      <c r="A74" s="229">
        <v>36659.788194444445</v>
      </c>
      <c r="B74" s="228">
        <v>66.2</v>
      </c>
      <c r="C74" s="227">
        <v>29.86</v>
      </c>
      <c r="D74" s="226" t="s">
        <v>17</v>
      </c>
      <c r="F74" s="226">
        <v>3129</v>
      </c>
    </row>
    <row r="75" spans="1:6">
      <c r="A75" s="229">
        <v>36659.829861111109</v>
      </c>
      <c r="B75" s="228">
        <v>64.900000000000006</v>
      </c>
      <c r="C75" s="227">
        <v>29.85</v>
      </c>
      <c r="D75" s="226" t="s">
        <v>17</v>
      </c>
      <c r="F75" s="226">
        <v>3130</v>
      </c>
    </row>
    <row r="76" spans="1:6">
      <c r="A76" s="229">
        <v>36659.871527777781</v>
      </c>
      <c r="B76" s="228">
        <v>61</v>
      </c>
      <c r="C76" s="227">
        <v>29.85</v>
      </c>
      <c r="D76" s="226" t="s">
        <v>17</v>
      </c>
      <c r="F76" s="226">
        <v>3131</v>
      </c>
    </row>
    <row r="77" spans="1:6">
      <c r="A77" s="229">
        <v>36659.913194444445</v>
      </c>
      <c r="B77" s="228">
        <v>55</v>
      </c>
      <c r="C77" s="227">
        <v>29.86</v>
      </c>
      <c r="D77" s="226" t="s">
        <v>17</v>
      </c>
      <c r="F77" s="226">
        <v>3132</v>
      </c>
    </row>
    <row r="78" spans="1:6">
      <c r="A78" s="229">
        <v>36659.954861111109</v>
      </c>
      <c r="B78" s="228">
        <v>54</v>
      </c>
      <c r="C78" s="227">
        <v>29.87</v>
      </c>
      <c r="D78" s="226" t="s">
        <v>17</v>
      </c>
      <c r="F78" s="226">
        <v>3133</v>
      </c>
    </row>
    <row r="79" spans="1:6">
      <c r="A79" s="229">
        <v>36666.454861111109</v>
      </c>
      <c r="B79" s="228">
        <v>84.9</v>
      </c>
      <c r="C79" s="227">
        <v>30.01</v>
      </c>
      <c r="D79" s="226" t="s">
        <v>17</v>
      </c>
      <c r="F79" s="226">
        <v>3312</v>
      </c>
    </row>
    <row r="80" spans="1:6">
      <c r="A80" s="229">
        <v>36666.496527777781</v>
      </c>
      <c r="B80" s="228">
        <v>88</v>
      </c>
      <c r="C80" s="227">
        <v>30</v>
      </c>
      <c r="D80" s="226" t="s">
        <v>17</v>
      </c>
      <c r="F80" s="226">
        <v>3313</v>
      </c>
    </row>
    <row r="81" spans="1:6">
      <c r="A81" s="229">
        <v>36666.538194444445</v>
      </c>
      <c r="B81" s="228">
        <v>91</v>
      </c>
      <c r="C81" s="227">
        <v>29.98</v>
      </c>
      <c r="D81" s="226" t="s">
        <v>17</v>
      </c>
      <c r="F81" s="226">
        <v>3314</v>
      </c>
    </row>
    <row r="82" spans="1:6">
      <c r="A82" s="229">
        <v>36666.746527777781</v>
      </c>
      <c r="B82" s="228">
        <v>93.9</v>
      </c>
      <c r="C82" s="227">
        <v>29.9</v>
      </c>
      <c r="D82" s="226" t="s">
        <v>17</v>
      </c>
      <c r="F82" s="226">
        <v>3315</v>
      </c>
    </row>
    <row r="83" spans="1:6">
      <c r="A83" s="229">
        <v>36666.788194444445</v>
      </c>
      <c r="B83" s="228">
        <v>90</v>
      </c>
      <c r="C83" s="227">
        <v>29.89</v>
      </c>
      <c r="D83" s="226" t="s">
        <v>17</v>
      </c>
      <c r="F83" s="226">
        <v>3316</v>
      </c>
    </row>
    <row r="84" spans="1:6">
      <c r="A84" s="229">
        <v>36666.829861111109</v>
      </c>
      <c r="B84" s="228">
        <v>82.9</v>
      </c>
      <c r="C84" s="227">
        <v>29.89</v>
      </c>
      <c r="D84" s="226" t="s">
        <v>17</v>
      </c>
      <c r="F84" s="226">
        <v>3317</v>
      </c>
    </row>
    <row r="85" spans="1:6">
      <c r="A85" s="229">
        <v>36666.871527777781</v>
      </c>
      <c r="B85" s="228">
        <v>77</v>
      </c>
      <c r="C85" s="227">
        <v>29.91</v>
      </c>
      <c r="D85" s="226" t="s">
        <v>17</v>
      </c>
      <c r="F85" s="226">
        <v>3318</v>
      </c>
    </row>
    <row r="86" spans="1:6">
      <c r="A86" s="229">
        <v>36666.913194444445</v>
      </c>
      <c r="B86" s="228">
        <v>73</v>
      </c>
      <c r="C86" s="227">
        <v>29.93</v>
      </c>
      <c r="D86" s="226" t="s">
        <v>17</v>
      </c>
      <c r="F86" s="226">
        <v>3319</v>
      </c>
    </row>
    <row r="87" spans="1:6">
      <c r="A87" s="229">
        <v>36666.954861111109</v>
      </c>
      <c r="B87" s="228">
        <v>70</v>
      </c>
      <c r="C87" s="227">
        <v>29.94</v>
      </c>
      <c r="D87" s="226" t="s">
        <v>17</v>
      </c>
      <c r="F87" s="226">
        <v>3320</v>
      </c>
    </row>
    <row r="88" spans="1:6">
      <c r="A88" s="229">
        <v>36666.996527777781</v>
      </c>
      <c r="B88" s="228">
        <v>71.099999999999994</v>
      </c>
      <c r="C88" s="227">
        <v>29.95</v>
      </c>
      <c r="D88" s="226" t="s">
        <v>17</v>
      </c>
      <c r="F88" s="226">
        <v>3321</v>
      </c>
    </row>
    <row r="89" spans="1:6">
      <c r="A89" s="229">
        <v>36672.371527777781</v>
      </c>
      <c r="B89" s="228">
        <v>69.8</v>
      </c>
      <c r="C89" s="227">
        <v>29.91</v>
      </c>
      <c r="D89" s="226" t="s">
        <v>17</v>
      </c>
      <c r="F89" s="226">
        <v>3442</v>
      </c>
    </row>
    <row r="90" spans="1:6">
      <c r="A90" s="229">
        <v>36672.413194444445</v>
      </c>
      <c r="B90" s="228">
        <v>75</v>
      </c>
      <c r="C90" s="227">
        <v>29.91</v>
      </c>
      <c r="D90" s="226" t="s">
        <v>17</v>
      </c>
      <c r="F90" s="226">
        <v>3443</v>
      </c>
    </row>
    <row r="91" spans="1:6">
      <c r="A91" s="229">
        <v>36672.454861111109</v>
      </c>
      <c r="B91" s="228">
        <v>75.900000000000006</v>
      </c>
      <c r="C91" s="227">
        <v>29.9</v>
      </c>
      <c r="D91" s="226" t="s">
        <v>17</v>
      </c>
      <c r="F91" s="226">
        <v>3444</v>
      </c>
    </row>
    <row r="92" spans="1:6">
      <c r="A92" s="229">
        <v>36672.496527777781</v>
      </c>
      <c r="B92" s="228">
        <v>79</v>
      </c>
      <c r="C92" s="227">
        <v>29.9</v>
      </c>
      <c r="D92" s="226" t="s">
        <v>17</v>
      </c>
      <c r="F92" s="226">
        <v>3445</v>
      </c>
    </row>
    <row r="93" spans="1:6">
      <c r="A93" s="229">
        <v>36679.454861111109</v>
      </c>
      <c r="B93" s="228">
        <v>79</v>
      </c>
      <c r="C93" s="227">
        <v>30</v>
      </c>
      <c r="D93" s="226" t="s">
        <v>17</v>
      </c>
      <c r="F93" s="226">
        <v>3610</v>
      </c>
    </row>
    <row r="94" spans="1:6">
      <c r="A94" s="229">
        <v>36679.496527777781</v>
      </c>
      <c r="B94" s="228">
        <v>82</v>
      </c>
      <c r="C94" s="227">
        <v>30.01</v>
      </c>
      <c r="D94" s="226" t="s">
        <v>17</v>
      </c>
      <c r="F94" s="226">
        <v>3611</v>
      </c>
    </row>
    <row r="95" spans="1:6">
      <c r="A95" s="229">
        <v>36679.538194444445</v>
      </c>
      <c r="B95" s="228">
        <v>84</v>
      </c>
      <c r="C95" s="227">
        <v>30</v>
      </c>
      <c r="D95" s="226" t="s">
        <v>17</v>
      </c>
      <c r="F95" s="226">
        <v>3612</v>
      </c>
    </row>
    <row r="96" spans="1:6">
      <c r="A96" s="229">
        <v>36679.579861111109</v>
      </c>
      <c r="B96" s="228">
        <v>88</v>
      </c>
      <c r="C96" s="227">
        <v>30</v>
      </c>
      <c r="D96" s="226" t="s">
        <v>17</v>
      </c>
      <c r="F96" s="226">
        <v>3613</v>
      </c>
    </row>
    <row r="97" spans="1:6">
      <c r="A97" s="229">
        <v>36679.621527777781</v>
      </c>
      <c r="B97" s="228">
        <v>87.8</v>
      </c>
      <c r="C97" s="227">
        <v>29.99</v>
      </c>
      <c r="D97" s="226" t="s">
        <v>17</v>
      </c>
      <c r="F97" s="226">
        <v>3614</v>
      </c>
    </row>
    <row r="98" spans="1:6">
      <c r="A98" s="229">
        <v>36679.663194444445</v>
      </c>
      <c r="B98" s="228">
        <v>89.1</v>
      </c>
      <c r="C98" s="227">
        <v>29.99</v>
      </c>
      <c r="D98" s="226" t="s">
        <v>17</v>
      </c>
      <c r="F98" s="226">
        <v>3615</v>
      </c>
    </row>
    <row r="99" spans="1:6">
      <c r="A99" s="229">
        <v>36679.788194444445</v>
      </c>
      <c r="B99" s="228">
        <v>86</v>
      </c>
      <c r="C99" s="227">
        <v>29.97</v>
      </c>
      <c r="D99" s="226" t="s">
        <v>17</v>
      </c>
      <c r="F99" s="226">
        <v>3616</v>
      </c>
    </row>
    <row r="100" spans="1:6">
      <c r="A100" s="229">
        <v>36679.829861111109</v>
      </c>
      <c r="B100" s="228">
        <v>82</v>
      </c>
      <c r="C100" s="227">
        <v>29.98</v>
      </c>
      <c r="D100" s="226" t="s">
        <v>17</v>
      </c>
      <c r="F100" s="226">
        <v>3617</v>
      </c>
    </row>
    <row r="101" spans="1:6">
      <c r="A101" s="229">
        <v>36679.871527777781</v>
      </c>
      <c r="B101" s="228">
        <v>75.900000000000006</v>
      </c>
      <c r="C101" s="227">
        <v>29.98</v>
      </c>
      <c r="D101" s="226" t="s">
        <v>17</v>
      </c>
      <c r="F101" s="226">
        <v>3618</v>
      </c>
    </row>
    <row r="102" spans="1:6">
      <c r="A102" s="229">
        <v>36679.913194444445</v>
      </c>
      <c r="B102" s="228">
        <v>72</v>
      </c>
      <c r="C102" s="227">
        <v>30.01</v>
      </c>
      <c r="D102" s="226" t="s">
        <v>17</v>
      </c>
      <c r="F102" s="226">
        <v>3619</v>
      </c>
    </row>
    <row r="103" spans="1:6">
      <c r="A103" s="229">
        <v>36679.954861111109</v>
      </c>
      <c r="B103" s="228">
        <v>70</v>
      </c>
      <c r="C103" s="227">
        <v>30.02</v>
      </c>
      <c r="D103" s="226" t="s">
        <v>17</v>
      </c>
      <c r="F103" s="226">
        <v>3620</v>
      </c>
    </row>
    <row r="104" spans="1:6">
      <c r="A104" s="229">
        <v>36679.996527777781</v>
      </c>
      <c r="B104" s="228">
        <v>64.900000000000006</v>
      </c>
      <c r="C104" s="227">
        <v>30.03</v>
      </c>
      <c r="D104" s="226" t="s">
        <v>17</v>
      </c>
      <c r="F104" s="226">
        <v>3621</v>
      </c>
    </row>
    <row r="105" spans="1:6">
      <c r="A105" s="229">
        <v>36687.371527777781</v>
      </c>
      <c r="B105" s="228">
        <v>61</v>
      </c>
      <c r="C105" s="227">
        <v>30</v>
      </c>
      <c r="D105" s="226" t="s">
        <v>17</v>
      </c>
      <c r="F105" s="226">
        <v>3793</v>
      </c>
    </row>
    <row r="106" spans="1:6">
      <c r="A106" s="229">
        <v>36687.413194444445</v>
      </c>
      <c r="B106" s="228">
        <v>64</v>
      </c>
      <c r="C106" s="227">
        <v>30</v>
      </c>
      <c r="D106" s="226" t="s">
        <v>17</v>
      </c>
      <c r="F106" s="226">
        <v>3794</v>
      </c>
    </row>
    <row r="107" spans="1:6">
      <c r="A107" s="229">
        <v>36687.454861111109</v>
      </c>
      <c r="B107" s="228">
        <v>66</v>
      </c>
      <c r="C107" s="227">
        <v>29.99</v>
      </c>
      <c r="D107" s="226" t="s">
        <v>17</v>
      </c>
      <c r="F107" s="226">
        <v>3795</v>
      </c>
    </row>
    <row r="108" spans="1:6">
      <c r="A108" s="229">
        <v>36893.704861111109</v>
      </c>
      <c r="B108" s="228">
        <v>59</v>
      </c>
      <c r="C108" s="227">
        <v>30.28</v>
      </c>
      <c r="D108" s="226" t="s">
        <v>17</v>
      </c>
      <c r="F108" s="226">
        <v>3894</v>
      </c>
    </row>
    <row r="109" spans="1:6">
      <c r="A109" s="229">
        <v>36893.746527777781</v>
      </c>
      <c r="B109" s="228">
        <v>52</v>
      </c>
      <c r="C109" s="227">
        <v>30.31</v>
      </c>
      <c r="D109" s="226" t="s">
        <v>17</v>
      </c>
      <c r="F109" s="226">
        <v>3895</v>
      </c>
    </row>
    <row r="110" spans="1:6">
      <c r="A110" s="229">
        <v>36893.788194444445</v>
      </c>
      <c r="B110" s="228">
        <v>51.1</v>
      </c>
      <c r="C110" s="227">
        <v>30.34</v>
      </c>
      <c r="D110" s="226" t="s">
        <v>17</v>
      </c>
      <c r="F110" s="226">
        <v>3896</v>
      </c>
    </row>
    <row r="111" spans="1:6">
      <c r="A111" s="229">
        <v>36902.621527777781</v>
      </c>
      <c r="B111" s="228">
        <v>46.9</v>
      </c>
      <c r="C111" s="227">
        <v>29.78</v>
      </c>
      <c r="D111" s="226" t="s">
        <v>79</v>
      </c>
      <c r="F111" s="226">
        <v>4082</v>
      </c>
    </row>
    <row r="112" spans="1:6">
      <c r="A112" s="229">
        <v>36902.663194444445</v>
      </c>
      <c r="B112" s="228">
        <v>46.9</v>
      </c>
      <c r="C112" s="227">
        <v>29.79</v>
      </c>
      <c r="D112" s="226" t="s">
        <v>70</v>
      </c>
      <c r="F112" s="226">
        <v>4083</v>
      </c>
    </row>
    <row r="113" spans="1:6">
      <c r="A113" s="229">
        <v>36902.704861111109</v>
      </c>
      <c r="B113" s="228">
        <v>43</v>
      </c>
      <c r="C113" s="227">
        <v>29.83</v>
      </c>
      <c r="D113" s="226" t="s">
        <v>72</v>
      </c>
      <c r="F113" s="226">
        <v>4084</v>
      </c>
    </row>
    <row r="114" spans="1:6">
      <c r="A114" s="229">
        <v>36921.704861111109</v>
      </c>
      <c r="B114" s="228">
        <v>52</v>
      </c>
      <c r="C114" s="227">
        <v>30.28</v>
      </c>
      <c r="D114" s="226" t="s">
        <v>79</v>
      </c>
      <c r="F114" s="226">
        <v>4245</v>
      </c>
    </row>
    <row r="115" spans="1:6">
      <c r="A115" s="229">
        <v>36921.746527777781</v>
      </c>
      <c r="B115" s="228">
        <v>51.1</v>
      </c>
      <c r="C115" s="227">
        <v>30.29</v>
      </c>
      <c r="D115" s="226" t="s">
        <v>79</v>
      </c>
      <c r="F115" s="226">
        <v>4246</v>
      </c>
    </row>
    <row r="116" spans="1:6">
      <c r="A116" s="229">
        <v>36921.788194444445</v>
      </c>
      <c r="B116" s="228" t="s">
        <v>17</v>
      </c>
      <c r="C116" s="227">
        <v>30.3</v>
      </c>
      <c r="D116" s="226" t="s">
        <v>79</v>
      </c>
      <c r="F116" s="226">
        <v>4247</v>
      </c>
    </row>
    <row r="117" spans="1:6">
      <c r="A117" s="229">
        <v>37213.663194444445</v>
      </c>
      <c r="B117" s="228">
        <v>62.6</v>
      </c>
      <c r="C117" s="227">
        <v>30.18</v>
      </c>
      <c r="D117" s="226" t="s">
        <v>72</v>
      </c>
      <c r="F117" s="226">
        <v>4377</v>
      </c>
    </row>
    <row r="118" spans="1:6">
      <c r="A118" s="229">
        <v>37213.704861111109</v>
      </c>
      <c r="B118" s="228">
        <v>57.2</v>
      </c>
      <c r="C118" s="227">
        <v>30.16</v>
      </c>
      <c r="D118" s="226" t="s">
        <v>72</v>
      </c>
      <c r="F118" s="226">
        <v>4378</v>
      </c>
    </row>
    <row r="119" spans="1:6">
      <c r="A119" s="229">
        <v>37213.746527777781</v>
      </c>
      <c r="B119" s="228">
        <v>57.2</v>
      </c>
      <c r="C119" s="227">
        <v>30.17</v>
      </c>
      <c r="D119" s="226" t="s">
        <v>73</v>
      </c>
      <c r="F119" s="226">
        <v>4379</v>
      </c>
    </row>
    <row r="120" spans="1:6">
      <c r="A120" s="229">
        <v>37271.701388888891</v>
      </c>
      <c r="B120" s="228">
        <v>53.6</v>
      </c>
      <c r="C120" s="227">
        <v>30.13</v>
      </c>
      <c r="D120" s="226" t="s">
        <v>79</v>
      </c>
      <c r="F120" s="226">
        <v>4515</v>
      </c>
    </row>
    <row r="121" spans="1:6">
      <c r="A121" s="229">
        <v>37271.743055555555</v>
      </c>
      <c r="B121" s="228">
        <v>48.2</v>
      </c>
      <c r="C121" s="227">
        <v>30.13</v>
      </c>
      <c r="D121" s="226" t="s">
        <v>79</v>
      </c>
      <c r="F121" s="226">
        <v>4516</v>
      </c>
    </row>
    <row r="122" spans="1:6">
      <c r="A122" s="229">
        <v>37271.784722222219</v>
      </c>
      <c r="B122" s="228">
        <v>50</v>
      </c>
      <c r="C122" s="227">
        <v>30.14</v>
      </c>
      <c r="D122" s="226" t="s">
        <v>79</v>
      </c>
      <c r="F122" s="226">
        <v>4517</v>
      </c>
    </row>
    <row r="123" spans="1:6">
      <c r="A123" s="229">
        <v>37278.576388888891</v>
      </c>
      <c r="B123" s="228">
        <v>46.4</v>
      </c>
      <c r="C123" s="227">
        <v>30.17</v>
      </c>
      <c r="D123" s="226" t="s">
        <v>79</v>
      </c>
      <c r="F123" s="226">
        <v>4669</v>
      </c>
    </row>
    <row r="124" spans="1:6">
      <c r="A124" s="229">
        <v>37278.618055555555</v>
      </c>
      <c r="B124" s="228">
        <v>46.4</v>
      </c>
      <c r="C124" s="227">
        <v>30.17</v>
      </c>
      <c r="D124" s="226" t="s">
        <v>71</v>
      </c>
      <c r="F124" s="226">
        <v>4670</v>
      </c>
    </row>
    <row r="125" spans="1:6">
      <c r="A125" s="229">
        <v>37278.659722222219</v>
      </c>
      <c r="B125" s="228">
        <v>46.4</v>
      </c>
      <c r="C125" s="227">
        <v>30.17</v>
      </c>
      <c r="D125" s="226" t="s">
        <v>71</v>
      </c>
      <c r="F125" s="226">
        <v>4671</v>
      </c>
    </row>
    <row r="126" spans="1:6">
      <c r="A126" s="229">
        <v>37278.701388888891</v>
      </c>
      <c r="B126" s="228">
        <v>46.4</v>
      </c>
      <c r="C126" s="227">
        <v>30.17</v>
      </c>
      <c r="D126" s="226" t="s">
        <v>70</v>
      </c>
      <c r="F126" s="226">
        <v>4672</v>
      </c>
    </row>
    <row r="127" spans="1:6">
      <c r="A127" s="229">
        <v>37278.743055555555</v>
      </c>
      <c r="B127" s="228">
        <v>41</v>
      </c>
      <c r="C127" s="227">
        <v>30.18</v>
      </c>
      <c r="D127" s="226" t="s">
        <v>70</v>
      </c>
      <c r="F127" s="226">
        <v>4673</v>
      </c>
    </row>
    <row r="128" spans="1:6">
      <c r="A128" s="229">
        <v>37278.784722222219</v>
      </c>
      <c r="B128" s="228">
        <v>42.8</v>
      </c>
      <c r="C128" s="227">
        <v>30.19</v>
      </c>
      <c r="D128" s="226" t="s">
        <v>70</v>
      </c>
      <c r="F128" s="226">
        <v>4674</v>
      </c>
    </row>
    <row r="129" spans="1:6">
      <c r="A129" s="229">
        <v>37281.659722222219</v>
      </c>
      <c r="B129" s="228">
        <v>44.6</v>
      </c>
      <c r="C129" s="227">
        <v>30.08</v>
      </c>
      <c r="D129" s="226" t="s">
        <v>71</v>
      </c>
      <c r="F129" s="226">
        <v>4743</v>
      </c>
    </row>
    <row r="130" spans="1:6">
      <c r="A130" s="229">
        <v>37281.701388888891</v>
      </c>
      <c r="B130" s="228">
        <v>44.6</v>
      </c>
      <c r="C130" s="227">
        <v>30.06</v>
      </c>
      <c r="D130" s="226" t="s">
        <v>72</v>
      </c>
      <c r="F130" s="226">
        <v>4744</v>
      </c>
    </row>
    <row r="131" spans="1:6">
      <c r="A131" s="229">
        <v>37281.743055555555</v>
      </c>
      <c r="B131" s="228">
        <v>42.8</v>
      </c>
      <c r="C131" s="227">
        <v>30.05</v>
      </c>
      <c r="D131" s="226" t="s">
        <v>72</v>
      </c>
      <c r="F131" s="226">
        <v>4745</v>
      </c>
    </row>
    <row r="132" spans="1:6">
      <c r="A132" s="229">
        <v>37281.784722222219</v>
      </c>
      <c r="B132" s="228">
        <v>42.8</v>
      </c>
      <c r="C132" s="227">
        <v>30.03</v>
      </c>
      <c r="D132" s="226" t="s">
        <v>72</v>
      </c>
      <c r="F132" s="226">
        <v>4746</v>
      </c>
    </row>
    <row r="133" spans="1:6">
      <c r="A133" s="229">
        <v>37284.743055555555</v>
      </c>
      <c r="B133" s="228">
        <v>39.200000000000003</v>
      </c>
      <c r="C133" s="227">
        <v>30.02</v>
      </c>
      <c r="D133" s="226" t="s">
        <v>71</v>
      </c>
      <c r="F133" s="226">
        <v>4855</v>
      </c>
    </row>
    <row r="134" spans="1:6">
      <c r="A134" s="229">
        <v>37284.784722222219</v>
      </c>
      <c r="B134" s="228">
        <v>37.4</v>
      </c>
      <c r="C134" s="227">
        <v>30.03</v>
      </c>
      <c r="D134" s="226" t="s">
        <v>72</v>
      </c>
      <c r="F134" s="226">
        <v>4856</v>
      </c>
    </row>
    <row r="135" spans="1:6">
      <c r="A135" s="229">
        <v>37284.826388888891</v>
      </c>
      <c r="B135" s="228">
        <v>35.6</v>
      </c>
      <c r="C135" s="227">
        <v>30.05</v>
      </c>
      <c r="D135" s="226" t="s">
        <v>72</v>
      </c>
      <c r="F135" s="226">
        <v>4857</v>
      </c>
    </row>
    <row r="136" spans="1:6">
      <c r="A136" s="229">
        <v>37287.618055555555</v>
      </c>
      <c r="B136" s="228">
        <v>46.4</v>
      </c>
      <c r="C136" s="227">
        <v>30.36</v>
      </c>
      <c r="D136" s="226" t="s">
        <v>79</v>
      </c>
      <c r="F136" s="226">
        <v>4944</v>
      </c>
    </row>
    <row r="137" spans="1:6">
      <c r="A137" s="229">
        <v>37287.701388888891</v>
      </c>
      <c r="B137" s="228">
        <v>44.6</v>
      </c>
      <c r="C137" s="227">
        <v>30.36</v>
      </c>
      <c r="D137" s="226" t="s">
        <v>79</v>
      </c>
      <c r="F137" s="226">
        <v>4945</v>
      </c>
    </row>
    <row r="138" spans="1:6">
      <c r="A138" s="229">
        <v>37287.743055555555</v>
      </c>
      <c r="B138" s="228">
        <v>44.6</v>
      </c>
      <c r="C138" s="227">
        <v>30.36</v>
      </c>
      <c r="D138" s="226" t="s">
        <v>79</v>
      </c>
      <c r="F138" s="226">
        <v>4946</v>
      </c>
    </row>
    <row r="139" spans="1:6">
      <c r="A139" s="229">
        <v>37291.659722222219</v>
      </c>
      <c r="B139" s="228">
        <v>69.8</v>
      </c>
      <c r="C139" s="227">
        <v>30.18</v>
      </c>
      <c r="D139" s="226" t="s">
        <v>79</v>
      </c>
      <c r="F139" s="226">
        <v>5042</v>
      </c>
    </row>
    <row r="140" spans="1:6">
      <c r="A140" s="229">
        <v>37291.701388888891</v>
      </c>
      <c r="B140" s="228">
        <v>64.400000000000006</v>
      </c>
      <c r="C140" s="227">
        <v>30.17</v>
      </c>
      <c r="D140" s="226" t="s">
        <v>73</v>
      </c>
      <c r="F140" s="226">
        <v>5043</v>
      </c>
    </row>
    <row r="141" spans="1:6">
      <c r="A141" s="229">
        <v>37291.743055555555</v>
      </c>
      <c r="B141" s="228">
        <v>59</v>
      </c>
      <c r="C141" s="227">
        <v>30.17</v>
      </c>
      <c r="D141" s="226" t="s">
        <v>79</v>
      </c>
      <c r="F141" s="226">
        <v>5044</v>
      </c>
    </row>
    <row r="142" spans="1:6">
      <c r="A142" s="229">
        <v>37291.784722222219</v>
      </c>
      <c r="B142" s="228">
        <v>48.2</v>
      </c>
      <c r="C142" s="227">
        <v>30.19</v>
      </c>
      <c r="D142" s="226" t="s">
        <v>79</v>
      </c>
      <c r="F142" s="226">
        <v>5045</v>
      </c>
    </row>
    <row r="143" spans="1:6">
      <c r="A143" s="229">
        <v>37294.701388888891</v>
      </c>
      <c r="B143" s="228">
        <v>53.6</v>
      </c>
      <c r="C143" s="227">
        <v>29.87</v>
      </c>
      <c r="D143" s="226" t="s">
        <v>75</v>
      </c>
      <c r="F143" s="226">
        <v>5135</v>
      </c>
    </row>
    <row r="144" spans="1:6">
      <c r="A144" s="229">
        <v>37294.743055555555</v>
      </c>
      <c r="B144" s="228">
        <v>53.6</v>
      </c>
      <c r="C144" s="227">
        <v>29.93</v>
      </c>
      <c r="D144" s="226" t="s">
        <v>67</v>
      </c>
      <c r="F144" s="226">
        <v>5136</v>
      </c>
    </row>
    <row r="145" spans="1:6">
      <c r="A145" s="229">
        <v>37294.784722222219</v>
      </c>
      <c r="B145" s="228">
        <v>53.6</v>
      </c>
      <c r="C145" s="227">
        <v>29.98</v>
      </c>
      <c r="D145" s="226" t="s">
        <v>70</v>
      </c>
      <c r="F145" s="226">
        <v>5137</v>
      </c>
    </row>
    <row r="146" spans="1:6">
      <c r="A146" s="229">
        <v>37294.826388888891</v>
      </c>
      <c r="B146" s="228">
        <v>48.2</v>
      </c>
      <c r="C146" s="227">
        <v>30.02</v>
      </c>
      <c r="D146" s="226" t="s">
        <v>79</v>
      </c>
      <c r="F146" s="226">
        <v>5138</v>
      </c>
    </row>
    <row r="147" spans="1:6">
      <c r="A147" s="229">
        <v>37297.701388888891</v>
      </c>
      <c r="B147" s="228">
        <v>62.6</v>
      </c>
      <c r="C147" s="227">
        <v>30.43</v>
      </c>
      <c r="D147" s="226" t="s">
        <v>78</v>
      </c>
      <c r="F147" s="226">
        <v>5206</v>
      </c>
    </row>
    <row r="148" spans="1:6">
      <c r="A148" s="229">
        <v>37297.743055555555</v>
      </c>
      <c r="B148" s="228">
        <v>57.2</v>
      </c>
      <c r="C148" s="227">
        <v>30.43</v>
      </c>
      <c r="D148" s="226" t="s">
        <v>78</v>
      </c>
      <c r="F148" s="226">
        <v>5207</v>
      </c>
    </row>
    <row r="149" spans="1:6">
      <c r="A149" s="229">
        <v>37297.784722222219</v>
      </c>
      <c r="B149" s="228">
        <v>51.8</v>
      </c>
      <c r="C149" s="227">
        <v>30.44</v>
      </c>
      <c r="D149" s="226" t="s">
        <v>79</v>
      </c>
      <c r="F149" s="226">
        <v>5208</v>
      </c>
    </row>
    <row r="150" spans="1:6">
      <c r="A150" s="229">
        <v>37302.701388888891</v>
      </c>
      <c r="B150" s="228">
        <v>55.4</v>
      </c>
      <c r="C150" s="227">
        <v>30.07</v>
      </c>
      <c r="D150" s="226" t="s">
        <v>73</v>
      </c>
      <c r="F150" s="226">
        <v>5326</v>
      </c>
    </row>
    <row r="151" spans="1:6">
      <c r="A151" s="229">
        <v>37302.743055555555</v>
      </c>
      <c r="B151" s="228">
        <v>53.6</v>
      </c>
      <c r="C151" s="227">
        <v>30.08</v>
      </c>
      <c r="D151" s="226" t="s">
        <v>72</v>
      </c>
      <c r="F151" s="226">
        <v>5327</v>
      </c>
    </row>
    <row r="152" spans="1:6">
      <c r="A152" s="229">
        <v>37302.784722222219</v>
      </c>
      <c r="B152" s="228">
        <v>51.8</v>
      </c>
      <c r="C152" s="227">
        <v>30.09</v>
      </c>
      <c r="D152" s="226" t="s">
        <v>72</v>
      </c>
      <c r="F152" s="226">
        <v>5328</v>
      </c>
    </row>
    <row r="153" spans="1:6">
      <c r="A153" s="229">
        <v>37305.701388888891</v>
      </c>
      <c r="B153" s="228">
        <v>51.8</v>
      </c>
      <c r="C153" s="227">
        <v>30.04</v>
      </c>
      <c r="D153" s="226" t="s">
        <v>72</v>
      </c>
      <c r="F153" s="226">
        <v>5409</v>
      </c>
    </row>
    <row r="154" spans="1:6">
      <c r="A154" s="229">
        <v>37305.743055555555</v>
      </c>
      <c r="B154" s="228">
        <v>50</v>
      </c>
      <c r="C154" s="227">
        <v>30.03</v>
      </c>
      <c r="D154" s="226" t="s">
        <v>67</v>
      </c>
      <c r="F154" s="226">
        <v>5410</v>
      </c>
    </row>
    <row r="155" spans="1:6">
      <c r="A155" s="229">
        <v>37305.75</v>
      </c>
      <c r="B155" s="228">
        <v>50</v>
      </c>
      <c r="C155" s="227">
        <v>30.03</v>
      </c>
      <c r="D155" s="226" t="s">
        <v>67</v>
      </c>
      <c r="F155" s="226">
        <v>5411</v>
      </c>
    </row>
    <row r="156" spans="1:6">
      <c r="A156" s="229">
        <v>37305.784722222219</v>
      </c>
      <c r="B156" s="228">
        <v>48.2</v>
      </c>
      <c r="C156" s="227">
        <v>30.05</v>
      </c>
      <c r="D156" s="226" t="s">
        <v>67</v>
      </c>
      <c r="F156" s="226">
        <v>5412</v>
      </c>
    </row>
    <row r="157" spans="1:6">
      <c r="A157" s="229">
        <v>37312.909722222219</v>
      </c>
      <c r="B157" s="228">
        <v>62.6</v>
      </c>
      <c r="C157" s="227">
        <v>30.25</v>
      </c>
      <c r="D157" s="226" t="s">
        <v>79</v>
      </c>
      <c r="F157" s="226">
        <v>5633</v>
      </c>
    </row>
    <row r="158" spans="1:6">
      <c r="A158" s="229">
        <v>37312.951388888891</v>
      </c>
      <c r="B158" s="228">
        <v>62.6</v>
      </c>
      <c r="C158" s="227">
        <v>30.26</v>
      </c>
      <c r="D158" s="226" t="s">
        <v>79</v>
      </c>
      <c r="F158" s="226">
        <v>5634</v>
      </c>
    </row>
    <row r="159" spans="1:6">
      <c r="A159" s="229">
        <v>37340.701388888891</v>
      </c>
      <c r="B159" s="228">
        <v>60.8</v>
      </c>
      <c r="C159" s="227">
        <v>30.03</v>
      </c>
      <c r="D159" s="226" t="s">
        <v>71</v>
      </c>
      <c r="F159" s="226">
        <v>5787</v>
      </c>
    </row>
    <row r="160" spans="1:6">
      <c r="A160" s="229">
        <v>37340.743055555555</v>
      </c>
      <c r="B160" s="228">
        <v>57.2</v>
      </c>
      <c r="C160" s="227">
        <v>30.04</v>
      </c>
      <c r="D160" s="226" t="s">
        <v>71</v>
      </c>
      <c r="F160" s="226">
        <v>5788</v>
      </c>
    </row>
    <row r="161" spans="1:6">
      <c r="A161" s="229">
        <v>37340.784722222219</v>
      </c>
      <c r="B161" s="228">
        <v>57.2</v>
      </c>
      <c r="C161" s="227">
        <v>30.04</v>
      </c>
      <c r="D161" s="226" t="s">
        <v>70</v>
      </c>
      <c r="F161" s="226">
        <v>5789</v>
      </c>
    </row>
    <row r="162" spans="1:6">
      <c r="A162" s="229">
        <v>37340.826388888891</v>
      </c>
      <c r="B162" s="228">
        <v>51.8</v>
      </c>
      <c r="C162" s="227">
        <v>30.05</v>
      </c>
      <c r="D162" s="226" t="s">
        <v>79</v>
      </c>
      <c r="F162" s="226">
        <v>5790</v>
      </c>
    </row>
    <row r="163" spans="1:6">
      <c r="A163" s="229">
        <v>37340.868055555555</v>
      </c>
      <c r="B163" s="228">
        <v>48.2</v>
      </c>
      <c r="C163" s="227">
        <v>30.07</v>
      </c>
      <c r="D163" s="226" t="s">
        <v>79</v>
      </c>
      <c r="F163" s="226">
        <v>5791</v>
      </c>
    </row>
    <row r="164" spans="1:6">
      <c r="A164" s="229">
        <v>37347.743055555555</v>
      </c>
      <c r="B164" s="228">
        <v>87.8</v>
      </c>
      <c r="C164" s="227">
        <v>29.78</v>
      </c>
      <c r="D164" s="226" t="s">
        <v>79</v>
      </c>
      <c r="F164" s="226">
        <v>5921</v>
      </c>
    </row>
    <row r="165" spans="1:6">
      <c r="A165" s="229">
        <v>37347.784722222219</v>
      </c>
      <c r="B165" s="228">
        <v>80.599999999999994</v>
      </c>
      <c r="C165" s="227">
        <v>29.78</v>
      </c>
      <c r="D165" s="226" t="s">
        <v>79</v>
      </c>
      <c r="F165" s="226">
        <v>5922</v>
      </c>
    </row>
    <row r="166" spans="1:6">
      <c r="A166" s="229">
        <v>37347.826388888891</v>
      </c>
      <c r="B166" s="228">
        <v>78.8</v>
      </c>
      <c r="C166" s="227">
        <v>29.8</v>
      </c>
      <c r="D166" s="226" t="s">
        <v>79</v>
      </c>
      <c r="F166" s="226">
        <v>5923</v>
      </c>
    </row>
    <row r="167" spans="1:6">
      <c r="A167" s="229">
        <v>37363.868055555555</v>
      </c>
      <c r="B167" s="228">
        <v>46.4</v>
      </c>
      <c r="C167" s="227">
        <v>30.13</v>
      </c>
      <c r="D167" s="226" t="s">
        <v>72</v>
      </c>
      <c r="F167" s="226">
        <v>6061</v>
      </c>
    </row>
    <row r="168" spans="1:6">
      <c r="A168" s="229">
        <v>37363.909722222219</v>
      </c>
      <c r="B168" s="228">
        <v>44.6</v>
      </c>
      <c r="C168" s="227">
        <v>30.16</v>
      </c>
      <c r="D168" s="226" t="s">
        <v>71</v>
      </c>
      <c r="F168" s="226">
        <v>6062</v>
      </c>
    </row>
    <row r="169" spans="1:6">
      <c r="A169" s="229">
        <v>37363.951388888891</v>
      </c>
      <c r="B169" s="228">
        <v>42.8</v>
      </c>
      <c r="C169" s="227">
        <v>30.18</v>
      </c>
      <c r="D169" s="226" t="s">
        <v>71</v>
      </c>
      <c r="F169" s="226">
        <v>6063</v>
      </c>
    </row>
    <row r="170" spans="1:6">
      <c r="A170" s="229">
        <v>37377.826388888891</v>
      </c>
      <c r="B170" s="228">
        <v>66.2</v>
      </c>
      <c r="C170" s="227">
        <v>29.93</v>
      </c>
      <c r="D170" s="226" t="s">
        <v>79</v>
      </c>
      <c r="F170" s="226">
        <v>6191</v>
      </c>
    </row>
    <row r="171" spans="1:6">
      <c r="A171" s="229">
        <v>37377.868055555555</v>
      </c>
      <c r="B171" s="228">
        <v>60.8</v>
      </c>
      <c r="C171" s="227">
        <v>29.94</v>
      </c>
      <c r="D171" s="226" t="s">
        <v>79</v>
      </c>
      <c r="F171" s="226">
        <v>6192</v>
      </c>
    </row>
    <row r="172" spans="1:6">
      <c r="A172" s="229">
        <v>37377.909722222219</v>
      </c>
      <c r="B172" s="228">
        <v>57.2</v>
      </c>
      <c r="C172" s="227">
        <v>29.95</v>
      </c>
      <c r="D172" s="226" t="s">
        <v>79</v>
      </c>
      <c r="F172" s="226">
        <v>6193</v>
      </c>
    </row>
    <row r="173" spans="1:6">
      <c r="A173" s="229">
        <v>37377.951388888891</v>
      </c>
      <c r="B173" s="228">
        <v>57.2</v>
      </c>
      <c r="C173" s="227">
        <v>29.96</v>
      </c>
      <c r="D173" s="226" t="s">
        <v>79</v>
      </c>
      <c r="F173" s="226">
        <v>6194</v>
      </c>
    </row>
    <row r="174" spans="1:6">
      <c r="A174" s="229">
        <v>37384.534722222219</v>
      </c>
      <c r="B174" s="228">
        <v>73.400000000000006</v>
      </c>
      <c r="C174" s="227">
        <v>30.02</v>
      </c>
      <c r="D174" s="226" t="s">
        <v>79</v>
      </c>
      <c r="F174" s="226">
        <v>6350</v>
      </c>
    </row>
    <row r="175" spans="1:6">
      <c r="A175" s="229">
        <v>37384.576388888891</v>
      </c>
      <c r="B175" s="228">
        <v>73.400000000000006</v>
      </c>
      <c r="C175" s="227">
        <v>30</v>
      </c>
      <c r="D175" s="226" t="s">
        <v>79</v>
      </c>
      <c r="F175" s="226">
        <v>6351</v>
      </c>
    </row>
    <row r="176" spans="1:6">
      <c r="A176" s="229">
        <v>37384.618055555555</v>
      </c>
      <c r="B176" s="228">
        <v>75.2</v>
      </c>
      <c r="C176" s="227">
        <v>29.98</v>
      </c>
      <c r="D176" s="226" t="s">
        <v>79</v>
      </c>
      <c r="F176" s="226">
        <v>6352</v>
      </c>
    </row>
    <row r="177" spans="1:6">
      <c r="A177" s="229">
        <v>37391.909722222219</v>
      </c>
      <c r="B177" s="228">
        <v>71.599999999999994</v>
      </c>
      <c r="C177" s="227">
        <v>29.88</v>
      </c>
      <c r="D177" s="226" t="s">
        <v>79</v>
      </c>
      <c r="F177" s="226">
        <v>6527</v>
      </c>
    </row>
    <row r="178" spans="1:6">
      <c r="A178" s="229">
        <v>37391.951388888891</v>
      </c>
      <c r="B178" s="228">
        <v>69.8</v>
      </c>
      <c r="C178" s="227">
        <v>29.9</v>
      </c>
      <c r="D178" s="226" t="s">
        <v>79</v>
      </c>
      <c r="F178" s="226">
        <v>6528</v>
      </c>
    </row>
    <row r="179" spans="1:6">
      <c r="A179" s="229">
        <v>37391.993055555555</v>
      </c>
      <c r="B179" s="228">
        <v>69.8</v>
      </c>
      <c r="C179" s="227">
        <v>29.91</v>
      </c>
      <c r="D179" s="226" t="s">
        <v>79</v>
      </c>
      <c r="F179" s="226">
        <v>6529</v>
      </c>
    </row>
    <row r="180" spans="1:6">
      <c r="A180" s="229">
        <v>37398.784722222219</v>
      </c>
      <c r="B180" s="228">
        <v>69.8</v>
      </c>
      <c r="C180" s="227">
        <v>29.97</v>
      </c>
      <c r="D180" s="226" t="s">
        <v>79</v>
      </c>
      <c r="F180" s="226">
        <v>6716</v>
      </c>
    </row>
    <row r="181" spans="1:6">
      <c r="A181" s="229">
        <v>37398.826388888891</v>
      </c>
      <c r="B181" s="228">
        <v>69.8</v>
      </c>
      <c r="C181" s="227">
        <v>29.97</v>
      </c>
      <c r="D181" s="226" t="s">
        <v>79</v>
      </c>
      <c r="F181" s="226">
        <v>6717</v>
      </c>
    </row>
    <row r="182" spans="1:6">
      <c r="A182" s="229">
        <v>37398.868055555555</v>
      </c>
      <c r="B182" s="228">
        <v>66.2</v>
      </c>
      <c r="C182" s="227">
        <v>30</v>
      </c>
      <c r="D182" s="226" t="s">
        <v>71</v>
      </c>
      <c r="F182" s="226">
        <v>6718</v>
      </c>
    </row>
    <row r="183" spans="1:6">
      <c r="A183" s="229">
        <v>37405.868055555555</v>
      </c>
      <c r="B183" s="228">
        <v>87.8</v>
      </c>
      <c r="C183" s="227">
        <v>29.82</v>
      </c>
      <c r="D183" s="226" t="s">
        <v>79</v>
      </c>
      <c r="F183" s="226">
        <v>6865</v>
      </c>
    </row>
    <row r="184" spans="1:6">
      <c r="A184" s="229">
        <v>37405.909722222219</v>
      </c>
      <c r="B184" s="228">
        <v>84.2</v>
      </c>
      <c r="C184" s="227">
        <v>29.83</v>
      </c>
      <c r="D184" s="226" t="s">
        <v>79</v>
      </c>
      <c r="F184" s="226">
        <v>6866</v>
      </c>
    </row>
    <row r="185" spans="1:6">
      <c r="A185" s="229">
        <v>37405.951388888891</v>
      </c>
      <c r="B185" s="228">
        <v>82.4</v>
      </c>
      <c r="C185" s="227">
        <v>29.84</v>
      </c>
      <c r="D185" s="226" t="s">
        <v>79</v>
      </c>
      <c r="F185" s="226">
        <v>6867</v>
      </c>
    </row>
    <row r="186" spans="1:6">
      <c r="A186" s="229">
        <v>37405.993055555555</v>
      </c>
      <c r="B186" s="228">
        <v>80.599999999999994</v>
      </c>
      <c r="C186" s="227">
        <v>29.85</v>
      </c>
      <c r="D186" s="226" t="s">
        <v>79</v>
      </c>
      <c r="F186" s="226">
        <v>6868</v>
      </c>
    </row>
    <row r="187" spans="1:6">
      <c r="A187" s="229">
        <v>37643.770833333336</v>
      </c>
      <c r="B187" s="228">
        <v>48.2</v>
      </c>
      <c r="C187" s="227">
        <v>30.21</v>
      </c>
      <c r="D187" s="226" t="s">
        <v>77</v>
      </c>
      <c r="F187" s="226">
        <v>7057</v>
      </c>
    </row>
    <row r="188" spans="1:6">
      <c r="A188" s="229">
        <v>37643.784722222219</v>
      </c>
      <c r="B188" s="228">
        <v>48.2</v>
      </c>
      <c r="C188" s="227">
        <v>30.21</v>
      </c>
      <c r="D188" s="226" t="s">
        <v>76</v>
      </c>
      <c r="F188" s="226">
        <v>7058</v>
      </c>
    </row>
    <row r="189" spans="1:6">
      <c r="A189" s="229">
        <v>37643.8125</v>
      </c>
      <c r="B189" s="228">
        <v>48.2</v>
      </c>
      <c r="C189" s="227">
        <v>30.24</v>
      </c>
      <c r="D189" s="226" t="s">
        <v>77</v>
      </c>
      <c r="F189" s="226">
        <v>7059</v>
      </c>
    </row>
    <row r="190" spans="1:6">
      <c r="A190" s="229">
        <v>37643.822916666664</v>
      </c>
      <c r="B190" s="228">
        <v>48.2</v>
      </c>
      <c r="C190" s="227">
        <v>30.25</v>
      </c>
      <c r="D190" s="226" t="s">
        <v>76</v>
      </c>
      <c r="F190" s="226">
        <v>7060</v>
      </c>
    </row>
    <row r="191" spans="1:6">
      <c r="A191" s="229">
        <v>37643.826388888891</v>
      </c>
      <c r="B191" s="228">
        <v>48.2</v>
      </c>
      <c r="C191" s="227">
        <v>30.25</v>
      </c>
      <c r="D191" s="226" t="s">
        <v>76</v>
      </c>
      <c r="F191" s="226">
        <v>7061</v>
      </c>
    </row>
    <row r="192" spans="1:6">
      <c r="A192" s="229">
        <v>37643.829861111109</v>
      </c>
      <c r="B192" s="228">
        <v>48.2</v>
      </c>
      <c r="C192" s="227">
        <v>30.25</v>
      </c>
      <c r="D192" s="226" t="s">
        <v>76</v>
      </c>
      <c r="F192" s="226">
        <v>7062</v>
      </c>
    </row>
    <row r="193" spans="1:6">
      <c r="A193" s="229">
        <v>37643.868055555555</v>
      </c>
      <c r="B193" s="228">
        <v>50</v>
      </c>
      <c r="C193" s="227">
        <v>30.27</v>
      </c>
      <c r="D193" s="226" t="s">
        <v>75</v>
      </c>
      <c r="F193" s="226">
        <v>7063</v>
      </c>
    </row>
    <row r="194" spans="1:6">
      <c r="A194" s="229">
        <v>37649.743055555555</v>
      </c>
      <c r="B194" s="228">
        <v>55.4</v>
      </c>
      <c r="C194" s="227">
        <v>30.14</v>
      </c>
      <c r="D194" s="226" t="s">
        <v>72</v>
      </c>
      <c r="F194" s="226">
        <v>7278</v>
      </c>
    </row>
    <row r="195" spans="1:6">
      <c r="A195" s="229">
        <v>37649.784722222219</v>
      </c>
      <c r="B195" s="228">
        <v>55.4</v>
      </c>
      <c r="C195" s="227">
        <v>30.15</v>
      </c>
      <c r="D195" s="226" t="s">
        <v>72</v>
      </c>
      <c r="F195" s="226">
        <v>7279</v>
      </c>
    </row>
    <row r="196" spans="1:6">
      <c r="A196" s="229">
        <v>37649.826388888891</v>
      </c>
      <c r="B196" s="228">
        <v>53.6</v>
      </c>
      <c r="C196" s="227">
        <v>30.16</v>
      </c>
      <c r="D196" s="226" t="s">
        <v>72</v>
      </c>
      <c r="F196" s="226">
        <v>7280</v>
      </c>
    </row>
    <row r="197" spans="1:6">
      <c r="A197" s="229">
        <v>37652.868055555555</v>
      </c>
      <c r="B197" s="228">
        <v>48.2</v>
      </c>
      <c r="C197" s="227">
        <v>30.05</v>
      </c>
      <c r="D197" s="226" t="s">
        <v>68</v>
      </c>
      <c r="F197" s="226">
        <v>7371</v>
      </c>
    </row>
    <row r="198" spans="1:6">
      <c r="A198" s="229">
        <v>37652.909722222219</v>
      </c>
      <c r="B198" s="228">
        <v>48.2</v>
      </c>
      <c r="C198" s="227">
        <v>30.05</v>
      </c>
      <c r="D198" s="226" t="s">
        <v>68</v>
      </c>
      <c r="F198" s="226">
        <v>7372</v>
      </c>
    </row>
    <row r="199" spans="1:6">
      <c r="A199" s="229">
        <v>37652.951388888891</v>
      </c>
      <c r="B199" s="228">
        <v>48.2</v>
      </c>
      <c r="C199" s="227">
        <v>30.04</v>
      </c>
      <c r="D199" s="226" t="s">
        <v>68</v>
      </c>
      <c r="F199" s="226">
        <v>7373</v>
      </c>
    </row>
    <row r="200" spans="1:6">
      <c r="A200" s="229">
        <v>37652.993055555555</v>
      </c>
      <c r="B200" s="228">
        <v>48</v>
      </c>
      <c r="C200" s="227">
        <v>30.04</v>
      </c>
      <c r="D200" s="226" t="s">
        <v>68</v>
      </c>
      <c r="F200" s="226">
        <v>7374</v>
      </c>
    </row>
    <row r="201" spans="1:6">
      <c r="A201" s="229">
        <v>37655.784722222219</v>
      </c>
      <c r="B201" s="228">
        <v>53.6</v>
      </c>
      <c r="C201" s="227">
        <v>30.15</v>
      </c>
      <c r="D201" s="226" t="s">
        <v>79</v>
      </c>
      <c r="F201" s="226">
        <v>7458</v>
      </c>
    </row>
    <row r="202" spans="1:6">
      <c r="A202" s="229">
        <v>37655.826388888891</v>
      </c>
      <c r="B202" s="228">
        <v>53.6</v>
      </c>
      <c r="C202" s="227">
        <v>30.15</v>
      </c>
      <c r="D202" s="226" t="s">
        <v>79</v>
      </c>
      <c r="F202" s="226">
        <v>7459</v>
      </c>
    </row>
    <row r="203" spans="1:6">
      <c r="A203" s="229">
        <v>37655.868055555555</v>
      </c>
      <c r="B203" s="228">
        <v>46.4</v>
      </c>
      <c r="C203" s="227">
        <v>30.16</v>
      </c>
      <c r="D203" s="226" t="s">
        <v>79</v>
      </c>
      <c r="F203" s="226">
        <v>7460</v>
      </c>
    </row>
    <row r="204" spans="1:6">
      <c r="A204" s="229">
        <v>37658.784722222219</v>
      </c>
      <c r="B204" s="228">
        <v>50</v>
      </c>
      <c r="C204" s="227">
        <v>30.13</v>
      </c>
      <c r="D204" s="226" t="s">
        <v>79</v>
      </c>
      <c r="F204" s="226">
        <v>7530</v>
      </c>
    </row>
    <row r="205" spans="1:6">
      <c r="A205" s="229">
        <v>37658.826388888891</v>
      </c>
      <c r="B205" s="228">
        <v>48.2</v>
      </c>
      <c r="C205" s="227">
        <v>30.13</v>
      </c>
      <c r="D205" s="226" t="s">
        <v>79</v>
      </c>
      <c r="F205" s="226">
        <v>7531</v>
      </c>
    </row>
    <row r="206" spans="1:6">
      <c r="A206" s="229">
        <v>37658.868055555555</v>
      </c>
      <c r="B206" s="228">
        <v>48.2</v>
      </c>
      <c r="C206" s="227">
        <v>30.15</v>
      </c>
      <c r="D206" s="226" t="s">
        <v>79</v>
      </c>
      <c r="F206" s="226">
        <v>7532</v>
      </c>
    </row>
    <row r="207" spans="1:6">
      <c r="A207" s="229">
        <v>37662.743055555555</v>
      </c>
      <c r="B207" s="228">
        <v>55.4</v>
      </c>
      <c r="C207" s="227">
        <v>29.96</v>
      </c>
      <c r="D207" s="226" t="s">
        <v>79</v>
      </c>
      <c r="F207" s="226">
        <v>7622</v>
      </c>
    </row>
    <row r="208" spans="1:6">
      <c r="A208" s="229">
        <v>37662.784722222219</v>
      </c>
      <c r="B208" s="228">
        <v>50</v>
      </c>
      <c r="C208" s="227">
        <v>29.96</v>
      </c>
      <c r="D208" s="226" t="s">
        <v>79</v>
      </c>
      <c r="F208" s="226">
        <v>7623</v>
      </c>
    </row>
    <row r="209" spans="1:6">
      <c r="A209" s="229">
        <v>37662.826388888891</v>
      </c>
      <c r="B209" s="228">
        <v>51.8</v>
      </c>
      <c r="C209" s="227">
        <v>29.95</v>
      </c>
      <c r="D209" s="226" t="s">
        <v>79</v>
      </c>
      <c r="F209" s="226">
        <v>7624</v>
      </c>
    </row>
    <row r="210" spans="1:6">
      <c r="A210" s="229">
        <v>37665.725694444445</v>
      </c>
      <c r="B210" s="228">
        <v>53.6</v>
      </c>
      <c r="C210" s="227">
        <v>29.84</v>
      </c>
      <c r="D210" s="226" t="s">
        <v>75</v>
      </c>
      <c r="F210" s="226">
        <v>7715</v>
      </c>
    </row>
    <row r="211" spans="1:6">
      <c r="A211" s="229">
        <v>37665.743055555555</v>
      </c>
      <c r="B211" s="228">
        <v>53.6</v>
      </c>
      <c r="C211" s="227">
        <v>29.85</v>
      </c>
      <c r="D211" s="226" t="s">
        <v>67</v>
      </c>
      <c r="F211" s="226">
        <v>7716</v>
      </c>
    </row>
    <row r="212" spans="1:6">
      <c r="A212" s="229">
        <v>37665.75</v>
      </c>
      <c r="B212" s="228">
        <v>53.6</v>
      </c>
      <c r="C212" s="227">
        <v>29.85</v>
      </c>
      <c r="D212" s="226" t="s">
        <v>67</v>
      </c>
      <c r="F212" s="226">
        <v>7717</v>
      </c>
    </row>
    <row r="213" spans="1:6">
      <c r="A213" s="229">
        <v>37665.784722222219</v>
      </c>
      <c r="B213" s="228">
        <v>53.6</v>
      </c>
      <c r="C213" s="227">
        <v>29.87</v>
      </c>
      <c r="D213" s="226" t="s">
        <v>68</v>
      </c>
      <c r="F213" s="226">
        <v>7718</v>
      </c>
    </row>
    <row r="214" spans="1:6">
      <c r="A214" s="229">
        <v>37665.802083333336</v>
      </c>
      <c r="B214" s="228">
        <v>53.6</v>
      </c>
      <c r="C214" s="227">
        <v>29.87</v>
      </c>
      <c r="D214" s="226" t="s">
        <v>68</v>
      </c>
      <c r="F214" s="226">
        <v>7719</v>
      </c>
    </row>
    <row r="215" spans="1:6">
      <c r="A215" s="229">
        <v>37665.826388888891</v>
      </c>
      <c r="B215" s="228">
        <v>51.8</v>
      </c>
      <c r="C215" s="227">
        <v>29.88</v>
      </c>
      <c r="D215" s="226" t="s">
        <v>68</v>
      </c>
      <c r="F215" s="226">
        <v>7720</v>
      </c>
    </row>
    <row r="216" spans="1:6">
      <c r="A216" s="229">
        <v>37669.701388888891</v>
      </c>
      <c r="B216" s="228">
        <v>57.2</v>
      </c>
      <c r="C216" s="227">
        <v>30.14</v>
      </c>
      <c r="D216" s="226" t="s">
        <v>79</v>
      </c>
      <c r="F216" s="226">
        <v>7885</v>
      </c>
    </row>
    <row r="217" spans="1:6">
      <c r="A217" s="229">
        <v>37669.743055555555</v>
      </c>
      <c r="B217" s="228">
        <v>57.2</v>
      </c>
      <c r="C217" s="227">
        <v>30.14</v>
      </c>
      <c r="D217" s="226" t="s">
        <v>71</v>
      </c>
      <c r="F217" s="226">
        <v>7886</v>
      </c>
    </row>
    <row r="218" spans="1:6">
      <c r="A218" s="229">
        <v>37669.784722222219</v>
      </c>
      <c r="B218" s="228">
        <v>51.8</v>
      </c>
      <c r="C218" s="227">
        <v>30.15</v>
      </c>
      <c r="D218" s="226" t="s">
        <v>71</v>
      </c>
      <c r="F218" s="226">
        <v>7887</v>
      </c>
    </row>
    <row r="219" spans="1:6">
      <c r="A219" s="229">
        <v>37669.826388888891</v>
      </c>
      <c r="B219" s="228">
        <v>53.6</v>
      </c>
      <c r="C219" s="227">
        <v>30.15</v>
      </c>
      <c r="D219" s="226" t="s">
        <v>70</v>
      </c>
      <c r="F219" s="226">
        <v>7888</v>
      </c>
    </row>
    <row r="220" spans="1:6">
      <c r="A220" s="229">
        <v>37669.868055555555</v>
      </c>
      <c r="B220" s="228">
        <v>50</v>
      </c>
      <c r="C220" s="227">
        <v>30.17</v>
      </c>
      <c r="D220" s="226" t="s">
        <v>70</v>
      </c>
      <c r="F220" s="226">
        <v>7889</v>
      </c>
    </row>
    <row r="221" spans="1:6">
      <c r="A221" s="229">
        <v>37672.743055555555</v>
      </c>
      <c r="B221" s="228">
        <v>60.8</v>
      </c>
      <c r="C221" s="227">
        <v>30.14</v>
      </c>
      <c r="D221" s="226" t="s">
        <v>79</v>
      </c>
      <c r="F221" s="226">
        <v>7962</v>
      </c>
    </row>
    <row r="222" spans="1:6">
      <c r="A222" s="229">
        <v>37672.909722222219</v>
      </c>
      <c r="B222" s="228">
        <v>53.6</v>
      </c>
      <c r="C222" s="227">
        <v>30.19</v>
      </c>
      <c r="D222" s="226" t="s">
        <v>79</v>
      </c>
      <c r="F222" s="226">
        <v>7963</v>
      </c>
    </row>
    <row r="223" spans="1:6">
      <c r="A223" s="229">
        <v>37679.784722222219</v>
      </c>
      <c r="B223" s="228">
        <v>50</v>
      </c>
      <c r="C223" s="227">
        <v>29.94</v>
      </c>
      <c r="D223" s="226" t="s">
        <v>70</v>
      </c>
      <c r="F223" s="226">
        <v>8128</v>
      </c>
    </row>
    <row r="224" spans="1:6">
      <c r="A224" s="229">
        <v>37679.826388888891</v>
      </c>
      <c r="B224" s="228">
        <v>51.8</v>
      </c>
      <c r="C224" s="227">
        <v>29.95</v>
      </c>
      <c r="D224" s="226" t="s">
        <v>70</v>
      </c>
      <c r="F224" s="226">
        <v>8129</v>
      </c>
    </row>
    <row r="225" spans="1:6">
      <c r="A225" s="229">
        <v>37679.868055555555</v>
      </c>
      <c r="B225" s="228">
        <v>48.2</v>
      </c>
      <c r="C225" s="227">
        <v>29.98</v>
      </c>
      <c r="D225" s="226" t="s">
        <v>79</v>
      </c>
      <c r="F225" s="226">
        <v>8130</v>
      </c>
    </row>
    <row r="226" spans="1:6">
      <c r="A226" s="229">
        <v>37683.784722222219</v>
      </c>
      <c r="B226" s="228">
        <v>48.2</v>
      </c>
      <c r="C226" s="227">
        <v>29.85</v>
      </c>
      <c r="D226" s="226" t="s">
        <v>70</v>
      </c>
      <c r="F226" s="226">
        <v>8224</v>
      </c>
    </row>
    <row r="227" spans="1:6">
      <c r="A227" s="229">
        <v>37683.826388888891</v>
      </c>
      <c r="B227" s="228">
        <v>44.6</v>
      </c>
      <c r="C227" s="227">
        <v>29.85</v>
      </c>
      <c r="D227" s="226" t="s">
        <v>79</v>
      </c>
      <c r="F227" s="226">
        <v>8225</v>
      </c>
    </row>
    <row r="228" spans="1:6">
      <c r="A228" s="229">
        <v>37683.868055555555</v>
      </c>
      <c r="B228" s="228">
        <v>42.8</v>
      </c>
      <c r="C228" s="227">
        <v>29.87</v>
      </c>
      <c r="D228" s="226" t="s">
        <v>79</v>
      </c>
      <c r="F228" s="226">
        <v>8226</v>
      </c>
    </row>
    <row r="229" spans="1:6">
      <c r="A229" s="229">
        <v>37686.743055555555</v>
      </c>
      <c r="B229" s="228">
        <v>62.6</v>
      </c>
      <c r="C229" s="227">
        <v>29.97</v>
      </c>
      <c r="D229" s="226" t="s">
        <v>79</v>
      </c>
      <c r="F229" s="226">
        <v>8295</v>
      </c>
    </row>
    <row r="230" spans="1:6">
      <c r="A230" s="229">
        <v>37686.784722222219</v>
      </c>
      <c r="B230" s="228">
        <v>57.2</v>
      </c>
      <c r="C230" s="227">
        <v>29.97</v>
      </c>
      <c r="D230" s="226" t="s">
        <v>79</v>
      </c>
      <c r="F230" s="226">
        <v>8296</v>
      </c>
    </row>
    <row r="231" spans="1:6">
      <c r="A231" s="229">
        <v>37686.826388888891</v>
      </c>
      <c r="B231" s="228">
        <v>51.8</v>
      </c>
      <c r="C231" s="227">
        <v>29.97</v>
      </c>
      <c r="D231" s="226" t="s">
        <v>79</v>
      </c>
      <c r="F231" s="226">
        <v>8297</v>
      </c>
    </row>
    <row r="232" spans="1:6">
      <c r="A232" s="229">
        <v>37690.784722222219</v>
      </c>
      <c r="B232" s="228">
        <v>60.8</v>
      </c>
      <c r="C232" s="227">
        <v>30.07</v>
      </c>
      <c r="D232" s="226" t="s">
        <v>70</v>
      </c>
      <c r="F232" s="226">
        <v>8393</v>
      </c>
    </row>
    <row r="233" spans="1:6">
      <c r="A233" s="229">
        <v>37690.826388888891</v>
      </c>
      <c r="B233" s="228">
        <v>57.2</v>
      </c>
      <c r="C233" s="227">
        <v>30.08</v>
      </c>
      <c r="D233" s="226" t="s">
        <v>71</v>
      </c>
      <c r="F233" s="226">
        <v>8394</v>
      </c>
    </row>
    <row r="234" spans="1:6">
      <c r="A234" s="229">
        <v>37690.868055555555</v>
      </c>
      <c r="B234" s="228">
        <v>57.2</v>
      </c>
      <c r="C234" s="227">
        <v>30.09</v>
      </c>
      <c r="D234" s="226" t="s">
        <v>72</v>
      </c>
      <c r="F234" s="226">
        <v>8395</v>
      </c>
    </row>
    <row r="235" spans="1:6">
      <c r="A235" s="229">
        <v>37693.784722222219</v>
      </c>
      <c r="B235" s="228">
        <v>57.2</v>
      </c>
      <c r="C235" s="227">
        <v>29.66</v>
      </c>
      <c r="D235" s="226" t="s">
        <v>67</v>
      </c>
      <c r="F235" s="226">
        <v>8469</v>
      </c>
    </row>
    <row r="236" spans="1:6">
      <c r="A236" s="229">
        <v>37693.826388888891</v>
      </c>
      <c r="B236" s="228">
        <v>55.4</v>
      </c>
      <c r="C236" s="227">
        <v>29.68</v>
      </c>
      <c r="D236" s="226" t="s">
        <v>67</v>
      </c>
      <c r="F236" s="226">
        <v>8470</v>
      </c>
    </row>
    <row r="237" spans="1:6">
      <c r="A237" s="229">
        <v>37693.868055555555</v>
      </c>
      <c r="B237" s="228">
        <v>55.4</v>
      </c>
      <c r="C237" s="227">
        <v>29.71</v>
      </c>
      <c r="D237" s="226" t="s">
        <v>74</v>
      </c>
      <c r="F237" s="226">
        <v>8471</v>
      </c>
    </row>
    <row r="238" spans="1:6">
      <c r="A238" s="229">
        <v>37700.784722222219</v>
      </c>
      <c r="B238" s="228">
        <v>57.2</v>
      </c>
      <c r="C238" s="227">
        <v>30.16</v>
      </c>
      <c r="D238" s="226" t="s">
        <v>79</v>
      </c>
      <c r="F238" s="226">
        <v>8700</v>
      </c>
    </row>
    <row r="239" spans="1:6">
      <c r="A239" s="229">
        <v>37700.826388888891</v>
      </c>
      <c r="B239" s="228">
        <v>59</v>
      </c>
      <c r="C239" s="227">
        <v>30.16</v>
      </c>
      <c r="D239" s="226" t="s">
        <v>72</v>
      </c>
      <c r="F239" s="226">
        <v>8701</v>
      </c>
    </row>
    <row r="240" spans="1:6">
      <c r="A240" s="229">
        <v>37700.868055555555</v>
      </c>
      <c r="B240" s="228">
        <v>57.2</v>
      </c>
      <c r="C240" s="227">
        <v>30.18</v>
      </c>
      <c r="D240" s="226" t="s">
        <v>72</v>
      </c>
      <c r="F240" s="226">
        <v>8702</v>
      </c>
    </row>
    <row r="241" spans="1:6">
      <c r="A241" s="229">
        <v>37706.868055555555</v>
      </c>
      <c r="B241" s="228">
        <v>53.6</v>
      </c>
      <c r="C241" s="227">
        <v>30.2</v>
      </c>
      <c r="D241" s="226" t="s">
        <v>79</v>
      </c>
      <c r="F241" s="226">
        <v>8858</v>
      </c>
    </row>
    <row r="242" spans="1:6">
      <c r="A242" s="229">
        <v>37706.909722222219</v>
      </c>
      <c r="B242" s="228">
        <v>51.8</v>
      </c>
      <c r="C242" s="227">
        <v>30.22</v>
      </c>
      <c r="D242" s="226" t="s">
        <v>79</v>
      </c>
      <c r="F242" s="226">
        <v>8859</v>
      </c>
    </row>
    <row r="243" spans="1:6">
      <c r="A243" s="229">
        <v>37706.951388888891</v>
      </c>
      <c r="B243" s="228">
        <v>51.8</v>
      </c>
      <c r="C243" s="227">
        <v>30.23</v>
      </c>
      <c r="D243" s="226" t="s">
        <v>79</v>
      </c>
      <c r="F243" s="226">
        <v>8860</v>
      </c>
    </row>
    <row r="244" spans="1:6">
      <c r="A244" s="229">
        <v>37706.993055555555</v>
      </c>
      <c r="B244" s="228">
        <v>50</v>
      </c>
      <c r="C244" s="227">
        <v>30.23</v>
      </c>
      <c r="D244" s="226" t="s">
        <v>79</v>
      </c>
      <c r="F244" s="226">
        <v>8861</v>
      </c>
    </row>
    <row r="245" spans="1:6">
      <c r="A245" s="229">
        <v>37713.743055555555</v>
      </c>
      <c r="B245" s="228">
        <v>48.2</v>
      </c>
      <c r="C245" s="227">
        <v>29.83</v>
      </c>
      <c r="D245" s="226" t="s">
        <v>70</v>
      </c>
      <c r="F245" s="226">
        <v>9026</v>
      </c>
    </row>
    <row r="246" spans="1:6">
      <c r="A246" s="229">
        <v>37713.784722222219</v>
      </c>
      <c r="B246" s="228">
        <v>46.4</v>
      </c>
      <c r="C246" s="227">
        <v>29.85</v>
      </c>
      <c r="D246" s="226" t="s">
        <v>78</v>
      </c>
      <c r="F246" s="226">
        <v>9027</v>
      </c>
    </row>
    <row r="247" spans="1:6">
      <c r="A247" s="229">
        <v>37713.826388888891</v>
      </c>
      <c r="B247" s="228">
        <v>42.8</v>
      </c>
      <c r="C247" s="227">
        <v>29.89</v>
      </c>
      <c r="D247" s="226" t="s">
        <v>79</v>
      </c>
      <c r="F247" s="226">
        <v>9028</v>
      </c>
    </row>
    <row r="248" spans="1:6">
      <c r="A248" s="229">
        <v>37720.659722222219</v>
      </c>
      <c r="B248" s="228">
        <v>73.400000000000006</v>
      </c>
      <c r="C248" s="227">
        <v>29.9</v>
      </c>
      <c r="D248" s="226" t="s">
        <v>79</v>
      </c>
      <c r="F248" s="226">
        <v>9208</v>
      </c>
    </row>
    <row r="249" spans="1:6">
      <c r="A249" s="229">
        <v>37720.701388888891</v>
      </c>
      <c r="B249" s="228">
        <v>73.400000000000006</v>
      </c>
      <c r="C249" s="227">
        <v>29.88</v>
      </c>
      <c r="D249" s="226" t="s">
        <v>79</v>
      </c>
      <c r="F249" s="226">
        <v>9209</v>
      </c>
    </row>
    <row r="250" spans="1:6">
      <c r="A250" s="229">
        <v>37720.743055555555</v>
      </c>
      <c r="B250" s="228">
        <v>73.400000000000006</v>
      </c>
      <c r="C250" s="227">
        <v>29.88</v>
      </c>
      <c r="D250" s="226" t="s">
        <v>79</v>
      </c>
      <c r="F250" s="226">
        <v>9210</v>
      </c>
    </row>
    <row r="251" spans="1:6">
      <c r="A251" s="229">
        <v>37727.784722222219</v>
      </c>
      <c r="B251" s="228">
        <v>55.4</v>
      </c>
      <c r="C251" s="227">
        <v>29.99</v>
      </c>
      <c r="D251" s="226" t="s">
        <v>70</v>
      </c>
      <c r="F251" s="226">
        <v>9402</v>
      </c>
    </row>
    <row r="252" spans="1:6">
      <c r="A252" s="229">
        <v>37727.826388888891</v>
      </c>
      <c r="B252" s="228">
        <v>54</v>
      </c>
      <c r="C252" s="227">
        <v>29.98</v>
      </c>
      <c r="D252" s="226" t="s">
        <v>72</v>
      </c>
      <c r="F252" s="226">
        <v>9403</v>
      </c>
    </row>
    <row r="253" spans="1:6">
      <c r="A253" s="229">
        <v>37727.868055555555</v>
      </c>
      <c r="B253" s="228">
        <v>51.8</v>
      </c>
      <c r="C253" s="227">
        <v>29.98</v>
      </c>
      <c r="D253" s="226" t="s">
        <v>72</v>
      </c>
      <c r="F253" s="226">
        <v>9404</v>
      </c>
    </row>
    <row r="254" spans="1:6">
      <c r="A254" s="229">
        <v>37727.909722222219</v>
      </c>
      <c r="B254" s="228">
        <v>50</v>
      </c>
      <c r="C254" s="227">
        <v>29.99</v>
      </c>
      <c r="D254" s="226" t="s">
        <v>72</v>
      </c>
      <c r="F254" s="226">
        <v>9405</v>
      </c>
    </row>
    <row r="255" spans="1:6">
      <c r="A255" s="229">
        <v>37734.618055555555</v>
      </c>
      <c r="B255" s="228">
        <v>57.2</v>
      </c>
      <c r="C255" s="227">
        <v>29.94</v>
      </c>
      <c r="D255" s="226" t="s">
        <v>72</v>
      </c>
      <c r="F255" s="226">
        <v>9589</v>
      </c>
    </row>
    <row r="256" spans="1:6">
      <c r="A256" s="229">
        <v>37734.659722222219</v>
      </c>
      <c r="B256" s="228">
        <v>57.2</v>
      </c>
      <c r="C256" s="227">
        <v>29.91</v>
      </c>
      <c r="D256" s="226" t="s">
        <v>72</v>
      </c>
      <c r="F256" s="226">
        <v>9590</v>
      </c>
    </row>
    <row r="257" spans="1:6">
      <c r="A257" s="229">
        <v>37734.701388888891</v>
      </c>
      <c r="B257" s="228">
        <v>57.2</v>
      </c>
      <c r="C257" s="227">
        <v>29.89</v>
      </c>
      <c r="D257" s="226" t="s">
        <v>72</v>
      </c>
      <c r="F257" s="226">
        <v>9591</v>
      </c>
    </row>
    <row r="258" spans="1:6">
      <c r="A258" s="229">
        <v>37734.743055555555</v>
      </c>
      <c r="B258" s="228">
        <v>57.2</v>
      </c>
      <c r="C258" s="227">
        <v>29.89</v>
      </c>
      <c r="D258" s="226" t="s">
        <v>72</v>
      </c>
      <c r="F258" s="226">
        <v>9592</v>
      </c>
    </row>
    <row r="259" spans="1:6">
      <c r="A259" s="229">
        <v>37734.784722222219</v>
      </c>
      <c r="B259" s="228">
        <v>55.4</v>
      </c>
      <c r="C259" s="227">
        <v>29.88</v>
      </c>
      <c r="D259" s="226" t="s">
        <v>67</v>
      </c>
      <c r="F259" s="226">
        <v>9593</v>
      </c>
    </row>
    <row r="260" spans="1:6">
      <c r="A260" s="229">
        <v>37734.826388888891</v>
      </c>
      <c r="B260" s="228">
        <v>53.6</v>
      </c>
      <c r="C260" s="227">
        <v>29.86</v>
      </c>
      <c r="D260" s="226" t="s">
        <v>72</v>
      </c>
      <c r="F260" s="226">
        <v>9594</v>
      </c>
    </row>
    <row r="261" spans="1:6">
      <c r="A261" s="229">
        <v>37734.868055555555</v>
      </c>
      <c r="B261" s="228">
        <v>51.8</v>
      </c>
      <c r="C261" s="227">
        <v>29.85</v>
      </c>
      <c r="D261" s="226" t="s">
        <v>72</v>
      </c>
      <c r="F261" s="226">
        <v>9595</v>
      </c>
    </row>
    <row r="262" spans="1:6">
      <c r="A262" s="229">
        <v>37734.909722222219</v>
      </c>
      <c r="B262" s="228">
        <v>51.8</v>
      </c>
      <c r="C262" s="227">
        <v>29.84</v>
      </c>
      <c r="D262" s="226" t="s">
        <v>72</v>
      </c>
      <c r="F262" s="226">
        <v>9596</v>
      </c>
    </row>
    <row r="263" spans="1:6">
      <c r="A263" s="229">
        <v>37734.951388888891</v>
      </c>
      <c r="B263" s="228">
        <v>51.8</v>
      </c>
      <c r="C263" s="227">
        <v>29.81</v>
      </c>
      <c r="D263" s="226" t="s">
        <v>72</v>
      </c>
      <c r="F263" s="226">
        <v>9597</v>
      </c>
    </row>
    <row r="264" spans="1:6">
      <c r="A264" s="229">
        <v>37734.993055555555</v>
      </c>
      <c r="B264" s="228">
        <v>53.6</v>
      </c>
      <c r="C264" s="227">
        <v>29.78</v>
      </c>
      <c r="D264" s="226" t="s">
        <v>72</v>
      </c>
      <c r="F264" s="226">
        <v>9598</v>
      </c>
    </row>
    <row r="265" spans="1:6">
      <c r="A265" s="229">
        <v>38000.618055555555</v>
      </c>
      <c r="B265" s="228">
        <v>44.6</v>
      </c>
      <c r="C265" s="227">
        <v>30.14</v>
      </c>
      <c r="D265" s="226" t="s">
        <v>75</v>
      </c>
      <c r="F265" s="226">
        <v>9760</v>
      </c>
    </row>
    <row r="266" spans="1:6">
      <c r="A266" s="229">
        <v>38000.659722222219</v>
      </c>
      <c r="B266" s="228">
        <v>44.6</v>
      </c>
      <c r="C266" s="227">
        <v>30.14</v>
      </c>
      <c r="D266" s="226" t="s">
        <v>75</v>
      </c>
      <c r="F266" s="226">
        <v>9761</v>
      </c>
    </row>
    <row r="267" spans="1:6">
      <c r="A267" s="229">
        <v>38000.701388888891</v>
      </c>
      <c r="B267" s="228">
        <v>46.4</v>
      </c>
      <c r="C267" s="227">
        <v>30.13</v>
      </c>
      <c r="D267" s="226" t="s">
        <v>67</v>
      </c>
      <c r="F267" s="226">
        <v>9762</v>
      </c>
    </row>
    <row r="268" spans="1:6">
      <c r="A268" s="229">
        <v>38013.965277777781</v>
      </c>
      <c r="B268" s="228">
        <v>33.799999999999997</v>
      </c>
      <c r="C268" s="227">
        <v>30.25</v>
      </c>
      <c r="D268" s="226" t="s">
        <v>68</v>
      </c>
      <c r="F268" s="226">
        <v>9978</v>
      </c>
    </row>
    <row r="269" spans="1:6">
      <c r="A269" s="229">
        <v>38013.972222222219</v>
      </c>
      <c r="B269" s="228">
        <v>33.799999999999997</v>
      </c>
      <c r="C269" s="227">
        <v>30.25</v>
      </c>
      <c r="D269" s="226" t="s">
        <v>68</v>
      </c>
      <c r="F269" s="226">
        <v>9979</v>
      </c>
    </row>
    <row r="270" spans="1:6">
      <c r="A270" s="229">
        <v>38013.989583333336</v>
      </c>
      <c r="B270" s="228">
        <v>33.799999999999997</v>
      </c>
      <c r="C270" s="227">
        <v>30.25</v>
      </c>
      <c r="D270" s="226" t="s">
        <v>68</v>
      </c>
      <c r="F270" s="226">
        <v>9980</v>
      </c>
    </row>
    <row r="271" spans="1:6">
      <c r="A271" s="229">
        <v>38013.993055555555</v>
      </c>
      <c r="B271" s="228">
        <v>33.799999999999997</v>
      </c>
      <c r="C271" s="227">
        <v>30.26</v>
      </c>
      <c r="D271" s="226" t="s">
        <v>68</v>
      </c>
      <c r="F271" s="226">
        <v>9981</v>
      </c>
    </row>
    <row r="272" spans="1:6">
      <c r="A272" s="229">
        <v>38016.701388888891</v>
      </c>
      <c r="B272" s="228">
        <v>48.2</v>
      </c>
      <c r="C272" s="227">
        <v>30.08</v>
      </c>
      <c r="D272" s="226" t="s">
        <v>70</v>
      </c>
      <c r="F272" s="226">
        <v>10082</v>
      </c>
    </row>
    <row r="273" spans="1:6">
      <c r="A273" s="229">
        <v>38016.743055555555</v>
      </c>
      <c r="B273" s="228">
        <v>46.4</v>
      </c>
      <c r="C273" s="227">
        <v>30.07</v>
      </c>
      <c r="D273" s="226" t="s">
        <v>79</v>
      </c>
      <c r="F273" s="226">
        <v>10083</v>
      </c>
    </row>
    <row r="274" spans="1:6">
      <c r="A274" s="229">
        <v>38016.784722222219</v>
      </c>
      <c r="B274" s="228">
        <v>44.6</v>
      </c>
      <c r="C274" s="227">
        <v>30.07</v>
      </c>
      <c r="D274" s="226" t="s">
        <v>79</v>
      </c>
      <c r="F274" s="226">
        <v>10084</v>
      </c>
    </row>
    <row r="275" spans="1:6">
      <c r="A275" s="229">
        <v>38023.673611111109</v>
      </c>
      <c r="B275" s="228">
        <v>46.4</v>
      </c>
      <c r="C275" s="227">
        <v>30.27</v>
      </c>
      <c r="D275" s="226" t="s">
        <v>75</v>
      </c>
      <c r="F275" s="226">
        <v>10374</v>
      </c>
    </row>
    <row r="276" spans="1:6">
      <c r="A276" s="229">
        <v>38023.701388888891</v>
      </c>
      <c r="B276" s="228">
        <v>46.4</v>
      </c>
      <c r="C276" s="227">
        <v>30.25</v>
      </c>
      <c r="D276" s="226" t="s">
        <v>75</v>
      </c>
      <c r="F276" s="226">
        <v>10375</v>
      </c>
    </row>
    <row r="277" spans="1:6">
      <c r="A277" s="229">
        <v>38023.71875</v>
      </c>
      <c r="B277" s="228">
        <v>46.4</v>
      </c>
      <c r="C277" s="227">
        <v>30.26</v>
      </c>
      <c r="D277" s="226" t="s">
        <v>75</v>
      </c>
      <c r="F277" s="226">
        <v>10376</v>
      </c>
    </row>
    <row r="278" spans="1:6">
      <c r="A278" s="229">
        <v>38023.722222222219</v>
      </c>
      <c r="B278" s="228">
        <v>46.4</v>
      </c>
      <c r="C278" s="227">
        <v>30.26</v>
      </c>
      <c r="D278" s="226" t="s">
        <v>75</v>
      </c>
      <c r="F278" s="226">
        <v>10377</v>
      </c>
    </row>
    <row r="279" spans="1:6">
      <c r="A279" s="229">
        <v>38023.736111111109</v>
      </c>
      <c r="B279" s="228">
        <v>46.4</v>
      </c>
      <c r="C279" s="227">
        <v>30.26</v>
      </c>
      <c r="D279" s="226" t="s">
        <v>76</v>
      </c>
      <c r="F279" s="226">
        <v>10378</v>
      </c>
    </row>
    <row r="280" spans="1:6">
      <c r="A280" s="229">
        <v>38023.739583333336</v>
      </c>
      <c r="B280" s="228">
        <v>46.4</v>
      </c>
      <c r="C280" s="227">
        <v>30.27</v>
      </c>
      <c r="D280" s="226" t="s">
        <v>77</v>
      </c>
      <c r="F280" s="226">
        <v>10379</v>
      </c>
    </row>
    <row r="281" spans="1:6">
      <c r="A281" s="229">
        <v>38023.743055555555</v>
      </c>
      <c r="B281" s="228">
        <v>46.4</v>
      </c>
      <c r="C281" s="227">
        <v>30.27</v>
      </c>
      <c r="D281" s="226" t="s">
        <v>75</v>
      </c>
      <c r="F281" s="226">
        <v>10380</v>
      </c>
    </row>
    <row r="282" spans="1:6">
      <c r="A282" s="229">
        <v>38023.75</v>
      </c>
      <c r="B282" s="228">
        <v>46.4</v>
      </c>
      <c r="C282" s="227">
        <v>30.27</v>
      </c>
      <c r="D282" s="226" t="s">
        <v>75</v>
      </c>
      <c r="F282" s="226">
        <v>10381</v>
      </c>
    </row>
    <row r="283" spans="1:6">
      <c r="A283" s="229">
        <v>38023.784722222219</v>
      </c>
      <c r="B283" s="228">
        <v>46.4</v>
      </c>
      <c r="C283" s="227">
        <v>30.26</v>
      </c>
      <c r="D283" s="226" t="s">
        <v>72</v>
      </c>
      <c r="F283" s="226">
        <v>10382</v>
      </c>
    </row>
    <row r="284" spans="1:6">
      <c r="A284" s="229">
        <v>38027.784722222219</v>
      </c>
      <c r="B284" s="228">
        <v>60.8</v>
      </c>
      <c r="C284" s="227">
        <v>30.16</v>
      </c>
      <c r="D284" s="226" t="s">
        <v>79</v>
      </c>
      <c r="F284" s="226">
        <v>10510</v>
      </c>
    </row>
    <row r="285" spans="1:6">
      <c r="A285" s="229">
        <v>38027.826388888891</v>
      </c>
      <c r="B285" s="228">
        <v>53.6</v>
      </c>
      <c r="C285" s="227">
        <v>30.17</v>
      </c>
      <c r="D285" s="226" t="s">
        <v>79</v>
      </c>
      <c r="F285" s="226">
        <v>10511</v>
      </c>
    </row>
    <row r="286" spans="1:6">
      <c r="A286" s="229">
        <v>38027.868055555555</v>
      </c>
      <c r="B286" s="228">
        <v>50</v>
      </c>
      <c r="C286" s="227">
        <v>30.19</v>
      </c>
      <c r="D286" s="226" t="s">
        <v>79</v>
      </c>
      <c r="F286" s="226">
        <v>10512</v>
      </c>
    </row>
    <row r="287" spans="1:6">
      <c r="A287" s="229">
        <v>38030.743055555555</v>
      </c>
      <c r="B287" s="228">
        <v>46.4</v>
      </c>
      <c r="C287" s="227">
        <v>30.16</v>
      </c>
      <c r="D287" s="226" t="s">
        <v>72</v>
      </c>
      <c r="F287" s="226">
        <v>10575</v>
      </c>
    </row>
    <row r="288" spans="1:6">
      <c r="A288" s="229">
        <v>38030.784722222219</v>
      </c>
      <c r="B288" s="228">
        <v>46.4</v>
      </c>
      <c r="C288" s="227">
        <v>30.18</v>
      </c>
      <c r="D288" s="226" t="s">
        <v>72</v>
      </c>
      <c r="F288" s="226">
        <v>10576</v>
      </c>
    </row>
    <row r="289" spans="1:6">
      <c r="A289" s="229">
        <v>38030.826388888891</v>
      </c>
      <c r="B289" s="228">
        <v>46.4</v>
      </c>
      <c r="C289" s="227">
        <v>30.18</v>
      </c>
      <c r="D289" s="226" t="s">
        <v>72</v>
      </c>
      <c r="F289" s="226">
        <v>10577</v>
      </c>
    </row>
    <row r="290" spans="1:6">
      <c r="A290" s="229">
        <v>38041.576388888891</v>
      </c>
      <c r="B290" s="228">
        <v>57.2</v>
      </c>
      <c r="C290" s="227">
        <v>29.97</v>
      </c>
      <c r="D290" s="226" t="s">
        <v>78</v>
      </c>
      <c r="F290" s="226">
        <v>10953</v>
      </c>
    </row>
    <row r="291" spans="1:6">
      <c r="A291" s="229">
        <v>38041.618055555555</v>
      </c>
      <c r="B291" s="228">
        <v>55.4</v>
      </c>
      <c r="C291" s="227">
        <v>29.97</v>
      </c>
      <c r="D291" s="226" t="s">
        <v>70</v>
      </c>
      <c r="F291" s="226">
        <v>10954</v>
      </c>
    </row>
    <row r="292" spans="1:6">
      <c r="A292" s="229">
        <v>38041.659722222219</v>
      </c>
      <c r="B292" s="228">
        <v>57.2</v>
      </c>
      <c r="C292" s="227">
        <v>29.95</v>
      </c>
      <c r="D292" s="226" t="s">
        <v>78</v>
      </c>
      <c r="F292" s="226">
        <v>10955</v>
      </c>
    </row>
    <row r="293" spans="1:6">
      <c r="A293" s="229">
        <v>38041.701388888891</v>
      </c>
      <c r="B293" s="228">
        <v>55.4</v>
      </c>
      <c r="C293" s="227">
        <v>29.93</v>
      </c>
      <c r="D293" s="226" t="s">
        <v>79</v>
      </c>
      <c r="F293" s="226">
        <v>10956</v>
      </c>
    </row>
    <row r="294" spans="1:6">
      <c r="A294" s="229">
        <v>38051.743055555555</v>
      </c>
      <c r="B294" s="228">
        <v>55.4</v>
      </c>
      <c r="C294" s="227">
        <v>30.19</v>
      </c>
      <c r="D294" s="226" t="s">
        <v>72</v>
      </c>
      <c r="F294" s="226">
        <v>11226</v>
      </c>
    </row>
    <row r="295" spans="1:6">
      <c r="A295" s="229">
        <v>38051.784722222219</v>
      </c>
      <c r="B295" s="228">
        <v>55.4</v>
      </c>
      <c r="C295" s="227">
        <v>30.21</v>
      </c>
      <c r="D295" s="226" t="s">
        <v>67</v>
      </c>
      <c r="F295" s="226">
        <v>11227</v>
      </c>
    </row>
    <row r="296" spans="1:6">
      <c r="A296" s="229">
        <v>38051.826388888891</v>
      </c>
      <c r="B296" s="228">
        <v>53.6</v>
      </c>
      <c r="C296" s="227">
        <v>30.21</v>
      </c>
      <c r="D296" s="226" t="s">
        <v>72</v>
      </c>
      <c r="F296" s="226">
        <v>11228</v>
      </c>
    </row>
    <row r="297" spans="1:6">
      <c r="A297" s="229">
        <v>38051.868055555555</v>
      </c>
      <c r="B297" s="228">
        <v>51.8</v>
      </c>
      <c r="C297" s="227">
        <v>30.24</v>
      </c>
      <c r="D297" s="226" t="s">
        <v>71</v>
      </c>
      <c r="F297" s="226">
        <v>11229</v>
      </c>
    </row>
    <row r="298" spans="1:6">
      <c r="A298" s="229">
        <v>38055.701388888891</v>
      </c>
      <c r="B298" s="228">
        <v>82.4</v>
      </c>
      <c r="C298" s="227">
        <v>30.09</v>
      </c>
      <c r="D298" s="226" t="s">
        <v>79</v>
      </c>
      <c r="F298" s="226">
        <v>11315</v>
      </c>
    </row>
    <row r="299" spans="1:6">
      <c r="A299" s="229">
        <v>38055.743055555555</v>
      </c>
      <c r="B299" s="228">
        <v>80.599999999999994</v>
      </c>
      <c r="C299" s="227">
        <v>30.09</v>
      </c>
      <c r="D299" s="226" t="s">
        <v>79</v>
      </c>
      <c r="F299" s="226">
        <v>11316</v>
      </c>
    </row>
    <row r="300" spans="1:6">
      <c r="A300" s="229">
        <v>38055.784722222219</v>
      </c>
      <c r="B300" s="228">
        <v>75.2</v>
      </c>
      <c r="C300" s="227">
        <v>30.11</v>
      </c>
      <c r="D300" s="226" t="s">
        <v>79</v>
      </c>
      <c r="F300" s="226">
        <v>11317</v>
      </c>
    </row>
    <row r="301" spans="1:6">
      <c r="A301" s="229">
        <v>38058.701388888891</v>
      </c>
      <c r="B301" s="228">
        <v>82.4</v>
      </c>
      <c r="C301" s="227">
        <v>29.88</v>
      </c>
      <c r="D301" s="226" t="s">
        <v>79</v>
      </c>
      <c r="F301" s="226">
        <v>11386</v>
      </c>
    </row>
    <row r="302" spans="1:6">
      <c r="A302" s="229">
        <v>38058.743055555555</v>
      </c>
      <c r="B302" s="228">
        <v>80.599999999999994</v>
      </c>
      <c r="C302" s="227">
        <v>29.89</v>
      </c>
      <c r="D302" s="226" t="s">
        <v>79</v>
      </c>
      <c r="F302" s="226">
        <v>11387</v>
      </c>
    </row>
    <row r="303" spans="1:6">
      <c r="A303" s="229">
        <v>38058.784722222219</v>
      </c>
      <c r="B303" s="228">
        <v>75.2</v>
      </c>
      <c r="C303" s="227">
        <v>29.9</v>
      </c>
      <c r="D303" s="226" t="s">
        <v>79</v>
      </c>
      <c r="F303" s="226">
        <v>11388</v>
      </c>
    </row>
    <row r="304" spans="1:6">
      <c r="A304" s="229">
        <v>38072.743055555555</v>
      </c>
      <c r="B304" s="228">
        <v>53.6</v>
      </c>
      <c r="C304" s="227">
        <v>30.12</v>
      </c>
      <c r="D304" s="226" t="s">
        <v>72</v>
      </c>
      <c r="F304" s="226">
        <v>11724</v>
      </c>
    </row>
    <row r="305" spans="1:6">
      <c r="A305" s="229">
        <v>38072.784722222219</v>
      </c>
      <c r="B305" s="228">
        <v>53.6</v>
      </c>
      <c r="C305" s="227">
        <v>30.12</v>
      </c>
      <c r="D305" s="226" t="s">
        <v>67</v>
      </c>
      <c r="F305" s="226">
        <v>11725</v>
      </c>
    </row>
    <row r="306" spans="1:6">
      <c r="A306" s="229">
        <v>38072.826388888891</v>
      </c>
      <c r="B306" s="228">
        <v>53.6</v>
      </c>
      <c r="C306" s="227">
        <v>30.14</v>
      </c>
      <c r="D306" s="226" t="s">
        <v>72</v>
      </c>
      <c r="F306" s="226">
        <v>11726</v>
      </c>
    </row>
    <row r="307" spans="1:6">
      <c r="A307" s="229">
        <v>38079.743055555555</v>
      </c>
      <c r="B307" s="228">
        <v>75.2</v>
      </c>
      <c r="C307" s="227">
        <v>29.76</v>
      </c>
      <c r="D307" s="226" t="s">
        <v>79</v>
      </c>
      <c r="F307" s="226">
        <v>11886</v>
      </c>
    </row>
    <row r="308" spans="1:6">
      <c r="A308" s="229">
        <v>38079.784722222219</v>
      </c>
      <c r="B308" s="228">
        <v>69.8</v>
      </c>
      <c r="C308" s="227">
        <v>29.77</v>
      </c>
      <c r="D308" s="226" t="s">
        <v>79</v>
      </c>
      <c r="F308" s="226">
        <v>11887</v>
      </c>
    </row>
    <row r="309" spans="1:6">
      <c r="A309" s="229">
        <v>38079.826388888891</v>
      </c>
      <c r="B309" s="228">
        <v>64.400000000000006</v>
      </c>
      <c r="C309" s="227">
        <v>29.79</v>
      </c>
      <c r="D309" s="226" t="s">
        <v>79</v>
      </c>
      <c r="F309" s="226">
        <v>11888</v>
      </c>
    </row>
    <row r="310" spans="1:6">
      <c r="A310" s="229">
        <v>38086.618055555555</v>
      </c>
      <c r="B310" s="228">
        <v>86</v>
      </c>
      <c r="C310" s="227">
        <v>29.98</v>
      </c>
      <c r="D310" s="226" t="s">
        <v>79</v>
      </c>
      <c r="F310" s="226">
        <v>12046</v>
      </c>
    </row>
    <row r="311" spans="1:6">
      <c r="A311" s="229">
        <v>38086.659722222219</v>
      </c>
      <c r="B311" s="228">
        <v>86</v>
      </c>
      <c r="C311" s="227">
        <v>29.96</v>
      </c>
      <c r="D311" s="226" t="s">
        <v>79</v>
      </c>
      <c r="F311" s="226">
        <v>12047</v>
      </c>
    </row>
    <row r="312" spans="1:6">
      <c r="A312" s="229">
        <v>38086.701388888891</v>
      </c>
      <c r="B312" s="228">
        <v>87.8</v>
      </c>
      <c r="C312" s="227">
        <v>29.95</v>
      </c>
      <c r="D312" s="226" t="s">
        <v>79</v>
      </c>
      <c r="F312" s="226">
        <v>12048</v>
      </c>
    </row>
    <row r="313" spans="1:6">
      <c r="A313" s="229">
        <v>38093.5625</v>
      </c>
      <c r="B313" s="228">
        <v>55.4</v>
      </c>
      <c r="C313" s="227">
        <v>30</v>
      </c>
      <c r="D313" s="226" t="s">
        <v>71</v>
      </c>
      <c r="F313" s="226">
        <v>12214</v>
      </c>
    </row>
    <row r="314" spans="1:6">
      <c r="A314" s="229">
        <v>38093.576388888891</v>
      </c>
      <c r="B314" s="228">
        <v>53.6</v>
      </c>
      <c r="C314" s="227">
        <v>30</v>
      </c>
      <c r="D314" s="226" t="s">
        <v>70</v>
      </c>
      <c r="F314" s="226">
        <v>12215</v>
      </c>
    </row>
    <row r="315" spans="1:6">
      <c r="A315" s="229">
        <v>38093.659722222219</v>
      </c>
      <c r="B315" s="228">
        <v>59</v>
      </c>
      <c r="C315" s="227">
        <v>29.96</v>
      </c>
      <c r="D315" s="226" t="s">
        <v>71</v>
      </c>
      <c r="F315" s="226">
        <v>12216</v>
      </c>
    </row>
    <row r="316" spans="1:6">
      <c r="A316" s="229">
        <v>38093.701388888891</v>
      </c>
      <c r="B316" s="228">
        <v>55.4</v>
      </c>
      <c r="C316" s="227">
        <v>29.97</v>
      </c>
      <c r="D316" s="226" t="s">
        <v>71</v>
      </c>
      <c r="F316" s="226">
        <v>12217</v>
      </c>
    </row>
    <row r="317" spans="1:6">
      <c r="A317" s="229">
        <v>38356.868055555555</v>
      </c>
      <c r="B317" s="228">
        <v>41</v>
      </c>
      <c r="C317" s="227">
        <v>29.99</v>
      </c>
      <c r="D317" s="226" t="s">
        <v>79</v>
      </c>
      <c r="F317" s="226">
        <v>12343</v>
      </c>
    </row>
    <row r="318" spans="1:6">
      <c r="A318" s="229">
        <v>38356.909722222219</v>
      </c>
      <c r="B318" s="228">
        <v>37.4</v>
      </c>
      <c r="C318" s="227">
        <v>30.03</v>
      </c>
      <c r="D318" s="226" t="s">
        <v>72</v>
      </c>
      <c r="F318" s="226">
        <v>12344</v>
      </c>
    </row>
    <row r="319" spans="1:6">
      <c r="A319" s="229">
        <v>38356.940972222219</v>
      </c>
      <c r="B319" s="228">
        <v>37.4</v>
      </c>
      <c r="C319" s="227">
        <v>30.04</v>
      </c>
      <c r="D319" s="226" t="s">
        <v>72</v>
      </c>
      <c r="F319" s="226">
        <v>12345</v>
      </c>
    </row>
    <row r="320" spans="1:6">
      <c r="A320" s="229">
        <v>38363.534722222219</v>
      </c>
      <c r="B320" s="228">
        <v>50</v>
      </c>
      <c r="C320" s="227">
        <v>29.86</v>
      </c>
      <c r="D320" s="226" t="s">
        <v>79</v>
      </c>
      <c r="F320" s="226">
        <v>12578</v>
      </c>
    </row>
    <row r="321" spans="1:6">
      <c r="A321" s="229">
        <v>38363.576388888891</v>
      </c>
      <c r="B321" s="228">
        <v>51.8</v>
      </c>
      <c r="C321" s="227">
        <v>29.87</v>
      </c>
      <c r="D321" s="226" t="s">
        <v>70</v>
      </c>
      <c r="F321" s="226">
        <v>12579</v>
      </c>
    </row>
    <row r="322" spans="1:6">
      <c r="A322" s="229">
        <v>38363.618055555555</v>
      </c>
      <c r="B322" s="228">
        <v>51.8</v>
      </c>
      <c r="C322" s="227">
        <v>29.9</v>
      </c>
      <c r="D322" s="226" t="s">
        <v>79</v>
      </c>
      <c r="F322" s="226">
        <v>12580</v>
      </c>
    </row>
    <row r="323" spans="1:6">
      <c r="A323" s="229">
        <v>38363.659722222219</v>
      </c>
      <c r="B323" s="228">
        <v>51.8</v>
      </c>
      <c r="C323" s="227">
        <v>29.93</v>
      </c>
      <c r="D323" s="226" t="s">
        <v>79</v>
      </c>
      <c r="F323" s="226">
        <v>12581</v>
      </c>
    </row>
    <row r="324" spans="1:6">
      <c r="A324" s="229">
        <v>38366.534722222219</v>
      </c>
      <c r="B324" s="228">
        <v>48.2</v>
      </c>
      <c r="C324" s="227">
        <v>30.26</v>
      </c>
      <c r="D324" s="226" t="s">
        <v>72</v>
      </c>
      <c r="F324" s="226">
        <v>12649</v>
      </c>
    </row>
    <row r="325" spans="1:6">
      <c r="A325" s="229">
        <v>38366.618055555555</v>
      </c>
      <c r="B325" s="228">
        <v>51.8</v>
      </c>
      <c r="C325" s="227">
        <v>30.22</v>
      </c>
      <c r="D325" s="226" t="s">
        <v>78</v>
      </c>
      <c r="F325" s="226">
        <v>12650</v>
      </c>
    </row>
    <row r="326" spans="1:6">
      <c r="A326" s="229">
        <v>38366.659722222219</v>
      </c>
      <c r="B326" s="228">
        <v>51.8</v>
      </c>
      <c r="C326" s="227">
        <v>30.23</v>
      </c>
      <c r="D326" s="226" t="s">
        <v>78</v>
      </c>
      <c r="F326" s="226">
        <v>12651</v>
      </c>
    </row>
    <row r="327" spans="1:6">
      <c r="A327" s="229">
        <v>38373.784722222219</v>
      </c>
      <c r="B327" s="228">
        <v>43</v>
      </c>
      <c r="C327" s="227">
        <v>30.09</v>
      </c>
      <c r="D327" s="226" t="s">
        <v>68</v>
      </c>
      <c r="F327" s="226">
        <v>12889</v>
      </c>
    </row>
    <row r="328" spans="1:6">
      <c r="A328" s="229">
        <v>38373.788194444445</v>
      </c>
      <c r="B328" s="228">
        <v>42.8</v>
      </c>
      <c r="C328" s="227">
        <v>30.09</v>
      </c>
      <c r="D328" s="226" t="s">
        <v>68</v>
      </c>
      <c r="F328" s="226">
        <v>12890</v>
      </c>
    </row>
    <row r="329" spans="1:6">
      <c r="A329" s="229">
        <v>38373.795138888891</v>
      </c>
      <c r="B329" s="228">
        <v>42.8</v>
      </c>
      <c r="C329" s="227">
        <v>30.1</v>
      </c>
      <c r="D329" s="226" t="s">
        <v>68</v>
      </c>
      <c r="F329" s="226">
        <v>12891</v>
      </c>
    </row>
    <row r="330" spans="1:6">
      <c r="A330" s="229">
        <v>38373.826388888891</v>
      </c>
      <c r="B330" s="228">
        <v>43</v>
      </c>
      <c r="C330" s="227">
        <v>30.11</v>
      </c>
      <c r="D330" s="226" t="s">
        <v>68</v>
      </c>
      <c r="F330" s="226">
        <v>12892</v>
      </c>
    </row>
    <row r="331" spans="1:6">
      <c r="A331" s="229">
        <v>38373.847222222219</v>
      </c>
      <c r="B331" s="228">
        <v>42.8</v>
      </c>
      <c r="C331" s="227">
        <v>30.11</v>
      </c>
      <c r="D331" s="226" t="s">
        <v>68</v>
      </c>
      <c r="F331" s="226">
        <v>12893</v>
      </c>
    </row>
    <row r="332" spans="1:6">
      <c r="A332" s="229">
        <v>38373.868055555555</v>
      </c>
      <c r="B332" s="228">
        <v>43</v>
      </c>
      <c r="C332" s="227">
        <v>30.11</v>
      </c>
      <c r="D332" s="226" t="s">
        <v>68</v>
      </c>
      <c r="F332" s="226">
        <v>12894</v>
      </c>
    </row>
    <row r="333" spans="1:6">
      <c r="A333" s="229">
        <v>38377.784722222219</v>
      </c>
      <c r="B333" s="228">
        <v>53.1</v>
      </c>
      <c r="C333" s="227">
        <v>29.91</v>
      </c>
      <c r="D333" s="226" t="s">
        <v>67</v>
      </c>
      <c r="F333" s="226">
        <v>13021</v>
      </c>
    </row>
    <row r="334" spans="1:6">
      <c r="A334" s="229">
        <v>38377.826388888891</v>
      </c>
      <c r="B334" s="228">
        <v>52</v>
      </c>
      <c r="C334" s="227">
        <v>29.92</v>
      </c>
      <c r="D334" s="226" t="s">
        <v>67</v>
      </c>
      <c r="F334" s="226">
        <v>13022</v>
      </c>
    </row>
    <row r="335" spans="1:6">
      <c r="A335" s="229">
        <v>38377.833333333336</v>
      </c>
      <c r="B335" s="228">
        <v>51.8</v>
      </c>
      <c r="C335" s="227">
        <v>29.91</v>
      </c>
      <c r="D335" s="226" t="s">
        <v>67</v>
      </c>
      <c r="F335" s="226">
        <v>13023</v>
      </c>
    </row>
    <row r="336" spans="1:6">
      <c r="A336" s="229">
        <v>38377.840277777781</v>
      </c>
      <c r="B336" s="228">
        <v>51.8</v>
      </c>
      <c r="C336" s="227">
        <v>29.92</v>
      </c>
      <c r="D336" s="226" t="s">
        <v>67</v>
      </c>
      <c r="F336" s="226">
        <v>13024</v>
      </c>
    </row>
    <row r="337" spans="1:6">
      <c r="A337" s="229">
        <v>38380.743055555555</v>
      </c>
      <c r="B337" s="228">
        <v>51.1</v>
      </c>
      <c r="C337" s="227">
        <v>30.09</v>
      </c>
      <c r="D337" s="226" t="s">
        <v>71</v>
      </c>
      <c r="F337" s="226">
        <v>13167</v>
      </c>
    </row>
    <row r="338" spans="1:6">
      <c r="A338" s="229">
        <v>38380.784722222219</v>
      </c>
      <c r="B338" s="228">
        <v>48.9</v>
      </c>
      <c r="C338" s="227">
        <v>30.11</v>
      </c>
      <c r="D338" s="226" t="s">
        <v>79</v>
      </c>
      <c r="F338" s="226">
        <v>13168</v>
      </c>
    </row>
    <row r="339" spans="1:6">
      <c r="A339" s="229">
        <v>38380.826388888891</v>
      </c>
      <c r="B339" s="228">
        <v>50</v>
      </c>
      <c r="C339" s="227">
        <v>30.14</v>
      </c>
      <c r="D339" s="226" t="s">
        <v>72</v>
      </c>
      <c r="F339" s="226">
        <v>13169</v>
      </c>
    </row>
    <row r="340" spans="1:6">
      <c r="A340" s="229">
        <v>38384.784722222219</v>
      </c>
      <c r="B340" s="228">
        <v>57</v>
      </c>
      <c r="C340" s="227">
        <v>30.32</v>
      </c>
      <c r="D340" s="226" t="s">
        <v>79</v>
      </c>
      <c r="F340" s="226">
        <v>13275</v>
      </c>
    </row>
    <row r="341" spans="1:6">
      <c r="A341" s="229">
        <v>38384.826388888891</v>
      </c>
      <c r="B341" s="228">
        <v>60.1</v>
      </c>
      <c r="C341" s="227">
        <v>30.33</v>
      </c>
      <c r="D341" s="226" t="s">
        <v>79</v>
      </c>
      <c r="F341" s="226">
        <v>13276</v>
      </c>
    </row>
    <row r="342" spans="1:6">
      <c r="A342" s="229">
        <v>38384.868055555555</v>
      </c>
      <c r="B342" s="228">
        <v>59</v>
      </c>
      <c r="C342" s="227">
        <v>30.34</v>
      </c>
      <c r="D342" s="226" t="s">
        <v>79</v>
      </c>
      <c r="F342" s="226">
        <v>13277</v>
      </c>
    </row>
    <row r="343" spans="1:6">
      <c r="A343" s="229">
        <v>38387.784722222219</v>
      </c>
      <c r="B343" s="228">
        <v>52</v>
      </c>
      <c r="C343" s="227">
        <v>30.07</v>
      </c>
      <c r="D343" s="226" t="s">
        <v>79</v>
      </c>
      <c r="F343" s="226">
        <v>13366</v>
      </c>
    </row>
    <row r="344" spans="1:6">
      <c r="A344" s="229">
        <v>38387.826388888891</v>
      </c>
      <c r="B344" s="228">
        <v>48.9</v>
      </c>
      <c r="C344" s="227">
        <v>30.07</v>
      </c>
      <c r="D344" s="226" t="s">
        <v>79</v>
      </c>
      <c r="F344" s="226">
        <v>13367</v>
      </c>
    </row>
    <row r="345" spans="1:6">
      <c r="A345" s="229">
        <v>38387.868055555555</v>
      </c>
      <c r="B345" s="228">
        <v>46.9</v>
      </c>
      <c r="C345" s="227">
        <v>30.08</v>
      </c>
      <c r="D345" s="226" t="s">
        <v>79</v>
      </c>
      <c r="F345" s="226">
        <v>13368</v>
      </c>
    </row>
    <row r="346" spans="1:6">
      <c r="A346" s="229">
        <v>38391.701388888891</v>
      </c>
      <c r="B346" s="228">
        <v>60.1</v>
      </c>
      <c r="C346" s="227">
        <v>30.07</v>
      </c>
      <c r="D346" s="226" t="s">
        <v>79</v>
      </c>
      <c r="F346" s="226">
        <v>13461</v>
      </c>
    </row>
    <row r="347" spans="1:6">
      <c r="A347" s="229">
        <v>38391.743055555555</v>
      </c>
      <c r="B347" s="228">
        <v>54</v>
      </c>
      <c r="C347" s="227">
        <v>30.07</v>
      </c>
      <c r="D347" s="226" t="s">
        <v>79</v>
      </c>
      <c r="F347" s="226">
        <v>13462</v>
      </c>
    </row>
    <row r="348" spans="1:6">
      <c r="A348" s="229">
        <v>38391.784722222219</v>
      </c>
      <c r="B348" s="228">
        <v>51.1</v>
      </c>
      <c r="C348" s="227">
        <v>30.08</v>
      </c>
      <c r="D348" s="226" t="s">
        <v>79</v>
      </c>
      <c r="F348" s="226">
        <v>13463</v>
      </c>
    </row>
    <row r="349" spans="1:6">
      <c r="A349" s="229">
        <v>38394.784722222219</v>
      </c>
      <c r="B349" s="228">
        <v>51.1</v>
      </c>
      <c r="C349" s="227">
        <v>29.8</v>
      </c>
      <c r="D349" s="226" t="s">
        <v>79</v>
      </c>
      <c r="F349" s="226">
        <v>13532</v>
      </c>
    </row>
    <row r="350" spans="1:6">
      <c r="A350" s="229">
        <v>38394.826388888891</v>
      </c>
      <c r="B350" s="228">
        <v>48.9</v>
      </c>
      <c r="C350" s="227">
        <v>29.82</v>
      </c>
      <c r="D350" s="226" t="s">
        <v>79</v>
      </c>
      <c r="F350" s="226">
        <v>13533</v>
      </c>
    </row>
    <row r="351" spans="1:6">
      <c r="A351" s="229">
        <v>38394.868055555555</v>
      </c>
      <c r="B351" s="228">
        <v>46</v>
      </c>
      <c r="C351" s="227">
        <v>29.83</v>
      </c>
      <c r="D351" s="226" t="s">
        <v>79</v>
      </c>
      <c r="F351" s="226">
        <v>13534</v>
      </c>
    </row>
    <row r="352" spans="1:6">
      <c r="A352" s="229">
        <v>38398.784722222219</v>
      </c>
      <c r="B352" s="228">
        <v>50</v>
      </c>
      <c r="C352" s="227">
        <v>30.01</v>
      </c>
      <c r="D352" s="226" t="s">
        <v>72</v>
      </c>
      <c r="F352" s="226">
        <v>13675</v>
      </c>
    </row>
    <row r="353" spans="1:6">
      <c r="A353" s="229">
        <v>38398.826388888891</v>
      </c>
      <c r="B353" s="228">
        <v>51.1</v>
      </c>
      <c r="C353" s="227">
        <v>30.02</v>
      </c>
      <c r="D353" s="226" t="s">
        <v>72</v>
      </c>
      <c r="F353" s="226">
        <v>13676</v>
      </c>
    </row>
    <row r="354" spans="1:6">
      <c r="A354" s="229">
        <v>38398.868055555555</v>
      </c>
      <c r="B354" s="228">
        <v>50</v>
      </c>
      <c r="C354" s="227">
        <v>30.02</v>
      </c>
      <c r="D354" s="226" t="s">
        <v>72</v>
      </c>
      <c r="F354" s="226">
        <v>13677</v>
      </c>
    </row>
    <row r="355" spans="1:6">
      <c r="A355" s="229">
        <v>38401.784722222219</v>
      </c>
      <c r="B355" s="228">
        <v>52</v>
      </c>
      <c r="C355" s="227">
        <v>29.79</v>
      </c>
      <c r="D355" s="226" t="s">
        <v>72</v>
      </c>
      <c r="F355" s="226">
        <v>13754</v>
      </c>
    </row>
    <row r="356" spans="1:6">
      <c r="A356" s="229">
        <v>38401.826388888891</v>
      </c>
      <c r="B356" s="228">
        <v>51.1</v>
      </c>
      <c r="C356" s="227">
        <v>29.8</v>
      </c>
      <c r="D356" s="226" t="s">
        <v>72</v>
      </c>
      <c r="F356" s="226">
        <v>13755</v>
      </c>
    </row>
    <row r="357" spans="1:6">
      <c r="A357" s="229">
        <v>38401.868055555555</v>
      </c>
      <c r="B357" s="228">
        <v>51.1</v>
      </c>
      <c r="C357" s="227">
        <v>29.81</v>
      </c>
      <c r="D357" s="226" t="s">
        <v>72</v>
      </c>
      <c r="F357" s="226">
        <v>13756</v>
      </c>
    </row>
    <row r="358" spans="1:6">
      <c r="A358" s="229">
        <v>38405.784722222219</v>
      </c>
      <c r="B358" s="228">
        <v>60.1</v>
      </c>
      <c r="C358" s="227">
        <v>29.89</v>
      </c>
      <c r="D358" s="226" t="s">
        <v>79</v>
      </c>
      <c r="F358" s="226">
        <v>13885</v>
      </c>
    </row>
    <row r="359" spans="1:6">
      <c r="A359" s="229">
        <v>38405.826388888891</v>
      </c>
      <c r="B359" s="228">
        <v>55.9</v>
      </c>
      <c r="C359" s="227">
        <v>29.9</v>
      </c>
      <c r="D359" s="226" t="s">
        <v>79</v>
      </c>
      <c r="F359" s="226">
        <v>13886</v>
      </c>
    </row>
    <row r="360" spans="1:6">
      <c r="A360" s="229">
        <v>38405.868055555555</v>
      </c>
      <c r="B360" s="228">
        <v>57.9</v>
      </c>
      <c r="C360" s="227">
        <v>29.92</v>
      </c>
      <c r="D360" s="226" t="s">
        <v>79</v>
      </c>
      <c r="F360" s="226">
        <v>13887</v>
      </c>
    </row>
    <row r="361" spans="1:6">
      <c r="A361" s="229">
        <v>38408.784722222219</v>
      </c>
      <c r="B361" s="228">
        <v>54</v>
      </c>
      <c r="C361" s="227">
        <v>29.98</v>
      </c>
      <c r="D361" s="226" t="s">
        <v>79</v>
      </c>
      <c r="F361" s="226">
        <v>13967</v>
      </c>
    </row>
    <row r="362" spans="1:6">
      <c r="A362" s="229">
        <v>38408.826388888891</v>
      </c>
      <c r="B362" s="228">
        <v>55</v>
      </c>
      <c r="C362" s="227">
        <v>29.99</v>
      </c>
      <c r="D362" s="226" t="s">
        <v>71</v>
      </c>
      <c r="F362" s="226">
        <v>13968</v>
      </c>
    </row>
    <row r="363" spans="1:6">
      <c r="A363" s="229">
        <v>38408.868055555555</v>
      </c>
      <c r="B363" s="228">
        <v>55</v>
      </c>
      <c r="C363" s="227">
        <v>30.01</v>
      </c>
      <c r="D363" s="226" t="s">
        <v>72</v>
      </c>
      <c r="F363" s="226">
        <v>13969</v>
      </c>
    </row>
    <row r="364" spans="1:6">
      <c r="A364" s="229">
        <v>38412.701388888891</v>
      </c>
      <c r="B364" s="228">
        <v>52</v>
      </c>
      <c r="C364" s="227">
        <v>29.94</v>
      </c>
      <c r="D364" s="226" t="s">
        <v>67</v>
      </c>
      <c r="F364" s="226">
        <v>14087</v>
      </c>
    </row>
    <row r="365" spans="1:6">
      <c r="A365" s="229">
        <v>38412.743055555555</v>
      </c>
      <c r="B365" s="228">
        <v>51.1</v>
      </c>
      <c r="C365" s="227">
        <v>29.95</v>
      </c>
      <c r="D365" s="226" t="s">
        <v>74</v>
      </c>
      <c r="F365" s="226">
        <v>14088</v>
      </c>
    </row>
    <row r="366" spans="1:6">
      <c r="A366" s="229">
        <v>38412.784722222219</v>
      </c>
      <c r="B366" s="228">
        <v>50</v>
      </c>
      <c r="C366" s="227">
        <v>29.94</v>
      </c>
      <c r="D366" s="226" t="s">
        <v>67</v>
      </c>
      <c r="F366" s="226">
        <v>14089</v>
      </c>
    </row>
    <row r="367" spans="1:6">
      <c r="A367" s="229">
        <v>38412.826388888891</v>
      </c>
      <c r="B367" s="228">
        <v>50</v>
      </c>
      <c r="C367" s="227">
        <v>29.95</v>
      </c>
      <c r="D367" s="226" t="s">
        <v>67</v>
      </c>
      <c r="F367" s="226">
        <v>14090</v>
      </c>
    </row>
    <row r="368" spans="1:6">
      <c r="A368" s="229">
        <v>38415.743055555555</v>
      </c>
      <c r="B368" s="228">
        <v>66</v>
      </c>
      <c r="C368" s="227">
        <v>30.03</v>
      </c>
      <c r="D368" s="226" t="s">
        <v>79</v>
      </c>
      <c r="F368" s="226">
        <v>14157</v>
      </c>
    </row>
    <row r="369" spans="1:6">
      <c r="A369" s="229">
        <v>38415.784722222219</v>
      </c>
      <c r="B369" s="228">
        <v>61</v>
      </c>
      <c r="C369" s="227">
        <v>30.04</v>
      </c>
      <c r="D369" s="226" t="s">
        <v>79</v>
      </c>
      <c r="F369" s="226">
        <v>14158</v>
      </c>
    </row>
    <row r="370" spans="1:6">
      <c r="A370" s="229">
        <v>38415.826388888891</v>
      </c>
      <c r="B370" s="228">
        <v>60.1</v>
      </c>
      <c r="C370" s="227">
        <v>30.05</v>
      </c>
      <c r="D370" s="226" t="s">
        <v>79</v>
      </c>
      <c r="F370" s="226">
        <v>14159</v>
      </c>
    </row>
    <row r="371" spans="1:6">
      <c r="A371" s="229">
        <v>38419.826388888891</v>
      </c>
      <c r="B371" s="228">
        <v>64.900000000000006</v>
      </c>
      <c r="C371" s="227">
        <v>30.13</v>
      </c>
      <c r="D371" s="226" t="s">
        <v>79</v>
      </c>
      <c r="F371" s="226">
        <v>14251</v>
      </c>
    </row>
    <row r="372" spans="1:6">
      <c r="A372" s="229">
        <v>38419.868055555555</v>
      </c>
      <c r="B372" s="228">
        <v>61</v>
      </c>
      <c r="C372" s="227">
        <v>30.15</v>
      </c>
      <c r="D372" s="226" t="s">
        <v>79</v>
      </c>
      <c r="F372" s="226">
        <v>14252</v>
      </c>
    </row>
    <row r="373" spans="1:6">
      <c r="A373" s="229">
        <v>38419.909722222219</v>
      </c>
      <c r="B373" s="228">
        <v>59</v>
      </c>
      <c r="C373" s="227">
        <v>30.17</v>
      </c>
      <c r="D373" s="226" t="s">
        <v>79</v>
      </c>
      <c r="F373" s="226">
        <v>14253</v>
      </c>
    </row>
    <row r="374" spans="1:6">
      <c r="A374" s="229">
        <v>38422.784722222219</v>
      </c>
      <c r="B374" s="228">
        <v>72</v>
      </c>
      <c r="C374" s="227">
        <v>29.96</v>
      </c>
      <c r="D374" s="226" t="s">
        <v>79</v>
      </c>
      <c r="F374" s="226">
        <v>14322</v>
      </c>
    </row>
    <row r="375" spans="1:6">
      <c r="A375" s="229">
        <v>38422.826388888891</v>
      </c>
      <c r="B375" s="228">
        <v>64.400000000000006</v>
      </c>
      <c r="C375" s="227">
        <v>29.98</v>
      </c>
      <c r="D375" s="226" t="s">
        <v>79</v>
      </c>
      <c r="F375" s="226">
        <v>14323</v>
      </c>
    </row>
    <row r="376" spans="1:6">
      <c r="A376" s="229">
        <v>38422.868055555555</v>
      </c>
      <c r="B376" s="228">
        <v>62.1</v>
      </c>
      <c r="C376" s="227">
        <v>30</v>
      </c>
      <c r="D376" s="226" t="s">
        <v>79</v>
      </c>
      <c r="F376" s="226">
        <v>14324</v>
      </c>
    </row>
    <row r="377" spans="1:6">
      <c r="A377" s="229">
        <v>38426.743055555555</v>
      </c>
      <c r="B377" s="228">
        <v>63</v>
      </c>
      <c r="C377" s="227">
        <v>30.01</v>
      </c>
      <c r="D377" s="226" t="s">
        <v>79</v>
      </c>
      <c r="F377" s="226">
        <v>14414</v>
      </c>
    </row>
    <row r="378" spans="1:6">
      <c r="A378" s="229">
        <v>38426.784722222219</v>
      </c>
      <c r="B378" s="228">
        <v>57.9</v>
      </c>
      <c r="C378" s="227">
        <v>30.03</v>
      </c>
      <c r="D378" s="226" t="s">
        <v>79</v>
      </c>
      <c r="F378" s="226">
        <v>14415</v>
      </c>
    </row>
    <row r="379" spans="1:6">
      <c r="A379" s="229">
        <v>38426.826388888891</v>
      </c>
      <c r="B379" s="228">
        <v>54</v>
      </c>
      <c r="C379" s="227">
        <v>30.05</v>
      </c>
      <c r="D379" s="226" t="s">
        <v>79</v>
      </c>
      <c r="F379" s="226">
        <v>14416</v>
      </c>
    </row>
    <row r="380" spans="1:6">
      <c r="A380" s="229">
        <v>38433.743055555555</v>
      </c>
      <c r="B380" s="228">
        <v>53.1</v>
      </c>
      <c r="C380" s="227">
        <v>29.54</v>
      </c>
      <c r="D380" s="226" t="s">
        <v>71</v>
      </c>
      <c r="F380" s="226">
        <v>14640</v>
      </c>
    </row>
    <row r="381" spans="1:6">
      <c r="A381" s="229">
        <v>38433.78125</v>
      </c>
      <c r="B381" s="228">
        <v>50</v>
      </c>
      <c r="C381" s="227">
        <v>29.55</v>
      </c>
      <c r="D381" s="226" t="s">
        <v>67</v>
      </c>
      <c r="F381" s="226">
        <v>14641</v>
      </c>
    </row>
    <row r="382" spans="1:6">
      <c r="A382" s="229">
        <v>38433.784722222219</v>
      </c>
      <c r="B382" s="228">
        <v>50</v>
      </c>
      <c r="C382" s="227">
        <v>29.56</v>
      </c>
      <c r="D382" s="226" t="s">
        <v>72</v>
      </c>
      <c r="F382" s="226">
        <v>14642</v>
      </c>
    </row>
    <row r="383" spans="1:6">
      <c r="A383" s="229">
        <v>38433.826388888891</v>
      </c>
      <c r="B383" s="228">
        <v>48</v>
      </c>
      <c r="C383" s="227">
        <v>29.6</v>
      </c>
      <c r="D383" s="226" t="s">
        <v>69</v>
      </c>
      <c r="F383" s="226">
        <v>14643</v>
      </c>
    </row>
    <row r="384" spans="1:6">
      <c r="A384" s="229">
        <v>38436.951388888891</v>
      </c>
      <c r="B384" s="228">
        <v>50</v>
      </c>
      <c r="C384" s="227">
        <v>30.24</v>
      </c>
      <c r="D384" s="226" t="s">
        <v>79</v>
      </c>
      <c r="F384" s="226">
        <v>14746</v>
      </c>
    </row>
    <row r="385" spans="1:6">
      <c r="A385" s="229">
        <v>38436.993055555555</v>
      </c>
      <c r="B385" s="228">
        <v>46.9</v>
      </c>
      <c r="C385" s="227">
        <v>30.24</v>
      </c>
      <c r="D385" s="226" t="s">
        <v>79</v>
      </c>
      <c r="F385" s="226">
        <v>14747</v>
      </c>
    </row>
    <row r="386" spans="1:6">
      <c r="A386" s="229">
        <v>38443.743055555555</v>
      </c>
      <c r="B386" s="228">
        <v>62.6</v>
      </c>
      <c r="C386" s="227">
        <v>30.1</v>
      </c>
      <c r="D386" s="226" t="s">
        <v>79</v>
      </c>
      <c r="F386" s="226">
        <v>14918</v>
      </c>
    </row>
    <row r="387" spans="1:6">
      <c r="A387" s="229">
        <v>38443.784722222219</v>
      </c>
      <c r="B387" s="228">
        <v>57.9</v>
      </c>
      <c r="C387" s="227">
        <v>30.09</v>
      </c>
      <c r="D387" s="226" t="s">
        <v>79</v>
      </c>
      <c r="F387" s="226">
        <v>14919</v>
      </c>
    </row>
    <row r="388" spans="1:6">
      <c r="A388" s="229">
        <v>38443.826388888891</v>
      </c>
      <c r="B388" s="228">
        <v>55.9</v>
      </c>
      <c r="C388" s="227">
        <v>30.1</v>
      </c>
      <c r="D388" s="226" t="s">
        <v>79</v>
      </c>
      <c r="F388" s="226">
        <v>14920</v>
      </c>
    </row>
    <row r="389" spans="1:6">
      <c r="A389" s="229">
        <v>38447.743055555555</v>
      </c>
      <c r="B389" s="228">
        <v>68</v>
      </c>
      <c r="C389" s="227">
        <v>30.11</v>
      </c>
      <c r="D389" s="226" t="s">
        <v>79</v>
      </c>
      <c r="F389" s="226">
        <v>15021</v>
      </c>
    </row>
    <row r="390" spans="1:6">
      <c r="A390" s="229">
        <v>38447.784722222219</v>
      </c>
      <c r="B390" s="228">
        <v>66.900000000000006</v>
      </c>
      <c r="C390" s="227">
        <v>30.1</v>
      </c>
      <c r="D390" s="226" t="s">
        <v>79</v>
      </c>
      <c r="F390" s="226">
        <v>15022</v>
      </c>
    </row>
    <row r="391" spans="1:6">
      <c r="A391" s="229">
        <v>38447.826388888891</v>
      </c>
      <c r="B391" s="228">
        <v>61</v>
      </c>
      <c r="C391" s="227">
        <v>30.1</v>
      </c>
      <c r="D391" s="226" t="s">
        <v>79</v>
      </c>
      <c r="F391" s="226">
        <v>15023</v>
      </c>
    </row>
    <row r="392" spans="1:6">
      <c r="A392" s="229">
        <v>38450.743055555555</v>
      </c>
      <c r="B392" s="228">
        <v>52</v>
      </c>
      <c r="C392" s="227">
        <v>29.81</v>
      </c>
      <c r="D392" s="226" t="s">
        <v>71</v>
      </c>
      <c r="F392" s="226">
        <v>15091</v>
      </c>
    </row>
    <row r="393" spans="1:6">
      <c r="A393" s="229">
        <v>38450.784722222219</v>
      </c>
      <c r="B393" s="228">
        <v>52</v>
      </c>
      <c r="C393" s="227">
        <v>29.82</v>
      </c>
      <c r="D393" s="226" t="s">
        <v>70</v>
      </c>
      <c r="F393" s="226">
        <v>15092</v>
      </c>
    </row>
    <row r="394" spans="1:6">
      <c r="A394" s="229">
        <v>38461.743055555555</v>
      </c>
      <c r="B394" s="228">
        <v>70</v>
      </c>
      <c r="C394" s="227">
        <v>29.89</v>
      </c>
      <c r="D394" s="226" t="s">
        <v>71</v>
      </c>
      <c r="F394" s="226">
        <v>15347</v>
      </c>
    </row>
    <row r="395" spans="1:6">
      <c r="A395" s="229">
        <v>38461.784722222219</v>
      </c>
      <c r="B395" s="228">
        <v>66.900000000000006</v>
      </c>
      <c r="C395" s="227">
        <v>29.9</v>
      </c>
      <c r="D395" s="226" t="s">
        <v>71</v>
      </c>
      <c r="F395" s="226">
        <v>15348</v>
      </c>
    </row>
    <row r="396" spans="1:6">
      <c r="A396" s="229">
        <v>38461.993055555555</v>
      </c>
      <c r="B396" s="228">
        <v>53.1</v>
      </c>
      <c r="C396" s="227">
        <v>30</v>
      </c>
      <c r="D396" s="226" t="s">
        <v>78</v>
      </c>
      <c r="F396" s="226">
        <v>15349</v>
      </c>
    </row>
    <row r="397" spans="1:6">
      <c r="A397" s="229">
        <v>38471.701388888891</v>
      </c>
      <c r="B397" s="228">
        <v>70</v>
      </c>
      <c r="C397" s="227">
        <v>30.06</v>
      </c>
      <c r="D397" s="226" t="s">
        <v>79</v>
      </c>
      <c r="F397" s="226">
        <v>15605</v>
      </c>
    </row>
    <row r="398" spans="1:6">
      <c r="A398" s="229">
        <v>38471.743055555555</v>
      </c>
      <c r="B398" s="228">
        <v>70</v>
      </c>
      <c r="C398" s="227">
        <v>30.05</v>
      </c>
      <c r="D398" s="226" t="s">
        <v>79</v>
      </c>
      <c r="F398" s="226">
        <v>15606</v>
      </c>
    </row>
    <row r="399" spans="1:6">
      <c r="A399" s="229">
        <v>38471.784722222219</v>
      </c>
      <c r="B399" s="228">
        <v>69.099999999999994</v>
      </c>
      <c r="C399" s="227">
        <v>30.05</v>
      </c>
      <c r="D399" s="226" t="s">
        <v>79</v>
      </c>
      <c r="F399" s="226">
        <v>15607</v>
      </c>
    </row>
    <row r="400" spans="1:6">
      <c r="A400" s="229">
        <v>38478.583333333336</v>
      </c>
      <c r="B400" s="228">
        <v>64.400000000000006</v>
      </c>
      <c r="C400" s="227">
        <v>29.92</v>
      </c>
      <c r="D400" s="226" t="s">
        <v>72</v>
      </c>
      <c r="F400" s="226">
        <v>15791</v>
      </c>
    </row>
    <row r="401" spans="1:6">
      <c r="A401" s="229">
        <v>38478.618055555555</v>
      </c>
      <c r="B401" s="228">
        <v>64</v>
      </c>
      <c r="C401" s="227">
        <v>29.92</v>
      </c>
      <c r="D401" s="226" t="s">
        <v>71</v>
      </c>
      <c r="F401" s="226">
        <v>15792</v>
      </c>
    </row>
    <row r="402" spans="1:6">
      <c r="A402" s="229">
        <v>38478.659722222219</v>
      </c>
      <c r="B402" s="228">
        <v>64.900000000000006</v>
      </c>
      <c r="C402" s="227">
        <v>29.91</v>
      </c>
      <c r="D402" s="226" t="s">
        <v>71</v>
      </c>
      <c r="F402" s="226">
        <v>15793</v>
      </c>
    </row>
    <row r="403" spans="1:6">
      <c r="A403" s="229">
        <v>38478.701388888891</v>
      </c>
      <c r="B403" s="228">
        <v>66</v>
      </c>
      <c r="C403" s="227">
        <v>29.9</v>
      </c>
      <c r="D403" s="226" t="s">
        <v>72</v>
      </c>
      <c r="F403" s="226">
        <v>15794</v>
      </c>
    </row>
    <row r="404" spans="1:6">
      <c r="A404" s="229">
        <v>38485.576388888891</v>
      </c>
      <c r="B404" s="228">
        <v>82</v>
      </c>
      <c r="C404" s="227">
        <v>29.93</v>
      </c>
      <c r="D404" s="226" t="s">
        <v>79</v>
      </c>
      <c r="F404" s="226">
        <v>16002</v>
      </c>
    </row>
    <row r="405" spans="1:6">
      <c r="A405" s="229">
        <v>38485.618055555555</v>
      </c>
      <c r="B405" s="228">
        <v>82.9</v>
      </c>
      <c r="C405" s="227">
        <v>29.91</v>
      </c>
      <c r="D405" s="226" t="s">
        <v>79</v>
      </c>
      <c r="F405" s="226">
        <v>16003</v>
      </c>
    </row>
    <row r="406" spans="1:6">
      <c r="A406" s="229">
        <v>38485.659722222219</v>
      </c>
      <c r="B406" s="228">
        <v>82.9</v>
      </c>
      <c r="C406" s="227">
        <v>29.9</v>
      </c>
      <c r="D406" s="226" t="s">
        <v>79</v>
      </c>
      <c r="F406" s="226">
        <v>16004</v>
      </c>
    </row>
    <row r="407" spans="1:6">
      <c r="A407" s="229">
        <v>38748.659722222219</v>
      </c>
      <c r="B407" s="228">
        <v>48.2</v>
      </c>
      <c r="C407" s="227">
        <v>30.14</v>
      </c>
      <c r="D407" s="226" t="s">
        <v>71</v>
      </c>
      <c r="F407" s="226">
        <v>16162</v>
      </c>
    </row>
    <row r="408" spans="1:6">
      <c r="A408" s="229">
        <v>38748.701388888891</v>
      </c>
      <c r="B408" s="228">
        <v>48</v>
      </c>
      <c r="C408" s="227">
        <v>30.16</v>
      </c>
      <c r="D408" s="226" t="s">
        <v>72</v>
      </c>
      <c r="F408" s="226">
        <v>16163</v>
      </c>
    </row>
    <row r="409" spans="1:6">
      <c r="A409" s="229">
        <v>38748.743055555555</v>
      </c>
      <c r="B409" s="228">
        <v>46.9</v>
      </c>
      <c r="C409" s="227">
        <v>30.16</v>
      </c>
      <c r="D409" s="226" t="s">
        <v>72</v>
      </c>
      <c r="F409" s="226">
        <v>16164</v>
      </c>
    </row>
    <row r="410" spans="1:6">
      <c r="A410" s="229">
        <v>38755.743055555555</v>
      </c>
      <c r="B410" s="228">
        <v>69.099999999999994</v>
      </c>
      <c r="C410" s="227">
        <v>30.13</v>
      </c>
      <c r="D410" s="226" t="s">
        <v>79</v>
      </c>
      <c r="F410" s="226">
        <v>16439</v>
      </c>
    </row>
    <row r="411" spans="1:6">
      <c r="A411" s="229">
        <v>38755.784722222219</v>
      </c>
      <c r="B411" s="228">
        <v>64.900000000000006</v>
      </c>
      <c r="C411" s="227">
        <v>30.14</v>
      </c>
      <c r="D411" s="226" t="s">
        <v>79</v>
      </c>
      <c r="F411" s="226">
        <v>16440</v>
      </c>
    </row>
    <row r="412" spans="1:6">
      <c r="A412" s="229">
        <v>38765.576388888891</v>
      </c>
      <c r="B412" s="228">
        <v>48</v>
      </c>
      <c r="C412" s="227">
        <v>29.93</v>
      </c>
      <c r="D412" s="226" t="s">
        <v>70</v>
      </c>
      <c r="F412" s="226">
        <v>16672</v>
      </c>
    </row>
    <row r="413" spans="1:6">
      <c r="A413" s="229">
        <v>38765.618055555555</v>
      </c>
      <c r="B413" s="228">
        <v>48</v>
      </c>
      <c r="C413" s="227">
        <v>29.92</v>
      </c>
      <c r="D413" s="226" t="s">
        <v>78</v>
      </c>
      <c r="F413" s="226">
        <v>16673</v>
      </c>
    </row>
    <row r="414" spans="1:6">
      <c r="A414" s="229">
        <v>38765.659722222219</v>
      </c>
      <c r="B414" s="228">
        <v>48</v>
      </c>
      <c r="C414" s="227">
        <v>29.91</v>
      </c>
      <c r="D414" s="226" t="s">
        <v>70</v>
      </c>
      <c r="F414" s="226">
        <v>16674</v>
      </c>
    </row>
    <row r="415" spans="1:6">
      <c r="A415" s="229">
        <v>38772.743055555555</v>
      </c>
      <c r="B415" s="228">
        <v>57.9</v>
      </c>
      <c r="C415" s="227">
        <v>30.01</v>
      </c>
      <c r="D415" s="226" t="s">
        <v>79</v>
      </c>
      <c r="F415" s="226">
        <v>16856</v>
      </c>
    </row>
    <row r="416" spans="1:6">
      <c r="A416" s="229">
        <v>38772.784722222219</v>
      </c>
      <c r="B416" s="228">
        <v>57.9</v>
      </c>
      <c r="C416" s="227">
        <v>30.03</v>
      </c>
      <c r="D416" s="226" t="s">
        <v>79</v>
      </c>
      <c r="F416" s="226">
        <v>16857</v>
      </c>
    </row>
    <row r="417" spans="1:6">
      <c r="A417" s="229">
        <v>38772.826388888891</v>
      </c>
      <c r="B417" s="228">
        <v>52</v>
      </c>
      <c r="C417" s="227">
        <v>30.04</v>
      </c>
      <c r="D417" s="226" t="s">
        <v>79</v>
      </c>
      <c r="F417" s="226">
        <v>16858</v>
      </c>
    </row>
    <row r="418" spans="1:6">
      <c r="A418" s="229">
        <v>38797.451388888891</v>
      </c>
      <c r="B418" s="228">
        <v>46.9</v>
      </c>
      <c r="C418" s="227">
        <v>30.07</v>
      </c>
      <c r="D418" s="226" t="s">
        <v>72</v>
      </c>
      <c r="F418" s="226">
        <v>17011</v>
      </c>
    </row>
    <row r="419" spans="1:6">
      <c r="A419" s="229">
        <v>38797.489583333336</v>
      </c>
      <c r="B419" s="228">
        <v>48.2</v>
      </c>
      <c r="C419" s="227">
        <v>30.07</v>
      </c>
      <c r="D419" s="226" t="s">
        <v>72</v>
      </c>
      <c r="F419" s="226">
        <v>17012</v>
      </c>
    </row>
    <row r="420" spans="1:6">
      <c r="A420" s="229">
        <v>38797.493055555555</v>
      </c>
      <c r="B420" s="228">
        <v>48</v>
      </c>
      <c r="C420" s="227">
        <v>30.07</v>
      </c>
      <c r="D420" s="226" t="s">
        <v>72</v>
      </c>
      <c r="F420" s="226">
        <v>17013</v>
      </c>
    </row>
    <row r="421" spans="1:6">
      <c r="A421" s="229">
        <v>38797.534722222219</v>
      </c>
      <c r="B421" s="228">
        <v>51.1</v>
      </c>
      <c r="C421" s="227">
        <v>30.07</v>
      </c>
      <c r="D421" s="226" t="s">
        <v>72</v>
      </c>
      <c r="F421" s="226">
        <v>17014</v>
      </c>
    </row>
    <row r="422" spans="1:6">
      <c r="A422" s="229">
        <v>38797.951388888891</v>
      </c>
      <c r="B422" s="228">
        <v>46</v>
      </c>
      <c r="C422" s="227">
        <v>30.17</v>
      </c>
      <c r="D422" s="226" t="s">
        <v>72</v>
      </c>
      <c r="F422" s="226">
        <v>17015</v>
      </c>
    </row>
    <row r="423" spans="1:6">
      <c r="A423" s="229">
        <v>38797.993055555555</v>
      </c>
      <c r="B423" s="228">
        <v>46</v>
      </c>
      <c r="C423" s="227">
        <v>30.18</v>
      </c>
      <c r="D423" s="226" t="s">
        <v>72</v>
      </c>
      <c r="F423" s="226">
        <v>17016</v>
      </c>
    </row>
    <row r="424" spans="1:6">
      <c r="A424" s="229">
        <v>39445.688194444447</v>
      </c>
      <c r="B424" s="228">
        <v>37.4</v>
      </c>
      <c r="C424" s="227">
        <v>30.2</v>
      </c>
      <c r="D424" s="226" t="s">
        <v>75</v>
      </c>
      <c r="F424" s="226">
        <v>17180</v>
      </c>
    </row>
    <row r="425" spans="1:6">
      <c r="A425" s="229">
        <v>39445.703472222223</v>
      </c>
      <c r="B425" s="228">
        <v>37</v>
      </c>
      <c r="C425" s="227">
        <v>30.2</v>
      </c>
      <c r="D425" s="226" t="s">
        <v>75</v>
      </c>
      <c r="F425" s="226">
        <v>17181</v>
      </c>
    </row>
    <row r="426" spans="1:6">
      <c r="A426" s="229">
        <v>39445.715277777781</v>
      </c>
      <c r="B426" s="228">
        <v>37.4</v>
      </c>
      <c r="C426" s="227">
        <v>30.2</v>
      </c>
      <c r="D426" s="226" t="s">
        <v>75</v>
      </c>
      <c r="F426" s="226">
        <v>17182</v>
      </c>
    </row>
    <row r="427" spans="1:6">
      <c r="A427" s="229">
        <v>39445.745138888888</v>
      </c>
      <c r="B427" s="228">
        <v>37</v>
      </c>
      <c r="C427" s="227">
        <v>30.2</v>
      </c>
      <c r="D427" s="226" t="s">
        <v>75</v>
      </c>
      <c r="F427" s="226">
        <v>17183</v>
      </c>
    </row>
    <row r="428" spans="1:6">
      <c r="A428" s="229">
        <v>39445.759722222225</v>
      </c>
      <c r="B428" s="228">
        <v>37.4</v>
      </c>
      <c r="C428" s="227">
        <v>30.21</v>
      </c>
      <c r="D428" s="226" t="s">
        <v>75</v>
      </c>
      <c r="F428" s="226">
        <v>17184</v>
      </c>
    </row>
    <row r="429" spans="1:6">
      <c r="A429" s="229">
        <v>39445.768055555556</v>
      </c>
      <c r="B429" s="228">
        <v>37.4</v>
      </c>
      <c r="C429" s="227">
        <v>30.22</v>
      </c>
      <c r="D429" s="226" t="s">
        <v>68</v>
      </c>
      <c r="F429" s="226">
        <v>17185</v>
      </c>
    </row>
    <row r="430" spans="1:6">
      <c r="A430" s="229">
        <v>39445.770833333336</v>
      </c>
      <c r="B430" s="228">
        <v>37.4</v>
      </c>
      <c r="C430" s="227">
        <v>30.21</v>
      </c>
      <c r="D430" s="226" t="s">
        <v>80</v>
      </c>
      <c r="F430" s="226">
        <v>17186</v>
      </c>
    </row>
    <row r="431" spans="1:6">
      <c r="A431" s="229">
        <v>39445.777083333334</v>
      </c>
      <c r="B431" s="228">
        <v>37.4</v>
      </c>
      <c r="C431" s="227">
        <v>30.21</v>
      </c>
      <c r="D431" s="226" t="s">
        <v>75</v>
      </c>
      <c r="F431" s="226">
        <v>17187</v>
      </c>
    </row>
    <row r="432" spans="1:6">
      <c r="A432" s="229">
        <v>39448.786805555559</v>
      </c>
      <c r="B432" s="228">
        <v>41</v>
      </c>
      <c r="C432" s="227">
        <v>30.2</v>
      </c>
      <c r="D432" s="226" t="s">
        <v>71</v>
      </c>
      <c r="F432" s="226">
        <v>17280</v>
      </c>
    </row>
    <row r="433" spans="1:6">
      <c r="A433" s="229">
        <v>39448.828472222223</v>
      </c>
      <c r="B433" s="228">
        <v>37.9</v>
      </c>
      <c r="C433" s="227">
        <v>30.19</v>
      </c>
      <c r="D433" s="226" t="s">
        <v>79</v>
      </c>
      <c r="F433" s="226">
        <v>17281</v>
      </c>
    </row>
    <row r="434" spans="1:6">
      <c r="A434" s="229">
        <v>39448.870138888888</v>
      </c>
      <c r="B434" s="228">
        <v>39</v>
      </c>
      <c r="C434" s="227">
        <v>30.18</v>
      </c>
      <c r="D434" s="226" t="s">
        <v>79</v>
      </c>
      <c r="F434" s="226">
        <v>17282</v>
      </c>
    </row>
    <row r="435" spans="1:6">
      <c r="A435" s="229">
        <v>39456.054861111108</v>
      </c>
      <c r="B435" s="228">
        <v>39.200000000000003</v>
      </c>
      <c r="C435" s="227">
        <v>30.2</v>
      </c>
      <c r="D435" s="226" t="s">
        <v>72</v>
      </c>
      <c r="F435" s="226">
        <v>17542</v>
      </c>
    </row>
    <row r="436" spans="1:6">
      <c r="A436" s="229">
        <v>39456.078472222223</v>
      </c>
      <c r="B436" s="228">
        <v>39.9</v>
      </c>
      <c r="C436" s="227">
        <v>30.2</v>
      </c>
      <c r="D436" s="226" t="s">
        <v>72</v>
      </c>
      <c r="F436" s="226">
        <v>17543</v>
      </c>
    </row>
    <row r="437" spans="1:6">
      <c r="A437" s="229">
        <v>39456.09097222222</v>
      </c>
      <c r="B437" s="228">
        <v>39.200000000000003</v>
      </c>
      <c r="C437" s="227">
        <v>30.21</v>
      </c>
      <c r="D437" s="226" t="s">
        <v>72</v>
      </c>
      <c r="F437" s="226">
        <v>17544</v>
      </c>
    </row>
    <row r="438" spans="1:6">
      <c r="A438" s="229">
        <v>39456.118055555555</v>
      </c>
      <c r="B438" s="228">
        <v>41</v>
      </c>
      <c r="C438" s="227">
        <v>30.22</v>
      </c>
      <c r="D438" s="226" t="s">
        <v>72</v>
      </c>
      <c r="F438" s="226">
        <v>17545</v>
      </c>
    </row>
    <row r="439" spans="1:6">
      <c r="A439" s="229">
        <v>39456.120138888888</v>
      </c>
      <c r="B439" s="228">
        <v>39.9</v>
      </c>
      <c r="C439" s="227">
        <v>30.22</v>
      </c>
      <c r="D439" s="226" t="s">
        <v>72</v>
      </c>
      <c r="F439" s="226">
        <v>17546</v>
      </c>
    </row>
    <row r="440" spans="1:6">
      <c r="A440" s="229">
        <v>39456.161805555559</v>
      </c>
      <c r="B440" s="228">
        <v>41</v>
      </c>
      <c r="C440" s="227">
        <v>30.22</v>
      </c>
      <c r="D440" s="226" t="s">
        <v>68</v>
      </c>
      <c r="F440" s="226">
        <v>17547</v>
      </c>
    </row>
    <row r="441" spans="1:6">
      <c r="A441" s="229">
        <v>39459.703472222223</v>
      </c>
      <c r="B441" s="228">
        <v>51.1</v>
      </c>
      <c r="C441" s="227">
        <v>30.29</v>
      </c>
      <c r="D441" s="226" t="s">
        <v>79</v>
      </c>
      <c r="F441" s="226">
        <v>17719</v>
      </c>
    </row>
    <row r="442" spans="1:6">
      <c r="A442" s="229">
        <v>39459.745138888888</v>
      </c>
      <c r="B442" s="228">
        <v>48.9</v>
      </c>
      <c r="C442" s="227">
        <v>30.3</v>
      </c>
      <c r="D442" s="226" t="s">
        <v>79</v>
      </c>
      <c r="F442" s="226">
        <v>17720</v>
      </c>
    </row>
    <row r="443" spans="1:6">
      <c r="A443" s="229">
        <v>39459.786805555559</v>
      </c>
      <c r="B443" s="228">
        <v>46.9</v>
      </c>
      <c r="C443" s="227">
        <v>30.3</v>
      </c>
      <c r="D443" s="226" t="s">
        <v>79</v>
      </c>
      <c r="F443" s="226">
        <v>17721</v>
      </c>
    </row>
    <row r="444" spans="1:6">
      <c r="A444" s="229">
        <v>39459.828472222223</v>
      </c>
      <c r="B444" s="228">
        <v>44.1</v>
      </c>
      <c r="C444" s="227">
        <v>30.31</v>
      </c>
      <c r="D444" s="226" t="s">
        <v>79</v>
      </c>
      <c r="F444" s="226">
        <v>17722</v>
      </c>
    </row>
    <row r="445" spans="1:6">
      <c r="A445" s="229">
        <v>39459.870138888888</v>
      </c>
      <c r="B445" s="228">
        <v>42.1</v>
      </c>
      <c r="C445" s="227">
        <v>30.3</v>
      </c>
      <c r="D445" s="226" t="s">
        <v>79</v>
      </c>
      <c r="F445" s="226">
        <v>17723</v>
      </c>
    </row>
    <row r="446" spans="1:6">
      <c r="A446" s="229">
        <v>39462.870138888888</v>
      </c>
      <c r="B446" s="228">
        <v>46.9</v>
      </c>
      <c r="C446" s="227">
        <v>30.31</v>
      </c>
      <c r="D446" s="226" t="s">
        <v>79</v>
      </c>
      <c r="F446" s="226">
        <v>17795</v>
      </c>
    </row>
    <row r="447" spans="1:6">
      <c r="A447" s="229">
        <v>39462.911805555559</v>
      </c>
      <c r="B447" s="228">
        <v>46.9</v>
      </c>
      <c r="C447" s="227">
        <v>30.31</v>
      </c>
      <c r="D447" s="226" t="s">
        <v>79</v>
      </c>
      <c r="F447" s="226">
        <v>17796</v>
      </c>
    </row>
    <row r="448" spans="1:6">
      <c r="A448" s="229">
        <v>39466.828472222223</v>
      </c>
      <c r="B448" s="228">
        <v>39.9</v>
      </c>
      <c r="C448" s="227">
        <v>30.11</v>
      </c>
      <c r="D448" s="226" t="s">
        <v>79</v>
      </c>
      <c r="F448" s="226">
        <v>17890</v>
      </c>
    </row>
    <row r="449" spans="1:6">
      <c r="A449" s="229">
        <v>39466.870138888888</v>
      </c>
      <c r="B449" s="228">
        <v>39</v>
      </c>
      <c r="C449" s="227">
        <v>30.09</v>
      </c>
      <c r="D449" s="226" t="s">
        <v>67</v>
      </c>
      <c r="F449" s="226">
        <v>17891</v>
      </c>
    </row>
    <row r="450" spans="1:6">
      <c r="A450" s="229">
        <v>39466.911805555559</v>
      </c>
      <c r="B450" s="228">
        <v>37</v>
      </c>
      <c r="C450" s="227">
        <v>30.09</v>
      </c>
      <c r="D450" s="226" t="s">
        <v>74</v>
      </c>
      <c r="F450" s="226">
        <v>17892</v>
      </c>
    </row>
    <row r="451" spans="1:6">
      <c r="A451" s="229">
        <v>39470.786805555559</v>
      </c>
      <c r="B451" s="228">
        <v>44.1</v>
      </c>
      <c r="C451" s="227">
        <v>29.84</v>
      </c>
      <c r="D451" s="226" t="s">
        <v>72</v>
      </c>
      <c r="F451" s="226">
        <v>18006</v>
      </c>
    </row>
    <row r="452" spans="1:6">
      <c r="A452" s="229">
        <v>39470.828472222223</v>
      </c>
      <c r="B452" s="228">
        <v>43</v>
      </c>
      <c r="C452" s="227">
        <v>29.83</v>
      </c>
      <c r="D452" s="226" t="s">
        <v>72</v>
      </c>
      <c r="F452" s="226">
        <v>18007</v>
      </c>
    </row>
    <row r="453" spans="1:6">
      <c r="A453" s="229">
        <v>39470.870138888888</v>
      </c>
      <c r="B453" s="228">
        <v>41</v>
      </c>
      <c r="C453" s="227">
        <v>29.81</v>
      </c>
      <c r="D453" s="226" t="s">
        <v>71</v>
      </c>
      <c r="F453" s="226">
        <v>18008</v>
      </c>
    </row>
    <row r="454" spans="1:6">
      <c r="A454" s="229">
        <v>39474.870138888888</v>
      </c>
      <c r="B454" s="228">
        <v>42.1</v>
      </c>
      <c r="C454" s="227">
        <v>29.4</v>
      </c>
      <c r="D454" s="226" t="s">
        <v>72</v>
      </c>
      <c r="F454" s="226">
        <v>18158</v>
      </c>
    </row>
    <row r="455" spans="1:6">
      <c r="A455" s="229">
        <v>39474.911805555559</v>
      </c>
      <c r="B455" s="228">
        <v>41</v>
      </c>
      <c r="C455" s="227">
        <v>29.46</v>
      </c>
      <c r="D455" s="226" t="s">
        <v>71</v>
      </c>
      <c r="F455" s="226">
        <v>18159</v>
      </c>
    </row>
    <row r="456" spans="1:6">
      <c r="A456" s="229">
        <v>39474.953472222223</v>
      </c>
      <c r="B456" s="228">
        <v>37</v>
      </c>
      <c r="C456" s="227">
        <v>29.51</v>
      </c>
      <c r="D456" s="226" t="s">
        <v>79</v>
      </c>
      <c r="F456" s="226">
        <v>18160</v>
      </c>
    </row>
    <row r="457" spans="1:6">
      <c r="A457" s="229">
        <v>39476.786805555559</v>
      </c>
      <c r="B457" s="228">
        <v>39</v>
      </c>
      <c r="C457" s="227">
        <v>30.11</v>
      </c>
      <c r="D457" s="226" t="s">
        <v>79</v>
      </c>
      <c r="F457" s="226">
        <v>18215</v>
      </c>
    </row>
    <row r="458" spans="1:6">
      <c r="A458" s="229">
        <v>39476.828472222223</v>
      </c>
      <c r="B458" s="228">
        <v>35.1</v>
      </c>
      <c r="C458" s="227">
        <v>30.11</v>
      </c>
      <c r="D458" s="226" t="s">
        <v>79</v>
      </c>
      <c r="F458" s="226">
        <v>18216</v>
      </c>
    </row>
    <row r="459" spans="1:6">
      <c r="A459" s="229">
        <v>39476.870138888888</v>
      </c>
      <c r="B459" s="228">
        <v>37</v>
      </c>
      <c r="C459" s="227">
        <v>30.1</v>
      </c>
      <c r="D459" s="226" t="s">
        <v>79</v>
      </c>
      <c r="F459" s="226">
        <v>18217</v>
      </c>
    </row>
    <row r="460" spans="1:6">
      <c r="A460" s="229">
        <v>39481.321527777778</v>
      </c>
      <c r="B460" s="228">
        <v>39.200000000000003</v>
      </c>
      <c r="C460" s="227">
        <v>29.64</v>
      </c>
      <c r="D460" s="226" t="s">
        <v>71</v>
      </c>
      <c r="F460" s="226">
        <v>18437</v>
      </c>
    </row>
    <row r="461" spans="1:6">
      <c r="A461" s="229">
        <v>39481.328472222223</v>
      </c>
      <c r="B461" s="228">
        <v>39</v>
      </c>
      <c r="C461" s="227">
        <v>29.65</v>
      </c>
      <c r="D461" s="226" t="s">
        <v>72</v>
      </c>
      <c r="F461" s="226">
        <v>18438</v>
      </c>
    </row>
    <row r="462" spans="1:6">
      <c r="A462" s="229">
        <v>39481.361111111109</v>
      </c>
      <c r="B462" s="228">
        <v>39.200000000000003</v>
      </c>
      <c r="C462" s="227">
        <v>29.68</v>
      </c>
      <c r="D462" s="226" t="s">
        <v>70</v>
      </c>
      <c r="F462" s="226">
        <v>18439</v>
      </c>
    </row>
    <row r="463" spans="1:6">
      <c r="A463" s="229">
        <v>39481.449999999997</v>
      </c>
      <c r="B463" s="228">
        <v>44.6</v>
      </c>
      <c r="C463" s="227">
        <v>29.73</v>
      </c>
      <c r="D463" s="226" t="s">
        <v>72</v>
      </c>
      <c r="F463" s="226">
        <v>18440</v>
      </c>
    </row>
    <row r="464" spans="1:6">
      <c r="A464" s="229">
        <v>39483.828472222223</v>
      </c>
      <c r="B464" s="228">
        <v>46.9</v>
      </c>
      <c r="C464" s="227">
        <v>30.31</v>
      </c>
      <c r="D464" s="226" t="s">
        <v>72</v>
      </c>
      <c r="F464" s="226">
        <v>18501</v>
      </c>
    </row>
    <row r="465" spans="1:6">
      <c r="A465" s="229">
        <v>39483.870138888888</v>
      </c>
      <c r="B465" s="228">
        <v>46</v>
      </c>
      <c r="C465" s="227">
        <v>30.31</v>
      </c>
      <c r="D465" s="226" t="s">
        <v>72</v>
      </c>
      <c r="F465" s="226">
        <v>18502</v>
      </c>
    </row>
    <row r="466" spans="1:6">
      <c r="A466" s="229">
        <v>39490.786805555559</v>
      </c>
      <c r="B466" s="228">
        <v>57</v>
      </c>
      <c r="C466" s="227">
        <v>30.03</v>
      </c>
      <c r="D466" s="226" t="s">
        <v>79</v>
      </c>
      <c r="F466" s="226">
        <v>18668</v>
      </c>
    </row>
    <row r="467" spans="1:6">
      <c r="A467" s="229">
        <v>39490.828472222223</v>
      </c>
      <c r="B467" s="228">
        <v>53.1</v>
      </c>
      <c r="C467" s="227">
        <v>30.03</v>
      </c>
      <c r="D467" s="226" t="s">
        <v>79</v>
      </c>
      <c r="F467" s="226">
        <v>18669</v>
      </c>
    </row>
    <row r="468" spans="1:6">
      <c r="A468" s="229">
        <v>39490.870138888888</v>
      </c>
      <c r="B468" s="228">
        <v>50</v>
      </c>
      <c r="C468" s="227">
        <v>30.04</v>
      </c>
      <c r="D468" s="226" t="s">
        <v>79</v>
      </c>
      <c r="F468" s="226">
        <v>18670</v>
      </c>
    </row>
    <row r="469" spans="1:6">
      <c r="A469" s="229">
        <v>39494.786805555559</v>
      </c>
      <c r="B469" s="228">
        <v>55</v>
      </c>
      <c r="C469" s="227">
        <v>30.13</v>
      </c>
      <c r="D469" s="226" t="s">
        <v>79</v>
      </c>
      <c r="F469" s="226">
        <v>18764</v>
      </c>
    </row>
    <row r="470" spans="1:6">
      <c r="A470" s="229">
        <v>39494.828472222223</v>
      </c>
      <c r="B470" s="228">
        <v>48.9</v>
      </c>
      <c r="C470" s="227">
        <v>30.14</v>
      </c>
      <c r="D470" s="226" t="s">
        <v>79</v>
      </c>
      <c r="F470" s="226">
        <v>18765</v>
      </c>
    </row>
    <row r="471" spans="1:6">
      <c r="A471" s="229">
        <v>39494.870138888888</v>
      </c>
      <c r="B471" s="228">
        <v>48</v>
      </c>
      <c r="C471" s="227">
        <v>30.16</v>
      </c>
      <c r="D471" s="226" t="s">
        <v>79</v>
      </c>
      <c r="F471" s="226">
        <v>18766</v>
      </c>
    </row>
    <row r="472" spans="1:6">
      <c r="A472" s="229">
        <v>39498.786805555559</v>
      </c>
      <c r="B472" s="228">
        <v>51.1</v>
      </c>
      <c r="C472" s="227">
        <v>30.01</v>
      </c>
      <c r="D472" s="226" t="s">
        <v>72</v>
      </c>
      <c r="F472" s="226">
        <v>18894</v>
      </c>
    </row>
    <row r="473" spans="1:6">
      <c r="A473" s="229">
        <v>39498.828472222223</v>
      </c>
      <c r="B473" s="228">
        <v>48</v>
      </c>
      <c r="C473" s="227">
        <v>30</v>
      </c>
      <c r="D473" s="226" t="s">
        <v>72</v>
      </c>
      <c r="F473" s="226">
        <v>18895</v>
      </c>
    </row>
    <row r="474" spans="1:6">
      <c r="A474" s="229">
        <v>39498.870138888888</v>
      </c>
      <c r="B474" s="228">
        <v>50</v>
      </c>
      <c r="C474" s="227">
        <v>30</v>
      </c>
      <c r="D474" s="226" t="s">
        <v>72</v>
      </c>
      <c r="F474" s="226">
        <v>18896</v>
      </c>
    </row>
    <row r="475" spans="1:6">
      <c r="A475" s="229">
        <v>39500.786805555559</v>
      </c>
      <c r="B475" s="228">
        <v>51.1</v>
      </c>
      <c r="C475" s="227">
        <v>29.89</v>
      </c>
      <c r="D475" s="226" t="s">
        <v>72</v>
      </c>
      <c r="F475" s="226">
        <v>18974</v>
      </c>
    </row>
    <row r="476" spans="1:6">
      <c r="A476" s="229">
        <v>39500.828472222223</v>
      </c>
      <c r="B476" s="228">
        <v>48.9</v>
      </c>
      <c r="C476" s="227">
        <v>29.92</v>
      </c>
      <c r="D476" s="226" t="s">
        <v>72</v>
      </c>
      <c r="F476" s="226">
        <v>18975</v>
      </c>
    </row>
    <row r="477" spans="1:6">
      <c r="A477" s="229">
        <v>39500.870138888888</v>
      </c>
      <c r="B477" s="228">
        <v>46.9</v>
      </c>
      <c r="C477" s="227">
        <v>29.94</v>
      </c>
      <c r="D477" s="226" t="s">
        <v>72</v>
      </c>
      <c r="F477" s="226">
        <v>18976</v>
      </c>
    </row>
    <row r="478" spans="1:6">
      <c r="A478" s="229">
        <v>39504.745138888888</v>
      </c>
      <c r="B478" s="228">
        <v>59</v>
      </c>
      <c r="C478" s="227">
        <v>30.2</v>
      </c>
      <c r="D478" s="226" t="s">
        <v>70</v>
      </c>
      <c r="F478" s="226">
        <v>19105</v>
      </c>
    </row>
    <row r="479" spans="1:6">
      <c r="A479" s="229">
        <v>39504.786805555559</v>
      </c>
      <c r="B479" s="228">
        <v>57</v>
      </c>
      <c r="C479" s="227">
        <v>30.22</v>
      </c>
      <c r="D479" s="226" t="s">
        <v>79</v>
      </c>
      <c r="F479" s="226">
        <v>19106</v>
      </c>
    </row>
    <row r="480" spans="1:6">
      <c r="A480" s="229">
        <v>39504.828472222223</v>
      </c>
      <c r="B480" s="228">
        <v>55</v>
      </c>
      <c r="C480" s="227">
        <v>30.21</v>
      </c>
      <c r="D480" s="226" t="s">
        <v>79</v>
      </c>
      <c r="F480" s="226">
        <v>19107</v>
      </c>
    </row>
    <row r="481" spans="1:6">
      <c r="A481" s="229">
        <v>39508.786805555559</v>
      </c>
      <c r="B481" s="228">
        <v>54</v>
      </c>
      <c r="C481" s="227">
        <v>30.25</v>
      </c>
      <c r="D481" s="226" t="s">
        <v>78</v>
      </c>
      <c r="F481" s="226">
        <v>19202</v>
      </c>
    </row>
    <row r="482" spans="1:6">
      <c r="A482" s="229">
        <v>39508.828472222223</v>
      </c>
      <c r="B482" s="228">
        <v>50</v>
      </c>
      <c r="C482" s="227">
        <v>30.28</v>
      </c>
      <c r="D482" s="226" t="s">
        <v>79</v>
      </c>
      <c r="F482" s="226">
        <v>19203</v>
      </c>
    </row>
    <row r="483" spans="1:6">
      <c r="A483" s="229">
        <v>39508.870138888888</v>
      </c>
      <c r="B483" s="228">
        <v>50</v>
      </c>
      <c r="C483" s="227">
        <v>30.31</v>
      </c>
      <c r="D483" s="226" t="s">
        <v>70</v>
      </c>
      <c r="F483" s="226">
        <v>19204</v>
      </c>
    </row>
    <row r="484" spans="1:6">
      <c r="A484" s="229">
        <v>39511.786805555559</v>
      </c>
      <c r="B484" s="228">
        <v>66</v>
      </c>
      <c r="C484" s="227">
        <v>30.02</v>
      </c>
      <c r="D484" s="226" t="s">
        <v>79</v>
      </c>
      <c r="F484" s="226">
        <v>19274</v>
      </c>
    </row>
    <row r="485" spans="1:6">
      <c r="A485" s="229">
        <v>39511.828472222223</v>
      </c>
      <c r="B485" s="228">
        <v>57.9</v>
      </c>
      <c r="C485" s="227">
        <v>30.04</v>
      </c>
      <c r="D485" s="226" t="s">
        <v>79</v>
      </c>
      <c r="F485" s="226">
        <v>19275</v>
      </c>
    </row>
    <row r="486" spans="1:6">
      <c r="A486" s="229">
        <v>39511.870138888888</v>
      </c>
      <c r="B486" s="228">
        <v>55.9</v>
      </c>
      <c r="C486" s="227">
        <v>30.07</v>
      </c>
      <c r="D486" s="226" t="s">
        <v>79</v>
      </c>
      <c r="F486" s="226">
        <v>19276</v>
      </c>
    </row>
    <row r="487" spans="1:6">
      <c r="A487" s="229">
        <v>39515.703472222223</v>
      </c>
      <c r="B487" s="228">
        <v>66.900000000000006</v>
      </c>
      <c r="C487" s="227">
        <v>30.1</v>
      </c>
      <c r="D487" s="226" t="s">
        <v>79</v>
      </c>
      <c r="F487" s="226">
        <v>19368</v>
      </c>
    </row>
    <row r="488" spans="1:6">
      <c r="A488" s="229">
        <v>39515.745138888888</v>
      </c>
      <c r="B488" s="228">
        <v>63</v>
      </c>
      <c r="C488" s="227">
        <v>30.09</v>
      </c>
      <c r="D488" s="226" t="s">
        <v>79</v>
      </c>
      <c r="F488" s="226">
        <v>19369</v>
      </c>
    </row>
    <row r="489" spans="1:6">
      <c r="A489" s="229">
        <v>39515.786805555559</v>
      </c>
      <c r="B489" s="228">
        <v>59</v>
      </c>
      <c r="C489" s="227">
        <v>30.1</v>
      </c>
      <c r="D489" s="226" t="s">
        <v>79</v>
      </c>
      <c r="F489" s="226">
        <v>19370</v>
      </c>
    </row>
    <row r="490" spans="1:6">
      <c r="A490" s="229">
        <v>39515.828472222223</v>
      </c>
      <c r="B490" s="228">
        <v>59</v>
      </c>
      <c r="C490" s="227">
        <v>30.12</v>
      </c>
      <c r="D490" s="226" t="s">
        <v>79</v>
      </c>
      <c r="F490" s="226">
        <v>19371</v>
      </c>
    </row>
    <row r="491" spans="1:6">
      <c r="A491" s="229">
        <v>39515.870138888888</v>
      </c>
      <c r="B491" s="228">
        <v>57.9</v>
      </c>
      <c r="C491" s="227">
        <v>30.12</v>
      </c>
      <c r="D491" s="226" t="s">
        <v>79</v>
      </c>
      <c r="F491" s="226">
        <v>19372</v>
      </c>
    </row>
    <row r="492" spans="1:6">
      <c r="A492" s="229">
        <v>39518.828472222223</v>
      </c>
      <c r="B492" s="228">
        <v>60.1</v>
      </c>
      <c r="C492" s="227">
        <v>30.14</v>
      </c>
      <c r="D492" s="226" t="s">
        <v>79</v>
      </c>
      <c r="F492" s="226">
        <v>19442</v>
      </c>
    </row>
    <row r="493" spans="1:6">
      <c r="A493" s="229">
        <v>39518.870138888888</v>
      </c>
      <c r="B493" s="228">
        <v>57</v>
      </c>
      <c r="C493" s="227">
        <v>30.15</v>
      </c>
      <c r="D493" s="226" t="s">
        <v>79</v>
      </c>
      <c r="F493" s="226">
        <v>19443</v>
      </c>
    </row>
    <row r="494" spans="1:6">
      <c r="A494" s="229">
        <v>39518.911805555559</v>
      </c>
      <c r="B494" s="228">
        <v>57.9</v>
      </c>
      <c r="C494" s="227">
        <v>30.14</v>
      </c>
      <c r="D494" s="226" t="s">
        <v>79</v>
      </c>
      <c r="F494" s="226">
        <v>19444</v>
      </c>
    </row>
    <row r="495" spans="1:6">
      <c r="A495" s="229">
        <v>39522.786805555559</v>
      </c>
      <c r="B495" s="228">
        <v>55</v>
      </c>
      <c r="C495" s="227">
        <v>29.98</v>
      </c>
      <c r="D495" s="226" t="s">
        <v>79</v>
      </c>
      <c r="F495" s="226">
        <v>19539</v>
      </c>
    </row>
    <row r="496" spans="1:6">
      <c r="A496" s="229">
        <v>39522.828472222223</v>
      </c>
      <c r="B496" s="228">
        <v>48.9</v>
      </c>
      <c r="C496" s="227">
        <v>30</v>
      </c>
      <c r="D496" s="226" t="s">
        <v>78</v>
      </c>
      <c r="F496" s="226">
        <v>19540</v>
      </c>
    </row>
    <row r="497" spans="1:6">
      <c r="A497" s="229">
        <v>39522.870138888888</v>
      </c>
      <c r="B497" s="228">
        <v>48</v>
      </c>
      <c r="C497" s="227">
        <v>30.02</v>
      </c>
      <c r="D497" s="226" t="s">
        <v>79</v>
      </c>
      <c r="F497" s="226">
        <v>19541</v>
      </c>
    </row>
    <row r="498" spans="1:6">
      <c r="A498" s="229">
        <v>39525.745138888888</v>
      </c>
      <c r="B498" s="228">
        <v>72</v>
      </c>
      <c r="C498" s="227">
        <v>30.1</v>
      </c>
      <c r="D498" s="226" t="s">
        <v>79</v>
      </c>
      <c r="F498" s="226">
        <v>19610</v>
      </c>
    </row>
    <row r="499" spans="1:6">
      <c r="A499" s="229">
        <v>39525.786805555559</v>
      </c>
      <c r="B499" s="228">
        <v>69.099999999999994</v>
      </c>
      <c r="C499" s="227">
        <v>30.1</v>
      </c>
      <c r="D499" s="226" t="s">
        <v>79</v>
      </c>
      <c r="F499" s="226">
        <v>19611</v>
      </c>
    </row>
    <row r="500" spans="1:6">
      <c r="A500" s="229">
        <v>39525.828472222223</v>
      </c>
      <c r="B500" s="228">
        <v>64.900000000000006</v>
      </c>
      <c r="C500" s="227">
        <v>30.11</v>
      </c>
      <c r="D500" s="226" t="s">
        <v>79</v>
      </c>
      <c r="F500" s="226">
        <v>19612</v>
      </c>
    </row>
    <row r="501" spans="1:6">
      <c r="A501" s="229">
        <v>39529.786805555559</v>
      </c>
      <c r="B501" s="228">
        <v>73</v>
      </c>
      <c r="C501" s="227">
        <v>30.12</v>
      </c>
      <c r="D501" s="226" t="s">
        <v>79</v>
      </c>
      <c r="F501" s="226">
        <v>19708</v>
      </c>
    </row>
    <row r="502" spans="1:6">
      <c r="A502" s="229">
        <v>39529.828472222223</v>
      </c>
      <c r="B502" s="228">
        <v>66.900000000000006</v>
      </c>
      <c r="C502" s="227">
        <v>30.13</v>
      </c>
      <c r="D502" s="226" t="s">
        <v>79</v>
      </c>
      <c r="F502" s="226">
        <v>19709</v>
      </c>
    </row>
    <row r="503" spans="1:6">
      <c r="A503" s="229">
        <v>39529.870138888888</v>
      </c>
      <c r="B503" s="228">
        <v>62.1</v>
      </c>
      <c r="C503" s="227">
        <v>30.14</v>
      </c>
      <c r="D503" s="226" t="s">
        <v>79</v>
      </c>
      <c r="F503" s="226">
        <v>19710</v>
      </c>
    </row>
    <row r="504" spans="1:6">
      <c r="A504" s="229">
        <v>39529.911805555559</v>
      </c>
      <c r="B504" s="228">
        <v>55.9</v>
      </c>
      <c r="C504" s="227">
        <v>30.16</v>
      </c>
      <c r="D504" s="226" t="s">
        <v>79</v>
      </c>
      <c r="F504" s="226">
        <v>19711</v>
      </c>
    </row>
    <row r="505" spans="1:6">
      <c r="A505" s="229">
        <v>39532.828472222223</v>
      </c>
      <c r="B505" s="228">
        <v>62.1</v>
      </c>
      <c r="C505" s="227">
        <v>29.98</v>
      </c>
      <c r="D505" s="226" t="s">
        <v>71</v>
      </c>
      <c r="F505" s="226">
        <v>19779</v>
      </c>
    </row>
    <row r="506" spans="1:6">
      <c r="A506" s="229">
        <v>39532.870138888888</v>
      </c>
      <c r="B506" s="228">
        <v>59</v>
      </c>
      <c r="C506" s="227">
        <v>30.01</v>
      </c>
      <c r="D506" s="226" t="s">
        <v>70</v>
      </c>
      <c r="F506" s="226">
        <v>19780</v>
      </c>
    </row>
    <row r="507" spans="1:6">
      <c r="A507" s="229">
        <v>39532.911805555559</v>
      </c>
      <c r="B507" s="228">
        <v>55.9</v>
      </c>
      <c r="C507" s="227">
        <v>30.04</v>
      </c>
      <c r="D507" s="226" t="s">
        <v>79</v>
      </c>
      <c r="F507" s="226">
        <v>19781</v>
      </c>
    </row>
    <row r="508" spans="1:6">
      <c r="A508" s="229">
        <v>39536.786805555559</v>
      </c>
      <c r="B508" s="228">
        <v>57</v>
      </c>
      <c r="C508" s="227">
        <v>29.91</v>
      </c>
      <c r="D508" s="226" t="s">
        <v>79</v>
      </c>
      <c r="F508" s="226">
        <v>19885</v>
      </c>
    </row>
    <row r="509" spans="1:6">
      <c r="A509" s="229">
        <v>39536.828472222223</v>
      </c>
      <c r="B509" s="228">
        <v>55</v>
      </c>
      <c r="C509" s="227">
        <v>29.9</v>
      </c>
      <c r="D509" s="226" t="s">
        <v>79</v>
      </c>
      <c r="F509" s="226">
        <v>19886</v>
      </c>
    </row>
    <row r="510" spans="1:6">
      <c r="A510" s="229">
        <v>39536.870138888888</v>
      </c>
      <c r="B510" s="228">
        <v>53.1</v>
      </c>
      <c r="C510" s="227">
        <v>29.91</v>
      </c>
      <c r="D510" s="226" t="s">
        <v>79</v>
      </c>
      <c r="F510" s="226">
        <v>19887</v>
      </c>
    </row>
    <row r="511" spans="1:6">
      <c r="A511" s="229">
        <v>39539.786805555559</v>
      </c>
      <c r="B511" s="228">
        <v>64</v>
      </c>
      <c r="C511" s="227">
        <v>29.96</v>
      </c>
      <c r="D511" s="226" t="s">
        <v>79</v>
      </c>
      <c r="F511" s="226">
        <v>19958</v>
      </c>
    </row>
    <row r="512" spans="1:6">
      <c r="A512" s="229">
        <v>39539.828472222223</v>
      </c>
      <c r="B512" s="228">
        <v>57.9</v>
      </c>
      <c r="C512" s="227">
        <v>29.96</v>
      </c>
      <c r="D512" s="226" t="s">
        <v>79</v>
      </c>
      <c r="F512" s="226">
        <v>19959</v>
      </c>
    </row>
    <row r="513" spans="1:6">
      <c r="A513" s="229">
        <v>39539.870138888888</v>
      </c>
      <c r="B513" s="228">
        <v>53.1</v>
      </c>
      <c r="C513" s="227">
        <v>29.98</v>
      </c>
      <c r="D513" s="226" t="s">
        <v>79</v>
      </c>
      <c r="F513" s="226">
        <v>19960</v>
      </c>
    </row>
    <row r="514" spans="1:6">
      <c r="A514" s="229">
        <v>39543.786805555559</v>
      </c>
      <c r="B514" s="228">
        <v>63</v>
      </c>
      <c r="C514" s="227">
        <v>29.89</v>
      </c>
      <c r="D514" s="226" t="s">
        <v>72</v>
      </c>
      <c r="F514" s="226">
        <v>20054</v>
      </c>
    </row>
    <row r="515" spans="1:6">
      <c r="A515" s="229">
        <v>39543.828472222223</v>
      </c>
      <c r="B515" s="228">
        <v>61</v>
      </c>
      <c r="C515" s="227">
        <v>29.9</v>
      </c>
      <c r="D515" s="226" t="s">
        <v>72</v>
      </c>
      <c r="F515" s="226">
        <v>20055</v>
      </c>
    </row>
    <row r="516" spans="1:6">
      <c r="A516" s="229">
        <v>39543.870138888888</v>
      </c>
      <c r="B516" s="228">
        <v>55.9</v>
      </c>
      <c r="C516" s="227">
        <v>29.91</v>
      </c>
      <c r="D516" s="226" t="s">
        <v>78</v>
      </c>
      <c r="F516" s="226">
        <v>20056</v>
      </c>
    </row>
    <row r="517" spans="1:6">
      <c r="A517" s="229">
        <v>39546.828472222223</v>
      </c>
      <c r="B517" s="228">
        <v>57</v>
      </c>
      <c r="C517" s="227">
        <v>29.89</v>
      </c>
      <c r="D517" s="226" t="s">
        <v>78</v>
      </c>
      <c r="F517" s="226">
        <v>20127</v>
      </c>
    </row>
    <row r="518" spans="1:6">
      <c r="A518" s="229">
        <v>39546.870138888888</v>
      </c>
      <c r="B518" s="228">
        <v>55.9</v>
      </c>
      <c r="C518" s="227">
        <v>29.91</v>
      </c>
      <c r="D518" s="226" t="s">
        <v>79</v>
      </c>
      <c r="F518" s="226">
        <v>20128</v>
      </c>
    </row>
    <row r="519" spans="1:6">
      <c r="A519" s="229">
        <v>39546.911805555559</v>
      </c>
      <c r="B519" s="228">
        <v>53.1</v>
      </c>
      <c r="C519" s="227">
        <v>29.92</v>
      </c>
      <c r="D519" s="226" t="s">
        <v>79</v>
      </c>
      <c r="F519" s="226">
        <v>20129</v>
      </c>
    </row>
    <row r="520" spans="1:6">
      <c r="A520" s="229">
        <v>39810.667361111111</v>
      </c>
      <c r="B520" s="228">
        <v>42.8</v>
      </c>
      <c r="C520" s="227">
        <v>30.33</v>
      </c>
      <c r="D520" s="226" t="s">
        <v>68</v>
      </c>
      <c r="F520" s="226">
        <v>20272</v>
      </c>
    </row>
    <row r="521" spans="1:6">
      <c r="A521" s="229">
        <v>39810.674305555556</v>
      </c>
      <c r="B521" s="228">
        <v>42.8</v>
      </c>
      <c r="C521" s="227">
        <v>30.33</v>
      </c>
      <c r="D521" s="226" t="s">
        <v>68</v>
      </c>
      <c r="F521" s="226">
        <v>20273</v>
      </c>
    </row>
    <row r="522" spans="1:6">
      <c r="A522" s="229">
        <v>39810.677777777775</v>
      </c>
      <c r="B522" s="228">
        <v>42.8</v>
      </c>
      <c r="C522" s="227">
        <v>30.33</v>
      </c>
      <c r="D522" s="226" t="s">
        <v>68</v>
      </c>
      <c r="F522" s="226">
        <v>20274</v>
      </c>
    </row>
    <row r="523" spans="1:6">
      <c r="A523" s="229">
        <v>39810.691666666666</v>
      </c>
      <c r="B523" s="228">
        <v>42.8</v>
      </c>
      <c r="C523" s="227">
        <v>30.33</v>
      </c>
      <c r="D523" s="226" t="s">
        <v>68</v>
      </c>
      <c r="F523" s="226">
        <v>20275</v>
      </c>
    </row>
    <row r="524" spans="1:6">
      <c r="A524" s="229">
        <v>39810.703472222223</v>
      </c>
      <c r="B524" s="228">
        <v>42.1</v>
      </c>
      <c r="C524" s="227">
        <v>30.33</v>
      </c>
      <c r="D524" s="226" t="s">
        <v>68</v>
      </c>
      <c r="F524" s="226">
        <v>20276</v>
      </c>
    </row>
    <row r="525" spans="1:6">
      <c r="A525" s="229">
        <v>39810.745138888888</v>
      </c>
      <c r="B525" s="228">
        <v>42.1</v>
      </c>
      <c r="C525" s="227">
        <v>30.32</v>
      </c>
      <c r="D525" s="226" t="s">
        <v>72</v>
      </c>
      <c r="F525" s="226">
        <v>20277</v>
      </c>
    </row>
    <row r="526" spans="1:6">
      <c r="A526" s="229">
        <v>39810.786805555559</v>
      </c>
      <c r="B526" s="228">
        <v>42.1</v>
      </c>
      <c r="C526" s="227">
        <v>30.31</v>
      </c>
      <c r="D526" s="226" t="s">
        <v>72</v>
      </c>
      <c r="F526" s="226">
        <v>20278</v>
      </c>
    </row>
    <row r="527" spans="1:6">
      <c r="A527" s="229">
        <v>39816.661805555559</v>
      </c>
      <c r="B527" s="228">
        <v>50</v>
      </c>
      <c r="C527" s="227">
        <v>30.07</v>
      </c>
      <c r="D527" s="226" t="s">
        <v>79</v>
      </c>
      <c r="F527" s="226">
        <v>20524</v>
      </c>
    </row>
    <row r="528" spans="1:6">
      <c r="A528" s="229">
        <v>39816.703472222223</v>
      </c>
      <c r="B528" s="228">
        <v>48</v>
      </c>
      <c r="C528" s="227">
        <v>30.07</v>
      </c>
      <c r="D528" s="226" t="s">
        <v>79</v>
      </c>
      <c r="F528" s="226">
        <v>20525</v>
      </c>
    </row>
    <row r="529" spans="1:6">
      <c r="A529" s="229">
        <v>39816.745138888888</v>
      </c>
      <c r="B529" s="228">
        <v>46</v>
      </c>
      <c r="C529" s="227">
        <v>30.07</v>
      </c>
      <c r="D529" s="226" t="s">
        <v>79</v>
      </c>
      <c r="F529" s="226">
        <v>20526</v>
      </c>
    </row>
    <row r="530" spans="1:6">
      <c r="A530" s="229">
        <v>39819.703472222223</v>
      </c>
      <c r="B530" s="228">
        <v>54</v>
      </c>
      <c r="C530" s="227">
        <v>30.21</v>
      </c>
      <c r="D530" s="226" t="s">
        <v>79</v>
      </c>
      <c r="F530" s="226">
        <v>20603</v>
      </c>
    </row>
    <row r="531" spans="1:6">
      <c r="A531" s="229">
        <v>39819.745138888888</v>
      </c>
      <c r="B531" s="228">
        <v>51.1</v>
      </c>
      <c r="C531" s="227">
        <v>30.23</v>
      </c>
      <c r="D531" s="226" t="s">
        <v>79</v>
      </c>
      <c r="F531" s="226">
        <v>20604</v>
      </c>
    </row>
    <row r="532" spans="1:6">
      <c r="A532" s="229">
        <v>39819.786805555559</v>
      </c>
      <c r="B532" s="228">
        <v>50</v>
      </c>
      <c r="C532" s="227">
        <v>30.24</v>
      </c>
      <c r="D532" s="226" t="s">
        <v>79</v>
      </c>
      <c r="F532" s="226">
        <v>20605</v>
      </c>
    </row>
    <row r="533" spans="1:6">
      <c r="A533" s="229">
        <v>39823.703472222223</v>
      </c>
      <c r="B533" s="228">
        <v>64</v>
      </c>
      <c r="C533" s="227">
        <v>30.5</v>
      </c>
      <c r="D533" s="226" t="s">
        <v>79</v>
      </c>
      <c r="F533" s="226">
        <v>20718</v>
      </c>
    </row>
    <row r="534" spans="1:6">
      <c r="A534" s="229">
        <v>39823.745138888888</v>
      </c>
      <c r="B534" s="228">
        <v>59</v>
      </c>
      <c r="C534" s="227">
        <v>30.53</v>
      </c>
      <c r="D534" s="226" t="s">
        <v>79</v>
      </c>
      <c r="F534" s="226">
        <v>20719</v>
      </c>
    </row>
    <row r="535" spans="1:6">
      <c r="A535" s="229">
        <v>39823.786805555559</v>
      </c>
      <c r="B535" s="228">
        <v>55.9</v>
      </c>
      <c r="C535" s="227">
        <v>30.55</v>
      </c>
      <c r="D535" s="226" t="s">
        <v>79</v>
      </c>
      <c r="F535" s="226">
        <v>20720</v>
      </c>
    </row>
    <row r="536" spans="1:6">
      <c r="A536" s="229">
        <v>39826.703472222223</v>
      </c>
      <c r="B536" s="228">
        <v>73.900000000000006</v>
      </c>
      <c r="C536" s="227">
        <v>30.25</v>
      </c>
      <c r="D536" s="226" t="s">
        <v>79</v>
      </c>
      <c r="F536" s="226">
        <v>20790</v>
      </c>
    </row>
    <row r="537" spans="1:6">
      <c r="A537" s="229">
        <v>39826.745138888888</v>
      </c>
      <c r="B537" s="228">
        <v>70</v>
      </c>
      <c r="C537" s="227">
        <v>30.26</v>
      </c>
      <c r="D537" s="226" t="s">
        <v>79</v>
      </c>
      <c r="F537" s="226">
        <v>20791</v>
      </c>
    </row>
    <row r="538" spans="1:6">
      <c r="A538" s="229">
        <v>39826.786805555559</v>
      </c>
      <c r="B538" s="228">
        <v>59</v>
      </c>
      <c r="C538" s="227">
        <v>30.27</v>
      </c>
      <c r="D538" s="226" t="s">
        <v>79</v>
      </c>
      <c r="F538" s="226">
        <v>20792</v>
      </c>
    </row>
    <row r="539" spans="1:6">
      <c r="A539" s="229">
        <v>39830.786805555559</v>
      </c>
      <c r="B539" s="228">
        <v>52</v>
      </c>
      <c r="C539" s="227">
        <v>30.18</v>
      </c>
      <c r="D539" s="226" t="s">
        <v>79</v>
      </c>
      <c r="F539" s="226">
        <v>20888</v>
      </c>
    </row>
    <row r="540" spans="1:6">
      <c r="A540" s="229">
        <v>39830.828472222223</v>
      </c>
      <c r="B540" s="228">
        <v>48</v>
      </c>
      <c r="C540" s="227">
        <v>30.21</v>
      </c>
      <c r="D540" s="226" t="s">
        <v>79</v>
      </c>
      <c r="F540" s="226">
        <v>20889</v>
      </c>
    </row>
    <row r="541" spans="1:6">
      <c r="A541" s="229">
        <v>39830.870138888888</v>
      </c>
      <c r="B541" s="228">
        <v>45</v>
      </c>
      <c r="C541" s="227">
        <v>30.23</v>
      </c>
      <c r="D541" s="226" t="s">
        <v>79</v>
      </c>
      <c r="F541" s="226">
        <v>20890</v>
      </c>
    </row>
    <row r="542" spans="1:6">
      <c r="A542" s="229">
        <v>39833.703472222223</v>
      </c>
      <c r="B542" s="228">
        <v>64</v>
      </c>
      <c r="C542" s="227">
        <v>30.08</v>
      </c>
      <c r="D542" s="226" t="s">
        <v>79</v>
      </c>
      <c r="F542" s="226">
        <v>20959</v>
      </c>
    </row>
    <row r="543" spans="1:6">
      <c r="A543" s="229">
        <v>39833.745138888888</v>
      </c>
      <c r="B543" s="228">
        <v>57</v>
      </c>
      <c r="C543" s="227">
        <v>30.08</v>
      </c>
      <c r="D543" s="226" t="s">
        <v>79</v>
      </c>
      <c r="F543" s="226">
        <v>20960</v>
      </c>
    </row>
    <row r="544" spans="1:6">
      <c r="A544" s="229">
        <v>39833.786805555559</v>
      </c>
      <c r="B544" s="228">
        <v>54</v>
      </c>
      <c r="C544" s="227">
        <v>30.09</v>
      </c>
      <c r="D544" s="226" t="s">
        <v>79</v>
      </c>
      <c r="F544" s="226">
        <v>20961</v>
      </c>
    </row>
    <row r="545" spans="1:6">
      <c r="A545" s="229">
        <v>39837.703472222223</v>
      </c>
      <c r="B545" s="228">
        <v>53.1</v>
      </c>
      <c r="C545" s="227">
        <v>30</v>
      </c>
      <c r="D545" s="226" t="s">
        <v>72</v>
      </c>
      <c r="F545" s="226">
        <v>21128</v>
      </c>
    </row>
    <row r="546" spans="1:6">
      <c r="A546" s="229">
        <v>39837.706944444442</v>
      </c>
      <c r="B546" s="228">
        <v>53.6</v>
      </c>
      <c r="C546" s="227">
        <v>30</v>
      </c>
      <c r="D546" s="226" t="s">
        <v>72</v>
      </c>
      <c r="F546" s="226">
        <v>21129</v>
      </c>
    </row>
    <row r="547" spans="1:6">
      <c r="A547" s="229">
        <v>39837.73541666667</v>
      </c>
      <c r="B547" s="228">
        <v>53.6</v>
      </c>
      <c r="C547" s="227">
        <v>30.01</v>
      </c>
      <c r="D547" s="226" t="s">
        <v>67</v>
      </c>
      <c r="F547" s="226">
        <v>21130</v>
      </c>
    </row>
    <row r="548" spans="1:6">
      <c r="A548" s="229">
        <v>39837.743055555555</v>
      </c>
      <c r="B548" s="228">
        <v>53.6</v>
      </c>
      <c r="C548" s="227">
        <v>30.02</v>
      </c>
      <c r="D548" s="226" t="s">
        <v>67</v>
      </c>
      <c r="F548" s="226">
        <v>21131</v>
      </c>
    </row>
    <row r="549" spans="1:6">
      <c r="A549" s="229">
        <v>39837.745138888888</v>
      </c>
      <c r="B549" s="228">
        <v>52</v>
      </c>
      <c r="C549" s="227">
        <v>30.02</v>
      </c>
      <c r="D549" s="226" t="s">
        <v>69</v>
      </c>
      <c r="F549" s="226">
        <v>21132</v>
      </c>
    </row>
    <row r="550" spans="1:6">
      <c r="A550" s="229">
        <v>39837.754166666666</v>
      </c>
      <c r="B550" s="228">
        <v>51.8</v>
      </c>
      <c r="C550" s="227">
        <v>30</v>
      </c>
      <c r="D550" s="226" t="s">
        <v>67</v>
      </c>
      <c r="F550" s="226">
        <v>21133</v>
      </c>
    </row>
    <row r="551" spans="1:6">
      <c r="A551" s="229">
        <v>39840.703472222223</v>
      </c>
      <c r="B551" s="228">
        <v>54</v>
      </c>
      <c r="C551" s="227">
        <v>30.41</v>
      </c>
      <c r="D551" s="226" t="s">
        <v>79</v>
      </c>
      <c r="F551" s="226">
        <v>21210</v>
      </c>
    </row>
    <row r="552" spans="1:6">
      <c r="A552" s="229">
        <v>39840.745138888888</v>
      </c>
      <c r="B552" s="228">
        <v>48.9</v>
      </c>
      <c r="C552" s="227">
        <v>30.44</v>
      </c>
      <c r="D552" s="226" t="s">
        <v>79</v>
      </c>
      <c r="F552" s="226">
        <v>21211</v>
      </c>
    </row>
    <row r="553" spans="1:6">
      <c r="A553" s="229">
        <v>39840.786805555559</v>
      </c>
      <c r="B553" s="228">
        <v>44.1</v>
      </c>
      <c r="C553" s="227">
        <v>30.47</v>
      </c>
      <c r="D553" s="226" t="s">
        <v>79</v>
      </c>
      <c r="F553" s="226">
        <v>21212</v>
      </c>
    </row>
    <row r="554" spans="1:6">
      <c r="A554" s="229">
        <v>39844.703472222223</v>
      </c>
      <c r="B554" s="228">
        <v>71.099999999999994</v>
      </c>
      <c r="C554" s="227">
        <v>30.09</v>
      </c>
      <c r="D554" s="226" t="s">
        <v>79</v>
      </c>
      <c r="F554" s="226">
        <v>21306</v>
      </c>
    </row>
    <row r="555" spans="1:6">
      <c r="A555" s="229">
        <v>39844.745138888888</v>
      </c>
      <c r="B555" s="228">
        <v>66</v>
      </c>
      <c r="C555" s="227">
        <v>30.11</v>
      </c>
      <c r="D555" s="226" t="s">
        <v>79</v>
      </c>
      <c r="F555" s="226">
        <v>21307</v>
      </c>
    </row>
    <row r="556" spans="1:6">
      <c r="A556" s="229">
        <v>39844.786805555559</v>
      </c>
      <c r="B556" s="228">
        <v>64.900000000000006</v>
      </c>
      <c r="C556" s="227">
        <v>30.13</v>
      </c>
      <c r="D556" s="226" t="s">
        <v>79</v>
      </c>
      <c r="F556" s="226">
        <v>21308</v>
      </c>
    </row>
    <row r="557" spans="1:6">
      <c r="A557" s="229">
        <v>39847.745138888888</v>
      </c>
      <c r="B557" s="228">
        <v>60.1</v>
      </c>
      <c r="C557" s="227">
        <v>30.01</v>
      </c>
      <c r="D557" s="226" t="s">
        <v>79</v>
      </c>
      <c r="F557" s="226">
        <v>21379</v>
      </c>
    </row>
    <row r="558" spans="1:6">
      <c r="A558" s="229">
        <v>39847.786805555559</v>
      </c>
      <c r="B558" s="228">
        <v>55</v>
      </c>
      <c r="C558" s="227">
        <v>30.01</v>
      </c>
      <c r="D558" s="226" t="s">
        <v>79</v>
      </c>
      <c r="F558" s="226">
        <v>21380</v>
      </c>
    </row>
    <row r="559" spans="1:6">
      <c r="A559" s="229">
        <v>39847.828472222223</v>
      </c>
      <c r="B559" s="228">
        <v>51.1</v>
      </c>
      <c r="C559" s="227">
        <v>30.01</v>
      </c>
      <c r="D559" s="226" t="s">
        <v>79</v>
      </c>
      <c r="F559" s="226">
        <v>21381</v>
      </c>
    </row>
    <row r="560" spans="1:6">
      <c r="A560" s="229">
        <v>39851.911805555559</v>
      </c>
      <c r="B560" s="228">
        <v>55.9</v>
      </c>
      <c r="C560" s="227">
        <v>29.89</v>
      </c>
      <c r="D560" s="226" t="s">
        <v>79</v>
      </c>
      <c r="F560" s="226">
        <v>21506</v>
      </c>
    </row>
    <row r="561" spans="1:6">
      <c r="A561" s="229">
        <v>39851.953472222223</v>
      </c>
      <c r="B561" s="228">
        <v>55</v>
      </c>
      <c r="C561" s="227">
        <v>29.89</v>
      </c>
      <c r="D561" s="226" t="s">
        <v>79</v>
      </c>
      <c r="F561" s="226">
        <v>21507</v>
      </c>
    </row>
    <row r="562" spans="1:6">
      <c r="A562" s="229">
        <v>39851.995138888888</v>
      </c>
      <c r="B562" s="228">
        <v>54</v>
      </c>
      <c r="C562" s="227">
        <v>29.88</v>
      </c>
      <c r="D562" s="226" t="s">
        <v>79</v>
      </c>
      <c r="F562" s="226">
        <v>21508</v>
      </c>
    </row>
    <row r="563" spans="1:6">
      <c r="A563" s="229">
        <v>39854.729861111111</v>
      </c>
      <c r="B563" s="228">
        <v>37.4</v>
      </c>
      <c r="C563" s="227">
        <v>30.08</v>
      </c>
      <c r="D563" s="226" t="s">
        <v>67</v>
      </c>
      <c r="F563" s="226">
        <v>21598</v>
      </c>
    </row>
    <row r="564" spans="1:6">
      <c r="A564" s="229">
        <v>39854.745138888888</v>
      </c>
      <c r="B564" s="228">
        <v>36</v>
      </c>
      <c r="C564" s="227">
        <v>30.07</v>
      </c>
      <c r="D564" s="226" t="s">
        <v>67</v>
      </c>
      <c r="F564" s="226">
        <v>21599</v>
      </c>
    </row>
    <row r="565" spans="1:6">
      <c r="A565" s="229">
        <v>39854.774305555555</v>
      </c>
      <c r="B565" s="228">
        <v>35.6</v>
      </c>
      <c r="C565" s="227">
        <v>30.08</v>
      </c>
      <c r="D565" s="226" t="s">
        <v>76</v>
      </c>
      <c r="F565" s="226">
        <v>21600</v>
      </c>
    </row>
    <row r="566" spans="1:6">
      <c r="A566" s="229">
        <v>39854.786805555559</v>
      </c>
      <c r="B566" s="228">
        <v>36</v>
      </c>
      <c r="C566" s="227">
        <v>30.08</v>
      </c>
      <c r="D566" s="226" t="s">
        <v>76</v>
      </c>
      <c r="F566" s="226">
        <v>21601</v>
      </c>
    </row>
    <row r="567" spans="1:6">
      <c r="A567" s="229">
        <v>39854.79583333333</v>
      </c>
      <c r="B567" s="228">
        <v>35.6</v>
      </c>
      <c r="C567" s="227">
        <v>30.08</v>
      </c>
      <c r="D567" s="226" t="s">
        <v>76</v>
      </c>
      <c r="F567" s="226">
        <v>21602</v>
      </c>
    </row>
    <row r="568" spans="1:6">
      <c r="A568" s="229">
        <v>39862.703472222223</v>
      </c>
      <c r="B568" s="228">
        <v>52</v>
      </c>
      <c r="C568" s="227">
        <v>30.27</v>
      </c>
      <c r="D568" s="226" t="s">
        <v>79</v>
      </c>
      <c r="F568" s="226">
        <v>21937</v>
      </c>
    </row>
    <row r="569" spans="1:6">
      <c r="A569" s="229">
        <v>39862.745138888888</v>
      </c>
      <c r="B569" s="228">
        <v>48.9</v>
      </c>
      <c r="C569" s="227">
        <v>30.26</v>
      </c>
      <c r="D569" s="226" t="s">
        <v>79</v>
      </c>
      <c r="F569" s="226">
        <v>21938</v>
      </c>
    </row>
    <row r="570" spans="1:6">
      <c r="A570" s="229">
        <v>39862.786805555559</v>
      </c>
      <c r="B570" s="228">
        <v>46.9</v>
      </c>
      <c r="C570" s="227">
        <v>30.25</v>
      </c>
      <c r="D570" s="226" t="s">
        <v>79</v>
      </c>
      <c r="F570" s="226">
        <v>21939</v>
      </c>
    </row>
    <row r="571" spans="1:6">
      <c r="A571" s="229">
        <v>39863.745138888888</v>
      </c>
      <c r="B571" s="228">
        <v>53.1</v>
      </c>
      <c r="C571" s="227">
        <v>30.16</v>
      </c>
      <c r="D571" s="226" t="s">
        <v>79</v>
      </c>
      <c r="F571" s="226">
        <v>21962</v>
      </c>
    </row>
    <row r="572" spans="1:6">
      <c r="A572" s="229">
        <v>39863.786805555559</v>
      </c>
      <c r="B572" s="228">
        <v>50</v>
      </c>
      <c r="C572" s="227">
        <v>30.17</v>
      </c>
      <c r="D572" s="226" t="s">
        <v>79</v>
      </c>
      <c r="F572" s="226">
        <v>21963</v>
      </c>
    </row>
    <row r="573" spans="1:6">
      <c r="A573" s="229">
        <v>39863.828472222223</v>
      </c>
      <c r="B573" s="228">
        <v>45</v>
      </c>
      <c r="C573" s="227">
        <v>30.18</v>
      </c>
      <c r="D573" s="226" t="s">
        <v>79</v>
      </c>
      <c r="F573" s="226">
        <v>21964</v>
      </c>
    </row>
    <row r="574" spans="1:6">
      <c r="A574" s="229">
        <v>39869.745138888888</v>
      </c>
      <c r="B574" s="228">
        <v>52</v>
      </c>
      <c r="C574" s="227">
        <v>30.05</v>
      </c>
      <c r="D574" s="226" t="s">
        <v>67</v>
      </c>
      <c r="F574" s="226">
        <v>22140</v>
      </c>
    </row>
    <row r="575" spans="1:6">
      <c r="A575" s="229">
        <v>39869.786805555559</v>
      </c>
      <c r="B575" s="228">
        <v>53.1</v>
      </c>
      <c r="C575" s="227">
        <v>30.05</v>
      </c>
      <c r="D575" s="226" t="s">
        <v>72</v>
      </c>
      <c r="F575" s="226">
        <v>22141</v>
      </c>
    </row>
    <row r="576" spans="1:6">
      <c r="A576" s="229">
        <v>39869.828472222223</v>
      </c>
      <c r="B576" s="228">
        <v>53.1</v>
      </c>
      <c r="C576" s="227">
        <v>30.05</v>
      </c>
      <c r="D576" s="226" t="s">
        <v>72</v>
      </c>
      <c r="F576" s="226">
        <v>22142</v>
      </c>
    </row>
    <row r="577" spans="1:6">
      <c r="A577" s="229">
        <v>39879.745138888888</v>
      </c>
      <c r="B577" s="228">
        <v>61</v>
      </c>
      <c r="C577" s="227">
        <v>29.99</v>
      </c>
      <c r="D577" s="226" t="s">
        <v>79</v>
      </c>
      <c r="F577" s="226">
        <v>22452</v>
      </c>
    </row>
    <row r="578" spans="1:6">
      <c r="A578" s="229">
        <v>39879.786805555559</v>
      </c>
      <c r="B578" s="228">
        <v>57</v>
      </c>
      <c r="C578" s="227">
        <v>29.99</v>
      </c>
      <c r="D578" s="226" t="s">
        <v>79</v>
      </c>
      <c r="F578" s="226">
        <v>22453</v>
      </c>
    </row>
    <row r="579" spans="1:6">
      <c r="A579" s="229">
        <v>39879.828472222223</v>
      </c>
      <c r="B579" s="228">
        <v>53.1</v>
      </c>
      <c r="C579" s="227">
        <v>30</v>
      </c>
      <c r="D579" s="226" t="s">
        <v>79</v>
      </c>
      <c r="F579" s="226">
        <v>22454</v>
      </c>
    </row>
    <row r="580" spans="1:6">
      <c r="A580" s="229">
        <v>39882.786805555559</v>
      </c>
      <c r="B580" s="228">
        <v>59</v>
      </c>
      <c r="C580" s="227">
        <v>30.01</v>
      </c>
      <c r="D580" s="226" t="s">
        <v>79</v>
      </c>
      <c r="F580" s="226">
        <v>22524</v>
      </c>
    </row>
    <row r="581" spans="1:6">
      <c r="A581" s="229">
        <v>39882.828472222223</v>
      </c>
      <c r="B581" s="228">
        <v>55</v>
      </c>
      <c r="C581" s="227">
        <v>30.02</v>
      </c>
      <c r="D581" s="226" t="s">
        <v>79</v>
      </c>
      <c r="F581" s="226">
        <v>22525</v>
      </c>
    </row>
    <row r="582" spans="1:6">
      <c r="A582" s="229">
        <v>39882.870138888888</v>
      </c>
      <c r="B582" s="228">
        <v>52</v>
      </c>
      <c r="C582" s="227">
        <v>30.03</v>
      </c>
      <c r="D582" s="226" t="s">
        <v>79</v>
      </c>
      <c r="F582" s="226">
        <v>22526</v>
      </c>
    </row>
    <row r="583" spans="1:6">
      <c r="A583" s="229">
        <v>39886.786805555559</v>
      </c>
      <c r="B583" s="228">
        <v>54</v>
      </c>
      <c r="C583" s="227">
        <v>29.92</v>
      </c>
      <c r="D583" s="226" t="s">
        <v>70</v>
      </c>
      <c r="F583" s="226">
        <v>22625</v>
      </c>
    </row>
    <row r="584" spans="1:6">
      <c r="A584" s="229">
        <v>39886.828472222223</v>
      </c>
      <c r="B584" s="228">
        <v>52</v>
      </c>
      <c r="C584" s="227">
        <v>29.92</v>
      </c>
      <c r="D584" s="226" t="s">
        <v>72</v>
      </c>
      <c r="F584" s="226">
        <v>22626</v>
      </c>
    </row>
    <row r="585" spans="1:6">
      <c r="A585" s="229">
        <v>39886.870138888888</v>
      </c>
      <c r="B585" s="228">
        <v>51.1</v>
      </c>
      <c r="C585" s="227">
        <v>29.92</v>
      </c>
      <c r="D585" s="226" t="s">
        <v>72</v>
      </c>
      <c r="F585" s="226">
        <v>22627</v>
      </c>
    </row>
    <row r="586" spans="1:6">
      <c r="A586" s="229">
        <v>39889.786805555559</v>
      </c>
      <c r="B586" s="228">
        <v>62.1</v>
      </c>
      <c r="C586" s="227">
        <v>30.22</v>
      </c>
      <c r="D586" s="226" t="s">
        <v>79</v>
      </c>
      <c r="F586" s="226">
        <v>22709</v>
      </c>
    </row>
    <row r="587" spans="1:6">
      <c r="A587" s="229">
        <v>39889.828472222223</v>
      </c>
      <c r="B587" s="228">
        <v>59</v>
      </c>
      <c r="C587" s="227">
        <v>30.23</v>
      </c>
      <c r="D587" s="226" t="s">
        <v>79</v>
      </c>
      <c r="F587" s="226">
        <v>22710</v>
      </c>
    </row>
    <row r="588" spans="1:6">
      <c r="A588" s="229">
        <v>39889.870138888888</v>
      </c>
      <c r="B588" s="228">
        <v>57</v>
      </c>
      <c r="C588" s="227">
        <v>30.23</v>
      </c>
      <c r="D588" s="226" t="s">
        <v>79</v>
      </c>
      <c r="F588" s="226">
        <v>22711</v>
      </c>
    </row>
    <row r="589" spans="1:6">
      <c r="A589" s="229">
        <v>39893.786805555559</v>
      </c>
      <c r="B589" s="228">
        <v>53.1</v>
      </c>
      <c r="C589" s="227">
        <v>29.75</v>
      </c>
      <c r="D589" s="226" t="s">
        <v>79</v>
      </c>
      <c r="F589" s="226">
        <v>22808</v>
      </c>
    </row>
    <row r="590" spans="1:6">
      <c r="A590" s="229">
        <v>39893.828472222223</v>
      </c>
      <c r="B590" s="228">
        <v>53.1</v>
      </c>
      <c r="C590" s="227">
        <v>29.76</v>
      </c>
      <c r="D590" s="226" t="s">
        <v>79</v>
      </c>
      <c r="F590" s="226">
        <v>22809</v>
      </c>
    </row>
    <row r="591" spans="1:6">
      <c r="A591" s="229">
        <v>39893.870138888888</v>
      </c>
      <c r="B591" s="228">
        <v>53.1</v>
      </c>
      <c r="C591" s="227">
        <v>29.78</v>
      </c>
      <c r="D591" s="226" t="s">
        <v>71</v>
      </c>
      <c r="F591" s="226">
        <v>22810</v>
      </c>
    </row>
    <row r="592" spans="1:6">
      <c r="A592" s="229">
        <v>39896.786805555559</v>
      </c>
      <c r="B592" s="228">
        <v>66.900000000000006</v>
      </c>
      <c r="C592" s="227">
        <v>30.13</v>
      </c>
      <c r="D592" s="226" t="s">
        <v>79</v>
      </c>
      <c r="F592" s="226">
        <v>22880</v>
      </c>
    </row>
    <row r="593" spans="1:6">
      <c r="A593" s="229">
        <v>39896.828472222223</v>
      </c>
      <c r="B593" s="228">
        <v>64.900000000000006</v>
      </c>
      <c r="C593" s="227">
        <v>30.14</v>
      </c>
      <c r="D593" s="226" t="s">
        <v>79</v>
      </c>
      <c r="F593" s="226">
        <v>22881</v>
      </c>
    </row>
    <row r="594" spans="1:6">
      <c r="A594" s="229">
        <v>39896.870138888888</v>
      </c>
      <c r="B594" s="228">
        <v>59</v>
      </c>
      <c r="C594" s="227">
        <v>30.16</v>
      </c>
      <c r="D594" s="226" t="s">
        <v>79</v>
      </c>
      <c r="F594" s="226">
        <v>22882</v>
      </c>
    </row>
    <row r="595" spans="1:6">
      <c r="A595" s="229">
        <v>39900.828472222223</v>
      </c>
      <c r="B595" s="228">
        <v>66.900000000000006</v>
      </c>
      <c r="C595" s="227">
        <v>29.8</v>
      </c>
      <c r="D595" s="226" t="s">
        <v>79</v>
      </c>
      <c r="F595" s="226">
        <v>22974</v>
      </c>
    </row>
    <row r="596" spans="1:6">
      <c r="A596" s="229">
        <v>39900.870138888888</v>
      </c>
      <c r="B596" s="228">
        <v>64.900000000000006</v>
      </c>
      <c r="C596" s="227">
        <v>29.81</v>
      </c>
      <c r="D596" s="226" t="s">
        <v>79</v>
      </c>
      <c r="F596" s="226">
        <v>22975</v>
      </c>
    </row>
    <row r="597" spans="1:6">
      <c r="A597" s="229">
        <v>39900.911805555559</v>
      </c>
      <c r="B597" s="228">
        <v>62.1</v>
      </c>
      <c r="C597" s="227">
        <v>29.83</v>
      </c>
      <c r="D597" s="226" t="s">
        <v>79</v>
      </c>
      <c r="F597" s="226">
        <v>22976</v>
      </c>
    </row>
    <row r="598" spans="1:6">
      <c r="A598" s="229">
        <v>39903.828472222223</v>
      </c>
      <c r="B598" s="228">
        <v>68</v>
      </c>
      <c r="C598" s="227">
        <v>29.9</v>
      </c>
      <c r="D598" s="226" t="s">
        <v>79</v>
      </c>
      <c r="F598" s="226">
        <v>23046</v>
      </c>
    </row>
    <row r="599" spans="1:6">
      <c r="A599" s="229">
        <v>39903.870138888888</v>
      </c>
      <c r="B599" s="228">
        <v>66</v>
      </c>
      <c r="C599" s="227">
        <v>29.92</v>
      </c>
      <c r="D599" s="226" t="s">
        <v>78</v>
      </c>
      <c r="F599" s="226">
        <v>23047</v>
      </c>
    </row>
    <row r="600" spans="1:6">
      <c r="A600" s="229">
        <v>39903.911805555559</v>
      </c>
      <c r="B600" s="228">
        <v>64</v>
      </c>
      <c r="C600" s="227">
        <v>29.95</v>
      </c>
      <c r="D600" s="226" t="s">
        <v>70</v>
      </c>
      <c r="F600" s="226">
        <v>23048</v>
      </c>
    </row>
    <row r="601" spans="1:6">
      <c r="A601" s="229">
        <v>39907.786805555559</v>
      </c>
      <c r="B601" s="228">
        <v>66</v>
      </c>
      <c r="C601" s="227">
        <v>29.98</v>
      </c>
      <c r="D601" s="226" t="s">
        <v>79</v>
      </c>
      <c r="F601" s="226">
        <v>23139</v>
      </c>
    </row>
    <row r="602" spans="1:6">
      <c r="A602" s="229">
        <v>39907.828472222223</v>
      </c>
      <c r="B602" s="228">
        <v>61</v>
      </c>
      <c r="C602" s="227">
        <v>29.99</v>
      </c>
      <c r="D602" s="226" t="s">
        <v>79</v>
      </c>
      <c r="F602" s="226">
        <v>23140</v>
      </c>
    </row>
    <row r="603" spans="1:6">
      <c r="A603" s="229">
        <v>39907.870138888888</v>
      </c>
      <c r="B603" s="228">
        <v>55</v>
      </c>
      <c r="C603" s="227">
        <v>30.01</v>
      </c>
      <c r="D603" s="226" t="s">
        <v>79</v>
      </c>
      <c r="F603" s="226">
        <v>23141</v>
      </c>
    </row>
    <row r="604" spans="1:6">
      <c r="A604" s="229">
        <v>39910.786805555559</v>
      </c>
      <c r="B604" s="228">
        <v>55.9</v>
      </c>
      <c r="C604" s="227">
        <v>29.92</v>
      </c>
      <c r="D604" s="226" t="s">
        <v>71</v>
      </c>
      <c r="F604" s="226">
        <v>23210</v>
      </c>
    </row>
    <row r="605" spans="1:6">
      <c r="A605" s="229">
        <v>39910.828472222223</v>
      </c>
      <c r="B605" s="228">
        <v>54</v>
      </c>
      <c r="C605" s="227">
        <v>29.91</v>
      </c>
      <c r="D605" s="226" t="s">
        <v>72</v>
      </c>
      <c r="F605" s="226">
        <v>23211</v>
      </c>
    </row>
    <row r="606" spans="1:6">
      <c r="A606" s="229">
        <v>39910.870138888888</v>
      </c>
      <c r="B606" s="228">
        <v>54</v>
      </c>
      <c r="C606" s="227">
        <v>29.93</v>
      </c>
      <c r="D606" s="226" t="s">
        <v>72</v>
      </c>
      <c r="F606" s="226">
        <v>23212</v>
      </c>
    </row>
    <row r="607" spans="1:6">
      <c r="A607" s="229">
        <v>40183.703471412038</v>
      </c>
      <c r="B607" s="228">
        <v>55</v>
      </c>
      <c r="C607" s="227">
        <v>30.14</v>
      </c>
      <c r="D607" s="226" t="s">
        <v>79</v>
      </c>
      <c r="F607" s="226">
        <v>23343</v>
      </c>
    </row>
    <row r="608" spans="1:6">
      <c r="A608" s="229">
        <v>40183.745138136575</v>
      </c>
      <c r="B608" s="228">
        <v>48.9</v>
      </c>
      <c r="C608" s="227">
        <v>30.15</v>
      </c>
      <c r="D608" s="226" t="s">
        <v>79</v>
      </c>
      <c r="F608" s="226">
        <v>23344</v>
      </c>
    </row>
    <row r="609" spans="1:6">
      <c r="A609" s="229">
        <v>40183.786804861113</v>
      </c>
      <c r="B609" s="228">
        <v>46</v>
      </c>
      <c r="C609" s="227">
        <v>30.16</v>
      </c>
      <c r="D609" s="226" t="s">
        <v>79</v>
      </c>
      <c r="F609" s="226">
        <v>23345</v>
      </c>
    </row>
    <row r="610" spans="1:6">
      <c r="A610" s="229">
        <v>40190.69027777778</v>
      </c>
      <c r="B610" s="228">
        <v>55.4</v>
      </c>
      <c r="C610" s="227">
        <v>29.93</v>
      </c>
      <c r="D610" s="226" t="s">
        <v>258</v>
      </c>
      <c r="F610" s="226">
        <v>23659</v>
      </c>
    </row>
    <row r="611" spans="1:6">
      <c r="A611" s="229">
        <v>40190.701388888891</v>
      </c>
      <c r="B611" s="228">
        <v>55.4</v>
      </c>
      <c r="C611" s="227">
        <v>29.93</v>
      </c>
      <c r="D611" s="226" t="s">
        <v>258</v>
      </c>
      <c r="F611" s="226">
        <v>23660</v>
      </c>
    </row>
    <row r="612" spans="1:6">
      <c r="A612" s="229">
        <v>40190.703472222223</v>
      </c>
      <c r="B612" s="228">
        <v>55</v>
      </c>
      <c r="C612" s="227">
        <v>29.93</v>
      </c>
      <c r="D612" s="226" t="s">
        <v>258</v>
      </c>
      <c r="F612" s="226">
        <v>23661</v>
      </c>
    </row>
    <row r="613" spans="1:6">
      <c r="A613" s="229">
        <v>40190.745138888888</v>
      </c>
      <c r="B613" s="228">
        <v>55</v>
      </c>
      <c r="C613" s="227">
        <v>29.91</v>
      </c>
      <c r="D613" s="226" t="s">
        <v>67</v>
      </c>
      <c r="F613" s="226">
        <v>23662</v>
      </c>
    </row>
    <row r="614" spans="1:6">
      <c r="A614" s="229">
        <v>40190.761111111111</v>
      </c>
      <c r="B614" s="228">
        <v>53.6</v>
      </c>
      <c r="C614" s="227">
        <v>29.9</v>
      </c>
      <c r="D614" s="226" t="s">
        <v>258</v>
      </c>
      <c r="F614" s="226">
        <v>23663</v>
      </c>
    </row>
    <row r="615" spans="1:6">
      <c r="A615" s="229">
        <v>40190.779166666667</v>
      </c>
      <c r="B615" s="233">
        <v>53.6</v>
      </c>
      <c r="C615" s="227">
        <v>29.89</v>
      </c>
      <c r="D615" s="226" t="s">
        <v>67</v>
      </c>
      <c r="F615" s="226">
        <v>23664</v>
      </c>
    </row>
    <row r="616" spans="1:6">
      <c r="A616" s="229">
        <v>40201.693055555559</v>
      </c>
      <c r="B616" s="228">
        <v>42.8</v>
      </c>
      <c r="C616" s="227">
        <v>30.09</v>
      </c>
      <c r="D616" s="226" t="s">
        <v>68</v>
      </c>
      <c r="F616" s="226">
        <v>24092</v>
      </c>
    </row>
    <row r="617" spans="1:6">
      <c r="A617" s="229">
        <v>40201.70208333333</v>
      </c>
      <c r="B617" s="228">
        <v>42.8</v>
      </c>
      <c r="C617" s="227">
        <v>30.09</v>
      </c>
      <c r="D617" s="226" t="s">
        <v>68</v>
      </c>
      <c r="F617" s="226">
        <v>24093</v>
      </c>
    </row>
    <row r="618" spans="1:6">
      <c r="A618" s="229">
        <v>40201.703472222223</v>
      </c>
      <c r="B618" s="228">
        <v>42.1</v>
      </c>
      <c r="C618" s="227">
        <v>30.09</v>
      </c>
      <c r="D618" s="226" t="s">
        <v>68</v>
      </c>
      <c r="F618" s="226">
        <v>24094</v>
      </c>
    </row>
    <row r="619" spans="1:6">
      <c r="A619" s="229">
        <v>40201.731249999997</v>
      </c>
      <c r="B619" s="228">
        <v>42.8</v>
      </c>
      <c r="C619" s="227">
        <v>30.1</v>
      </c>
      <c r="D619" s="226" t="s">
        <v>72</v>
      </c>
      <c r="F619" s="226">
        <v>24095</v>
      </c>
    </row>
    <row r="620" spans="1:6">
      <c r="A620" s="229">
        <v>40201.736111111109</v>
      </c>
      <c r="B620" s="228">
        <v>42.8</v>
      </c>
      <c r="C620" s="227">
        <v>30.1</v>
      </c>
      <c r="D620" s="226" t="s">
        <v>72</v>
      </c>
      <c r="F620" s="226">
        <v>24096</v>
      </c>
    </row>
    <row r="621" spans="1:6">
      <c r="A621" s="229">
        <v>40201.743750000001</v>
      </c>
      <c r="B621" s="228">
        <v>42.8</v>
      </c>
      <c r="C621" s="227">
        <v>30.1</v>
      </c>
      <c r="D621" s="226" t="s">
        <v>72</v>
      </c>
      <c r="F621" s="226">
        <v>24097</v>
      </c>
    </row>
    <row r="622" spans="1:6">
      <c r="A622" s="229">
        <v>40201.745138888888</v>
      </c>
      <c r="B622" s="228">
        <v>43</v>
      </c>
      <c r="C622" s="227">
        <v>30.11</v>
      </c>
      <c r="D622" s="226" t="s">
        <v>72</v>
      </c>
      <c r="F622" s="226">
        <v>24098</v>
      </c>
    </row>
    <row r="623" spans="1:6">
      <c r="A623" s="229">
        <v>40201.786805555559</v>
      </c>
      <c r="B623" s="228">
        <v>42.1</v>
      </c>
      <c r="C623" s="227">
        <v>30.12</v>
      </c>
      <c r="D623" s="226" t="s">
        <v>72</v>
      </c>
      <c r="F623" s="226">
        <v>24099</v>
      </c>
    </row>
    <row r="624" spans="1:6">
      <c r="A624" s="229">
        <v>40211.745138888888</v>
      </c>
      <c r="B624" s="228">
        <v>52</v>
      </c>
      <c r="C624" s="227">
        <v>29.8</v>
      </c>
      <c r="D624" s="226" t="s">
        <v>71</v>
      </c>
      <c r="F624" s="226">
        <v>24429</v>
      </c>
    </row>
    <row r="625" spans="1:6">
      <c r="A625" s="229">
        <v>40211.786805555559</v>
      </c>
      <c r="B625" s="228">
        <v>50</v>
      </c>
      <c r="C625" s="227">
        <v>29.81</v>
      </c>
      <c r="D625" s="226" t="s">
        <v>72</v>
      </c>
      <c r="F625" s="226">
        <v>24430</v>
      </c>
    </row>
    <row r="626" spans="1:6">
      <c r="A626" s="229">
        <v>40211.828472222223</v>
      </c>
      <c r="B626" s="228">
        <v>50</v>
      </c>
      <c r="C626" s="227">
        <v>29.81</v>
      </c>
      <c r="D626" s="226" t="s">
        <v>72</v>
      </c>
      <c r="F626" s="226">
        <v>24431</v>
      </c>
    </row>
    <row r="627" spans="1:6">
      <c r="A627" s="229">
        <v>40218.745138888888</v>
      </c>
      <c r="B627" s="228">
        <v>50</v>
      </c>
      <c r="C627" s="227">
        <v>29.91</v>
      </c>
      <c r="D627" s="226" t="s">
        <v>79</v>
      </c>
      <c r="F627" s="226">
        <v>24687</v>
      </c>
    </row>
    <row r="628" spans="1:6">
      <c r="A628" s="229">
        <v>40218.786805555559</v>
      </c>
      <c r="B628" s="228">
        <v>46</v>
      </c>
      <c r="C628" s="227">
        <v>29.93</v>
      </c>
      <c r="D628" s="226" t="s">
        <v>79</v>
      </c>
      <c r="F628" s="226">
        <v>24688</v>
      </c>
    </row>
    <row r="629" spans="1:6">
      <c r="A629" s="229">
        <v>40218.828472222223</v>
      </c>
      <c r="B629" s="228">
        <v>45</v>
      </c>
      <c r="C629" s="227">
        <v>29.95</v>
      </c>
      <c r="D629" s="226" t="s">
        <v>79</v>
      </c>
      <c r="F629" s="226">
        <v>24689</v>
      </c>
    </row>
    <row r="630" spans="1:6">
      <c r="A630" s="229">
        <v>40223.745138888888</v>
      </c>
      <c r="B630" s="228">
        <v>53.1</v>
      </c>
      <c r="C630" s="227">
        <v>30.17</v>
      </c>
      <c r="D630" s="226" t="s">
        <v>72</v>
      </c>
      <c r="F630" s="226">
        <v>24865</v>
      </c>
    </row>
    <row r="631" spans="1:6">
      <c r="A631" s="229">
        <v>40223.786805555559</v>
      </c>
      <c r="B631" s="228">
        <v>52</v>
      </c>
      <c r="C631" s="227">
        <v>30.17</v>
      </c>
      <c r="D631" s="226" t="s">
        <v>72</v>
      </c>
      <c r="F631" s="226">
        <v>24866</v>
      </c>
    </row>
    <row r="632" spans="1:6">
      <c r="A632" s="229">
        <v>40223.828472222223</v>
      </c>
      <c r="B632" s="228">
        <v>51.1</v>
      </c>
      <c r="C632" s="227">
        <v>30.16</v>
      </c>
      <c r="D632" s="226" t="s">
        <v>72</v>
      </c>
      <c r="F632" s="226">
        <v>24867</v>
      </c>
    </row>
    <row r="633" spans="1:6">
      <c r="A633" s="229">
        <v>40231.745138888888</v>
      </c>
      <c r="B633" s="228">
        <v>54</v>
      </c>
      <c r="C633" s="227">
        <v>30.1</v>
      </c>
      <c r="D633" s="226" t="s">
        <v>79</v>
      </c>
      <c r="F633" s="226">
        <v>25085</v>
      </c>
    </row>
    <row r="634" spans="1:6">
      <c r="A634" s="229">
        <v>40231.786805555559</v>
      </c>
      <c r="B634" s="228">
        <v>51.1</v>
      </c>
      <c r="C634" s="227">
        <v>30.13</v>
      </c>
      <c r="D634" s="226" t="s">
        <v>79</v>
      </c>
      <c r="F634" s="226">
        <v>25086</v>
      </c>
    </row>
    <row r="635" spans="1:6">
      <c r="A635" s="229">
        <v>40231.828472222223</v>
      </c>
      <c r="B635" s="228">
        <v>46.9</v>
      </c>
      <c r="C635" s="227">
        <v>30.12</v>
      </c>
      <c r="D635" s="226" t="s">
        <v>79</v>
      </c>
      <c r="F635" s="226">
        <v>25087</v>
      </c>
    </row>
    <row r="636" spans="1:6">
      <c r="A636" s="229">
        <v>40555.786805034724</v>
      </c>
      <c r="B636" s="228">
        <v>48</v>
      </c>
      <c r="C636" s="227">
        <v>30.35</v>
      </c>
      <c r="D636" s="226" t="s">
        <v>72</v>
      </c>
      <c r="F636" s="226">
        <v>25222</v>
      </c>
    </row>
    <row r="637" spans="1:6">
      <c r="A637" s="229">
        <v>40555.828471759261</v>
      </c>
      <c r="B637" s="228">
        <v>46.9</v>
      </c>
      <c r="C637" s="227">
        <v>30.34</v>
      </c>
      <c r="D637" s="226" t="s">
        <v>72</v>
      </c>
      <c r="F637" s="226">
        <v>25223</v>
      </c>
    </row>
    <row r="638" spans="1:6">
      <c r="A638" s="229">
        <v>40555.870138483799</v>
      </c>
      <c r="B638" s="228">
        <v>48</v>
      </c>
      <c r="C638" s="227">
        <v>30.35</v>
      </c>
      <c r="D638" s="226" t="s">
        <v>72</v>
      </c>
      <c r="F638" s="226">
        <v>25224</v>
      </c>
    </row>
    <row r="639" spans="1:6">
      <c r="A639" s="229">
        <v>40562.745138888888</v>
      </c>
      <c r="B639" s="228">
        <v>62.1</v>
      </c>
      <c r="C639" s="227">
        <v>30.16</v>
      </c>
      <c r="D639" s="226" t="s">
        <v>79</v>
      </c>
      <c r="F639" s="226">
        <v>25440</v>
      </c>
    </row>
    <row r="640" spans="1:6">
      <c r="A640" s="229">
        <v>40562.786805555559</v>
      </c>
      <c r="B640" s="228">
        <v>61</v>
      </c>
      <c r="C640" s="227">
        <v>30.17</v>
      </c>
      <c r="D640" s="226" t="s">
        <v>79</v>
      </c>
      <c r="F640" s="226">
        <v>25441</v>
      </c>
    </row>
    <row r="641" spans="1:6">
      <c r="A641" s="229">
        <v>40562.828472222223</v>
      </c>
      <c r="B641" s="228">
        <v>59</v>
      </c>
      <c r="C641" s="227">
        <v>30.18</v>
      </c>
      <c r="D641" s="226" t="s">
        <v>79</v>
      </c>
      <c r="F641" s="226">
        <v>25442</v>
      </c>
    </row>
    <row r="642" spans="1:6">
      <c r="A642" s="229">
        <v>40565.745138888888</v>
      </c>
      <c r="B642" s="228">
        <v>66.900000000000006</v>
      </c>
      <c r="C642" s="227">
        <v>30.07</v>
      </c>
      <c r="D642" s="226" t="s">
        <v>79</v>
      </c>
      <c r="F642" s="226">
        <v>25512</v>
      </c>
    </row>
    <row r="643" spans="1:6">
      <c r="A643" s="229">
        <v>40565.771527777775</v>
      </c>
      <c r="B643" s="228">
        <v>64.400000000000006</v>
      </c>
      <c r="C643" s="227">
        <v>30.1</v>
      </c>
      <c r="D643" s="226" t="s">
        <v>79</v>
      </c>
      <c r="F643" s="226">
        <v>25513</v>
      </c>
    </row>
    <row r="644" spans="1:6">
      <c r="A644" s="229">
        <v>40565.772222222222</v>
      </c>
      <c r="B644" s="228">
        <v>64.400000000000006</v>
      </c>
      <c r="C644" s="227">
        <v>30.1</v>
      </c>
      <c r="D644" s="226" t="s">
        <v>79</v>
      </c>
      <c r="F644" s="226">
        <v>25514</v>
      </c>
    </row>
    <row r="645" spans="1:6">
      <c r="A645" s="229">
        <v>40565.773611111108</v>
      </c>
      <c r="B645" s="228">
        <v>64.400000000000006</v>
      </c>
      <c r="C645" s="227">
        <v>30.1</v>
      </c>
      <c r="D645" s="226" t="s">
        <v>79</v>
      </c>
      <c r="F645" s="226">
        <v>25515</v>
      </c>
    </row>
    <row r="646" spans="1:6">
      <c r="A646" s="229">
        <v>40565.786805787036</v>
      </c>
      <c r="B646" s="228">
        <v>64</v>
      </c>
      <c r="C646" s="227">
        <v>30.1</v>
      </c>
      <c r="D646" s="226" t="s">
        <v>79</v>
      </c>
      <c r="F646" s="226">
        <v>25516</v>
      </c>
    </row>
    <row r="647" spans="1:6">
      <c r="A647" s="229">
        <v>40565.828472395835</v>
      </c>
      <c r="B647" s="228">
        <v>62.1</v>
      </c>
      <c r="C647" s="227">
        <v>30.12</v>
      </c>
      <c r="D647" s="226" t="s">
        <v>79</v>
      </c>
      <c r="F647" s="226">
        <v>25517</v>
      </c>
    </row>
    <row r="648" spans="1:6">
      <c r="A648" s="229">
        <v>40569.745138483799</v>
      </c>
      <c r="B648" s="228">
        <v>61</v>
      </c>
      <c r="C648" s="227">
        <v>30.16</v>
      </c>
      <c r="D648" s="226" t="s">
        <v>79</v>
      </c>
      <c r="F648" s="226">
        <v>25611</v>
      </c>
    </row>
    <row r="649" spans="1:6">
      <c r="A649" s="229">
        <v>40569.786805208336</v>
      </c>
      <c r="B649" s="228">
        <v>57.9</v>
      </c>
      <c r="C649" s="227">
        <v>30.17</v>
      </c>
      <c r="D649" s="226" t="s">
        <v>79</v>
      </c>
      <c r="F649" s="226">
        <v>25612</v>
      </c>
    </row>
    <row r="650" spans="1:6">
      <c r="A650" s="229">
        <v>40569.828471932873</v>
      </c>
      <c r="B650" s="228">
        <v>54</v>
      </c>
      <c r="C650" s="227">
        <v>30.19</v>
      </c>
      <c r="D650" s="226" t="s">
        <v>79</v>
      </c>
      <c r="F650" s="226">
        <v>25613</v>
      </c>
    </row>
    <row r="651" spans="1:6">
      <c r="A651" s="229">
        <v>40572.703472222223</v>
      </c>
      <c r="B651" s="228">
        <v>43</v>
      </c>
      <c r="C651" s="227">
        <v>30.04</v>
      </c>
      <c r="D651" s="226" t="s">
        <v>68</v>
      </c>
      <c r="F651" s="226">
        <v>25699</v>
      </c>
    </row>
    <row r="652" spans="1:6">
      <c r="A652" s="229">
        <v>40572.745138888888</v>
      </c>
      <c r="B652" s="228">
        <v>42.1</v>
      </c>
      <c r="C652" s="227">
        <v>30.03</v>
      </c>
      <c r="D652" s="226" t="s">
        <v>68</v>
      </c>
      <c r="F652" s="226">
        <v>25700</v>
      </c>
    </row>
    <row r="653" spans="1:6">
      <c r="A653" s="229">
        <v>40572.770138888889</v>
      </c>
      <c r="B653" s="228">
        <v>42.8</v>
      </c>
      <c r="C653" s="227">
        <v>30.03</v>
      </c>
      <c r="D653" s="226" t="s">
        <v>68</v>
      </c>
      <c r="F653" s="226">
        <v>25701</v>
      </c>
    </row>
    <row r="654" spans="1:6">
      <c r="A654" s="229">
        <v>40572.777777777781</v>
      </c>
      <c r="B654" s="228">
        <v>42.8</v>
      </c>
      <c r="C654" s="227">
        <v>30.02</v>
      </c>
      <c r="D654" s="226" t="s">
        <v>68</v>
      </c>
      <c r="F654" s="226">
        <v>25702</v>
      </c>
    </row>
    <row r="655" spans="1:6">
      <c r="A655" s="229">
        <v>40576.745149305556</v>
      </c>
      <c r="B655" s="228">
        <v>51.1</v>
      </c>
      <c r="C655" s="227">
        <v>30.35</v>
      </c>
      <c r="D655" s="226" t="s">
        <v>79</v>
      </c>
      <c r="F655" s="226">
        <v>25815</v>
      </c>
    </row>
    <row r="656" spans="1:6">
      <c r="A656" s="229">
        <v>40576.786815856482</v>
      </c>
      <c r="B656" s="228">
        <v>48.9</v>
      </c>
      <c r="C656" s="227">
        <v>30.36</v>
      </c>
      <c r="D656" s="226" t="s">
        <v>79</v>
      </c>
      <c r="F656" s="226">
        <v>25816</v>
      </c>
    </row>
    <row r="657" spans="1:6">
      <c r="A657" s="229">
        <v>40576.828482407407</v>
      </c>
      <c r="B657" s="228">
        <v>52</v>
      </c>
      <c r="C657" s="227">
        <v>30.38</v>
      </c>
      <c r="D657" s="226" t="s">
        <v>79</v>
      </c>
      <c r="F657" s="226">
        <v>25817</v>
      </c>
    </row>
    <row r="658" spans="1:6">
      <c r="A658" s="229">
        <v>40579.745141956017</v>
      </c>
      <c r="B658" s="228">
        <v>69.099999999999994</v>
      </c>
      <c r="C658" s="227">
        <v>30.25</v>
      </c>
      <c r="D658" s="226" t="s">
        <v>79</v>
      </c>
      <c r="F658" s="226">
        <v>25887</v>
      </c>
    </row>
    <row r="659" spans="1:6">
      <c r="A659" s="229">
        <v>40579.786808564815</v>
      </c>
      <c r="B659" s="228">
        <v>66.900000000000006</v>
      </c>
      <c r="C659" s="227">
        <v>30.26</v>
      </c>
      <c r="D659" s="226" t="s">
        <v>79</v>
      </c>
      <c r="F659" s="226">
        <v>25888</v>
      </c>
    </row>
    <row r="660" spans="1:6">
      <c r="A660" s="229">
        <v>40579.828475173614</v>
      </c>
      <c r="B660" s="228">
        <v>61</v>
      </c>
      <c r="C660" s="227">
        <v>30.28</v>
      </c>
      <c r="D660" s="226" t="s">
        <v>79</v>
      </c>
      <c r="F660" s="226">
        <v>25889</v>
      </c>
    </row>
    <row r="661" spans="1:6">
      <c r="A661" s="229" t="s">
        <v>281</v>
      </c>
      <c r="B661" s="228">
        <v>44.1</v>
      </c>
      <c r="C661" s="227">
        <v>29.84</v>
      </c>
      <c r="D661" s="226" t="s">
        <v>78</v>
      </c>
      <c r="F661" s="226">
        <v>26357</v>
      </c>
    </row>
    <row r="662" spans="1:6">
      <c r="A662" s="229" t="s">
        <v>282</v>
      </c>
      <c r="B662" s="228">
        <v>39</v>
      </c>
      <c r="C662" s="227">
        <v>29.87</v>
      </c>
      <c r="D662" s="226" t="s">
        <v>78</v>
      </c>
      <c r="F662" s="226">
        <v>26358</v>
      </c>
    </row>
    <row r="663" spans="1:6">
      <c r="A663" s="229" t="s">
        <v>283</v>
      </c>
      <c r="B663" s="228">
        <v>39</v>
      </c>
      <c r="C663" s="227">
        <v>29.89</v>
      </c>
      <c r="D663" s="226" t="s">
        <v>70</v>
      </c>
      <c r="F663" s="226">
        <v>26359</v>
      </c>
    </row>
    <row r="664" spans="1:6">
      <c r="A664" s="229" t="s">
        <v>284</v>
      </c>
      <c r="B664" s="228">
        <v>43</v>
      </c>
      <c r="C664" s="227">
        <v>29.88</v>
      </c>
      <c r="D664" s="226" t="s">
        <v>71</v>
      </c>
      <c r="F664" s="226">
        <v>26594</v>
      </c>
    </row>
    <row r="665" spans="1:6">
      <c r="A665" s="229" t="s">
        <v>285</v>
      </c>
      <c r="B665" s="228">
        <v>42.1</v>
      </c>
      <c r="C665" s="227">
        <v>29.89</v>
      </c>
      <c r="D665" s="226" t="s">
        <v>72</v>
      </c>
      <c r="F665" s="226">
        <v>26595</v>
      </c>
    </row>
    <row r="666" spans="1:6">
      <c r="A666" s="229" t="s">
        <v>286</v>
      </c>
      <c r="B666" s="228">
        <v>37.9</v>
      </c>
      <c r="C666" s="227">
        <v>29.9</v>
      </c>
      <c r="D666" s="226" t="s">
        <v>71</v>
      </c>
      <c r="F666" s="226">
        <v>26596</v>
      </c>
    </row>
    <row r="667" spans="1:6">
      <c r="A667" s="229" t="s">
        <v>287</v>
      </c>
      <c r="B667" s="228">
        <v>50</v>
      </c>
      <c r="C667" s="227">
        <v>30.11</v>
      </c>
      <c r="D667" s="226" t="s">
        <v>258</v>
      </c>
      <c r="F667" s="226">
        <v>26816</v>
      </c>
    </row>
    <row r="668" spans="1:6">
      <c r="A668" s="229" t="s">
        <v>288</v>
      </c>
      <c r="B668" s="228">
        <v>50</v>
      </c>
      <c r="C668" s="227">
        <v>30.1</v>
      </c>
      <c r="D668" s="226" t="s">
        <v>258</v>
      </c>
      <c r="F668" s="226">
        <v>26817</v>
      </c>
    </row>
    <row r="669" spans="1:6">
      <c r="A669" s="229" t="s">
        <v>289</v>
      </c>
      <c r="B669" s="228">
        <v>50</v>
      </c>
      <c r="C669" s="227">
        <v>30.09</v>
      </c>
      <c r="D669" s="226" t="s">
        <v>258</v>
      </c>
      <c r="F669" s="226">
        <v>26818</v>
      </c>
    </row>
    <row r="670" spans="1:6">
      <c r="A670" s="232" t="s">
        <v>290</v>
      </c>
      <c r="B670" s="231">
        <v>46.9</v>
      </c>
      <c r="C670" s="230">
        <v>30.18</v>
      </c>
      <c r="D670" s="226" t="s">
        <v>79</v>
      </c>
      <c r="F670" s="226">
        <v>26975</v>
      </c>
    </row>
    <row r="671" spans="1:6">
      <c r="A671" s="232" t="s">
        <v>291</v>
      </c>
      <c r="B671" s="231">
        <v>44.1</v>
      </c>
      <c r="C671" s="230">
        <v>30.19</v>
      </c>
      <c r="D671" s="226" t="s">
        <v>79</v>
      </c>
      <c r="F671" s="226">
        <v>26976</v>
      </c>
    </row>
    <row r="672" spans="1:6">
      <c r="A672" s="232" t="s">
        <v>292</v>
      </c>
      <c r="B672" s="231">
        <v>39.9</v>
      </c>
      <c r="C672" s="230">
        <v>30.19</v>
      </c>
      <c r="D672" s="226" t="s">
        <v>79</v>
      </c>
      <c r="F672" s="226">
        <v>26977</v>
      </c>
    </row>
    <row r="673" spans="1:6">
      <c r="A673" s="232" t="s">
        <v>293</v>
      </c>
      <c r="B673" s="231">
        <v>37.9</v>
      </c>
      <c r="C673" s="230">
        <v>30.06</v>
      </c>
      <c r="D673" s="226" t="s">
        <v>68</v>
      </c>
      <c r="F673" s="226">
        <v>27160</v>
      </c>
    </row>
    <row r="674" spans="1:6">
      <c r="A674" s="232" t="s">
        <v>294</v>
      </c>
      <c r="B674" s="231">
        <v>37.4</v>
      </c>
      <c r="C674" s="230">
        <v>30.06</v>
      </c>
      <c r="D674" s="226" t="s">
        <v>258</v>
      </c>
      <c r="F674" s="226">
        <v>27161</v>
      </c>
    </row>
    <row r="675" spans="1:6">
      <c r="A675" s="232" t="s">
        <v>295</v>
      </c>
      <c r="B675" s="231">
        <v>37.4</v>
      </c>
      <c r="C675" s="230">
        <v>30.05</v>
      </c>
      <c r="D675" s="226" t="s">
        <v>258</v>
      </c>
      <c r="F675" s="226">
        <v>27162</v>
      </c>
    </row>
    <row r="676" spans="1:6">
      <c r="A676" s="232" t="s">
        <v>296</v>
      </c>
      <c r="B676" s="231">
        <v>37.4</v>
      </c>
      <c r="C676" s="230">
        <v>30.04</v>
      </c>
      <c r="D676" s="226" t="s">
        <v>72</v>
      </c>
      <c r="F676" s="226">
        <v>27163</v>
      </c>
    </row>
    <row r="677" spans="1:6">
      <c r="A677" s="232" t="s">
        <v>297</v>
      </c>
      <c r="B677" s="231">
        <v>37.9</v>
      </c>
      <c r="C677" s="230">
        <v>30.05</v>
      </c>
      <c r="D677" s="226" t="s">
        <v>72</v>
      </c>
      <c r="F677" s="226">
        <v>27164</v>
      </c>
    </row>
    <row r="678" spans="1:6">
      <c r="A678" s="232" t="s">
        <v>298</v>
      </c>
      <c r="B678" s="231">
        <v>37.4</v>
      </c>
      <c r="C678" s="230">
        <v>30.05</v>
      </c>
      <c r="D678" s="226" t="s">
        <v>68</v>
      </c>
      <c r="F678" s="226">
        <v>27165</v>
      </c>
    </row>
    <row r="679" spans="1:6">
      <c r="A679" s="232" t="s">
        <v>299</v>
      </c>
      <c r="B679" s="231">
        <v>37.9</v>
      </c>
      <c r="C679" s="230">
        <v>30.04</v>
      </c>
      <c r="D679" s="226" t="s">
        <v>68</v>
      </c>
      <c r="F679" s="226">
        <v>27166</v>
      </c>
    </row>
    <row r="680" spans="1:6">
      <c r="A680" s="232" t="s">
        <v>300</v>
      </c>
      <c r="B680" s="231">
        <v>57</v>
      </c>
      <c r="C680" s="230">
        <v>30.34</v>
      </c>
      <c r="D680" s="226" t="s">
        <v>72</v>
      </c>
      <c r="F680" s="226">
        <v>27357</v>
      </c>
    </row>
    <row r="681" spans="1:6">
      <c r="A681" s="232" t="s">
        <v>301</v>
      </c>
      <c r="B681" s="231">
        <v>55</v>
      </c>
      <c r="C681" s="230">
        <v>30.32</v>
      </c>
      <c r="D681" s="226" t="s">
        <v>70</v>
      </c>
      <c r="F681" s="226">
        <v>27358</v>
      </c>
    </row>
    <row r="682" spans="1:6">
      <c r="A682" s="232" t="s">
        <v>302</v>
      </c>
      <c r="B682" s="231">
        <v>53.1</v>
      </c>
      <c r="C682" s="230">
        <v>30.32</v>
      </c>
      <c r="D682" s="226" t="s">
        <v>72</v>
      </c>
      <c r="F682" s="226">
        <v>27359</v>
      </c>
    </row>
    <row r="683" spans="1:6">
      <c r="A683" s="232" t="s">
        <v>303</v>
      </c>
      <c r="B683" s="231">
        <v>60.1</v>
      </c>
      <c r="C683" s="230">
        <v>30.25</v>
      </c>
      <c r="D683" s="226" t="s">
        <v>79</v>
      </c>
      <c r="F683" s="226">
        <v>27447</v>
      </c>
    </row>
    <row r="684" spans="1:6">
      <c r="A684" s="232" t="s">
        <v>304</v>
      </c>
      <c r="B684" s="231">
        <v>48</v>
      </c>
      <c r="C684" s="230">
        <v>30.27</v>
      </c>
      <c r="D684" s="226" t="s">
        <v>79</v>
      </c>
      <c r="F684" s="226">
        <v>27448</v>
      </c>
    </row>
    <row r="685" spans="1:6">
      <c r="A685" s="232" t="s">
        <v>305</v>
      </c>
      <c r="B685" s="231">
        <v>44.1</v>
      </c>
      <c r="C685" s="230">
        <v>30.29</v>
      </c>
      <c r="D685" s="226" t="s">
        <v>79</v>
      </c>
      <c r="F685" s="226">
        <v>27449</v>
      </c>
    </row>
    <row r="686" spans="1:6">
      <c r="A686" s="232" t="s">
        <v>306</v>
      </c>
      <c r="B686" s="231">
        <v>54</v>
      </c>
      <c r="C686" s="230">
        <v>30.25</v>
      </c>
      <c r="D686" s="226" t="s">
        <v>79</v>
      </c>
      <c r="F686" s="226">
        <v>27542</v>
      </c>
    </row>
    <row r="687" spans="1:6">
      <c r="A687" s="232" t="s">
        <v>307</v>
      </c>
      <c r="B687" s="231">
        <v>51.1</v>
      </c>
      <c r="C687" s="230">
        <v>30.26</v>
      </c>
      <c r="D687" s="226" t="s">
        <v>79</v>
      </c>
      <c r="F687" s="226">
        <v>27543</v>
      </c>
    </row>
    <row r="688" spans="1:6">
      <c r="A688" s="232" t="s">
        <v>308</v>
      </c>
      <c r="B688" s="231">
        <v>50</v>
      </c>
      <c r="C688" s="230">
        <v>30.26</v>
      </c>
      <c r="D688" s="226" t="s">
        <v>79</v>
      </c>
      <c r="F688" s="226">
        <v>27544</v>
      </c>
    </row>
    <row r="689" spans="1:6">
      <c r="A689" s="232" t="s">
        <v>309</v>
      </c>
      <c r="B689" s="231">
        <v>45</v>
      </c>
      <c r="C689" s="230">
        <v>30.1</v>
      </c>
      <c r="D689" s="226" t="s">
        <v>79</v>
      </c>
      <c r="F689" s="226">
        <v>27617</v>
      </c>
    </row>
    <row r="690" spans="1:6">
      <c r="A690" s="232" t="s">
        <v>310</v>
      </c>
      <c r="B690" s="231">
        <v>44.1</v>
      </c>
      <c r="C690" s="230">
        <v>30.11</v>
      </c>
      <c r="D690" s="226" t="s">
        <v>79</v>
      </c>
      <c r="F690" s="226">
        <v>27618</v>
      </c>
    </row>
    <row r="691" spans="1:6">
      <c r="A691" s="232" t="s">
        <v>311</v>
      </c>
      <c r="B691" s="231">
        <v>39.9</v>
      </c>
      <c r="C691" s="230">
        <v>30.12</v>
      </c>
      <c r="D691" s="226" t="s">
        <v>79</v>
      </c>
      <c r="F691" s="226">
        <v>27619</v>
      </c>
    </row>
    <row r="692" spans="1:6">
      <c r="A692" s="232" t="s">
        <v>312</v>
      </c>
      <c r="B692" s="231">
        <v>52</v>
      </c>
      <c r="C692" s="230">
        <v>30.16</v>
      </c>
      <c r="D692" s="226" t="s">
        <v>79</v>
      </c>
      <c r="F692" s="226">
        <v>27755</v>
      </c>
    </row>
    <row r="693" spans="1:6">
      <c r="A693" s="232" t="s">
        <v>313</v>
      </c>
      <c r="B693" s="231">
        <v>50</v>
      </c>
      <c r="C693" s="230">
        <v>30.16</v>
      </c>
      <c r="D693" s="226" t="s">
        <v>79</v>
      </c>
      <c r="F693" s="226">
        <v>27756</v>
      </c>
    </row>
    <row r="694" spans="1:6">
      <c r="A694" s="232" t="s">
        <v>314</v>
      </c>
      <c r="B694" s="231">
        <v>46.9</v>
      </c>
      <c r="C694" s="230">
        <v>30.17</v>
      </c>
      <c r="D694" s="226" t="s">
        <v>79</v>
      </c>
      <c r="F694" s="226">
        <v>27757</v>
      </c>
    </row>
    <row r="695" spans="1:6">
      <c r="A695" s="232" t="s">
        <v>315</v>
      </c>
      <c r="B695" s="231">
        <v>54</v>
      </c>
      <c r="C695" s="230">
        <v>30.15</v>
      </c>
      <c r="D695" s="226" t="s">
        <v>79</v>
      </c>
      <c r="F695" s="226">
        <v>27946</v>
      </c>
    </row>
    <row r="696" spans="1:6">
      <c r="A696" s="232" t="s">
        <v>316</v>
      </c>
      <c r="B696" s="231">
        <v>53.1</v>
      </c>
      <c r="C696" s="230">
        <v>30.2</v>
      </c>
      <c r="D696" s="226" t="s">
        <v>79</v>
      </c>
      <c r="F696" s="226">
        <v>27947</v>
      </c>
    </row>
    <row r="697" spans="1:6">
      <c r="A697" s="232" t="s">
        <v>317</v>
      </c>
      <c r="B697" s="231">
        <v>51.1</v>
      </c>
      <c r="C697" s="230">
        <v>30.22</v>
      </c>
      <c r="D697" s="226" t="s">
        <v>79</v>
      </c>
      <c r="F697" s="226">
        <v>27948</v>
      </c>
    </row>
    <row r="698" spans="1:6">
      <c r="A698" s="232" t="s">
        <v>318</v>
      </c>
      <c r="B698" s="231">
        <v>64.900000000000006</v>
      </c>
      <c r="C698" s="230">
        <v>30.1</v>
      </c>
      <c r="D698" s="226" t="s">
        <v>78</v>
      </c>
      <c r="F698" s="226">
        <v>28115</v>
      </c>
    </row>
    <row r="699" spans="1:6">
      <c r="A699" s="232" t="s">
        <v>319</v>
      </c>
      <c r="B699" s="231">
        <v>64</v>
      </c>
      <c r="C699" s="230">
        <v>30.11</v>
      </c>
      <c r="D699" s="226" t="s">
        <v>79</v>
      </c>
      <c r="F699" s="226">
        <v>28116</v>
      </c>
    </row>
    <row r="700" spans="1:6">
      <c r="A700" s="232" t="s">
        <v>320</v>
      </c>
      <c r="B700" s="231">
        <v>43</v>
      </c>
      <c r="C700" s="230">
        <v>30.1</v>
      </c>
      <c r="D700" s="226" t="s">
        <v>71</v>
      </c>
      <c r="F700" s="226">
        <v>28300</v>
      </c>
    </row>
    <row r="701" spans="1:6">
      <c r="A701" s="232" t="s">
        <v>321</v>
      </c>
      <c r="B701" s="231">
        <v>44.1</v>
      </c>
      <c r="C701" s="230">
        <v>30.1</v>
      </c>
      <c r="D701" s="226" t="s">
        <v>70</v>
      </c>
      <c r="F701" s="226">
        <v>28301</v>
      </c>
    </row>
    <row r="702" spans="1:6">
      <c r="A702" s="232" t="s">
        <v>322</v>
      </c>
      <c r="B702" s="231">
        <v>41</v>
      </c>
      <c r="C702" s="230">
        <v>30.12</v>
      </c>
      <c r="D702" s="226" t="s">
        <v>70</v>
      </c>
      <c r="F702" s="226">
        <v>28302</v>
      </c>
    </row>
    <row r="703" spans="1:6">
      <c r="A703" s="232" t="s">
        <v>323</v>
      </c>
      <c r="B703" s="231">
        <v>61</v>
      </c>
      <c r="C703" s="230">
        <v>30.21</v>
      </c>
      <c r="D703" s="226" t="s">
        <v>79</v>
      </c>
      <c r="F703" s="226">
        <v>28475</v>
      </c>
    </row>
    <row r="704" spans="1:6">
      <c r="A704" s="232" t="s">
        <v>324</v>
      </c>
      <c r="B704" s="231">
        <v>59</v>
      </c>
      <c r="C704" s="230">
        <v>30.22</v>
      </c>
      <c r="D704" s="226" t="s">
        <v>79</v>
      </c>
      <c r="F704" s="226">
        <v>28476</v>
      </c>
    </row>
    <row r="705" spans="1:6">
      <c r="A705" s="232" t="s">
        <v>325</v>
      </c>
      <c r="B705" s="231">
        <v>57.9</v>
      </c>
      <c r="C705" s="230">
        <v>30.23</v>
      </c>
      <c r="D705" s="226" t="s">
        <v>79</v>
      </c>
      <c r="F705" s="226">
        <v>28477</v>
      </c>
    </row>
    <row r="706" spans="1:6">
      <c r="A706" s="232" t="s">
        <v>326</v>
      </c>
      <c r="B706" s="231">
        <v>57.9</v>
      </c>
      <c r="C706" s="230">
        <v>30.24</v>
      </c>
      <c r="D706" s="226" t="s">
        <v>79</v>
      </c>
      <c r="F706" s="226">
        <v>28478</v>
      </c>
    </row>
    <row r="707" spans="1:6">
      <c r="A707" s="232" t="s">
        <v>327</v>
      </c>
      <c r="B707" s="231">
        <v>55</v>
      </c>
      <c r="C707" s="230">
        <v>29.96</v>
      </c>
      <c r="D707" s="226" t="s">
        <v>72</v>
      </c>
      <c r="F707" s="226">
        <v>28596</v>
      </c>
    </row>
    <row r="708" spans="1:6">
      <c r="A708" s="232" t="s">
        <v>328</v>
      </c>
      <c r="B708" s="231">
        <v>55</v>
      </c>
      <c r="C708" s="230">
        <v>29.93</v>
      </c>
      <c r="D708" s="226" t="s">
        <v>72</v>
      </c>
      <c r="F708" s="226">
        <v>28597</v>
      </c>
    </row>
    <row r="709" spans="1:6">
      <c r="A709" s="232" t="s">
        <v>329</v>
      </c>
      <c r="B709" s="231">
        <v>54</v>
      </c>
      <c r="C709" s="230">
        <v>29.92</v>
      </c>
      <c r="D709" s="226" t="s">
        <v>72</v>
      </c>
      <c r="F709" s="226">
        <v>28598</v>
      </c>
    </row>
    <row r="710" spans="1:6">
      <c r="A710" s="232" t="s">
        <v>330</v>
      </c>
      <c r="B710" s="231">
        <v>54</v>
      </c>
      <c r="C710" s="230">
        <v>29.89</v>
      </c>
      <c r="D710" s="226" t="s">
        <v>72</v>
      </c>
      <c r="F710" s="226">
        <v>28599</v>
      </c>
    </row>
    <row r="711" spans="1:6">
      <c r="A711" s="232" t="s">
        <v>331</v>
      </c>
      <c r="B711" s="231">
        <v>51.1</v>
      </c>
      <c r="C711" s="230">
        <v>29.88</v>
      </c>
      <c r="D711" s="226" t="s">
        <v>70</v>
      </c>
      <c r="F711" s="226">
        <v>28600</v>
      </c>
    </row>
    <row r="712" spans="1:6">
      <c r="A712" s="232" t="s">
        <v>332</v>
      </c>
      <c r="B712" s="231">
        <v>52</v>
      </c>
      <c r="C712" s="230">
        <v>29.88</v>
      </c>
      <c r="D712" s="226" t="s">
        <v>72</v>
      </c>
      <c r="F712" s="226">
        <v>28601</v>
      </c>
    </row>
    <row r="713" spans="1:6">
      <c r="A713" s="229">
        <v>41297.711805555555</v>
      </c>
      <c r="B713" s="228">
        <v>46</v>
      </c>
      <c r="C713" s="227">
        <v>30.12</v>
      </c>
      <c r="D713" s="226" t="s">
        <v>259</v>
      </c>
      <c r="F713" s="226">
        <v>28726</v>
      </c>
    </row>
    <row r="714" spans="1:6">
      <c r="A714" s="229">
        <v>41297.753472222219</v>
      </c>
      <c r="B714" s="228">
        <v>46</v>
      </c>
      <c r="C714" s="227">
        <v>30.12</v>
      </c>
      <c r="D714" s="226" t="s">
        <v>258</v>
      </c>
      <c r="F714" s="226">
        <v>28727</v>
      </c>
    </row>
    <row r="715" spans="1:6">
      <c r="A715" s="229">
        <v>41297.795138888891</v>
      </c>
      <c r="B715" s="228">
        <v>46</v>
      </c>
      <c r="C715" s="227">
        <v>30.14</v>
      </c>
      <c r="D715" s="226" t="s">
        <v>258</v>
      </c>
      <c r="F715" s="226">
        <v>28728</v>
      </c>
    </row>
    <row r="716" spans="1:6">
      <c r="A716" s="229">
        <v>41304.753472222219</v>
      </c>
      <c r="B716" s="228">
        <v>60.1</v>
      </c>
      <c r="C716" s="227">
        <v>30.27</v>
      </c>
      <c r="D716" s="226" t="s">
        <v>79</v>
      </c>
      <c r="F716" s="226">
        <v>28886</v>
      </c>
    </row>
    <row r="717" spans="1:6">
      <c r="A717" s="229">
        <v>41304.795138888891</v>
      </c>
      <c r="B717" s="228">
        <v>59</v>
      </c>
      <c r="C717" s="227">
        <v>30.28</v>
      </c>
      <c r="D717" s="226" t="s">
        <v>79</v>
      </c>
      <c r="F717" s="226">
        <v>28887</v>
      </c>
    </row>
    <row r="718" spans="1:6">
      <c r="A718" s="229">
        <v>41304.836805555555</v>
      </c>
      <c r="B718" s="228">
        <v>57</v>
      </c>
      <c r="C718" s="227">
        <v>30.28</v>
      </c>
      <c r="D718" s="226" t="s">
        <v>79</v>
      </c>
      <c r="F718" s="226">
        <v>28888</v>
      </c>
    </row>
    <row r="719" spans="1:6">
      <c r="A719" s="229">
        <v>41311.745138888888</v>
      </c>
      <c r="B719" s="228">
        <v>51.1</v>
      </c>
      <c r="C719" s="227">
        <v>30.04</v>
      </c>
      <c r="D719" s="226" t="s">
        <v>79</v>
      </c>
      <c r="F719" s="226">
        <v>29052</v>
      </c>
    </row>
    <row r="720" spans="1:6">
      <c r="A720" s="229">
        <v>41311.786805555559</v>
      </c>
      <c r="B720" s="228">
        <v>50</v>
      </c>
      <c r="C720" s="227">
        <v>30.05</v>
      </c>
      <c r="D720" s="226" t="s">
        <v>79</v>
      </c>
      <c r="F720" s="226">
        <v>29053</v>
      </c>
    </row>
    <row r="721" spans="1:6">
      <c r="A721" s="229">
        <v>41311.828472222223</v>
      </c>
      <c r="B721" s="228">
        <v>46</v>
      </c>
      <c r="C721" s="227">
        <v>30.06</v>
      </c>
      <c r="D721" s="226" t="s">
        <v>79</v>
      </c>
      <c r="F721" s="226">
        <v>29054</v>
      </c>
    </row>
    <row r="722" spans="1:6">
      <c r="A722" s="229">
        <v>41319.753472222219</v>
      </c>
      <c r="B722" s="228">
        <v>64</v>
      </c>
      <c r="C722" s="227">
        <v>30.25</v>
      </c>
      <c r="D722" s="226" t="s">
        <v>79</v>
      </c>
      <c r="F722" s="226">
        <v>29240</v>
      </c>
    </row>
    <row r="723" spans="1:6">
      <c r="A723" s="229">
        <v>41319.795138888891</v>
      </c>
      <c r="B723" s="228">
        <v>64</v>
      </c>
      <c r="C723" s="227">
        <v>30.26</v>
      </c>
      <c r="D723" s="226" t="s">
        <v>79</v>
      </c>
      <c r="F723" s="226">
        <v>29241</v>
      </c>
    </row>
    <row r="724" spans="1:6">
      <c r="A724" s="229">
        <v>41319.836805555555</v>
      </c>
      <c r="B724" s="228">
        <v>62.1</v>
      </c>
      <c r="C724" s="227">
        <v>30.26</v>
      </c>
      <c r="D724" s="226" t="s">
        <v>79</v>
      </c>
      <c r="F724" s="226">
        <v>29242</v>
      </c>
    </row>
    <row r="725" spans="1:6">
      <c r="A725" s="229">
        <v>41326.711805555555</v>
      </c>
      <c r="B725" s="228">
        <v>52</v>
      </c>
      <c r="C725" s="227">
        <v>30.1</v>
      </c>
      <c r="D725" s="226" t="s">
        <v>79</v>
      </c>
      <c r="F725" s="226">
        <v>29398</v>
      </c>
    </row>
    <row r="726" spans="1:6">
      <c r="A726" s="229">
        <v>41326.753472222219</v>
      </c>
      <c r="B726" s="228">
        <v>51.1</v>
      </c>
      <c r="C726" s="227">
        <v>30.12</v>
      </c>
      <c r="D726" s="226" t="s">
        <v>79</v>
      </c>
      <c r="F726" s="226">
        <v>29399</v>
      </c>
    </row>
    <row r="727" spans="1:6">
      <c r="A727" s="229">
        <v>41326.795138888891</v>
      </c>
      <c r="B727" s="228">
        <v>50</v>
      </c>
      <c r="C727" s="227">
        <v>30.13</v>
      </c>
      <c r="D727" s="226" t="s">
        <v>79</v>
      </c>
      <c r="F727" s="226">
        <v>29400</v>
      </c>
    </row>
    <row r="728" spans="1:6">
      <c r="A728" s="229">
        <v>41333.703472222223</v>
      </c>
      <c r="B728" s="228">
        <v>69.099999999999994</v>
      </c>
      <c r="C728" s="227">
        <v>30.01</v>
      </c>
      <c r="D728" s="226" t="s">
        <v>79</v>
      </c>
      <c r="F728" s="226">
        <v>29561</v>
      </c>
    </row>
    <row r="729" spans="1:6">
      <c r="A729" s="229">
        <v>41333.745138888888</v>
      </c>
      <c r="B729" s="228">
        <v>71.099999999999994</v>
      </c>
      <c r="C729" s="227">
        <v>29.99</v>
      </c>
      <c r="D729" s="226" t="s">
        <v>79</v>
      </c>
      <c r="F729" s="226">
        <v>29562</v>
      </c>
    </row>
    <row r="730" spans="1:6">
      <c r="A730" s="229">
        <v>41333.786805555559</v>
      </c>
      <c r="B730" s="228">
        <v>73.900000000000006</v>
      </c>
      <c r="C730" s="227">
        <v>30</v>
      </c>
      <c r="D730" s="226" t="s">
        <v>79</v>
      </c>
      <c r="F730" s="226">
        <v>29563</v>
      </c>
    </row>
    <row r="731" spans="1:6">
      <c r="A731" s="229">
        <v>41333.828472222223</v>
      </c>
      <c r="B731" s="228">
        <v>75.900000000000006</v>
      </c>
      <c r="C731" s="227">
        <v>30</v>
      </c>
      <c r="D731" s="226" t="s">
        <v>79</v>
      </c>
      <c r="F731" s="226">
        <v>29564</v>
      </c>
    </row>
    <row r="732" spans="1:6">
      <c r="A732" s="229">
        <v>41674.786805555559</v>
      </c>
      <c r="B732" s="228">
        <v>46.94</v>
      </c>
      <c r="C732" s="227">
        <v>30.07</v>
      </c>
      <c r="D732" s="226" t="s">
        <v>340</v>
      </c>
      <c r="F732" s="226">
        <v>29683</v>
      </c>
    </row>
    <row r="733" spans="1:6">
      <c r="A733" s="229">
        <v>41674.828472222223</v>
      </c>
      <c r="B733" s="228">
        <v>42.98</v>
      </c>
      <c r="C733" s="227">
        <v>30.08</v>
      </c>
      <c r="D733" s="226" t="s">
        <v>66</v>
      </c>
      <c r="F733" s="226">
        <v>29684</v>
      </c>
    </row>
    <row r="734" spans="1:6">
      <c r="A734" s="229">
        <v>41674.870138888888</v>
      </c>
      <c r="B734" s="228">
        <v>41</v>
      </c>
      <c r="C734" s="227">
        <v>30.11</v>
      </c>
      <c r="D734" s="226" t="s">
        <v>340</v>
      </c>
      <c r="F734" s="226">
        <v>29685</v>
      </c>
    </row>
    <row r="735" spans="1:6">
      <c r="A735" s="229">
        <v>41690.745138888888</v>
      </c>
      <c r="B735" s="228">
        <v>60.98</v>
      </c>
      <c r="C735" s="227">
        <v>30.1</v>
      </c>
      <c r="D735" s="226" t="s">
        <v>66</v>
      </c>
      <c r="F735" s="226">
        <v>30255</v>
      </c>
    </row>
    <row r="736" spans="1:6">
      <c r="A736" s="229">
        <v>41690.786805555559</v>
      </c>
      <c r="B736" s="228">
        <v>57.02</v>
      </c>
      <c r="C736" s="227">
        <v>30.11</v>
      </c>
      <c r="D736" s="226" t="s">
        <v>66</v>
      </c>
      <c r="F736" s="226">
        <v>30256</v>
      </c>
    </row>
    <row r="737" spans="1:6">
      <c r="A737" s="229">
        <v>41690.828472222223</v>
      </c>
      <c r="B737" s="228">
        <v>55.04</v>
      </c>
      <c r="C737" s="227">
        <v>30.13</v>
      </c>
      <c r="D737" s="226" t="s">
        <v>340</v>
      </c>
      <c r="F737" s="226">
        <v>30257</v>
      </c>
    </row>
    <row r="738" spans="1:6">
      <c r="A738" s="229">
        <v>42353.745138888888</v>
      </c>
      <c r="B738" s="228">
        <v>48.2</v>
      </c>
      <c r="C738" s="227">
        <v>30.22</v>
      </c>
      <c r="D738" s="226" t="s">
        <v>340</v>
      </c>
      <c r="F738" s="226">
        <v>30381</v>
      </c>
    </row>
    <row r="739" spans="1:6">
      <c r="A739" s="229">
        <v>42353.786805555559</v>
      </c>
      <c r="B739" s="228">
        <v>48.2</v>
      </c>
      <c r="C739" s="227">
        <v>30.22</v>
      </c>
      <c r="D739" s="226" t="s">
        <v>340</v>
      </c>
      <c r="F739" s="226">
        <v>30382</v>
      </c>
    </row>
    <row r="740" spans="1:6">
      <c r="A740" s="229">
        <v>42353.828472222223</v>
      </c>
      <c r="B740" s="228">
        <v>46.4</v>
      </c>
      <c r="C740" s="227">
        <v>30.23</v>
      </c>
      <c r="D740" s="226" t="s">
        <v>340</v>
      </c>
      <c r="F740" s="226">
        <v>30383</v>
      </c>
    </row>
    <row r="741" spans="1:6">
      <c r="A741" s="229">
        <v>42384.578472222223</v>
      </c>
      <c r="B741" s="228">
        <v>51.8</v>
      </c>
      <c r="C741" s="227">
        <v>30.12</v>
      </c>
      <c r="D741" s="226" t="s">
        <v>340</v>
      </c>
      <c r="F741" s="226">
        <v>30536</v>
      </c>
    </row>
    <row r="742" spans="1:6">
      <c r="A742" s="229">
        <v>42384.620138888888</v>
      </c>
      <c r="B742" s="228">
        <v>53.6</v>
      </c>
      <c r="C742" s="227">
        <v>30.09</v>
      </c>
      <c r="D742" s="226" t="s">
        <v>340</v>
      </c>
      <c r="F742" s="226">
        <v>30537</v>
      </c>
    </row>
    <row r="743" spans="1:6">
      <c r="A743" s="229">
        <v>42384.661805555559</v>
      </c>
      <c r="B743" s="228">
        <v>51.8</v>
      </c>
      <c r="C743" s="227">
        <v>30.1</v>
      </c>
      <c r="D743" s="226" t="s">
        <v>340</v>
      </c>
      <c r="F743" s="226">
        <v>30538</v>
      </c>
    </row>
    <row r="744" spans="1:6">
      <c r="A744" s="229">
        <v>42444.745138888888</v>
      </c>
      <c r="B744" s="228">
        <v>66.02</v>
      </c>
      <c r="C744" s="227">
        <v>30.16</v>
      </c>
      <c r="D744" s="226" t="s">
        <v>340</v>
      </c>
      <c r="F744" s="226">
        <v>30761</v>
      </c>
    </row>
    <row r="745" spans="1:6">
      <c r="A745" s="229">
        <v>42444.786805555559</v>
      </c>
      <c r="B745" s="228">
        <v>64.040000000000006</v>
      </c>
      <c r="C745" s="227">
        <v>30.16</v>
      </c>
      <c r="D745" s="226" t="s">
        <v>340</v>
      </c>
      <c r="F745" s="226">
        <v>30762</v>
      </c>
    </row>
    <row r="746" spans="1:6">
      <c r="A746" s="229">
        <v>42444.828472222223</v>
      </c>
      <c r="B746" s="228">
        <v>55.94</v>
      </c>
      <c r="C746" s="227">
        <v>30.16</v>
      </c>
      <c r="D746" s="226" t="s">
        <v>340</v>
      </c>
      <c r="F746" s="226">
        <v>30763</v>
      </c>
    </row>
    <row r="747" spans="1:6">
      <c r="A747" s="229">
        <v>42731.708333333336</v>
      </c>
      <c r="B747" s="228">
        <v>46.4</v>
      </c>
      <c r="C747" s="227">
        <v>30.29</v>
      </c>
      <c r="D747" s="226" t="s">
        <v>340</v>
      </c>
    </row>
    <row r="748" spans="1:6">
      <c r="A748" s="229">
        <v>42731.75</v>
      </c>
      <c r="B748" s="228">
        <v>42.8</v>
      </c>
      <c r="C748" s="227">
        <v>30.29</v>
      </c>
      <c r="D748" s="226" t="s">
        <v>340</v>
      </c>
    </row>
    <row r="749" spans="1:6">
      <c r="A749" s="229">
        <v>42731.791666666664</v>
      </c>
      <c r="B749" s="228">
        <v>41</v>
      </c>
      <c r="C749" s="227">
        <v>30.3</v>
      </c>
      <c r="D749" s="226" t="s">
        <v>340</v>
      </c>
    </row>
    <row r="750" spans="1:6">
      <c r="A750" s="229">
        <v>42762.666666666664</v>
      </c>
      <c r="B750" s="228">
        <v>62.6</v>
      </c>
      <c r="C750" s="227">
        <v>30.5</v>
      </c>
      <c r="D750" s="226" t="s">
        <v>340</v>
      </c>
    </row>
    <row r="751" spans="1:6">
      <c r="A751" s="229">
        <v>42762.708333333336</v>
      </c>
      <c r="B751" s="228">
        <v>59</v>
      </c>
      <c r="C751" s="227">
        <v>30.52</v>
      </c>
      <c r="D751" s="226" t="s">
        <v>340</v>
      </c>
    </row>
    <row r="752" spans="1:6">
      <c r="A752" s="229">
        <v>42762.75</v>
      </c>
      <c r="B752" s="228">
        <v>53.6</v>
      </c>
      <c r="C752" s="227">
        <v>30.54</v>
      </c>
      <c r="D752" s="226" t="s">
        <v>340</v>
      </c>
    </row>
    <row r="753" spans="1:4">
      <c r="A753" s="229">
        <v>42766.66666574074</v>
      </c>
      <c r="B753" s="228">
        <v>53.6</v>
      </c>
      <c r="C753" s="227">
        <v>30.07</v>
      </c>
      <c r="D753" s="226" t="s">
        <v>340</v>
      </c>
    </row>
    <row r="754" spans="1:4">
      <c r="A754" s="229">
        <v>42766.708332349539</v>
      </c>
      <c r="B754" s="228">
        <v>51.8</v>
      </c>
      <c r="C754" s="227">
        <v>30.06</v>
      </c>
      <c r="D754" s="226" t="s">
        <v>340</v>
      </c>
    </row>
    <row r="755" spans="1:4">
      <c r="A755" s="229">
        <v>42766.74999895833</v>
      </c>
      <c r="B755" s="228">
        <v>48.2</v>
      </c>
      <c r="C755" s="227">
        <v>30.06</v>
      </c>
      <c r="D755" s="226" t="s">
        <v>340</v>
      </c>
    </row>
    <row r="756" spans="1:4">
      <c r="A756" s="229">
        <v>43116.739583333336</v>
      </c>
      <c r="B756" s="228">
        <v>57.2</v>
      </c>
      <c r="C756" s="227">
        <v>30.18</v>
      </c>
      <c r="D756" s="226" t="s">
        <v>72</v>
      </c>
    </row>
    <row r="757" spans="1:4">
      <c r="A757" s="229">
        <v>43116.743055555555</v>
      </c>
      <c r="B757" s="228">
        <v>57.2</v>
      </c>
      <c r="C757" s="227">
        <v>30.18</v>
      </c>
      <c r="D757" s="226" t="s">
        <v>72</v>
      </c>
    </row>
    <row r="758" spans="1:4">
      <c r="A758" s="229">
        <v>43116.745138888888</v>
      </c>
      <c r="B758" s="228">
        <v>57.02</v>
      </c>
      <c r="C758" s="227">
        <v>30.17</v>
      </c>
      <c r="D758" s="226" t="s">
        <v>72</v>
      </c>
    </row>
    <row r="759" spans="1:4">
      <c r="A759" s="229">
        <v>43116.746527777781</v>
      </c>
      <c r="B759" s="228">
        <v>57.2</v>
      </c>
      <c r="C759" s="227">
        <v>30.17</v>
      </c>
      <c r="D759" s="226" t="s">
        <v>72</v>
      </c>
    </row>
    <row r="760" spans="1:4">
      <c r="A760" s="229">
        <v>43116.75</v>
      </c>
      <c r="B760" s="228">
        <v>57.2</v>
      </c>
      <c r="C760" s="227">
        <v>30.18</v>
      </c>
      <c r="D760" s="226" t="s">
        <v>72</v>
      </c>
    </row>
    <row r="761" spans="1:4">
      <c r="A761" s="229">
        <v>43116.753472222219</v>
      </c>
      <c r="B761" s="228">
        <v>57.2</v>
      </c>
      <c r="C761" s="227">
        <v>30.18</v>
      </c>
      <c r="D761" s="226" t="s">
        <v>72</v>
      </c>
    </row>
    <row r="762" spans="1:4">
      <c r="A762" s="229">
        <v>43116.756944444445</v>
      </c>
      <c r="B762" s="228">
        <v>57.2</v>
      </c>
      <c r="C762" s="227">
        <v>30.18</v>
      </c>
      <c r="D762" s="226" t="s">
        <v>72</v>
      </c>
    </row>
    <row r="763" spans="1:4">
      <c r="A763" s="229">
        <v>43116.760416666664</v>
      </c>
      <c r="B763" s="228">
        <v>57.2</v>
      </c>
      <c r="C763" s="227">
        <v>30.18</v>
      </c>
      <c r="D763" s="226" t="s">
        <v>72</v>
      </c>
    </row>
    <row r="764" spans="1:4">
      <c r="A764" s="229">
        <v>43116.763888888891</v>
      </c>
      <c r="B764" s="228">
        <v>57.2</v>
      </c>
      <c r="C764" s="227">
        <v>30.18</v>
      </c>
      <c r="D764" s="226" t="s">
        <v>72</v>
      </c>
    </row>
    <row r="765" spans="1:4">
      <c r="A765" s="229">
        <v>43116.767361111109</v>
      </c>
      <c r="B765" s="228">
        <v>57.2</v>
      </c>
      <c r="C765" s="227">
        <v>30.18</v>
      </c>
      <c r="D765" s="226" t="s">
        <v>72</v>
      </c>
    </row>
    <row r="766" spans="1:4">
      <c r="A766" s="229">
        <v>43116.770833333336</v>
      </c>
      <c r="B766" s="228">
        <v>57.2</v>
      </c>
      <c r="C766" s="227">
        <v>30.18</v>
      </c>
      <c r="D766" s="226" t="s">
        <v>369</v>
      </c>
    </row>
    <row r="767" spans="1:4">
      <c r="A767" s="229">
        <v>43116.774305555555</v>
      </c>
      <c r="B767" s="228">
        <v>55.4</v>
      </c>
      <c r="C767" s="227">
        <v>30.19</v>
      </c>
      <c r="D767" s="226" t="s">
        <v>369</v>
      </c>
    </row>
    <row r="768" spans="1:4">
      <c r="A768" s="229">
        <v>43116.777777777781</v>
      </c>
      <c r="B768" s="228">
        <v>55.4</v>
      </c>
      <c r="C768" s="227">
        <v>30.19</v>
      </c>
      <c r="D768" s="226" t="s">
        <v>369</v>
      </c>
    </row>
    <row r="769" spans="1:4">
      <c r="A769" s="229">
        <v>43132.743055555555</v>
      </c>
      <c r="B769" s="228">
        <v>69.8</v>
      </c>
      <c r="C769" s="227">
        <v>30.11</v>
      </c>
      <c r="D769" s="226" t="s">
        <v>79</v>
      </c>
    </row>
    <row r="770" spans="1:4">
      <c r="A770" s="229">
        <v>43132.745138888888</v>
      </c>
      <c r="B770" s="228">
        <v>69.98</v>
      </c>
      <c r="C770" s="227">
        <v>30.11</v>
      </c>
      <c r="D770" s="226" t="s">
        <v>79</v>
      </c>
    </row>
    <row r="771" spans="1:4">
      <c r="A771" s="229">
        <v>43132.746527777781</v>
      </c>
      <c r="B771" s="228">
        <v>69.8</v>
      </c>
      <c r="C771" s="227">
        <v>30.11</v>
      </c>
      <c r="D771" s="226" t="s">
        <v>79</v>
      </c>
    </row>
    <row r="772" spans="1:4">
      <c r="A772" s="229">
        <v>43132.75</v>
      </c>
      <c r="B772" s="228">
        <v>66.2</v>
      </c>
      <c r="C772" s="227">
        <v>30.11</v>
      </c>
      <c r="D772" s="226" t="s">
        <v>79</v>
      </c>
    </row>
    <row r="773" spans="1:4">
      <c r="A773" s="229">
        <v>43132.753472222219</v>
      </c>
      <c r="B773" s="228">
        <v>68</v>
      </c>
      <c r="C773" s="227">
        <v>30.11</v>
      </c>
      <c r="D773" s="226" t="s">
        <v>79</v>
      </c>
    </row>
    <row r="774" spans="1:4">
      <c r="A774" s="229">
        <v>43132.756944444445</v>
      </c>
      <c r="B774" s="228">
        <v>68</v>
      </c>
      <c r="C774" s="227">
        <v>30.11</v>
      </c>
      <c r="D774" s="226" t="s">
        <v>79</v>
      </c>
    </row>
    <row r="775" spans="1:4">
      <c r="A775" s="229">
        <v>43132.760416666664</v>
      </c>
      <c r="B775" s="228">
        <v>68</v>
      </c>
      <c r="C775" s="227">
        <v>30.12</v>
      </c>
      <c r="D775" s="226" t="s">
        <v>79</v>
      </c>
    </row>
    <row r="776" spans="1:4">
      <c r="A776" s="229">
        <v>43132.763888888891</v>
      </c>
      <c r="B776" s="228">
        <v>68</v>
      </c>
      <c r="C776" s="227">
        <v>30.12</v>
      </c>
      <c r="D776" s="226" t="s">
        <v>79</v>
      </c>
    </row>
    <row r="777" spans="1:4">
      <c r="A777" s="229">
        <v>43145.760416666664</v>
      </c>
      <c r="B777" s="228">
        <v>51.8</v>
      </c>
      <c r="C777" s="227">
        <v>30.06</v>
      </c>
      <c r="D777" s="226" t="s">
        <v>79</v>
      </c>
    </row>
    <row r="778" spans="1:4">
      <c r="A778" s="229">
        <v>43145.763888888891</v>
      </c>
      <c r="B778" s="228">
        <v>51.8</v>
      </c>
      <c r="C778" s="227">
        <v>30.07</v>
      </c>
      <c r="D778" s="226" t="s">
        <v>79</v>
      </c>
    </row>
    <row r="779" spans="1:4">
      <c r="A779" s="229">
        <v>43145.767361111109</v>
      </c>
      <c r="B779" s="228">
        <v>51.8</v>
      </c>
      <c r="C779" s="227">
        <v>30.07</v>
      </c>
      <c r="D779" s="226" t="s">
        <v>79</v>
      </c>
    </row>
    <row r="780" spans="1:4">
      <c r="A780" s="229">
        <v>43145.770833333336</v>
      </c>
      <c r="B780" s="228">
        <v>50</v>
      </c>
      <c r="C780" s="227">
        <v>30.07</v>
      </c>
      <c r="D780" s="226" t="s">
        <v>79</v>
      </c>
    </row>
    <row r="781" spans="1:4">
      <c r="A781" s="229">
        <v>43145.774305555555</v>
      </c>
      <c r="B781" s="228">
        <v>48.2</v>
      </c>
      <c r="C781" s="227">
        <v>30.08</v>
      </c>
      <c r="D781" s="226" t="s">
        <v>79</v>
      </c>
    </row>
    <row r="782" spans="1:4">
      <c r="A782" s="229">
        <v>43145.777777777781</v>
      </c>
      <c r="B782" s="228">
        <v>50</v>
      </c>
      <c r="C782" s="227">
        <v>30.08</v>
      </c>
      <c r="D782" s="226" t="s">
        <v>79</v>
      </c>
    </row>
    <row r="783" spans="1:4">
      <c r="A783" s="229">
        <v>43145.78125</v>
      </c>
      <c r="B783" s="228">
        <v>51.8</v>
      </c>
      <c r="C783" s="227">
        <v>30.08</v>
      </c>
      <c r="D783" s="226" t="s">
        <v>79</v>
      </c>
    </row>
    <row r="784" spans="1:4">
      <c r="A784" s="229">
        <v>43145.784722222219</v>
      </c>
      <c r="B784" s="228">
        <v>51.8</v>
      </c>
      <c r="C784" s="227">
        <v>30.08</v>
      </c>
      <c r="D784" s="226" t="s">
        <v>79</v>
      </c>
    </row>
    <row r="785" spans="1:4">
      <c r="A785" s="229">
        <v>43145.786805555559</v>
      </c>
      <c r="B785" s="228">
        <v>51.98</v>
      </c>
      <c r="C785" s="227">
        <v>30.08</v>
      </c>
      <c r="D785" s="226" t="s">
        <v>79</v>
      </c>
    </row>
    <row r="786" spans="1:4">
      <c r="A786" s="229">
        <v>43145.788194444445</v>
      </c>
      <c r="B786" s="228">
        <v>51.8</v>
      </c>
      <c r="C786" s="227">
        <v>30.08</v>
      </c>
      <c r="D786" s="226" t="s">
        <v>79</v>
      </c>
    </row>
    <row r="787" spans="1:4">
      <c r="A787" s="229">
        <v>43145.791666666664</v>
      </c>
      <c r="B787" s="228">
        <v>53.6</v>
      </c>
      <c r="C787" s="227">
        <v>30.08</v>
      </c>
      <c r="D787" s="226" t="s">
        <v>79</v>
      </c>
    </row>
    <row r="788" spans="1:4">
      <c r="A788" s="229">
        <v>43173.5</v>
      </c>
      <c r="B788" s="228">
        <v>46.4</v>
      </c>
      <c r="C788" s="227">
        <v>29.99</v>
      </c>
      <c r="D788" s="226" t="s">
        <v>367</v>
      </c>
    </row>
    <row r="789" spans="1:4">
      <c r="A789" s="229">
        <v>43173.503472222219</v>
      </c>
      <c r="B789" s="228">
        <v>46.4</v>
      </c>
      <c r="C789" s="227">
        <v>29.99</v>
      </c>
      <c r="D789" s="226" t="s">
        <v>79</v>
      </c>
    </row>
    <row r="790" spans="1:4">
      <c r="A790" s="229">
        <v>43173.506944444445</v>
      </c>
      <c r="B790" s="228">
        <v>46.4</v>
      </c>
      <c r="C790" s="227">
        <v>29.99</v>
      </c>
      <c r="D790" s="226" t="s">
        <v>79</v>
      </c>
    </row>
    <row r="791" spans="1:4">
      <c r="A791" s="229">
        <v>43173.510416666664</v>
      </c>
      <c r="B791" s="228">
        <v>48.2</v>
      </c>
      <c r="C791" s="227">
        <v>29.98</v>
      </c>
      <c r="D791" s="226" t="s">
        <v>367</v>
      </c>
    </row>
    <row r="792" spans="1:4">
      <c r="A792" s="229">
        <v>43173.513888888891</v>
      </c>
      <c r="B792" s="228">
        <v>48.2</v>
      </c>
      <c r="C792" s="227">
        <v>29.98</v>
      </c>
      <c r="D792" s="226" t="s">
        <v>367</v>
      </c>
    </row>
    <row r="793" spans="1:4">
      <c r="A793" s="229">
        <v>43173.517361111109</v>
      </c>
      <c r="B793" s="228">
        <v>48.2</v>
      </c>
      <c r="C793" s="227">
        <v>29.98</v>
      </c>
      <c r="D793" s="226" t="s">
        <v>367</v>
      </c>
    </row>
    <row r="794" spans="1:4">
      <c r="A794" s="229">
        <v>43173.520833333336</v>
      </c>
      <c r="B794" s="228">
        <v>48.2</v>
      </c>
      <c r="C794" s="227">
        <v>29.98</v>
      </c>
      <c r="D794" s="226" t="s">
        <v>368</v>
      </c>
    </row>
    <row r="795" spans="1:4">
      <c r="A795" s="229">
        <v>43173.524305555555</v>
      </c>
      <c r="B795" s="228">
        <v>48.2</v>
      </c>
      <c r="C795" s="227">
        <v>29.98</v>
      </c>
      <c r="D795" s="226" t="s">
        <v>368</v>
      </c>
    </row>
    <row r="796" spans="1:4">
      <c r="A796" s="229">
        <v>43173.527777777781</v>
      </c>
      <c r="B796" s="228">
        <v>48.2</v>
      </c>
      <c r="C796" s="227">
        <v>29.98</v>
      </c>
      <c r="D796" s="226" t="s">
        <v>368</v>
      </c>
    </row>
    <row r="797" spans="1:4">
      <c r="A797" s="229">
        <v>43173.53125</v>
      </c>
      <c r="B797" s="228">
        <v>48.2</v>
      </c>
      <c r="C797" s="227">
        <v>29.98</v>
      </c>
      <c r="D797" s="226" t="s">
        <v>368</v>
      </c>
    </row>
    <row r="798" spans="1:4">
      <c r="A798" s="229">
        <v>43173.534722222219</v>
      </c>
      <c r="B798" s="228">
        <v>48.2</v>
      </c>
      <c r="C798" s="227">
        <v>29.98</v>
      </c>
      <c r="D798" s="226" t="s">
        <v>369</v>
      </c>
    </row>
    <row r="799" spans="1:4">
      <c r="A799" s="229">
        <v>43173.536805555559</v>
      </c>
      <c r="B799" s="228">
        <v>48.02</v>
      </c>
      <c r="C799" s="227">
        <v>29.97</v>
      </c>
      <c r="D799" s="226" t="s">
        <v>369</v>
      </c>
    </row>
    <row r="800" spans="1:4">
      <c r="A800" s="229">
        <v>43173.538194444445</v>
      </c>
      <c r="B800" s="228">
        <v>48.2</v>
      </c>
      <c r="C800" s="227">
        <v>29.97</v>
      </c>
      <c r="D800" s="226" t="s">
        <v>369</v>
      </c>
    </row>
    <row r="801" spans="1:4">
      <c r="A801" s="229">
        <v>43195.371527777781</v>
      </c>
      <c r="B801" s="228">
        <v>59</v>
      </c>
      <c r="C801" s="227">
        <v>30.04</v>
      </c>
      <c r="D801" s="226" t="s">
        <v>369</v>
      </c>
    </row>
    <row r="802" spans="1:4">
      <c r="A802" s="229">
        <v>43195.375</v>
      </c>
      <c r="B802" s="228">
        <v>59</v>
      </c>
      <c r="C802" s="227">
        <v>30.04</v>
      </c>
      <c r="D802" s="226" t="s">
        <v>72</v>
      </c>
    </row>
    <row r="803" spans="1:4">
      <c r="A803" s="229">
        <v>43195.378472222219</v>
      </c>
      <c r="B803" s="228">
        <v>59</v>
      </c>
      <c r="C803" s="227">
        <v>30.05</v>
      </c>
      <c r="D803" s="226" t="s">
        <v>72</v>
      </c>
    </row>
    <row r="804" spans="1:4">
      <c r="A804" s="229">
        <v>43195.381944444445</v>
      </c>
      <c r="B804" s="228">
        <v>59</v>
      </c>
      <c r="C804" s="227">
        <v>30.04</v>
      </c>
      <c r="D804" s="226" t="s">
        <v>72</v>
      </c>
    </row>
    <row r="805" spans="1:4">
      <c r="A805" s="229">
        <v>43195.385416666664</v>
      </c>
      <c r="B805" s="228">
        <v>59</v>
      </c>
      <c r="C805" s="227">
        <v>30.04</v>
      </c>
      <c r="D805" s="226" t="s">
        <v>72</v>
      </c>
    </row>
    <row r="806" spans="1:4">
      <c r="A806" s="229">
        <v>43195.388888888891</v>
      </c>
      <c r="B806" s="228">
        <v>59</v>
      </c>
      <c r="C806" s="227">
        <v>30.04</v>
      </c>
      <c r="D806" s="226" t="s">
        <v>72</v>
      </c>
    </row>
    <row r="807" spans="1:4">
      <c r="A807" s="229">
        <v>43195.392361111109</v>
      </c>
      <c r="B807" s="228">
        <v>59</v>
      </c>
      <c r="C807" s="227">
        <v>30.05</v>
      </c>
      <c r="D807" s="226" t="s">
        <v>72</v>
      </c>
    </row>
    <row r="808" spans="1:4">
      <c r="A808" s="229">
        <v>43195.395833333336</v>
      </c>
      <c r="B808" s="228">
        <v>59</v>
      </c>
      <c r="C808" s="227">
        <v>30.05</v>
      </c>
      <c r="D808" s="226" t="s">
        <v>72</v>
      </c>
    </row>
    <row r="809" spans="1:4">
      <c r="A809" s="229">
        <v>43195.399305555555</v>
      </c>
      <c r="B809" s="228">
        <v>59</v>
      </c>
      <c r="C809" s="227">
        <v>30.05</v>
      </c>
      <c r="D809" s="226" t="s">
        <v>72</v>
      </c>
    </row>
    <row r="810" spans="1:4">
      <c r="A810" s="229">
        <v>43195.402777777781</v>
      </c>
      <c r="B810" s="228">
        <v>59</v>
      </c>
      <c r="C810" s="227">
        <v>30.06</v>
      </c>
      <c r="D810" s="226" t="s">
        <v>72</v>
      </c>
    </row>
    <row r="811" spans="1:4">
      <c r="A811" s="229">
        <v>43195.40625</v>
      </c>
      <c r="B811" s="228">
        <v>59</v>
      </c>
      <c r="C811" s="227">
        <v>30.06</v>
      </c>
      <c r="D811" s="226" t="s">
        <v>72</v>
      </c>
    </row>
    <row r="812" spans="1:4">
      <c r="A812" s="229">
        <v>43195.409722222219</v>
      </c>
      <c r="B812" s="228">
        <v>59</v>
      </c>
      <c r="C812" s="227">
        <v>30.06</v>
      </c>
      <c r="D812" s="226" t="s">
        <v>72</v>
      </c>
    </row>
    <row r="813" spans="1:4">
      <c r="A813" s="229">
        <v>43195.411805555559</v>
      </c>
      <c r="B813" s="228">
        <v>59</v>
      </c>
      <c r="C813" s="227">
        <v>30.07</v>
      </c>
      <c r="D813" s="226" t="s">
        <v>72</v>
      </c>
    </row>
    <row r="814" spans="1:4">
      <c r="A814" s="229">
        <v>43195.413194444445</v>
      </c>
      <c r="B814" s="228">
        <v>59</v>
      </c>
      <c r="C814" s="227">
        <v>30.06</v>
      </c>
      <c r="D814" s="226" t="s">
        <v>72</v>
      </c>
    </row>
    <row r="815" spans="1:4">
      <c r="A815" s="229">
        <v>43467.493055555555</v>
      </c>
      <c r="B815" s="228">
        <v>51.8</v>
      </c>
      <c r="C815" s="227">
        <v>30.23</v>
      </c>
      <c r="D815" s="226" t="s">
        <v>79</v>
      </c>
    </row>
    <row r="816" spans="1:4">
      <c r="A816" s="229">
        <v>43467.495138888888</v>
      </c>
      <c r="B816" s="228">
        <v>50</v>
      </c>
      <c r="C816" s="227">
        <v>30.23</v>
      </c>
      <c r="D816" s="226" t="s">
        <v>79</v>
      </c>
    </row>
    <row r="817" spans="1:4">
      <c r="A817" s="229">
        <v>43467.496527777781</v>
      </c>
      <c r="B817" s="228">
        <v>50</v>
      </c>
      <c r="C817" s="227">
        <v>30.23</v>
      </c>
      <c r="D817" s="226" t="s">
        <v>79</v>
      </c>
    </row>
    <row r="818" spans="1:4">
      <c r="A818" s="229">
        <v>43467.5</v>
      </c>
      <c r="B818" s="228">
        <v>51.8</v>
      </c>
      <c r="C818" s="227">
        <v>30.22</v>
      </c>
      <c r="D818" s="226" t="s">
        <v>79</v>
      </c>
    </row>
    <row r="819" spans="1:4">
      <c r="A819" s="229">
        <v>43467.503472222219</v>
      </c>
      <c r="B819" s="228">
        <v>51.8</v>
      </c>
      <c r="C819" s="227">
        <v>30.22</v>
      </c>
      <c r="D819" s="226" t="s">
        <v>79</v>
      </c>
    </row>
    <row r="820" spans="1:4">
      <c r="A820" s="229">
        <v>43467.506944444445</v>
      </c>
      <c r="B820" s="228">
        <v>51.8</v>
      </c>
      <c r="C820" s="227">
        <v>30.22</v>
      </c>
      <c r="D820" s="226" t="s">
        <v>79</v>
      </c>
    </row>
    <row r="821" spans="1:4">
      <c r="A821" s="229">
        <v>43467.510416666664</v>
      </c>
      <c r="B821" s="228">
        <v>53.6</v>
      </c>
      <c r="C821" s="227">
        <v>30.21</v>
      </c>
      <c r="D821" s="226" t="s">
        <v>79</v>
      </c>
    </row>
    <row r="822" spans="1:4">
      <c r="A822" s="229">
        <v>43467.513888888891</v>
      </c>
      <c r="B822" s="228">
        <v>53.6</v>
      </c>
      <c r="C822" s="227">
        <v>30.21</v>
      </c>
      <c r="D822" s="226" t="s">
        <v>79</v>
      </c>
    </row>
    <row r="823" spans="1:4">
      <c r="A823" s="229">
        <v>43467.517361111109</v>
      </c>
      <c r="B823" s="228">
        <v>53.6</v>
      </c>
      <c r="C823" s="227">
        <v>30.21</v>
      </c>
      <c r="D823" s="226" t="s">
        <v>79</v>
      </c>
    </row>
    <row r="824" spans="1:4">
      <c r="A824" s="229">
        <v>43467.520833333336</v>
      </c>
      <c r="B824" s="228">
        <v>53.6</v>
      </c>
      <c r="C824" s="227">
        <v>30.2</v>
      </c>
      <c r="D824" s="226" t="s">
        <v>79</v>
      </c>
    </row>
    <row r="825" spans="1:4">
      <c r="A825" s="229">
        <v>43467.524305555555</v>
      </c>
      <c r="B825" s="228">
        <v>53.6</v>
      </c>
      <c r="C825" s="227">
        <v>30.2</v>
      </c>
      <c r="D825" s="226" t="s">
        <v>79</v>
      </c>
    </row>
    <row r="826" spans="1:4">
      <c r="A826" s="229">
        <v>43467.527777777781</v>
      </c>
      <c r="B826" s="228">
        <v>55.4</v>
      </c>
      <c r="C826" s="227">
        <v>30.2</v>
      </c>
      <c r="D826" s="226" t="s">
        <v>79</v>
      </c>
    </row>
    <row r="827" spans="1:4">
      <c r="A827" s="229">
        <v>43467.53125</v>
      </c>
      <c r="B827" s="228">
        <v>55.4</v>
      </c>
      <c r="C827" s="227">
        <v>30.2</v>
      </c>
      <c r="D827" s="226" t="s">
        <v>79</v>
      </c>
    </row>
    <row r="828" spans="1:4">
      <c r="A828" s="229">
        <v>43467.534722222219</v>
      </c>
      <c r="B828" s="228">
        <v>55.4</v>
      </c>
      <c r="C828" s="227">
        <v>30.19</v>
      </c>
      <c r="D828" s="226" t="s">
        <v>79</v>
      </c>
    </row>
    <row r="829" spans="1:4">
      <c r="A829" s="229">
        <v>43467.536805555559</v>
      </c>
      <c r="B829" s="228">
        <v>55.04</v>
      </c>
      <c r="C829" s="227">
        <v>30.19</v>
      </c>
      <c r="D829" s="226" t="s">
        <v>79</v>
      </c>
    </row>
    <row r="830" spans="1:4">
      <c r="A830" s="229">
        <v>43467.538194444445</v>
      </c>
      <c r="B830" s="228">
        <v>55.4</v>
      </c>
      <c r="C830" s="227">
        <v>30.19</v>
      </c>
      <c r="D830" s="226" t="s">
        <v>79</v>
      </c>
    </row>
    <row r="831" spans="1:4">
      <c r="A831" s="229">
        <v>43501.703472222223</v>
      </c>
      <c r="B831" s="228">
        <v>48.02</v>
      </c>
      <c r="C831" s="227">
        <v>29.88</v>
      </c>
      <c r="D831" s="226" t="s">
        <v>370</v>
      </c>
    </row>
    <row r="832" spans="1:4">
      <c r="A832" s="229">
        <v>43501.704861111109</v>
      </c>
      <c r="B832" s="228">
        <v>48.2</v>
      </c>
      <c r="C832" s="227">
        <v>29.88</v>
      </c>
      <c r="D832" s="226" t="s">
        <v>72</v>
      </c>
    </row>
    <row r="833" spans="1:4">
      <c r="A833" s="229">
        <v>43501.708333333336</v>
      </c>
      <c r="B833" s="228">
        <v>48.2</v>
      </c>
      <c r="C833" s="227">
        <v>29.88</v>
      </c>
      <c r="D833" s="226" t="s">
        <v>369</v>
      </c>
    </row>
    <row r="834" spans="1:4">
      <c r="A834" s="229">
        <v>43501.711805555555</v>
      </c>
      <c r="B834" s="228">
        <v>48.2</v>
      </c>
      <c r="C834" s="227">
        <v>29.88</v>
      </c>
      <c r="D834" s="226" t="s">
        <v>369</v>
      </c>
    </row>
    <row r="835" spans="1:4">
      <c r="A835" s="229">
        <v>43501.715277777781</v>
      </c>
      <c r="B835" s="228">
        <v>48.2</v>
      </c>
      <c r="C835" s="227">
        <v>29.89</v>
      </c>
      <c r="D835" s="226" t="s">
        <v>369</v>
      </c>
    </row>
    <row r="836" spans="1:4">
      <c r="A836" s="229">
        <v>43501.71875</v>
      </c>
      <c r="B836" s="228">
        <v>48.2</v>
      </c>
      <c r="C836" s="227">
        <v>29.89</v>
      </c>
      <c r="D836" s="226" t="s">
        <v>369</v>
      </c>
    </row>
    <row r="837" spans="1:4">
      <c r="A837" s="229">
        <v>43501.722222222219</v>
      </c>
      <c r="B837" s="228">
        <v>48.2</v>
      </c>
      <c r="C837" s="227">
        <v>29.89</v>
      </c>
      <c r="D837" s="226" t="s">
        <v>369</v>
      </c>
    </row>
    <row r="838" spans="1:4">
      <c r="A838" s="229">
        <v>43501.725694444445</v>
      </c>
      <c r="B838" s="228">
        <v>48.2</v>
      </c>
      <c r="C838" s="227">
        <v>29.89</v>
      </c>
      <c r="D838" s="226" t="s">
        <v>369</v>
      </c>
    </row>
    <row r="839" spans="1:4">
      <c r="A839" s="229">
        <v>43501.729166666664</v>
      </c>
      <c r="B839" s="228">
        <v>48.2</v>
      </c>
      <c r="C839" s="227">
        <v>29.89</v>
      </c>
      <c r="D839" s="226" t="s">
        <v>369</v>
      </c>
    </row>
    <row r="840" spans="1:4">
      <c r="A840" s="229">
        <v>43501.732638888891</v>
      </c>
      <c r="B840" s="228">
        <v>48.2</v>
      </c>
      <c r="C840" s="227">
        <v>29.89</v>
      </c>
      <c r="D840" s="226" t="s">
        <v>369</v>
      </c>
    </row>
    <row r="841" spans="1:4">
      <c r="A841" s="229">
        <v>43501.736111111109</v>
      </c>
      <c r="B841" s="228">
        <v>48.2</v>
      </c>
      <c r="C841" s="227">
        <v>29.9</v>
      </c>
      <c r="D841" s="226" t="s">
        <v>369</v>
      </c>
    </row>
    <row r="842" spans="1:4">
      <c r="A842" s="229">
        <v>43501.739583333336</v>
      </c>
      <c r="B842" s="228">
        <v>46.4</v>
      </c>
      <c r="C842" s="227">
        <v>29.9</v>
      </c>
      <c r="D842" s="226" t="s">
        <v>72</v>
      </c>
    </row>
    <row r="843" spans="1:4">
      <c r="A843" s="229">
        <v>43501.743055555555</v>
      </c>
      <c r="B843" s="228">
        <v>46.4</v>
      </c>
      <c r="C843" s="227">
        <v>29.9</v>
      </c>
      <c r="D843" s="226" t="s">
        <v>72</v>
      </c>
    </row>
    <row r="844" spans="1:4">
      <c r="A844" s="229">
        <v>43501.745138888888</v>
      </c>
      <c r="B844" s="228">
        <v>46.04</v>
      </c>
      <c r="C844" s="227">
        <v>29.9</v>
      </c>
      <c r="D844" s="226" t="s">
        <v>72</v>
      </c>
    </row>
    <row r="845" spans="1:4">
      <c r="A845" s="229">
        <v>43501.746527777781</v>
      </c>
      <c r="B845" s="228">
        <v>46.4</v>
      </c>
      <c r="C845" s="227">
        <v>29.9</v>
      </c>
      <c r="D845" s="226" t="s">
        <v>72</v>
      </c>
    </row>
    <row r="846" spans="1:4">
      <c r="A846" s="229">
        <v>43501.75</v>
      </c>
      <c r="B846" s="228">
        <v>46.4</v>
      </c>
      <c r="C846" s="227">
        <v>29.9</v>
      </c>
      <c r="D846" s="226" t="s">
        <v>72</v>
      </c>
    </row>
    <row r="847" spans="1:4">
      <c r="A847" s="229">
        <v>43501.753472222219</v>
      </c>
      <c r="B847" s="228">
        <v>46.4</v>
      </c>
      <c r="C847" s="227">
        <v>29.9</v>
      </c>
      <c r="D847" s="226" t="s">
        <v>72</v>
      </c>
    </row>
    <row r="848" spans="1:4">
      <c r="A848" s="229">
        <v>43501.756944444445</v>
      </c>
      <c r="B848" s="228">
        <v>46.4</v>
      </c>
      <c r="C848" s="227">
        <v>29.9</v>
      </c>
      <c r="D848" s="226" t="s">
        <v>72</v>
      </c>
    </row>
    <row r="849" spans="1:4">
      <c r="A849" s="229">
        <v>43501.760416666664</v>
      </c>
      <c r="B849" s="228">
        <v>46.4</v>
      </c>
      <c r="C849" s="227">
        <v>29.91</v>
      </c>
      <c r="D849" s="226" t="s">
        <v>72</v>
      </c>
    </row>
    <row r="850" spans="1:4">
      <c r="A850" s="229">
        <v>43501.763888888891</v>
      </c>
      <c r="B850" s="228">
        <v>46.4</v>
      </c>
      <c r="C850" s="227">
        <v>29.91</v>
      </c>
      <c r="D850" s="226" t="s">
        <v>369</v>
      </c>
    </row>
    <row r="851" spans="1:4">
      <c r="A851" s="229">
        <v>43550.458333333336</v>
      </c>
      <c r="B851" s="228">
        <v>51.8</v>
      </c>
      <c r="C851" s="227">
        <v>30.05</v>
      </c>
      <c r="D851" s="226" t="s">
        <v>72</v>
      </c>
    </row>
    <row r="852" spans="1:4">
      <c r="A852" s="229">
        <v>43550.461805555555</v>
      </c>
      <c r="B852" s="228">
        <v>53.6</v>
      </c>
      <c r="C852" s="227">
        <v>30.05</v>
      </c>
      <c r="D852" s="226" t="s">
        <v>72</v>
      </c>
    </row>
    <row r="853" spans="1:4">
      <c r="A853" s="229">
        <v>43550.465277777781</v>
      </c>
      <c r="B853" s="228">
        <v>51.8</v>
      </c>
      <c r="C853" s="227">
        <v>30.05</v>
      </c>
      <c r="D853" s="226" t="s">
        <v>72</v>
      </c>
    </row>
    <row r="854" spans="1:4">
      <c r="A854" s="229">
        <v>43550.46597222222</v>
      </c>
      <c r="B854" s="228">
        <v>51.98</v>
      </c>
      <c r="C854" s="227">
        <v>30.05</v>
      </c>
      <c r="D854" s="226" t="s">
        <v>72</v>
      </c>
    </row>
    <row r="855" spans="1:4">
      <c r="A855" s="229">
        <v>43550.46875</v>
      </c>
      <c r="B855" s="228">
        <v>53.6</v>
      </c>
      <c r="C855" s="227">
        <v>30.05</v>
      </c>
      <c r="D855" s="226" t="s">
        <v>72</v>
      </c>
    </row>
    <row r="856" spans="1:4">
      <c r="A856" s="229">
        <v>43550.472222222219</v>
      </c>
      <c r="B856" s="228">
        <v>53.6</v>
      </c>
      <c r="C856" s="227">
        <v>30.05</v>
      </c>
      <c r="D856" s="226" t="s">
        <v>72</v>
      </c>
    </row>
    <row r="857" spans="1:4">
      <c r="A857" s="229">
        <v>43550.473611111112</v>
      </c>
      <c r="B857" s="228">
        <v>53.06</v>
      </c>
      <c r="C857" s="227">
        <v>30.05</v>
      </c>
      <c r="D857" s="226" t="s">
        <v>72</v>
      </c>
    </row>
    <row r="858" spans="1:4">
      <c r="A858" s="229">
        <v>43550.475694444445</v>
      </c>
      <c r="B858" s="228">
        <v>53.6</v>
      </c>
      <c r="C858" s="227">
        <v>30.05</v>
      </c>
      <c r="D858" s="226" t="s">
        <v>370</v>
      </c>
    </row>
    <row r="859" spans="1:4">
      <c r="A859" s="229">
        <v>43550.477083333331</v>
      </c>
      <c r="B859" s="228">
        <v>51.98</v>
      </c>
      <c r="C859" s="227">
        <v>30.05</v>
      </c>
      <c r="D859" s="226" t="s">
        <v>370</v>
      </c>
    </row>
    <row r="860" spans="1:4">
      <c r="A860" s="229">
        <v>43550.479166666664</v>
      </c>
      <c r="B860" s="228">
        <v>51.8</v>
      </c>
      <c r="C860" s="227">
        <v>30.05</v>
      </c>
      <c r="D860" s="226" t="s">
        <v>370</v>
      </c>
    </row>
    <row r="861" spans="1:4">
      <c r="A861" s="229">
        <v>43550.482638888891</v>
      </c>
      <c r="B861" s="228">
        <v>51.8</v>
      </c>
      <c r="C861" s="227">
        <v>30.05</v>
      </c>
      <c r="D861" s="226" t="s">
        <v>370</v>
      </c>
    </row>
    <row r="862" spans="1:4">
      <c r="A862" s="229">
        <v>43550.486111111109</v>
      </c>
      <c r="B862" s="228">
        <v>53.6</v>
      </c>
      <c r="C862" s="227">
        <v>30.05</v>
      </c>
      <c r="D862" s="226" t="s">
        <v>371</v>
      </c>
    </row>
    <row r="863" spans="1:4">
      <c r="A863" s="229">
        <v>43550.489583333336</v>
      </c>
      <c r="B863" s="228">
        <v>53.6</v>
      </c>
      <c r="C863" s="227">
        <v>30.05</v>
      </c>
      <c r="D863" s="226" t="s">
        <v>371</v>
      </c>
    </row>
    <row r="864" spans="1:4">
      <c r="A864" s="229">
        <v>43550.493055555555</v>
      </c>
      <c r="B864" s="228">
        <v>53.6</v>
      </c>
      <c r="C864" s="227">
        <v>30.05</v>
      </c>
      <c r="D864" s="226" t="s">
        <v>72</v>
      </c>
    </row>
    <row r="865" spans="1:4">
      <c r="A865" s="229">
        <v>43550.495138888888</v>
      </c>
      <c r="B865" s="228">
        <v>53.06</v>
      </c>
      <c r="C865" s="227">
        <v>30.05</v>
      </c>
      <c r="D865" s="226" t="s">
        <v>72</v>
      </c>
    </row>
    <row r="866" spans="1:4">
      <c r="A866" s="229">
        <v>43550.496527777781</v>
      </c>
      <c r="B866" s="228">
        <v>53.6</v>
      </c>
      <c r="C866" s="227">
        <v>30.05</v>
      </c>
      <c r="D866" s="226" t="s">
        <v>72</v>
      </c>
    </row>
    <row r="867" spans="1:4">
      <c r="A867" s="229">
        <v>43550.5</v>
      </c>
      <c r="B867" s="228">
        <v>53.6</v>
      </c>
      <c r="C867" s="227">
        <v>30.04</v>
      </c>
      <c r="D867" s="226" t="s">
        <v>72</v>
      </c>
    </row>
    <row r="868" spans="1:4">
      <c r="A868" s="229">
        <v>43550.503472222219</v>
      </c>
      <c r="B868" s="228">
        <v>55.4</v>
      </c>
      <c r="C868" s="227">
        <v>30.04</v>
      </c>
      <c r="D868" s="226" t="s">
        <v>72</v>
      </c>
    </row>
    <row r="869" spans="1:4">
      <c r="A869" s="229">
        <v>43550.506944444445</v>
      </c>
      <c r="B869" s="228">
        <v>53.6</v>
      </c>
      <c r="C869" s="227">
        <v>30.04</v>
      </c>
      <c r="D869" s="226" t="s">
        <v>369</v>
      </c>
    </row>
    <row r="870" spans="1:4">
      <c r="A870" s="229">
        <v>43550.510416666664</v>
      </c>
      <c r="B870" s="228">
        <v>53.6</v>
      </c>
      <c r="C870" s="227">
        <v>30.04</v>
      </c>
      <c r="D870" s="226" t="s">
        <v>369</v>
      </c>
    </row>
    <row r="871" spans="1:4">
      <c r="A871" s="229">
        <v>43550.513888888891</v>
      </c>
      <c r="B871" s="228">
        <v>53.6</v>
      </c>
      <c r="C871" s="227">
        <v>30.04</v>
      </c>
      <c r="D871" s="226" t="s">
        <v>369</v>
      </c>
    </row>
    <row r="872" spans="1:4">
      <c r="A872" s="229">
        <v>43858.703472222223</v>
      </c>
      <c r="B872" s="228">
        <v>55.94</v>
      </c>
      <c r="C872" s="227">
        <v>30.24</v>
      </c>
      <c r="D872" s="226" t="s">
        <v>368</v>
      </c>
    </row>
    <row r="873" spans="1:4">
      <c r="A873" s="229">
        <v>43858.704861111109</v>
      </c>
      <c r="B873" s="228">
        <v>55.4</v>
      </c>
      <c r="C873" s="227">
        <v>30.24</v>
      </c>
      <c r="D873" s="226" t="s">
        <v>368</v>
      </c>
    </row>
    <row r="874" spans="1:4">
      <c r="A874" s="229">
        <v>43858.708333333336</v>
      </c>
      <c r="B874" s="228">
        <v>55.4</v>
      </c>
      <c r="C874" s="227">
        <v>30.24</v>
      </c>
      <c r="D874" s="226" t="s">
        <v>367</v>
      </c>
    </row>
    <row r="875" spans="1:4">
      <c r="A875" s="229">
        <v>43858.711805555555</v>
      </c>
      <c r="B875" s="228">
        <v>55.4</v>
      </c>
      <c r="C875" s="227">
        <v>30.24</v>
      </c>
      <c r="D875" s="226" t="s">
        <v>367</v>
      </c>
    </row>
    <row r="876" spans="1:4">
      <c r="A876" s="229">
        <v>43858.715277777781</v>
      </c>
      <c r="B876" s="228">
        <v>55.4</v>
      </c>
      <c r="C876" s="227">
        <v>30.24</v>
      </c>
      <c r="D876" s="226" t="s">
        <v>79</v>
      </c>
    </row>
    <row r="877" spans="1:4">
      <c r="A877" s="229">
        <v>43858.71875</v>
      </c>
      <c r="B877" s="228">
        <v>55.4</v>
      </c>
      <c r="C877" s="227">
        <v>30.24</v>
      </c>
      <c r="D877" s="226" t="s">
        <v>79</v>
      </c>
    </row>
    <row r="878" spans="1:4">
      <c r="A878" s="229">
        <v>43858.722222222219</v>
      </c>
      <c r="B878" s="228">
        <v>55.4</v>
      </c>
      <c r="C878" s="227">
        <v>30.24</v>
      </c>
      <c r="D878" s="226" t="s">
        <v>79</v>
      </c>
    </row>
    <row r="879" spans="1:4">
      <c r="A879" s="229">
        <v>43858.725694444445</v>
      </c>
      <c r="B879" s="228">
        <v>55.4</v>
      </c>
      <c r="C879" s="227">
        <v>30.24</v>
      </c>
      <c r="D879" s="226" t="s">
        <v>79</v>
      </c>
    </row>
    <row r="880" spans="1:4">
      <c r="A880" s="229">
        <v>43858.729166666664</v>
      </c>
      <c r="B880" s="228">
        <v>53.6</v>
      </c>
      <c r="C880" s="227">
        <v>30.24</v>
      </c>
      <c r="D880" s="226" t="s">
        <v>79</v>
      </c>
    </row>
    <row r="881" spans="1:4">
      <c r="A881" s="229">
        <v>43858.732638888891</v>
      </c>
      <c r="B881" s="228">
        <v>53.6</v>
      </c>
      <c r="C881" s="227">
        <v>30.25</v>
      </c>
      <c r="D881" s="226" t="s">
        <v>79</v>
      </c>
    </row>
    <row r="882" spans="1:4">
      <c r="A882" s="229">
        <v>43858.736111111109</v>
      </c>
      <c r="B882" s="228">
        <v>53.6</v>
      </c>
      <c r="C882" s="227">
        <v>30.25</v>
      </c>
      <c r="D882" s="226" t="s">
        <v>79</v>
      </c>
    </row>
    <row r="883" spans="1:4">
      <c r="A883" s="229">
        <v>43858.739583333336</v>
      </c>
      <c r="B883" s="228">
        <v>53.6</v>
      </c>
      <c r="C883" s="227">
        <v>30.25</v>
      </c>
      <c r="D883" s="226" t="s">
        <v>79</v>
      </c>
    </row>
    <row r="884" spans="1:4">
      <c r="A884" s="229">
        <v>43858.743055555555</v>
      </c>
      <c r="B884" s="228">
        <v>53.6</v>
      </c>
      <c r="C884" s="227">
        <v>30.25</v>
      </c>
      <c r="D884" s="226" t="s">
        <v>367</v>
      </c>
    </row>
    <row r="885" spans="1:4">
      <c r="A885" s="229">
        <v>43858.745138888888</v>
      </c>
      <c r="B885" s="228">
        <v>51.98</v>
      </c>
      <c r="C885" s="227">
        <v>30.25</v>
      </c>
      <c r="D885" s="226" t="s">
        <v>367</v>
      </c>
    </row>
    <row r="886" spans="1:4">
      <c r="A886" s="229">
        <v>43858.746527777781</v>
      </c>
      <c r="B886" s="228">
        <v>51.8</v>
      </c>
      <c r="C886" s="227">
        <v>30.25</v>
      </c>
      <c r="D886" s="226" t="s">
        <v>368</v>
      </c>
    </row>
    <row r="887" spans="1:4">
      <c r="A887" s="229">
        <v>43858.75</v>
      </c>
      <c r="B887" s="228">
        <v>51.8</v>
      </c>
      <c r="C887" s="227">
        <v>30.26</v>
      </c>
      <c r="D887" s="226" t="s">
        <v>368</v>
      </c>
    </row>
    <row r="888" spans="1:4">
      <c r="A888" s="229">
        <v>43858.753472222219</v>
      </c>
      <c r="B888" s="228">
        <v>51.8</v>
      </c>
      <c r="C888" s="227">
        <v>30.26</v>
      </c>
      <c r="D888" s="226" t="s">
        <v>369</v>
      </c>
    </row>
    <row r="889" spans="1:4">
      <c r="A889" s="229">
        <v>43868.786805555559</v>
      </c>
      <c r="B889" s="228">
        <v>55.04</v>
      </c>
      <c r="C889" s="227">
        <v>30.05</v>
      </c>
      <c r="D889" s="226" t="s">
        <v>79</v>
      </c>
    </row>
    <row r="890" spans="1:4">
      <c r="A890" s="229">
        <v>43868.788194444445</v>
      </c>
      <c r="B890" s="228">
        <v>53.6</v>
      </c>
      <c r="C890" s="227">
        <v>30.05</v>
      </c>
      <c r="D890" s="226" t="s">
        <v>79</v>
      </c>
    </row>
    <row r="891" spans="1:4">
      <c r="A891" s="229">
        <v>43868.791666666664</v>
      </c>
      <c r="B891" s="228">
        <v>53.6</v>
      </c>
      <c r="C891" s="227">
        <v>30.05</v>
      </c>
      <c r="D891" s="226" t="s">
        <v>79</v>
      </c>
    </row>
    <row r="892" spans="1:4">
      <c r="A892" s="229">
        <v>43868.795138888891</v>
      </c>
      <c r="B892" s="228">
        <v>53.6</v>
      </c>
      <c r="C892" s="227">
        <v>30.05</v>
      </c>
      <c r="D892" s="226" t="s">
        <v>79</v>
      </c>
    </row>
    <row r="893" spans="1:4">
      <c r="A893" s="229">
        <v>43868.798611111109</v>
      </c>
      <c r="B893" s="228">
        <v>53.6</v>
      </c>
      <c r="C893" s="227">
        <v>30.05</v>
      </c>
      <c r="D893" s="226" t="s">
        <v>79</v>
      </c>
    </row>
    <row r="894" spans="1:4">
      <c r="A894" s="229">
        <v>43868.802083333336</v>
      </c>
      <c r="B894" s="228">
        <v>53.6</v>
      </c>
      <c r="C894" s="227">
        <v>30.06</v>
      </c>
      <c r="D894" s="226" t="s">
        <v>79</v>
      </c>
    </row>
    <row r="895" spans="1:4">
      <c r="A895" s="229">
        <v>43868.805555555555</v>
      </c>
      <c r="B895" s="228">
        <v>53.6</v>
      </c>
      <c r="C895" s="227">
        <v>30.06</v>
      </c>
      <c r="D895" s="226" t="s">
        <v>79</v>
      </c>
    </row>
    <row r="896" spans="1:4">
      <c r="A896" s="229">
        <v>43868.809027777781</v>
      </c>
      <c r="B896" s="228">
        <v>53.6</v>
      </c>
      <c r="C896" s="227">
        <v>30.06</v>
      </c>
      <c r="D896" s="226" t="s">
        <v>79</v>
      </c>
    </row>
    <row r="897" spans="1:4">
      <c r="A897" s="229">
        <v>43868.8125</v>
      </c>
      <c r="B897" s="228">
        <v>55.4</v>
      </c>
      <c r="C897" s="227">
        <v>30.06</v>
      </c>
      <c r="D897" s="226" t="s">
        <v>79</v>
      </c>
    </row>
    <row r="898" spans="1:4">
      <c r="A898" s="229">
        <v>43868.815972222219</v>
      </c>
      <c r="B898" s="228">
        <v>55.4</v>
      </c>
      <c r="C898" s="227">
        <v>30.07</v>
      </c>
      <c r="D898" s="226" t="s">
        <v>79</v>
      </c>
    </row>
    <row r="899" spans="1:4">
      <c r="A899" s="229">
        <v>43868.819444444445</v>
      </c>
      <c r="B899" s="228">
        <v>53.6</v>
      </c>
      <c r="C899" s="227">
        <v>30.07</v>
      </c>
      <c r="D899" s="226" t="s">
        <v>79</v>
      </c>
    </row>
    <row r="900" spans="1:4">
      <c r="A900" s="229">
        <v>43868.822916666664</v>
      </c>
      <c r="B900" s="228">
        <v>53.6</v>
      </c>
      <c r="C900" s="227">
        <v>30.07</v>
      </c>
      <c r="D900" s="226" t="s">
        <v>79</v>
      </c>
    </row>
    <row r="901" spans="1:4">
      <c r="A901" s="229">
        <v>43868.826388888891</v>
      </c>
      <c r="B901" s="228">
        <v>53.6</v>
      </c>
      <c r="C901" s="227">
        <v>30.07</v>
      </c>
      <c r="D901" s="226" t="s">
        <v>79</v>
      </c>
    </row>
    <row r="902" spans="1:4">
      <c r="A902" s="229">
        <v>43868.828472222223</v>
      </c>
      <c r="B902" s="228">
        <v>53.06</v>
      </c>
      <c r="C902" s="227">
        <v>30.07</v>
      </c>
      <c r="D902" s="226" t="s">
        <v>79</v>
      </c>
    </row>
    <row r="903" spans="1:4">
      <c r="A903" s="229">
        <v>43868.829861111109</v>
      </c>
      <c r="B903" s="228">
        <v>53.6</v>
      </c>
      <c r="C903" s="227">
        <v>30.07</v>
      </c>
      <c r="D903" s="226" t="s">
        <v>79</v>
      </c>
    </row>
    <row r="904" spans="1:4">
      <c r="A904" s="229">
        <v>43868.833333333336</v>
      </c>
      <c r="B904" s="228">
        <v>53.6</v>
      </c>
      <c r="C904" s="227">
        <v>30.07</v>
      </c>
      <c r="D904" s="226" t="s">
        <v>79</v>
      </c>
    </row>
    <row r="905" spans="1:4">
      <c r="A905" s="229">
        <v>43868.836805555555</v>
      </c>
      <c r="B905" s="228">
        <v>51.8</v>
      </c>
      <c r="C905" s="227">
        <v>30.07</v>
      </c>
      <c r="D905" s="226" t="s">
        <v>79</v>
      </c>
    </row>
    <row r="906" spans="1:4">
      <c r="A906" s="229">
        <v>43868.840277777781</v>
      </c>
      <c r="B906" s="228">
        <v>51.8</v>
      </c>
      <c r="C906" s="227">
        <v>30.07</v>
      </c>
      <c r="D906" s="226" t="s">
        <v>79</v>
      </c>
    </row>
    <row r="907" spans="1:4">
      <c r="A907" s="229">
        <v>43880.78125</v>
      </c>
      <c r="B907" s="228">
        <v>55.4</v>
      </c>
      <c r="C907" s="227">
        <v>30.06</v>
      </c>
      <c r="D907" s="226" t="s">
        <v>79</v>
      </c>
    </row>
    <row r="908" spans="1:4">
      <c r="A908" s="229">
        <v>43880.784722222219</v>
      </c>
      <c r="B908" s="228">
        <v>53.6</v>
      </c>
      <c r="C908" s="227">
        <v>30.06</v>
      </c>
      <c r="D908" s="226" t="s">
        <v>79</v>
      </c>
    </row>
    <row r="909" spans="1:4">
      <c r="A909" s="229">
        <v>43880.786805555559</v>
      </c>
      <c r="B909" s="228">
        <v>55.04</v>
      </c>
      <c r="C909" s="227">
        <v>30.06</v>
      </c>
      <c r="D909" s="226" t="s">
        <v>79</v>
      </c>
    </row>
    <row r="910" spans="1:4">
      <c r="A910" s="229">
        <v>43880.788194444445</v>
      </c>
      <c r="B910" s="228">
        <v>55.4</v>
      </c>
      <c r="C910" s="227">
        <v>30.06</v>
      </c>
      <c r="D910" s="226" t="s">
        <v>79</v>
      </c>
    </row>
    <row r="911" spans="1:4">
      <c r="A911" s="229">
        <v>43880.791666666664</v>
      </c>
      <c r="B911" s="228">
        <v>53.6</v>
      </c>
      <c r="C911" s="227">
        <v>30.06</v>
      </c>
      <c r="D911" s="226" t="s">
        <v>79</v>
      </c>
    </row>
    <row r="912" spans="1:4">
      <c r="A912" s="229">
        <v>43880.795138888891</v>
      </c>
      <c r="B912" s="228">
        <v>53.6</v>
      </c>
      <c r="C912" s="227">
        <v>30.07</v>
      </c>
      <c r="D912" s="226" t="s">
        <v>79</v>
      </c>
    </row>
    <row r="913" spans="1:4">
      <c r="A913" s="229">
        <v>43880.798611111109</v>
      </c>
      <c r="B913" s="228">
        <v>53.6</v>
      </c>
      <c r="C913" s="227">
        <v>30.07</v>
      </c>
      <c r="D913" s="226" t="s">
        <v>79</v>
      </c>
    </row>
    <row r="914" spans="1:4">
      <c r="A914" s="229">
        <v>43880.802083333336</v>
      </c>
      <c r="B914" s="228">
        <v>51.8</v>
      </c>
      <c r="C914" s="227">
        <v>30.07</v>
      </c>
      <c r="D914" s="226" t="s">
        <v>79</v>
      </c>
    </row>
    <row r="915" spans="1:4">
      <c r="A915" s="229">
        <v>43880.805555555555</v>
      </c>
      <c r="B915" s="228">
        <v>51.8</v>
      </c>
      <c r="C915" s="227">
        <v>30.07</v>
      </c>
      <c r="D915" s="226" t="s">
        <v>79</v>
      </c>
    </row>
    <row r="916" spans="1:4">
      <c r="A916" s="229">
        <v>43880.809027777781</v>
      </c>
      <c r="B916" s="228">
        <v>53.6</v>
      </c>
      <c r="C916" s="227">
        <v>30.07</v>
      </c>
      <c r="D916" s="226" t="s">
        <v>79</v>
      </c>
    </row>
    <row r="917" spans="1:4">
      <c r="A917" s="229">
        <v>43880.8125</v>
      </c>
      <c r="B917" s="228">
        <v>53.6</v>
      </c>
      <c r="C917" s="227">
        <v>30.07</v>
      </c>
      <c r="D917" s="226" t="s">
        <v>79</v>
      </c>
    </row>
    <row r="918" spans="1:4">
      <c r="A918" s="229">
        <v>43880.815972222219</v>
      </c>
      <c r="B918" s="228">
        <v>51.8</v>
      </c>
      <c r="C918" s="227">
        <v>30.07</v>
      </c>
      <c r="D918" s="226" t="s">
        <v>79</v>
      </c>
    </row>
    <row r="919" spans="1:4">
      <c r="A919" s="229">
        <v>43880.819444444445</v>
      </c>
      <c r="B919" s="228">
        <v>51.8</v>
      </c>
      <c r="C919" s="227">
        <v>30.07</v>
      </c>
      <c r="D919" s="226" t="s">
        <v>79</v>
      </c>
    </row>
    <row r="920" spans="1:4">
      <c r="A920" s="229">
        <v>43880.822916666664</v>
      </c>
      <c r="B920" s="228">
        <v>53.6</v>
      </c>
      <c r="C920" s="227">
        <v>30.07</v>
      </c>
      <c r="D920" s="226" t="s">
        <v>79</v>
      </c>
    </row>
    <row r="921" spans="1:4">
      <c r="A921" s="229">
        <v>43880.826388888891</v>
      </c>
      <c r="B921" s="228">
        <v>53.6</v>
      </c>
      <c r="C921" s="227">
        <v>30.07</v>
      </c>
      <c r="D921" s="226" t="s">
        <v>79</v>
      </c>
    </row>
    <row r="922" spans="1:4">
      <c r="A922" s="229">
        <v>43880.828472222223</v>
      </c>
      <c r="B922" s="228">
        <v>53.06</v>
      </c>
      <c r="C922" s="227">
        <v>30.07</v>
      </c>
      <c r="D922" s="226" t="s">
        <v>79</v>
      </c>
    </row>
    <row r="923" spans="1:4">
      <c r="A923" s="229">
        <v>43880.829861111109</v>
      </c>
      <c r="B923" s="228">
        <v>53.6</v>
      </c>
      <c r="C923" s="227">
        <v>30.07</v>
      </c>
      <c r="D923" s="226" t="s">
        <v>79</v>
      </c>
    </row>
    <row r="924" spans="1:4">
      <c r="A924" s="229">
        <v>43880.833333333336</v>
      </c>
      <c r="B924" s="228">
        <v>51.8</v>
      </c>
      <c r="C924" s="227">
        <v>30.07</v>
      </c>
      <c r="D924" s="226" t="s">
        <v>79</v>
      </c>
    </row>
    <row r="925" spans="1:4">
      <c r="A925" s="229">
        <v>44141.703472222223</v>
      </c>
      <c r="B925" s="228">
        <v>53.96</v>
      </c>
      <c r="C925" s="227">
        <v>29.65</v>
      </c>
      <c r="D925" s="226" t="s">
        <v>72</v>
      </c>
    </row>
    <row r="926" spans="1:4">
      <c r="A926" s="229">
        <v>44141.745138888888</v>
      </c>
      <c r="B926" s="228">
        <v>51.08</v>
      </c>
      <c r="C926" s="227">
        <v>29.68</v>
      </c>
      <c r="D926" s="226" t="s">
        <v>72</v>
      </c>
    </row>
    <row r="927" spans="1:4">
      <c r="A927" s="229">
        <v>44141.786805555559</v>
      </c>
      <c r="B927" s="228">
        <v>50</v>
      </c>
      <c r="C927" s="227">
        <v>29.7</v>
      </c>
      <c r="D927" s="226" t="s">
        <v>72</v>
      </c>
    </row>
    <row r="928" spans="1:4">
      <c r="A928" s="229">
        <v>44148.694444444445</v>
      </c>
      <c r="B928" s="228">
        <v>48.2</v>
      </c>
      <c r="C928" s="227">
        <v>29.97</v>
      </c>
      <c r="D928" s="226" t="s">
        <v>369</v>
      </c>
    </row>
    <row r="929" spans="1:4">
      <c r="A929" s="229">
        <v>44148.697916666664</v>
      </c>
      <c r="B929" s="228">
        <v>48.2</v>
      </c>
      <c r="C929" s="227">
        <v>29.97</v>
      </c>
      <c r="D929" s="226" t="s">
        <v>369</v>
      </c>
    </row>
    <row r="930" spans="1:4">
      <c r="A930" s="229">
        <v>44148.701388888891</v>
      </c>
      <c r="B930" s="228">
        <v>48.2</v>
      </c>
      <c r="C930" s="227">
        <v>29.97</v>
      </c>
      <c r="D930" s="226" t="s">
        <v>369</v>
      </c>
    </row>
    <row r="931" spans="1:4">
      <c r="A931" s="229">
        <v>44148.703472222223</v>
      </c>
      <c r="B931" s="228">
        <v>48.92</v>
      </c>
      <c r="C931" s="227">
        <v>29.98</v>
      </c>
      <c r="D931" s="226" t="s">
        <v>369</v>
      </c>
    </row>
    <row r="932" spans="1:4">
      <c r="A932" s="229">
        <v>44148.704861111109</v>
      </c>
      <c r="B932" s="228">
        <v>48.2</v>
      </c>
      <c r="C932" s="227">
        <v>29.98</v>
      </c>
      <c r="D932" s="226" t="s">
        <v>369</v>
      </c>
    </row>
    <row r="933" spans="1:4">
      <c r="A933" s="229">
        <v>44148.708333333336</v>
      </c>
      <c r="B933" s="228">
        <v>48.2</v>
      </c>
      <c r="C933" s="227">
        <v>29.98</v>
      </c>
      <c r="D933" s="226" t="s">
        <v>369</v>
      </c>
    </row>
    <row r="934" spans="1:4">
      <c r="A934" s="229">
        <v>44148.711805555555</v>
      </c>
      <c r="B934" s="228">
        <v>48.2</v>
      </c>
      <c r="C934" s="227">
        <v>29.98</v>
      </c>
      <c r="D934" s="226" t="s">
        <v>369</v>
      </c>
    </row>
    <row r="935" spans="1:4">
      <c r="A935" s="229">
        <v>44148.715277777781</v>
      </c>
      <c r="B935" s="228">
        <v>48.2</v>
      </c>
      <c r="C935" s="227">
        <v>29.98</v>
      </c>
      <c r="D935" s="226" t="s">
        <v>369</v>
      </c>
    </row>
    <row r="936" spans="1:4">
      <c r="A936" s="229">
        <v>44148.71875</v>
      </c>
      <c r="B936" s="228">
        <v>48.2</v>
      </c>
      <c r="C936" s="227">
        <v>29.98</v>
      </c>
      <c r="D936" s="226" t="s">
        <v>369</v>
      </c>
    </row>
    <row r="937" spans="1:4">
      <c r="A937" s="229">
        <v>44148.722222222219</v>
      </c>
      <c r="B937" s="228">
        <v>48.2</v>
      </c>
      <c r="C937" s="227">
        <v>29.99</v>
      </c>
      <c r="D937" s="226" t="s">
        <v>72</v>
      </c>
    </row>
    <row r="938" spans="1:4">
      <c r="A938" s="229">
        <v>44148.725694444445</v>
      </c>
      <c r="B938" s="228">
        <v>48.2</v>
      </c>
      <c r="C938" s="227">
        <v>29.99</v>
      </c>
      <c r="D938" s="226" t="s">
        <v>72</v>
      </c>
    </row>
    <row r="939" spans="1:4">
      <c r="A939" s="229">
        <v>44148.729166666664</v>
      </c>
      <c r="B939" s="228">
        <v>50</v>
      </c>
      <c r="C939" s="227">
        <v>30</v>
      </c>
      <c r="D939" s="226" t="s">
        <v>72</v>
      </c>
    </row>
    <row r="940" spans="1:4">
      <c r="A940" s="229">
        <v>44148.732638888891</v>
      </c>
      <c r="B940" s="228">
        <v>48.2</v>
      </c>
      <c r="C940" s="227">
        <v>30.01</v>
      </c>
      <c r="D940" s="226" t="s">
        <v>72</v>
      </c>
    </row>
    <row r="941" spans="1:4">
      <c r="A941" s="229">
        <v>44148.736111111109</v>
      </c>
      <c r="B941" s="228">
        <v>48.2</v>
      </c>
      <c r="C941" s="227">
        <v>30.01</v>
      </c>
      <c r="D941" s="226" t="s">
        <v>370</v>
      </c>
    </row>
    <row r="942" spans="1:4">
      <c r="A942" s="229">
        <v>44148.738194444442</v>
      </c>
      <c r="B942" s="228">
        <v>48.92</v>
      </c>
      <c r="C942" s="227">
        <v>30.02</v>
      </c>
      <c r="D942" s="226" t="s">
        <v>370</v>
      </c>
    </row>
    <row r="943" spans="1:4">
      <c r="A943" s="229">
        <v>44148.739583333336</v>
      </c>
      <c r="B943" s="228">
        <v>48.2</v>
      </c>
      <c r="C943" s="227">
        <v>30.02</v>
      </c>
      <c r="D943" s="226" t="s">
        <v>370</v>
      </c>
    </row>
    <row r="944" spans="1:4">
      <c r="A944" s="229">
        <v>44148.743055555555</v>
      </c>
      <c r="B944" s="228">
        <v>48.2</v>
      </c>
      <c r="C944" s="227">
        <v>30.02</v>
      </c>
      <c r="D944" s="226" t="s">
        <v>370</v>
      </c>
    </row>
    <row r="945" spans="1:4">
      <c r="A945" s="229">
        <v>44148.745138888888</v>
      </c>
      <c r="B945" s="228">
        <v>48.92</v>
      </c>
      <c r="C945" s="227">
        <v>30.02</v>
      </c>
      <c r="D945" s="226" t="s">
        <v>371</v>
      </c>
    </row>
    <row r="946" spans="1:4">
      <c r="A946" s="229">
        <v>44148.746527777781</v>
      </c>
      <c r="B946" s="228">
        <v>48.2</v>
      </c>
      <c r="C946" s="227">
        <v>30.02</v>
      </c>
      <c r="D946" s="226" t="s">
        <v>371</v>
      </c>
    </row>
    <row r="947" spans="1:4">
      <c r="A947" s="229">
        <v>44184.703472222223</v>
      </c>
      <c r="B947" s="228">
        <v>51.98</v>
      </c>
      <c r="C947" s="227">
        <v>30.36</v>
      </c>
      <c r="D947" s="226" t="s">
        <v>79</v>
      </c>
    </row>
    <row r="948" spans="1:4">
      <c r="A948" s="229">
        <v>44184.745138888888</v>
      </c>
      <c r="B948" s="228">
        <v>50</v>
      </c>
      <c r="C948" s="227">
        <v>30.37</v>
      </c>
      <c r="D948" s="226" t="s">
        <v>79</v>
      </c>
    </row>
    <row r="949" spans="1:4">
      <c r="A949" s="229">
        <v>44184.786805555559</v>
      </c>
      <c r="B949" s="228">
        <v>46.94</v>
      </c>
      <c r="C949" s="227">
        <v>30.38</v>
      </c>
      <c r="D949" s="226" t="s">
        <v>79</v>
      </c>
    </row>
    <row r="950" spans="1:4">
      <c r="A950" s="229">
        <v>44229.697916666664</v>
      </c>
      <c r="B950" s="228">
        <v>51.8</v>
      </c>
      <c r="C950" s="227">
        <v>30.02</v>
      </c>
      <c r="D950" s="226" t="s">
        <v>369</v>
      </c>
    </row>
    <row r="951" spans="1:4">
      <c r="A951" s="229">
        <v>44229.701388888891</v>
      </c>
      <c r="B951" s="228">
        <v>51.8</v>
      </c>
      <c r="C951" s="227">
        <v>30.03</v>
      </c>
      <c r="D951" s="226" t="s">
        <v>369</v>
      </c>
    </row>
    <row r="952" spans="1:4">
      <c r="A952" s="229">
        <v>44229.703472222223</v>
      </c>
      <c r="B952" s="228">
        <v>51.98</v>
      </c>
      <c r="C952" s="227">
        <v>30.03</v>
      </c>
      <c r="D952" s="226" t="s">
        <v>369</v>
      </c>
    </row>
    <row r="953" spans="1:4">
      <c r="A953" s="229">
        <v>44229.704861111109</v>
      </c>
      <c r="B953" s="228">
        <v>51.8</v>
      </c>
      <c r="C953" s="227">
        <v>30.03</v>
      </c>
      <c r="D953" s="226" t="s">
        <v>369</v>
      </c>
    </row>
    <row r="954" spans="1:4">
      <c r="A954" s="229">
        <v>44229.708333333336</v>
      </c>
      <c r="B954" s="228">
        <v>51.8</v>
      </c>
      <c r="C954" s="227">
        <v>30.03</v>
      </c>
      <c r="D954" s="226" t="s">
        <v>369</v>
      </c>
    </row>
    <row r="955" spans="1:4">
      <c r="A955" s="229">
        <v>44229.711805555555</v>
      </c>
      <c r="B955" s="228">
        <v>51.8</v>
      </c>
      <c r="C955" s="227">
        <v>30.03</v>
      </c>
      <c r="D955" s="226" t="s">
        <v>72</v>
      </c>
    </row>
    <row r="956" spans="1:4">
      <c r="A956" s="229">
        <v>44229.715277777781</v>
      </c>
      <c r="B956" s="228">
        <v>51.8</v>
      </c>
      <c r="C956" s="227">
        <v>30.03</v>
      </c>
      <c r="D956" s="226" t="s">
        <v>72</v>
      </c>
    </row>
    <row r="957" spans="1:4">
      <c r="A957" s="229">
        <v>44229.718055555553</v>
      </c>
      <c r="B957" s="228">
        <v>51.98</v>
      </c>
      <c r="C957" s="227">
        <v>30.03</v>
      </c>
      <c r="D957" s="226" t="s">
        <v>72</v>
      </c>
    </row>
    <row r="958" spans="1:4">
      <c r="A958" s="229">
        <v>44229.71875</v>
      </c>
      <c r="B958" s="228">
        <v>51.8</v>
      </c>
      <c r="C958" s="227">
        <v>30.03</v>
      </c>
      <c r="D958" s="226" t="s">
        <v>369</v>
      </c>
    </row>
    <row r="959" spans="1:4">
      <c r="A959" s="229">
        <v>44229.722222222219</v>
      </c>
      <c r="B959" s="228">
        <v>51.8</v>
      </c>
      <c r="C959" s="227">
        <v>30.03</v>
      </c>
      <c r="D959" s="226" t="s">
        <v>369</v>
      </c>
    </row>
    <row r="960" spans="1:4">
      <c r="A960" s="229">
        <v>44229.725694444445</v>
      </c>
      <c r="B960" s="228">
        <v>50</v>
      </c>
      <c r="C960" s="227">
        <v>30.03</v>
      </c>
      <c r="D960" s="226" t="s">
        <v>369</v>
      </c>
    </row>
    <row r="961" spans="1:4">
      <c r="A961" s="229">
        <v>44229.729166666664</v>
      </c>
      <c r="B961" s="228">
        <v>50</v>
      </c>
      <c r="C961" s="227">
        <v>30.03</v>
      </c>
      <c r="D961" s="226" t="s">
        <v>369</v>
      </c>
    </row>
    <row r="962" spans="1:4">
      <c r="A962" s="229">
        <v>44229.732638888891</v>
      </c>
      <c r="B962" s="228">
        <v>50</v>
      </c>
      <c r="C962" s="227">
        <v>30.03</v>
      </c>
      <c r="D962" s="226" t="s">
        <v>368</v>
      </c>
    </row>
    <row r="963" spans="1:4">
      <c r="A963" s="229">
        <v>44229.736111111109</v>
      </c>
      <c r="B963" s="228">
        <v>50</v>
      </c>
      <c r="C963" s="227">
        <v>30.04</v>
      </c>
      <c r="D963" s="226" t="s">
        <v>367</v>
      </c>
    </row>
    <row r="964" spans="1:4">
      <c r="A964" s="229">
        <v>44229.739583333336</v>
      </c>
      <c r="B964" s="228">
        <v>50</v>
      </c>
      <c r="C964" s="227">
        <v>30.04</v>
      </c>
      <c r="D964" s="226" t="s">
        <v>367</v>
      </c>
    </row>
    <row r="965" spans="1:4">
      <c r="A965" s="229">
        <v>44229.743055555555</v>
      </c>
      <c r="B965" s="228">
        <v>51.8</v>
      </c>
      <c r="C965" s="227">
        <v>30.04</v>
      </c>
      <c r="D965" s="226" t="s">
        <v>367</v>
      </c>
    </row>
    <row r="966" spans="1:4">
      <c r="A966" s="229">
        <v>44229.745138888888</v>
      </c>
      <c r="B966" s="228">
        <v>51.08</v>
      </c>
      <c r="C966" s="227">
        <v>30.04</v>
      </c>
      <c r="D966" s="226" t="s">
        <v>367</v>
      </c>
    </row>
    <row r="967" spans="1:4">
      <c r="A967" s="229">
        <v>44229.746527777781</v>
      </c>
      <c r="B967" s="228">
        <v>51.8</v>
      </c>
      <c r="C967" s="227">
        <v>30.04</v>
      </c>
      <c r="D967" s="226" t="s">
        <v>367</v>
      </c>
    </row>
    <row r="968" spans="1:4">
      <c r="A968" s="229">
        <v>44229.75</v>
      </c>
      <c r="B968" s="228">
        <v>51.8</v>
      </c>
      <c r="C968" s="227">
        <v>30.04</v>
      </c>
      <c r="D968" s="226" t="s">
        <v>367</v>
      </c>
    </row>
    <row r="969" spans="1:4">
      <c r="A969" s="229">
        <v>44229.753472222219</v>
      </c>
      <c r="B969" s="228">
        <v>51.8</v>
      </c>
      <c r="C969" s="227">
        <v>30.04</v>
      </c>
      <c r="D969" s="226" t="s">
        <v>368</v>
      </c>
    </row>
    <row r="970" spans="1:4">
      <c r="A970" s="229">
        <v>44229.756944444445</v>
      </c>
      <c r="B970" s="228">
        <v>51.8</v>
      </c>
      <c r="C970" s="227">
        <v>30.04</v>
      </c>
      <c r="D970" s="226" t="s">
        <v>367</v>
      </c>
    </row>
    <row r="971" spans="1:4">
      <c r="A971" s="229">
        <v>44229.760416666664</v>
      </c>
      <c r="B971" s="228">
        <v>51.8</v>
      </c>
      <c r="C971" s="227">
        <v>30.04</v>
      </c>
      <c r="D971" s="226" t="s">
        <v>367</v>
      </c>
    </row>
    <row r="972" spans="1:4">
      <c r="A972" s="229">
        <v>44229.763888888891</v>
      </c>
      <c r="B972" s="228">
        <v>51.8</v>
      </c>
      <c r="C972" s="227">
        <v>30.04</v>
      </c>
      <c r="D972" s="226" t="s">
        <v>367</v>
      </c>
    </row>
    <row r="973" spans="1:4">
      <c r="A973" s="229">
        <v>44229.767361111109</v>
      </c>
      <c r="B973" s="228">
        <v>53.6</v>
      </c>
      <c r="C973" s="227">
        <v>30.05</v>
      </c>
      <c r="D973" s="226" t="s">
        <v>368</v>
      </c>
    </row>
    <row r="974" spans="1:4">
      <c r="A974" s="229">
        <v>44236.704861111109</v>
      </c>
      <c r="B974" s="228">
        <v>46.4</v>
      </c>
      <c r="C974" s="227">
        <v>30.03</v>
      </c>
      <c r="D974" s="226" t="s">
        <v>79</v>
      </c>
    </row>
    <row r="975" spans="1:4">
      <c r="A975" s="229">
        <v>44236.708333333336</v>
      </c>
      <c r="B975" s="228">
        <v>46.4</v>
      </c>
      <c r="C975" s="227">
        <v>30.03</v>
      </c>
      <c r="D975" s="226" t="s">
        <v>79</v>
      </c>
    </row>
    <row r="976" spans="1:4">
      <c r="A976" s="229">
        <v>44236.711805555555</v>
      </c>
      <c r="B976" s="228">
        <v>46.4</v>
      </c>
      <c r="C976" s="227">
        <v>30.03</v>
      </c>
      <c r="D976" s="226" t="s">
        <v>79</v>
      </c>
    </row>
    <row r="977" spans="1:4">
      <c r="A977" s="229">
        <v>44236.715277777781</v>
      </c>
      <c r="B977" s="228">
        <v>48.2</v>
      </c>
      <c r="C977" s="227">
        <v>30.03</v>
      </c>
      <c r="D977" s="226" t="s">
        <v>79</v>
      </c>
    </row>
    <row r="978" spans="1:4">
      <c r="A978" s="229">
        <v>44236.71875</v>
      </c>
      <c r="B978" s="228">
        <v>48.2</v>
      </c>
      <c r="C978" s="227">
        <v>30.03</v>
      </c>
      <c r="D978" s="226" t="s">
        <v>79</v>
      </c>
    </row>
    <row r="979" spans="1:4">
      <c r="A979" s="229">
        <v>44236.722222222219</v>
      </c>
      <c r="B979" s="228">
        <v>48.2</v>
      </c>
      <c r="C979" s="227">
        <v>30.03</v>
      </c>
      <c r="D979" s="226" t="s">
        <v>79</v>
      </c>
    </row>
    <row r="980" spans="1:4">
      <c r="A980" s="229">
        <v>44236.725694444445</v>
      </c>
      <c r="B980" s="228">
        <v>50</v>
      </c>
      <c r="C980" s="227">
        <v>30.03</v>
      </c>
      <c r="D980" s="226" t="s">
        <v>79</v>
      </c>
    </row>
    <row r="981" spans="1:4">
      <c r="A981" s="229">
        <v>44236.729166666664</v>
      </c>
      <c r="B981" s="228">
        <v>51.8</v>
      </c>
      <c r="C981" s="227">
        <v>30.03</v>
      </c>
      <c r="D981" s="226" t="s">
        <v>79</v>
      </c>
    </row>
    <row r="982" spans="1:4">
      <c r="A982" s="229">
        <v>44236.732638888891</v>
      </c>
      <c r="B982" s="228">
        <v>51.8</v>
      </c>
      <c r="C982" s="227">
        <v>30.03</v>
      </c>
      <c r="D982" s="226" t="s">
        <v>79</v>
      </c>
    </row>
    <row r="983" spans="1:4">
      <c r="A983" s="229">
        <v>44236.736111111109</v>
      </c>
      <c r="B983" s="228">
        <v>51.8</v>
      </c>
      <c r="C983" s="227">
        <v>30.03</v>
      </c>
      <c r="D983" s="226" t="s">
        <v>79</v>
      </c>
    </row>
    <row r="984" spans="1:4">
      <c r="A984" s="229">
        <v>44236.739583333336</v>
      </c>
      <c r="B984" s="228">
        <v>51.8</v>
      </c>
      <c r="C984" s="227">
        <v>30.03</v>
      </c>
      <c r="D984" s="226" t="s">
        <v>79</v>
      </c>
    </row>
    <row r="985" spans="1:4">
      <c r="A985" s="229">
        <v>44236.743055555555</v>
      </c>
      <c r="B985" s="228">
        <v>53.6</v>
      </c>
      <c r="C985" s="227">
        <v>30.03</v>
      </c>
      <c r="D985" s="226" t="s">
        <v>79</v>
      </c>
    </row>
    <row r="986" spans="1:4">
      <c r="A986" s="229">
        <v>44236.745138888888</v>
      </c>
      <c r="B986" s="228">
        <v>53.06</v>
      </c>
      <c r="C986" s="227">
        <v>30.03</v>
      </c>
      <c r="D986" s="226" t="s">
        <v>79</v>
      </c>
    </row>
    <row r="987" spans="1:4">
      <c r="A987" s="229">
        <v>44236.746527777781</v>
      </c>
      <c r="B987" s="228">
        <v>53.6</v>
      </c>
      <c r="C987" s="227">
        <v>30.03</v>
      </c>
      <c r="D987" s="226" t="s">
        <v>79</v>
      </c>
    </row>
    <row r="988" spans="1:4">
      <c r="A988" s="229">
        <v>44236.75</v>
      </c>
      <c r="B988" s="228">
        <v>53.6</v>
      </c>
      <c r="C988" s="227">
        <v>30.03</v>
      </c>
      <c r="D988" s="226" t="s">
        <v>79</v>
      </c>
    </row>
    <row r="989" spans="1:4">
      <c r="A989" s="229">
        <v>44236.753472222219</v>
      </c>
      <c r="B989" s="228">
        <v>53.6</v>
      </c>
      <c r="C989" s="227">
        <v>30.03</v>
      </c>
      <c r="D989" s="226" t="s">
        <v>79</v>
      </c>
    </row>
    <row r="990" spans="1:4">
      <c r="A990" s="229">
        <v>44236.756944444445</v>
      </c>
      <c r="B990" s="228">
        <v>53.6</v>
      </c>
      <c r="C990" s="227">
        <v>30.03</v>
      </c>
      <c r="D990" s="226" t="s">
        <v>79</v>
      </c>
    </row>
    <row r="991" spans="1:4">
      <c r="A991" s="229">
        <v>44257.829861111109</v>
      </c>
      <c r="B991" s="228">
        <v>66.2</v>
      </c>
      <c r="C991" s="227">
        <v>29.94</v>
      </c>
      <c r="D991" s="226" t="s">
        <v>79</v>
      </c>
    </row>
    <row r="992" spans="1:4">
      <c r="A992" s="229">
        <v>44257.833333333336</v>
      </c>
      <c r="B992" s="228">
        <v>68</v>
      </c>
      <c r="C992" s="227">
        <v>29.93</v>
      </c>
      <c r="D992" s="226" t="s">
        <v>79</v>
      </c>
    </row>
    <row r="993" spans="1:4">
      <c r="A993" s="229">
        <v>44257.836805555555</v>
      </c>
      <c r="B993" s="228">
        <v>68</v>
      </c>
      <c r="C993" s="227">
        <v>29.93</v>
      </c>
      <c r="D993" s="226" t="s">
        <v>79</v>
      </c>
    </row>
    <row r="994" spans="1:4">
      <c r="A994" s="229">
        <v>44257.840277777781</v>
      </c>
      <c r="B994" s="228">
        <v>68</v>
      </c>
      <c r="C994" s="227">
        <v>29.93</v>
      </c>
      <c r="D994" s="226" t="s">
        <v>79</v>
      </c>
    </row>
    <row r="995" spans="1:4">
      <c r="A995" s="229">
        <v>44257.84375</v>
      </c>
      <c r="B995" s="228">
        <v>69.8</v>
      </c>
      <c r="C995" s="227">
        <v>29.93</v>
      </c>
      <c r="D995" s="226" t="s">
        <v>79</v>
      </c>
    </row>
    <row r="996" spans="1:4">
      <c r="A996" s="229">
        <v>44257.847222222219</v>
      </c>
      <c r="B996" s="228">
        <v>69.8</v>
      </c>
      <c r="C996" s="227">
        <v>29.92</v>
      </c>
      <c r="D996" s="226" t="s">
        <v>79</v>
      </c>
    </row>
    <row r="997" spans="1:4">
      <c r="A997" s="229">
        <v>44257.850694444445</v>
      </c>
      <c r="B997" s="228">
        <v>69.8</v>
      </c>
      <c r="C997" s="227">
        <v>29.92</v>
      </c>
      <c r="D997" s="226" t="s">
        <v>79</v>
      </c>
    </row>
    <row r="998" spans="1:4">
      <c r="A998" s="229">
        <v>44257.854166666664</v>
      </c>
      <c r="B998" s="228">
        <v>69.8</v>
      </c>
      <c r="C998" s="227">
        <v>29.92</v>
      </c>
      <c r="D998" s="226" t="s">
        <v>79</v>
      </c>
    </row>
    <row r="999" spans="1:4">
      <c r="A999" s="229">
        <v>44257.857638888891</v>
      </c>
      <c r="B999" s="228">
        <v>69.8</v>
      </c>
      <c r="C999" s="227">
        <v>29.91</v>
      </c>
      <c r="D999" s="226" t="s">
        <v>79</v>
      </c>
    </row>
    <row r="1000" spans="1:4">
      <c r="A1000" s="229">
        <v>44257.861111111109</v>
      </c>
      <c r="B1000" s="228">
        <v>69.8</v>
      </c>
      <c r="C1000" s="227">
        <v>29.91</v>
      </c>
      <c r="D1000" s="226" t="s">
        <v>79</v>
      </c>
    </row>
    <row r="1001" spans="1:4">
      <c r="A1001" s="229">
        <v>44257.864583333336</v>
      </c>
      <c r="B1001" s="228">
        <v>69.8</v>
      </c>
      <c r="C1001" s="227">
        <v>29.91</v>
      </c>
      <c r="D1001" s="226" t="s">
        <v>79</v>
      </c>
    </row>
    <row r="1002" spans="1:4">
      <c r="A1002" s="229">
        <v>44257.868055555555</v>
      </c>
      <c r="B1002" s="228">
        <v>69.8</v>
      </c>
      <c r="C1002" s="227">
        <v>29.91</v>
      </c>
      <c r="D1002" s="226" t="s">
        <v>79</v>
      </c>
    </row>
    <row r="1003" spans="1:4">
      <c r="A1003" s="229">
        <v>44257.870138888888</v>
      </c>
      <c r="B1003" s="228">
        <v>69.98</v>
      </c>
      <c r="C1003" s="227">
        <v>29.9</v>
      </c>
      <c r="D1003" s="226" t="s">
        <v>79</v>
      </c>
    </row>
    <row r="1004" spans="1:4">
      <c r="A1004" s="229">
        <v>44257.871527777781</v>
      </c>
      <c r="B1004" s="228">
        <v>69.8</v>
      </c>
      <c r="C1004" s="227">
        <v>29.9</v>
      </c>
      <c r="D1004" s="226" t="s">
        <v>79</v>
      </c>
    </row>
    <row r="1005" spans="1:4">
      <c r="A1005" s="229">
        <v>44257.875</v>
      </c>
      <c r="B1005" s="228">
        <v>71.599999999999994</v>
      </c>
      <c r="C1005" s="227">
        <v>29.9</v>
      </c>
      <c r="D1005" s="226" t="s">
        <v>79</v>
      </c>
    </row>
    <row r="1006" spans="1:4">
      <c r="A1006" s="229">
        <v>44263.578472222223</v>
      </c>
      <c r="B1006" s="228">
        <v>48.02</v>
      </c>
      <c r="C1006" s="227">
        <v>29.98</v>
      </c>
      <c r="D1006" s="226" t="s">
        <v>72</v>
      </c>
    </row>
    <row r="1007" spans="1:4">
      <c r="A1007" s="229">
        <v>44263.579861111109</v>
      </c>
      <c r="B1007" s="228">
        <v>48.2</v>
      </c>
      <c r="C1007" s="227">
        <v>29.98</v>
      </c>
      <c r="D1007" s="226" t="s">
        <v>72</v>
      </c>
    </row>
    <row r="1008" spans="1:4">
      <c r="A1008" s="229">
        <v>44263.583333333336</v>
      </c>
      <c r="B1008" s="228">
        <v>48.2</v>
      </c>
      <c r="C1008" s="227">
        <v>29.98</v>
      </c>
      <c r="D1008" s="226" t="s">
        <v>72</v>
      </c>
    </row>
    <row r="1009" spans="1:4">
      <c r="A1009" s="229">
        <v>44263.586805555555</v>
      </c>
      <c r="B1009" s="228">
        <v>48.2</v>
      </c>
      <c r="C1009" s="227">
        <v>29.98</v>
      </c>
      <c r="D1009" s="226" t="s">
        <v>72</v>
      </c>
    </row>
    <row r="1010" spans="1:4">
      <c r="A1010" s="229">
        <v>44263.590277777781</v>
      </c>
      <c r="B1010" s="228">
        <v>48.2</v>
      </c>
      <c r="C1010" s="227">
        <v>29.98</v>
      </c>
      <c r="D1010" s="226" t="s">
        <v>72</v>
      </c>
    </row>
    <row r="1011" spans="1:4">
      <c r="A1011" s="229">
        <v>44263.59375</v>
      </c>
      <c r="B1011" s="228">
        <v>48.2</v>
      </c>
      <c r="C1011" s="227">
        <v>29.99</v>
      </c>
      <c r="D1011" s="226" t="s">
        <v>72</v>
      </c>
    </row>
    <row r="1012" spans="1:4">
      <c r="A1012" s="229">
        <v>44263.597222222219</v>
      </c>
      <c r="B1012" s="228">
        <v>48.2</v>
      </c>
      <c r="C1012" s="227">
        <v>29.99</v>
      </c>
      <c r="D1012" s="226" t="s">
        <v>72</v>
      </c>
    </row>
    <row r="1013" spans="1:4">
      <c r="A1013" s="229">
        <v>44263.600694444445</v>
      </c>
      <c r="B1013" s="228">
        <v>48.2</v>
      </c>
      <c r="C1013" s="227">
        <v>29.99</v>
      </c>
      <c r="D1013" s="226" t="s">
        <v>72</v>
      </c>
    </row>
    <row r="1014" spans="1:4">
      <c r="A1014" s="229">
        <v>44263.604166666664</v>
      </c>
      <c r="B1014" s="228">
        <v>48.2</v>
      </c>
      <c r="C1014" s="227">
        <v>29.99</v>
      </c>
      <c r="D1014" s="226" t="s">
        <v>72</v>
      </c>
    </row>
    <row r="1015" spans="1:4">
      <c r="A1015" s="229">
        <v>44263.607638888891</v>
      </c>
      <c r="B1015" s="228">
        <v>48.2</v>
      </c>
      <c r="C1015" s="227">
        <v>30</v>
      </c>
      <c r="D1015" s="226" t="s">
        <v>72</v>
      </c>
    </row>
    <row r="1016" spans="1:4">
      <c r="A1016" s="229">
        <v>44263.611111111109</v>
      </c>
      <c r="B1016" s="228">
        <v>48.2</v>
      </c>
      <c r="C1016" s="227">
        <v>30</v>
      </c>
      <c r="D1016" s="226" t="s">
        <v>72</v>
      </c>
    </row>
    <row r="1017" spans="1:4">
      <c r="A1017" s="229">
        <v>44263.614583333336</v>
      </c>
      <c r="B1017" s="228">
        <v>48.2</v>
      </c>
      <c r="C1017" s="227">
        <v>30</v>
      </c>
      <c r="D1017" s="226" t="s">
        <v>72</v>
      </c>
    </row>
    <row r="1018" spans="1:4">
      <c r="A1018" s="229">
        <v>44263.618055555555</v>
      </c>
      <c r="B1018" s="228">
        <v>46.4</v>
      </c>
      <c r="C1018" s="227">
        <v>30</v>
      </c>
      <c r="D1018" s="226" t="s">
        <v>72</v>
      </c>
    </row>
    <row r="1019" spans="1:4">
      <c r="A1019" s="229">
        <v>44263.620138888888</v>
      </c>
      <c r="B1019" s="228">
        <v>48.02</v>
      </c>
      <c r="C1019" s="227">
        <v>30</v>
      </c>
      <c r="D1019" s="226" t="s">
        <v>72</v>
      </c>
    </row>
    <row r="1020" spans="1:4">
      <c r="A1020" s="229">
        <v>44263.621527777781</v>
      </c>
      <c r="B1020" s="228">
        <v>46.4</v>
      </c>
      <c r="C1020" s="227">
        <v>30.01</v>
      </c>
      <c r="D1020" s="226" t="s">
        <v>72</v>
      </c>
    </row>
    <row r="1021" spans="1:4">
      <c r="A1021" s="229">
        <v>44263.625</v>
      </c>
      <c r="B1021" s="228">
        <v>46.4</v>
      </c>
      <c r="C1021" s="227">
        <v>30.01</v>
      </c>
      <c r="D1021" s="226" t="s">
        <v>72</v>
      </c>
    </row>
    <row r="1022" spans="1:4">
      <c r="A1022" s="229">
        <v>44263.628472222219</v>
      </c>
      <c r="B1022" s="228">
        <v>46.4</v>
      </c>
      <c r="C1022" s="227">
        <v>30.01</v>
      </c>
      <c r="D1022" s="226" t="s">
        <v>72</v>
      </c>
    </row>
    <row r="1023" spans="1:4">
      <c r="A1023" s="229">
        <v>44263.631944444445</v>
      </c>
      <c r="B1023" s="228">
        <v>46.4</v>
      </c>
      <c r="C1023" s="227">
        <v>30.01</v>
      </c>
      <c r="D1023" s="226" t="s">
        <v>72</v>
      </c>
    </row>
    <row r="1024" spans="1:4">
      <c r="A1024" s="229">
        <v>44263.635416666664</v>
      </c>
      <c r="B1024" s="228">
        <v>46.4</v>
      </c>
      <c r="C1024" s="227">
        <v>30.01</v>
      </c>
      <c r="D1024" s="226" t="s">
        <v>72</v>
      </c>
    </row>
    <row r="1025" spans="1:4">
      <c r="A1025" s="229">
        <v>44298.822916666664</v>
      </c>
      <c r="B1025" s="228">
        <v>75.2</v>
      </c>
      <c r="C1025" s="227">
        <v>29.83</v>
      </c>
      <c r="D1025" s="226" t="s">
        <v>79</v>
      </c>
    </row>
    <row r="1026" spans="1:4">
      <c r="A1026" s="229">
        <v>44298.826388888891</v>
      </c>
      <c r="B1026" s="228">
        <v>75.2</v>
      </c>
      <c r="C1026" s="227">
        <v>29.83</v>
      </c>
      <c r="D1026" s="226" t="s">
        <v>79</v>
      </c>
    </row>
    <row r="1027" spans="1:4">
      <c r="A1027" s="229">
        <v>44298.828472222223</v>
      </c>
      <c r="B1027" s="228">
        <v>75.92</v>
      </c>
      <c r="C1027" s="227">
        <v>29.83</v>
      </c>
      <c r="D1027" s="226" t="s">
        <v>79</v>
      </c>
    </row>
    <row r="1028" spans="1:4">
      <c r="A1028" s="229">
        <v>44298.829861111109</v>
      </c>
      <c r="B1028" s="228">
        <v>75.2</v>
      </c>
      <c r="C1028" s="227">
        <v>29.83</v>
      </c>
      <c r="D1028" s="226" t="s">
        <v>79</v>
      </c>
    </row>
    <row r="1029" spans="1:4">
      <c r="A1029" s="229">
        <v>44298.833333333336</v>
      </c>
      <c r="B1029" s="228">
        <v>77</v>
      </c>
      <c r="C1029" s="227">
        <v>29.82</v>
      </c>
      <c r="D1029" s="226" t="s">
        <v>79</v>
      </c>
    </row>
    <row r="1030" spans="1:4">
      <c r="A1030" s="229">
        <v>44298.836805555555</v>
      </c>
      <c r="B1030" s="228">
        <v>77</v>
      </c>
      <c r="C1030" s="227">
        <v>29.82</v>
      </c>
      <c r="D1030" s="226" t="s">
        <v>79</v>
      </c>
    </row>
    <row r="1031" spans="1:4">
      <c r="A1031" s="229">
        <v>44298.840277777781</v>
      </c>
      <c r="B1031" s="228">
        <v>77</v>
      </c>
      <c r="C1031" s="227">
        <v>29.82</v>
      </c>
      <c r="D1031" s="226" t="s">
        <v>79</v>
      </c>
    </row>
    <row r="1032" spans="1:4">
      <c r="A1032" s="229">
        <v>44298.84375</v>
      </c>
      <c r="B1032" s="228">
        <v>77</v>
      </c>
      <c r="C1032" s="227">
        <v>29.82</v>
      </c>
      <c r="D1032" s="226" t="s">
        <v>79</v>
      </c>
    </row>
    <row r="1033" spans="1:4">
      <c r="A1033" s="229">
        <v>44298.847222222219</v>
      </c>
      <c r="B1033" s="228">
        <v>77</v>
      </c>
      <c r="C1033" s="227">
        <v>29.82</v>
      </c>
      <c r="D1033" s="226" t="s">
        <v>79</v>
      </c>
    </row>
    <row r="1034" spans="1:4">
      <c r="A1034" s="229">
        <v>44298.850694444445</v>
      </c>
      <c r="B1034" s="228">
        <v>77</v>
      </c>
      <c r="C1034" s="227">
        <v>29.81</v>
      </c>
      <c r="D1034" s="226" t="s">
        <v>79</v>
      </c>
    </row>
    <row r="1035" spans="1:4">
      <c r="A1035" s="229">
        <v>44298.854166666664</v>
      </c>
      <c r="B1035" s="228">
        <v>78.8</v>
      </c>
      <c r="C1035" s="227">
        <v>29.81</v>
      </c>
      <c r="D1035" s="226" t="s">
        <v>79</v>
      </c>
    </row>
    <row r="1036" spans="1:4">
      <c r="A1036" s="229">
        <v>44298.857638888891</v>
      </c>
      <c r="B1036" s="228">
        <v>77</v>
      </c>
      <c r="C1036" s="227">
        <v>29.81</v>
      </c>
      <c r="D1036" s="226" t="s">
        <v>79</v>
      </c>
    </row>
    <row r="1037" spans="1:4">
      <c r="A1037" s="229">
        <v>44298.861111111109</v>
      </c>
      <c r="B1037" s="228">
        <v>77</v>
      </c>
      <c r="C1037" s="227">
        <v>29.81</v>
      </c>
      <c r="D1037" s="226" t="s">
        <v>79</v>
      </c>
    </row>
    <row r="1038" spans="1:4">
      <c r="A1038" s="229">
        <v>44298.864583333336</v>
      </c>
      <c r="B1038" s="228">
        <v>78.8</v>
      </c>
      <c r="C1038" s="227">
        <v>29.81</v>
      </c>
      <c r="D1038" s="226" t="s">
        <v>79</v>
      </c>
    </row>
    <row r="1039" spans="1:4">
      <c r="A1039" s="229">
        <v>44298.868055555555</v>
      </c>
      <c r="B1039" s="228">
        <v>78.8</v>
      </c>
      <c r="C1039" s="227">
        <v>29.8</v>
      </c>
      <c r="D1039" s="226" t="s">
        <v>79</v>
      </c>
    </row>
    <row r="1040" spans="1:4">
      <c r="A1040" s="229">
        <v>44298.870138888888</v>
      </c>
      <c r="B1040" s="228">
        <v>78.08</v>
      </c>
      <c r="C1040" s="227">
        <v>29.8</v>
      </c>
      <c r="D1040" s="226" t="s">
        <v>79</v>
      </c>
    </row>
    <row r="1041" spans="1:4">
      <c r="A1041" s="229">
        <v>44298.871527777781</v>
      </c>
      <c r="B1041" s="228">
        <v>78.8</v>
      </c>
      <c r="C1041" s="227">
        <v>29.8</v>
      </c>
      <c r="D1041" s="226" t="s">
        <v>79</v>
      </c>
    </row>
    <row r="1042" spans="1:4">
      <c r="A1042" s="229">
        <v>44558.786805555559</v>
      </c>
      <c r="B1042" s="228">
        <v>39.020000000000003</v>
      </c>
      <c r="C1042" s="227">
        <v>29.91</v>
      </c>
      <c r="D1042" s="226" t="s">
        <v>72</v>
      </c>
    </row>
    <row r="1043" spans="1:4">
      <c r="A1043" s="229">
        <v>44558.788194444445</v>
      </c>
      <c r="B1043" s="228">
        <v>39.200000000000003</v>
      </c>
      <c r="C1043" s="227">
        <v>29.91</v>
      </c>
      <c r="D1043" s="226" t="s">
        <v>73</v>
      </c>
    </row>
    <row r="1044" spans="1:4">
      <c r="A1044" s="229">
        <v>44558.791666666664</v>
      </c>
      <c r="B1044" s="228">
        <v>39.200000000000003</v>
      </c>
      <c r="C1044" s="227">
        <v>29.91</v>
      </c>
      <c r="D1044" s="226" t="s">
        <v>73</v>
      </c>
    </row>
    <row r="1045" spans="1:4">
      <c r="A1045" s="229">
        <v>44558.795138888891</v>
      </c>
      <c r="B1045" s="228">
        <v>39.200000000000003</v>
      </c>
      <c r="C1045" s="227">
        <v>29.91</v>
      </c>
      <c r="D1045" s="226" t="s">
        <v>73</v>
      </c>
    </row>
    <row r="1046" spans="1:4">
      <c r="A1046" s="229">
        <v>44558.798611111109</v>
      </c>
      <c r="B1046" s="228">
        <v>39.200000000000003</v>
      </c>
      <c r="C1046" s="227">
        <v>29.91</v>
      </c>
      <c r="D1046" s="226" t="s">
        <v>73</v>
      </c>
    </row>
    <row r="1047" spans="1:4">
      <c r="A1047" s="229">
        <v>44558.802083333336</v>
      </c>
      <c r="B1047" s="228">
        <v>39.200000000000003</v>
      </c>
      <c r="C1047" s="227">
        <v>29.91</v>
      </c>
      <c r="D1047" s="226" t="s">
        <v>73</v>
      </c>
    </row>
    <row r="1048" spans="1:4">
      <c r="A1048" s="229">
        <v>44558.805555555555</v>
      </c>
      <c r="B1048" s="228" t="s">
        <v>373</v>
      </c>
      <c r="C1048" s="227" t="s">
        <v>373</v>
      </c>
      <c r="D1048" s="226" t="s">
        <v>373</v>
      </c>
    </row>
    <row r="1049" spans="1:4">
      <c r="A1049" s="229">
        <v>44558.809027777781</v>
      </c>
      <c r="B1049" s="228">
        <v>39.200000000000003</v>
      </c>
      <c r="C1049" s="227">
        <v>29.91</v>
      </c>
      <c r="D1049" s="226" t="s">
        <v>370</v>
      </c>
    </row>
    <row r="1050" spans="1:4">
      <c r="A1050" s="229">
        <v>44558.8125</v>
      </c>
      <c r="B1050" s="228">
        <v>39.200000000000003</v>
      </c>
      <c r="C1050" s="227">
        <v>29.91</v>
      </c>
      <c r="D1050" s="226" t="s">
        <v>370</v>
      </c>
    </row>
    <row r="1051" spans="1:4">
      <c r="A1051" s="229">
        <v>44558.815972222219</v>
      </c>
      <c r="B1051" s="228">
        <v>39.200000000000003</v>
      </c>
      <c r="C1051" s="227">
        <v>29.9</v>
      </c>
      <c r="D1051" s="226" t="s">
        <v>73</v>
      </c>
    </row>
    <row r="1052" spans="1:4">
      <c r="A1052" s="229">
        <v>44558.819444444445</v>
      </c>
      <c r="B1052" s="228">
        <v>39.200000000000003</v>
      </c>
      <c r="C1052" s="227">
        <v>29.9</v>
      </c>
      <c r="D1052" s="226" t="s">
        <v>370</v>
      </c>
    </row>
    <row r="1053" spans="1:4">
      <c r="A1053" s="229">
        <v>44558.822916666664</v>
      </c>
      <c r="B1053" s="228">
        <v>39.200000000000003</v>
      </c>
      <c r="C1053" s="227">
        <v>29.9</v>
      </c>
      <c r="D1053" s="226" t="s">
        <v>370</v>
      </c>
    </row>
    <row r="1054" spans="1:4">
      <c r="A1054" s="229">
        <v>44558.826388888891</v>
      </c>
      <c r="B1054" s="228">
        <v>39.200000000000003</v>
      </c>
      <c r="C1054" s="227">
        <v>29.9</v>
      </c>
      <c r="D1054" s="226" t="s">
        <v>370</v>
      </c>
    </row>
    <row r="1055" spans="1:4">
      <c r="A1055" s="229">
        <v>44558.828472222223</v>
      </c>
      <c r="B1055" s="228">
        <v>39.020000000000003</v>
      </c>
      <c r="C1055" s="227">
        <v>29.9</v>
      </c>
      <c r="D1055" s="226" t="s">
        <v>370</v>
      </c>
    </row>
    <row r="1056" spans="1:4">
      <c r="A1056" s="229">
        <v>44558.829861111109</v>
      </c>
      <c r="B1056" s="228">
        <v>39.200000000000003</v>
      </c>
      <c r="C1056" s="227">
        <v>29.9</v>
      </c>
      <c r="D1056" s="226" t="s">
        <v>370</v>
      </c>
    </row>
    <row r="1057" spans="1:4">
      <c r="A1057" s="229">
        <v>44558.833333333336</v>
      </c>
      <c r="B1057" s="228">
        <v>39.200000000000003</v>
      </c>
      <c r="C1057" s="227">
        <v>29.89</v>
      </c>
      <c r="D1057" s="226" t="s">
        <v>370</v>
      </c>
    </row>
    <row r="1058" spans="1:4">
      <c r="A1058" s="229">
        <v>44576.6875</v>
      </c>
      <c r="B1058" s="228">
        <v>39.200000000000003</v>
      </c>
      <c r="C1058" s="227">
        <v>30.25</v>
      </c>
      <c r="D1058" s="226" t="s">
        <v>79</v>
      </c>
    </row>
    <row r="1059" spans="1:4">
      <c r="A1059" s="229">
        <v>44576.690972222219</v>
      </c>
      <c r="B1059" s="228">
        <v>39.200000000000003</v>
      </c>
      <c r="C1059" s="227">
        <v>30.25</v>
      </c>
      <c r="D1059" s="226" t="s">
        <v>79</v>
      </c>
    </row>
    <row r="1060" spans="1:4">
      <c r="A1060" s="229">
        <v>44576.694444444445</v>
      </c>
      <c r="B1060" s="228">
        <v>39.200000000000003</v>
      </c>
      <c r="C1060" s="227">
        <v>30.25</v>
      </c>
      <c r="D1060" s="226" t="s">
        <v>79</v>
      </c>
    </row>
    <row r="1061" spans="1:4">
      <c r="A1061" s="229">
        <v>44576.697916666664</v>
      </c>
      <c r="B1061" s="228">
        <v>39.200000000000003</v>
      </c>
      <c r="C1061" s="227">
        <v>30.25</v>
      </c>
      <c r="D1061" s="226" t="s">
        <v>79</v>
      </c>
    </row>
    <row r="1062" spans="1:4">
      <c r="A1062" s="229">
        <v>44576.701388888891</v>
      </c>
      <c r="B1062" s="228">
        <v>39.200000000000003</v>
      </c>
      <c r="C1062" s="227">
        <v>30.25</v>
      </c>
      <c r="D1062" s="226" t="s">
        <v>79</v>
      </c>
    </row>
    <row r="1063" spans="1:4">
      <c r="A1063" s="229">
        <v>44576.703472222223</v>
      </c>
      <c r="B1063" s="228">
        <v>39.92</v>
      </c>
      <c r="C1063" s="227">
        <v>30.25</v>
      </c>
      <c r="D1063" s="226" t="s">
        <v>79</v>
      </c>
    </row>
    <row r="1064" spans="1:4">
      <c r="A1064" s="229">
        <v>44576.704861111109</v>
      </c>
      <c r="B1064" s="228">
        <v>39.200000000000003</v>
      </c>
      <c r="C1064" s="227">
        <v>30.26</v>
      </c>
      <c r="D1064" s="226" t="s">
        <v>79</v>
      </c>
    </row>
    <row r="1065" spans="1:4">
      <c r="A1065" s="229">
        <v>44576.708333333336</v>
      </c>
      <c r="B1065" s="228">
        <v>42.8</v>
      </c>
      <c r="C1065" s="227">
        <v>30.25</v>
      </c>
      <c r="D1065" s="226" t="s">
        <v>79</v>
      </c>
    </row>
    <row r="1066" spans="1:4">
      <c r="A1066" s="229">
        <v>44576.711805555555</v>
      </c>
      <c r="B1066" s="228">
        <v>42.8</v>
      </c>
      <c r="C1066" s="227">
        <v>30.25</v>
      </c>
      <c r="D1066" s="226" t="s">
        <v>79</v>
      </c>
    </row>
    <row r="1067" spans="1:4">
      <c r="A1067" s="229">
        <v>44576.715277777781</v>
      </c>
      <c r="B1067" s="228">
        <v>42.8</v>
      </c>
      <c r="C1067" s="227">
        <v>30.25</v>
      </c>
      <c r="D1067" s="226" t="s">
        <v>79</v>
      </c>
    </row>
    <row r="1068" spans="1:4">
      <c r="A1068" s="229">
        <v>44576.71875</v>
      </c>
      <c r="B1068" s="228">
        <v>42.8</v>
      </c>
      <c r="C1068" s="227">
        <v>30.25</v>
      </c>
      <c r="D1068" s="226" t="s">
        <v>79</v>
      </c>
    </row>
    <row r="1069" spans="1:4">
      <c r="A1069" s="229">
        <v>44576.722222222219</v>
      </c>
      <c r="B1069" s="228">
        <v>44.6</v>
      </c>
      <c r="C1069" s="227">
        <v>30.25</v>
      </c>
      <c r="D1069" s="226" t="s">
        <v>79</v>
      </c>
    </row>
    <row r="1070" spans="1:4">
      <c r="A1070" s="229">
        <v>44576.725694444445</v>
      </c>
      <c r="B1070" s="228">
        <v>44.6</v>
      </c>
      <c r="C1070" s="227">
        <v>30.25</v>
      </c>
      <c r="D1070" s="226" t="s">
        <v>79</v>
      </c>
    </row>
    <row r="1071" spans="1:4">
      <c r="A1071" s="229">
        <v>44576.729166666664</v>
      </c>
      <c r="B1071" s="228">
        <v>46.4</v>
      </c>
      <c r="C1071" s="227">
        <v>30.25</v>
      </c>
      <c r="D1071" s="226" t="s">
        <v>79</v>
      </c>
    </row>
    <row r="1072" spans="1:4">
      <c r="A1072" s="229">
        <v>44576.732638888891</v>
      </c>
      <c r="B1072" s="228">
        <v>48.2</v>
      </c>
      <c r="C1072" s="227">
        <v>30.25</v>
      </c>
      <c r="D1072" s="226" t="s">
        <v>79</v>
      </c>
    </row>
    <row r="1073" spans="1:4">
      <c r="A1073" s="229">
        <v>44576.736111111109</v>
      </c>
      <c r="B1073" s="228">
        <v>53.6</v>
      </c>
      <c r="C1073" s="227">
        <v>30.25</v>
      </c>
      <c r="D1073" s="226" t="s">
        <v>79</v>
      </c>
    </row>
    <row r="1074" spans="1:4">
      <c r="A1074" s="229">
        <v>44576.739583333336</v>
      </c>
      <c r="B1074" s="228">
        <v>53.6</v>
      </c>
      <c r="C1074" s="227">
        <v>30.25</v>
      </c>
      <c r="D1074" s="226" t="s">
        <v>79</v>
      </c>
    </row>
    <row r="1075" spans="1:4">
      <c r="A1075" s="229">
        <v>44576.743055555555</v>
      </c>
      <c r="B1075" s="228">
        <v>53.6</v>
      </c>
      <c r="C1075" s="227">
        <v>30.25</v>
      </c>
      <c r="D1075" s="226" t="s">
        <v>79</v>
      </c>
    </row>
    <row r="1076" spans="1:4">
      <c r="A1076" s="229">
        <v>44576.745138888888</v>
      </c>
      <c r="B1076" s="228">
        <v>55.04</v>
      </c>
      <c r="C1076" s="227">
        <v>30.25</v>
      </c>
      <c r="D1076" s="226" t="s">
        <v>79</v>
      </c>
    </row>
    <row r="1077" spans="1:4">
      <c r="A1077" s="229">
        <v>44576.746527777781</v>
      </c>
      <c r="B1077" s="228">
        <v>55.4</v>
      </c>
      <c r="C1077" s="227">
        <v>30.25</v>
      </c>
      <c r="D1077" s="226" t="s">
        <v>79</v>
      </c>
    </row>
    <row r="1078" spans="1:4">
      <c r="A1078" s="229">
        <v>44584.6875</v>
      </c>
      <c r="B1078" s="228">
        <v>46.4</v>
      </c>
      <c r="C1078" s="227">
        <v>30.3</v>
      </c>
      <c r="D1078" s="226" t="s">
        <v>79</v>
      </c>
    </row>
    <row r="1079" spans="1:4">
      <c r="A1079" s="229">
        <v>44584.690972222219</v>
      </c>
      <c r="B1079" s="228">
        <v>46.4</v>
      </c>
      <c r="C1079" s="227">
        <v>30.3</v>
      </c>
      <c r="D1079" s="226" t="s">
        <v>79</v>
      </c>
    </row>
    <row r="1080" spans="1:4">
      <c r="A1080" s="229">
        <v>44584.694444444445</v>
      </c>
      <c r="B1080" s="228">
        <v>48.2</v>
      </c>
      <c r="C1080" s="227">
        <v>30.3</v>
      </c>
      <c r="D1080" s="226" t="s">
        <v>79</v>
      </c>
    </row>
    <row r="1081" spans="1:4">
      <c r="A1081" s="229">
        <v>44584.697916666664</v>
      </c>
      <c r="B1081" s="228">
        <v>48.2</v>
      </c>
      <c r="C1081" s="227">
        <v>30.31</v>
      </c>
      <c r="D1081" s="226" t="s">
        <v>79</v>
      </c>
    </row>
    <row r="1082" spans="1:4">
      <c r="A1082" s="229">
        <v>44584.701388888891</v>
      </c>
      <c r="B1082" s="228">
        <v>48.2</v>
      </c>
      <c r="C1082" s="227">
        <v>30.31</v>
      </c>
      <c r="D1082" s="226" t="s">
        <v>79</v>
      </c>
    </row>
    <row r="1083" spans="1:4">
      <c r="A1083" s="229">
        <v>44584.703472222223</v>
      </c>
      <c r="B1083" s="228">
        <v>48.92</v>
      </c>
      <c r="C1083" s="227">
        <v>30.31</v>
      </c>
      <c r="D1083" s="226" t="s">
        <v>79</v>
      </c>
    </row>
    <row r="1084" spans="1:4">
      <c r="A1084" s="229">
        <v>44584.704861111109</v>
      </c>
      <c r="B1084" s="228">
        <v>48.2</v>
      </c>
      <c r="C1084" s="227">
        <v>30.31</v>
      </c>
      <c r="D1084" s="226" t="s">
        <v>79</v>
      </c>
    </row>
    <row r="1085" spans="1:4">
      <c r="A1085" s="229">
        <v>44584.708333333336</v>
      </c>
      <c r="B1085" s="228">
        <v>50</v>
      </c>
      <c r="C1085" s="227">
        <v>30.31</v>
      </c>
      <c r="D1085" s="226" t="s">
        <v>79</v>
      </c>
    </row>
    <row r="1086" spans="1:4">
      <c r="A1086" s="229">
        <v>44584.711805555555</v>
      </c>
      <c r="B1086" s="228">
        <v>51.8</v>
      </c>
      <c r="C1086" s="227">
        <v>30.31</v>
      </c>
      <c r="D1086" s="226" t="s">
        <v>79</v>
      </c>
    </row>
    <row r="1087" spans="1:4">
      <c r="A1087" s="229">
        <v>44584.715277777781</v>
      </c>
      <c r="B1087" s="228">
        <v>51.8</v>
      </c>
      <c r="C1087" s="227">
        <v>30.31</v>
      </c>
      <c r="D1087" s="226" t="s">
        <v>79</v>
      </c>
    </row>
    <row r="1088" spans="1:4">
      <c r="A1088" s="229">
        <v>44584.71875</v>
      </c>
      <c r="B1088" s="228">
        <v>51.8</v>
      </c>
      <c r="C1088" s="227">
        <v>30.31</v>
      </c>
      <c r="D1088" s="226" t="s">
        <v>79</v>
      </c>
    </row>
    <row r="1089" spans="1:4">
      <c r="A1089" s="229">
        <v>44584.722222222219</v>
      </c>
      <c r="B1089" s="228">
        <v>51.8</v>
      </c>
      <c r="C1089" s="227">
        <v>30.31</v>
      </c>
      <c r="D1089" s="226" t="s">
        <v>79</v>
      </c>
    </row>
    <row r="1090" spans="1:4">
      <c r="A1090" s="229">
        <v>44584.725694444445</v>
      </c>
      <c r="B1090" s="228">
        <v>53.6</v>
      </c>
      <c r="C1090" s="227">
        <v>30.3</v>
      </c>
      <c r="D1090" s="226" t="s">
        <v>79</v>
      </c>
    </row>
    <row r="1091" spans="1:4">
      <c r="A1091" s="229">
        <v>44584.729166666664</v>
      </c>
      <c r="B1091" s="228">
        <v>53.6</v>
      </c>
      <c r="C1091" s="227">
        <v>30.3</v>
      </c>
      <c r="D1091" s="226" t="s">
        <v>79</v>
      </c>
    </row>
    <row r="1092" spans="1:4">
      <c r="A1092" s="229">
        <v>44584.732638888891</v>
      </c>
      <c r="B1092" s="228">
        <v>55.4</v>
      </c>
      <c r="C1092" s="227">
        <v>30.3</v>
      </c>
      <c r="D1092" s="226" t="s">
        <v>79</v>
      </c>
    </row>
    <row r="1093" spans="1:4">
      <c r="A1093" s="229">
        <v>44584.736111111109</v>
      </c>
      <c r="B1093" s="228">
        <v>55.4</v>
      </c>
      <c r="C1093" s="227">
        <v>30.3</v>
      </c>
      <c r="D1093" s="226" t="s">
        <v>79</v>
      </c>
    </row>
    <row r="1094" spans="1:4">
      <c r="A1094" s="229">
        <v>44584.739583333336</v>
      </c>
      <c r="B1094" s="228">
        <v>57.2</v>
      </c>
      <c r="C1094" s="227">
        <v>30.3</v>
      </c>
      <c r="D1094" s="226" t="s">
        <v>79</v>
      </c>
    </row>
    <row r="1095" spans="1:4">
      <c r="A1095" s="229">
        <v>44584.743055555555</v>
      </c>
      <c r="B1095" s="228">
        <v>57.2</v>
      </c>
      <c r="C1095" s="227">
        <v>30.3</v>
      </c>
      <c r="D1095" s="226" t="s">
        <v>79</v>
      </c>
    </row>
    <row r="1096" spans="1:4">
      <c r="A1096" s="229">
        <v>44584.745138888888</v>
      </c>
      <c r="B1096" s="228">
        <v>57.92</v>
      </c>
      <c r="C1096" s="227">
        <v>30.3</v>
      </c>
      <c r="D1096" s="226" t="s">
        <v>79</v>
      </c>
    </row>
    <row r="1097" spans="1:4">
      <c r="A1097" s="229">
        <v>44584.746527777781</v>
      </c>
      <c r="B1097" s="228">
        <v>59</v>
      </c>
      <c r="C1097" s="227">
        <v>30.3</v>
      </c>
      <c r="D1097" s="226" t="s">
        <v>79</v>
      </c>
    </row>
    <row r="1098" spans="1:4">
      <c r="A1098" s="229">
        <v>44584.75</v>
      </c>
      <c r="B1098" s="228">
        <v>60.8</v>
      </c>
      <c r="C1098" s="227">
        <v>30.29</v>
      </c>
      <c r="D1098" s="226" t="s">
        <v>79</v>
      </c>
    </row>
    <row r="1099" spans="1:4">
      <c r="A1099" s="229">
        <v>44596.753472222219</v>
      </c>
      <c r="B1099" s="228">
        <v>50</v>
      </c>
      <c r="C1099" s="227">
        <v>30.44</v>
      </c>
      <c r="D1099" s="226" t="s">
        <v>79</v>
      </c>
    </row>
    <row r="1100" spans="1:4">
      <c r="A1100" s="229">
        <v>44596.756944444445</v>
      </c>
      <c r="B1100" s="228">
        <v>51.8</v>
      </c>
      <c r="C1100" s="227">
        <v>30.44</v>
      </c>
      <c r="D1100" s="226" t="s">
        <v>79</v>
      </c>
    </row>
    <row r="1101" spans="1:4">
      <c r="A1101" s="229">
        <v>44596.760416666664</v>
      </c>
      <c r="B1101" s="228">
        <v>51.8</v>
      </c>
      <c r="C1101" s="227">
        <v>30.44</v>
      </c>
      <c r="D1101" s="226" t="s">
        <v>79</v>
      </c>
    </row>
    <row r="1102" spans="1:4">
      <c r="A1102" s="229">
        <v>44596.763888888891</v>
      </c>
      <c r="B1102" s="228">
        <v>53.6</v>
      </c>
      <c r="C1102" s="227">
        <v>30.44</v>
      </c>
      <c r="D1102" s="226" t="s">
        <v>79</v>
      </c>
    </row>
    <row r="1103" spans="1:4">
      <c r="A1103" s="229">
        <v>44596.767361111109</v>
      </c>
      <c r="B1103" s="228">
        <v>53.6</v>
      </c>
      <c r="C1103" s="227">
        <v>30.44</v>
      </c>
      <c r="D1103" s="226" t="s">
        <v>79</v>
      </c>
    </row>
    <row r="1104" spans="1:4">
      <c r="A1104" s="229">
        <v>44596.770833333336</v>
      </c>
      <c r="B1104" s="228">
        <v>53.6</v>
      </c>
      <c r="C1104" s="227">
        <v>30.44</v>
      </c>
      <c r="D1104" s="226" t="s">
        <v>79</v>
      </c>
    </row>
    <row r="1105" spans="1:4">
      <c r="A1105" s="229">
        <v>44596.774305555555</v>
      </c>
      <c r="B1105" s="228">
        <v>53.6</v>
      </c>
      <c r="C1105" s="227">
        <v>30.44</v>
      </c>
      <c r="D1105" s="226" t="s">
        <v>79</v>
      </c>
    </row>
    <row r="1106" spans="1:4">
      <c r="A1106" s="229">
        <v>44596.777777777781</v>
      </c>
      <c r="B1106" s="228">
        <v>55.4</v>
      </c>
      <c r="C1106" s="227">
        <v>30.44</v>
      </c>
      <c r="D1106" s="226" t="s">
        <v>79</v>
      </c>
    </row>
    <row r="1107" spans="1:4">
      <c r="A1107" s="229">
        <v>44596.78125</v>
      </c>
      <c r="B1107" s="228">
        <v>55.4</v>
      </c>
      <c r="C1107" s="227">
        <v>30.44</v>
      </c>
      <c r="D1107" s="226" t="s">
        <v>79</v>
      </c>
    </row>
    <row r="1108" spans="1:4">
      <c r="A1108" s="229">
        <v>44596.784722222219</v>
      </c>
      <c r="B1108" s="228">
        <v>55.4</v>
      </c>
      <c r="C1108" s="227">
        <v>30.44</v>
      </c>
      <c r="D1108" s="226" t="s">
        <v>79</v>
      </c>
    </row>
    <row r="1109" spans="1:4">
      <c r="A1109" s="229">
        <v>44596.786805555559</v>
      </c>
      <c r="B1109" s="228">
        <v>55.94</v>
      </c>
      <c r="C1109" s="227">
        <v>30.44</v>
      </c>
      <c r="D1109" s="226" t="s">
        <v>79</v>
      </c>
    </row>
    <row r="1110" spans="1:4">
      <c r="A1110" s="229">
        <v>44596.788194444445</v>
      </c>
      <c r="B1110" s="228">
        <v>55.4</v>
      </c>
      <c r="C1110" s="227">
        <v>30.44</v>
      </c>
      <c r="D1110" s="226" t="s">
        <v>79</v>
      </c>
    </row>
    <row r="1111" spans="1:4">
      <c r="A1111" s="229">
        <v>44602.708333333336</v>
      </c>
      <c r="B1111" s="228">
        <v>69.8</v>
      </c>
      <c r="C1111" s="227">
        <v>30.24</v>
      </c>
      <c r="D1111" s="226" t="s">
        <v>79</v>
      </c>
    </row>
    <row r="1112" spans="1:4">
      <c r="A1112" s="229">
        <v>44602.711805555555</v>
      </c>
      <c r="B1112" s="228">
        <v>69.8</v>
      </c>
      <c r="C1112" s="227">
        <v>30.24</v>
      </c>
      <c r="D1112" s="226" t="s">
        <v>79</v>
      </c>
    </row>
    <row r="1113" spans="1:4">
      <c r="A1113" s="229">
        <v>44602.715277777781</v>
      </c>
      <c r="B1113" s="228">
        <v>71.599999999999994</v>
      </c>
      <c r="C1113" s="227">
        <v>30.24</v>
      </c>
      <c r="D1113" s="226" t="s">
        <v>79</v>
      </c>
    </row>
    <row r="1114" spans="1:4">
      <c r="A1114" s="229">
        <v>44602.71875</v>
      </c>
      <c r="B1114" s="228">
        <v>71.599999999999994</v>
      </c>
      <c r="C1114" s="227">
        <v>30.24</v>
      </c>
      <c r="D1114" s="226" t="s">
        <v>79</v>
      </c>
    </row>
    <row r="1115" spans="1:4">
      <c r="A1115" s="229">
        <v>44602.722222222219</v>
      </c>
      <c r="B1115" s="228">
        <v>71.599999999999994</v>
      </c>
      <c r="C1115" s="227">
        <v>30.24</v>
      </c>
      <c r="D1115" s="226" t="s">
        <v>79</v>
      </c>
    </row>
    <row r="1116" spans="1:4">
      <c r="A1116" s="229">
        <v>44602.725694444445</v>
      </c>
      <c r="B1116" s="228" t="s">
        <v>373</v>
      </c>
      <c r="C1116" s="227">
        <v>30.24</v>
      </c>
      <c r="D1116" s="226" t="s">
        <v>79</v>
      </c>
    </row>
    <row r="1117" spans="1:4">
      <c r="A1117" s="229">
        <v>44602.729166666664</v>
      </c>
      <c r="B1117" s="228" t="s">
        <v>373</v>
      </c>
      <c r="C1117" s="227">
        <v>30.24</v>
      </c>
      <c r="D1117" s="226" t="s">
        <v>79</v>
      </c>
    </row>
    <row r="1118" spans="1:4">
      <c r="A1118" s="229">
        <v>44602.732638888891</v>
      </c>
      <c r="B1118" s="228" t="s">
        <v>373</v>
      </c>
      <c r="C1118" s="227">
        <v>30.24</v>
      </c>
      <c r="D1118" s="226" t="s">
        <v>79</v>
      </c>
    </row>
    <row r="1119" spans="1:4">
      <c r="A1119" s="229">
        <v>44602.736111111109</v>
      </c>
      <c r="B1119" s="228" t="s">
        <v>373</v>
      </c>
      <c r="C1119" s="227">
        <v>30.24</v>
      </c>
      <c r="D1119" s="226" t="s">
        <v>79</v>
      </c>
    </row>
    <row r="1120" spans="1:4">
      <c r="A1120" s="229">
        <v>44602.739583333336</v>
      </c>
      <c r="B1120" s="228" t="s">
        <v>373</v>
      </c>
      <c r="C1120" s="227">
        <v>30.24</v>
      </c>
      <c r="D1120" s="226" t="s">
        <v>79</v>
      </c>
    </row>
    <row r="1121" spans="1:4">
      <c r="A1121" s="229">
        <v>44602.743055555555</v>
      </c>
      <c r="B1121" s="228" t="s">
        <v>373</v>
      </c>
      <c r="C1121" s="227">
        <v>30.24</v>
      </c>
      <c r="D1121" s="226" t="s">
        <v>79</v>
      </c>
    </row>
    <row r="1122" spans="1:4">
      <c r="A1122" s="229">
        <v>44602.745138888888</v>
      </c>
      <c r="B1122" s="228">
        <v>73.040000000000006</v>
      </c>
      <c r="C1122" s="227">
        <v>30.24</v>
      </c>
      <c r="D1122" s="226" t="s">
        <v>79</v>
      </c>
    </row>
    <row r="1123" spans="1:4">
      <c r="A1123" s="229">
        <v>44602.746527777781</v>
      </c>
      <c r="B1123" s="228">
        <v>73.400000000000006</v>
      </c>
      <c r="C1123" s="227">
        <v>30.24</v>
      </c>
      <c r="D1123" s="226" t="s">
        <v>79</v>
      </c>
    </row>
    <row r="1124" spans="1:4">
      <c r="A1124" s="229">
        <v>44602.75</v>
      </c>
      <c r="B1124" s="228">
        <v>73.400000000000006</v>
      </c>
      <c r="C1124" s="227">
        <v>30.24</v>
      </c>
      <c r="D1124" s="226" t="s">
        <v>79</v>
      </c>
    </row>
    <row r="1125" spans="1:4">
      <c r="A1125" s="229">
        <v>44602.753472222219</v>
      </c>
      <c r="B1125" s="228">
        <v>73.400000000000006</v>
      </c>
      <c r="C1125" s="227">
        <v>30.23</v>
      </c>
      <c r="D1125" s="226" t="s">
        <v>79</v>
      </c>
    </row>
    <row r="1126" spans="1:4">
      <c r="A1126" s="229">
        <v>44662.791666666664</v>
      </c>
      <c r="B1126" s="228">
        <v>55.4</v>
      </c>
      <c r="C1126" s="227">
        <v>29.79</v>
      </c>
      <c r="D1126" s="226" t="s">
        <v>79</v>
      </c>
    </row>
    <row r="1127" spans="1:4">
      <c r="A1127" s="229">
        <v>44662.795138888891</v>
      </c>
      <c r="B1127" s="228">
        <v>53.6</v>
      </c>
      <c r="C1127" s="227">
        <v>29.79</v>
      </c>
      <c r="D1127" s="226" t="s">
        <v>79</v>
      </c>
    </row>
    <row r="1128" spans="1:4">
      <c r="A1128" s="229">
        <v>44662.798611111109</v>
      </c>
      <c r="B1128" s="228">
        <v>55.4</v>
      </c>
      <c r="C1128" s="227">
        <v>29.8</v>
      </c>
      <c r="D1128" s="226" t="s">
        <v>79</v>
      </c>
    </row>
    <row r="1129" spans="1:4">
      <c r="A1129" s="229">
        <v>44662.802083333336</v>
      </c>
      <c r="B1129" s="228">
        <v>55.4</v>
      </c>
      <c r="C1129" s="227">
        <v>29.8</v>
      </c>
      <c r="D1129" s="226" t="s">
        <v>79</v>
      </c>
    </row>
    <row r="1130" spans="1:4">
      <c r="A1130" s="229">
        <v>44662.805555555555</v>
      </c>
      <c r="B1130" s="228">
        <v>55.4</v>
      </c>
      <c r="C1130" s="227">
        <v>29.79</v>
      </c>
      <c r="D1130" s="226" t="s">
        <v>79</v>
      </c>
    </row>
    <row r="1131" spans="1:4">
      <c r="A1131" s="229">
        <v>44662.809027777781</v>
      </c>
      <c r="B1131" s="228">
        <v>55.4</v>
      </c>
      <c r="C1131" s="227">
        <v>29.79</v>
      </c>
      <c r="D1131" s="226" t="s">
        <v>79</v>
      </c>
    </row>
    <row r="1132" spans="1:4">
      <c r="A1132" s="229">
        <v>44662.8125</v>
      </c>
      <c r="B1132" s="228">
        <v>55.4</v>
      </c>
      <c r="C1132" s="227">
        <v>29.79</v>
      </c>
      <c r="D1132" s="226" t="s">
        <v>79</v>
      </c>
    </row>
    <row r="1133" spans="1:4">
      <c r="A1133" s="229">
        <v>44662.815972222219</v>
      </c>
      <c r="B1133" s="228">
        <v>53.6</v>
      </c>
      <c r="C1133" s="227">
        <v>29.8</v>
      </c>
      <c r="D1133" s="226" t="s">
        <v>79</v>
      </c>
    </row>
    <row r="1134" spans="1:4">
      <c r="A1134" s="229">
        <v>44662.819444444445</v>
      </c>
      <c r="B1134" s="228">
        <v>55.4</v>
      </c>
      <c r="C1134" s="227">
        <v>29.8</v>
      </c>
      <c r="D1134" s="226" t="s">
        <v>79</v>
      </c>
    </row>
    <row r="1135" spans="1:4">
      <c r="A1135" s="229">
        <v>44662.822916666664</v>
      </c>
      <c r="B1135" s="228">
        <v>55.4</v>
      </c>
      <c r="C1135" s="227">
        <v>29.8</v>
      </c>
      <c r="D1135" s="226" t="s">
        <v>79</v>
      </c>
    </row>
    <row r="1136" spans="1:4">
      <c r="A1136" s="229">
        <v>44662.826388888891</v>
      </c>
      <c r="B1136" s="228">
        <v>55.4</v>
      </c>
      <c r="C1136" s="227">
        <v>29.8</v>
      </c>
      <c r="D1136" s="226" t="s">
        <v>79</v>
      </c>
    </row>
    <row r="1137" spans="1:4">
      <c r="A1137" s="229">
        <v>44662.828472222223</v>
      </c>
      <c r="B1137" s="228">
        <v>55.04</v>
      </c>
      <c r="C1137" s="227">
        <v>29.8</v>
      </c>
      <c r="D1137" s="226" t="s">
        <v>79</v>
      </c>
    </row>
    <row r="1138" spans="1:4">
      <c r="A1138" s="229">
        <v>44662.829861111109</v>
      </c>
      <c r="B1138" s="228">
        <v>55.4</v>
      </c>
      <c r="C1138" s="227">
        <v>29.8</v>
      </c>
      <c r="D1138" s="226" t="s">
        <v>79</v>
      </c>
    </row>
    <row r="1139" spans="1:4">
      <c r="A1139" s="229">
        <v>44662.833333333336</v>
      </c>
      <c r="B1139" s="228">
        <v>55.4</v>
      </c>
      <c r="C1139" s="227">
        <v>29.8</v>
      </c>
      <c r="D1139" s="226" t="s">
        <v>79</v>
      </c>
    </row>
    <row r="1140" spans="1:4">
      <c r="A1140" s="229">
        <v>44662.836805555555</v>
      </c>
      <c r="B1140" s="228">
        <v>55.4</v>
      </c>
      <c r="C1140" s="227">
        <v>29.8</v>
      </c>
      <c r="D1140" s="226" t="s">
        <v>79</v>
      </c>
    </row>
    <row r="1141" spans="1:4">
      <c r="A1141" s="229">
        <v>44662.840277777781</v>
      </c>
      <c r="B1141" s="228">
        <v>55.4</v>
      </c>
      <c r="C1141" s="227">
        <v>29.8</v>
      </c>
      <c r="D1141" s="226" t="s">
        <v>79</v>
      </c>
    </row>
    <row r="1142" spans="1:4">
      <c r="A1142" s="229">
        <v>44662.84375</v>
      </c>
      <c r="B1142" s="228">
        <v>55.4</v>
      </c>
      <c r="C1142" s="227">
        <v>29.81</v>
      </c>
      <c r="D1142" s="226" t="s">
        <v>79</v>
      </c>
    </row>
    <row r="1143" spans="1:4">
      <c r="A1143" s="229">
        <v>44880.745138888888</v>
      </c>
      <c r="B1143" s="228">
        <v>60.98</v>
      </c>
      <c r="C1143" s="227">
        <v>30.3</v>
      </c>
      <c r="D1143" s="226" t="s">
        <v>79</v>
      </c>
    </row>
    <row r="1144" spans="1:4">
      <c r="A1144" s="229">
        <v>44880.746527777781</v>
      </c>
      <c r="B1144" s="228">
        <v>60.8</v>
      </c>
      <c r="C1144" s="227">
        <v>30.3</v>
      </c>
      <c r="D1144" s="226" t="s">
        <v>79</v>
      </c>
    </row>
    <row r="1145" spans="1:4">
      <c r="A1145" s="229">
        <v>44880.75</v>
      </c>
      <c r="B1145" s="228">
        <v>62.6</v>
      </c>
      <c r="C1145" s="227">
        <v>30.3</v>
      </c>
      <c r="D1145" s="226" t="s">
        <v>79</v>
      </c>
    </row>
    <row r="1146" spans="1:4">
      <c r="A1146" s="229">
        <v>44880.753472222219</v>
      </c>
      <c r="B1146" s="228">
        <v>60.8</v>
      </c>
      <c r="C1146" s="227">
        <v>30.3</v>
      </c>
      <c r="D1146" s="226" t="s">
        <v>79</v>
      </c>
    </row>
    <row r="1147" spans="1:4">
      <c r="A1147" s="229">
        <v>44880.756944444445</v>
      </c>
      <c r="B1147" s="228">
        <v>62.6</v>
      </c>
      <c r="C1147" s="227">
        <v>30.3</v>
      </c>
      <c r="D1147" s="226" t="s">
        <v>79</v>
      </c>
    </row>
    <row r="1148" spans="1:4">
      <c r="A1148" s="229">
        <v>44880.760416666664</v>
      </c>
      <c r="B1148" s="228">
        <v>62.6</v>
      </c>
      <c r="C1148" s="227">
        <v>30.3</v>
      </c>
      <c r="D1148" s="226" t="s">
        <v>79</v>
      </c>
    </row>
    <row r="1149" spans="1:4">
      <c r="A1149" s="229">
        <v>44880.763888888891</v>
      </c>
      <c r="B1149" s="228">
        <v>62.6</v>
      </c>
      <c r="C1149" s="227">
        <v>30.3</v>
      </c>
      <c r="D1149" s="226" t="s">
        <v>79</v>
      </c>
    </row>
    <row r="1150" spans="1:4">
      <c r="A1150" s="229">
        <v>44880.767361111109</v>
      </c>
      <c r="B1150" s="228">
        <v>62.6</v>
      </c>
      <c r="C1150" s="227">
        <v>30.3</v>
      </c>
      <c r="D1150" s="226" t="s">
        <v>79</v>
      </c>
    </row>
    <row r="1151" spans="1:4">
      <c r="A1151" s="229">
        <v>44880.770833333336</v>
      </c>
      <c r="B1151" s="228">
        <v>62.6</v>
      </c>
      <c r="C1151" s="227">
        <v>30.3</v>
      </c>
      <c r="D1151" s="226" t="s">
        <v>79</v>
      </c>
    </row>
    <row r="1152" spans="1:4">
      <c r="A1152" s="229">
        <v>44880.774305555555</v>
      </c>
      <c r="B1152" s="228">
        <v>64.400000000000006</v>
      </c>
      <c r="C1152" s="227">
        <v>30.29</v>
      </c>
      <c r="D1152" s="226" t="s">
        <v>79</v>
      </c>
    </row>
    <row r="1153" spans="1:4">
      <c r="A1153" s="229">
        <v>44880.777777777781</v>
      </c>
      <c r="B1153" s="228">
        <v>64.400000000000006</v>
      </c>
      <c r="C1153" s="227">
        <v>30.29</v>
      </c>
      <c r="D1153" s="226" t="s">
        <v>79</v>
      </c>
    </row>
    <row r="1154" spans="1:4">
      <c r="A1154" s="229">
        <v>44880.78125</v>
      </c>
      <c r="B1154" s="228">
        <v>64.400000000000006</v>
      </c>
      <c r="C1154" s="227">
        <v>30.29</v>
      </c>
      <c r="D1154" s="226" t="s">
        <v>79</v>
      </c>
    </row>
    <row r="1155" spans="1:4">
      <c r="A1155" s="229">
        <v>44880.784722222219</v>
      </c>
      <c r="B1155" s="228">
        <v>64.400000000000006</v>
      </c>
      <c r="C1155" s="227">
        <v>30.29</v>
      </c>
      <c r="D1155" s="226" t="s">
        <v>79</v>
      </c>
    </row>
    <row r="1156" spans="1:4">
      <c r="A1156" s="229">
        <v>44880.786805555559</v>
      </c>
      <c r="B1156" s="228">
        <v>64.040000000000006</v>
      </c>
      <c r="C1156" s="227">
        <v>30.29</v>
      </c>
      <c r="D1156" s="226" t="s">
        <v>79</v>
      </c>
    </row>
    <row r="1157" spans="1:4">
      <c r="A1157" s="229">
        <v>44880.788194444445</v>
      </c>
      <c r="B1157" s="228">
        <v>64.400000000000006</v>
      </c>
      <c r="C1157" s="227">
        <v>30.29</v>
      </c>
      <c r="D1157" s="226" t="s">
        <v>79</v>
      </c>
    </row>
    <row r="1158" spans="1:4">
      <c r="A1158" s="229">
        <v>44880.791666666664</v>
      </c>
      <c r="B1158" s="228">
        <v>64.400000000000006</v>
      </c>
      <c r="C1158" s="227">
        <v>30.29</v>
      </c>
      <c r="D1158" s="226" t="s">
        <v>79</v>
      </c>
    </row>
    <row r="1159" spans="1:4">
      <c r="A1159" s="229">
        <v>44880.795138888891</v>
      </c>
      <c r="B1159" s="228">
        <v>64.400000000000006</v>
      </c>
      <c r="C1159" s="227">
        <v>30.28</v>
      </c>
      <c r="D1159" s="226" t="s">
        <v>79</v>
      </c>
    </row>
    <row r="1160" spans="1:4">
      <c r="A1160" s="229">
        <v>44880.798611111109</v>
      </c>
      <c r="B1160" s="228">
        <v>64.400000000000006</v>
      </c>
      <c r="C1160" s="227">
        <v>30.28</v>
      </c>
      <c r="D1160" s="226" t="s">
        <v>79</v>
      </c>
    </row>
    <row r="1161" spans="1:4">
      <c r="A1161" s="229">
        <v>44880.802083333336</v>
      </c>
      <c r="B1161" s="228">
        <v>64.400000000000006</v>
      </c>
      <c r="C1161" s="227">
        <v>30.28</v>
      </c>
      <c r="D1161" s="226" t="s">
        <v>79</v>
      </c>
    </row>
    <row r="1162" spans="1:4">
      <c r="A1162" s="229">
        <v>44880.805555555555</v>
      </c>
      <c r="B1162" s="228">
        <v>64.400000000000006</v>
      </c>
      <c r="C1162" s="227">
        <v>30.28</v>
      </c>
      <c r="D1162" s="226" t="s">
        <v>79</v>
      </c>
    </row>
    <row r="1163" spans="1:4">
      <c r="A1163" s="229">
        <v>44880.809027777781</v>
      </c>
      <c r="B1163" s="228">
        <v>64.400000000000006</v>
      </c>
      <c r="C1163" s="227">
        <v>30.28</v>
      </c>
      <c r="D1163" s="226" t="s">
        <v>79</v>
      </c>
    </row>
    <row r="1164" spans="1:4">
      <c r="A1164" s="229">
        <v>44880.8125</v>
      </c>
      <c r="B1164" s="228">
        <v>66.2</v>
      </c>
      <c r="C1164" s="227">
        <v>30.28</v>
      </c>
      <c r="D1164" s="226" t="s">
        <v>79</v>
      </c>
    </row>
    <row r="1165" spans="1:4">
      <c r="A1165" s="229">
        <v>44880.815972222219</v>
      </c>
      <c r="B1165" s="228">
        <v>66.2</v>
      </c>
      <c r="C1165" s="227">
        <v>30.28</v>
      </c>
      <c r="D1165" s="226" t="s">
        <v>79</v>
      </c>
    </row>
    <row r="1166" spans="1:4">
      <c r="A1166" s="229">
        <v>44880.819444444445</v>
      </c>
      <c r="B1166" s="228">
        <v>66.2</v>
      </c>
      <c r="C1166" s="227">
        <v>30.27</v>
      </c>
      <c r="D1166" s="226" t="s">
        <v>79</v>
      </c>
    </row>
    <row r="1167" spans="1:4">
      <c r="A1167" s="229">
        <v>44880.822916666664</v>
      </c>
      <c r="B1167" s="228">
        <v>66.2</v>
      </c>
      <c r="C1167" s="227">
        <v>30.27</v>
      </c>
      <c r="D1167" s="226" t="s">
        <v>79</v>
      </c>
    </row>
    <row r="1168" spans="1:4">
      <c r="A1168" s="229">
        <v>44880.826388888891</v>
      </c>
      <c r="B1168" s="228">
        <v>66.2</v>
      </c>
      <c r="C1168" s="227">
        <v>30.27</v>
      </c>
      <c r="D1168" s="226" t="s">
        <v>79</v>
      </c>
    </row>
    <row r="1169" spans="1:4">
      <c r="A1169" s="229">
        <v>44880.828472222223</v>
      </c>
      <c r="B1169" s="228">
        <v>66.02</v>
      </c>
      <c r="C1169" s="227">
        <v>30.27</v>
      </c>
      <c r="D1169" s="226" t="s">
        <v>79</v>
      </c>
    </row>
    <row r="1170" spans="1:4">
      <c r="A1170" s="229">
        <v>44880.829861111109</v>
      </c>
      <c r="B1170" s="228">
        <v>66.2</v>
      </c>
      <c r="C1170" s="227">
        <v>30.27</v>
      </c>
      <c r="D1170" s="226" t="s">
        <v>79</v>
      </c>
    </row>
    <row r="1171" spans="1:4">
      <c r="A1171" s="229">
        <v>44880.833333333336</v>
      </c>
      <c r="B1171" s="228">
        <v>66.2</v>
      </c>
      <c r="C1171" s="227">
        <v>30.27</v>
      </c>
      <c r="D1171" s="226" t="s">
        <v>79</v>
      </c>
    </row>
    <row r="1172" spans="1:4">
      <c r="A1172" s="229">
        <v>44880.836805555555</v>
      </c>
      <c r="B1172" s="228">
        <v>66.2</v>
      </c>
      <c r="C1172" s="227">
        <v>30.27</v>
      </c>
      <c r="D1172" s="226" t="s">
        <v>79</v>
      </c>
    </row>
    <row r="1173" spans="1:4">
      <c r="A1173" s="229">
        <v>44880.840277777781</v>
      </c>
      <c r="B1173" s="228">
        <v>66.2</v>
      </c>
      <c r="C1173" s="227">
        <v>30.27</v>
      </c>
      <c r="D1173" s="226" t="s">
        <v>79</v>
      </c>
    </row>
    <row r="1174" spans="1:4">
      <c r="A1174" s="229">
        <v>44880.847222222219</v>
      </c>
      <c r="B1174" s="228" t="s">
        <v>373</v>
      </c>
      <c r="C1174" s="227" t="s">
        <v>373</v>
      </c>
      <c r="D1174" s="226" t="s">
        <v>373</v>
      </c>
    </row>
    <row r="1175" spans="1:4">
      <c r="A1175" s="229">
        <v>44880.850694444445</v>
      </c>
      <c r="B1175" s="228" t="s">
        <v>373</v>
      </c>
      <c r="C1175" s="227">
        <v>30.27</v>
      </c>
      <c r="D1175" s="226" t="s">
        <v>373</v>
      </c>
    </row>
    <row r="1176" spans="1:4">
      <c r="A1176" s="229">
        <v>44880.854166666664</v>
      </c>
      <c r="B1176" s="228" t="s">
        <v>373</v>
      </c>
      <c r="C1176" s="227">
        <v>30.26</v>
      </c>
      <c r="D1176" s="226" t="s">
        <v>373</v>
      </c>
    </row>
    <row r="1177" spans="1:4">
      <c r="A1177" s="229">
        <v>44880.857638888891</v>
      </c>
      <c r="B1177" s="228" t="s">
        <v>373</v>
      </c>
      <c r="C1177" s="227">
        <v>30.26</v>
      </c>
      <c r="D1177" s="226" t="s">
        <v>373</v>
      </c>
    </row>
    <row r="1178" spans="1:4">
      <c r="A1178" s="229">
        <v>44880.861111111109</v>
      </c>
      <c r="B1178" s="228">
        <v>66.2</v>
      </c>
      <c r="C1178" s="227">
        <v>30.26</v>
      </c>
      <c r="D1178" s="226" t="s">
        <v>373</v>
      </c>
    </row>
    <row r="1179" spans="1:4">
      <c r="A1179" s="229">
        <v>44880.864583333336</v>
      </c>
      <c r="B1179" s="228">
        <v>68</v>
      </c>
      <c r="C1179" s="227">
        <v>30.26</v>
      </c>
      <c r="D1179" s="226" t="s">
        <v>373</v>
      </c>
    </row>
    <row r="1180" spans="1:4">
      <c r="A1180" s="229">
        <v>44880.870138888888</v>
      </c>
      <c r="B1180" s="228">
        <v>68</v>
      </c>
      <c r="C1180" s="227">
        <v>30.26</v>
      </c>
      <c r="D1180" s="226" t="s">
        <v>370</v>
      </c>
    </row>
    <row r="1181" spans="1:4">
      <c r="A1181" s="229">
        <v>44880.871527777781</v>
      </c>
      <c r="B1181" s="228">
        <v>68</v>
      </c>
      <c r="C1181" s="227">
        <v>30.26</v>
      </c>
      <c r="D1181" s="226" t="s">
        <v>370</v>
      </c>
    </row>
    <row r="1182" spans="1:4">
      <c r="A1182" s="229">
        <v>44880.881944444445</v>
      </c>
      <c r="B1182" s="228">
        <v>69.8</v>
      </c>
      <c r="C1182" s="227">
        <v>30.26</v>
      </c>
      <c r="D1182" s="226" t="s">
        <v>79</v>
      </c>
    </row>
    <row r="1183" spans="1:4">
      <c r="A1183" s="229">
        <v>44880.885416666664</v>
      </c>
      <c r="B1183" s="228">
        <v>68</v>
      </c>
      <c r="C1183" s="227">
        <v>30.25</v>
      </c>
      <c r="D1183" s="226" t="s">
        <v>79</v>
      </c>
    </row>
    <row r="1184" spans="1:4">
      <c r="A1184" s="229">
        <v>44880.888888888891</v>
      </c>
      <c r="B1184" s="228">
        <v>68</v>
      </c>
      <c r="C1184" s="227">
        <v>30.26</v>
      </c>
      <c r="D1184" s="226" t="s">
        <v>79</v>
      </c>
    </row>
    <row r="1185" spans="1:4">
      <c r="A1185" s="229">
        <v>44880.895833333336</v>
      </c>
      <c r="B1185" s="228">
        <v>68</v>
      </c>
      <c r="C1185" s="227">
        <v>30.25</v>
      </c>
      <c r="D1185" s="226" t="s">
        <v>373</v>
      </c>
    </row>
    <row r="1186" spans="1:4">
      <c r="A1186" s="229">
        <v>44880.899305555555</v>
      </c>
      <c r="B1186" s="228">
        <v>68</v>
      </c>
      <c r="C1186" s="227">
        <v>30.25</v>
      </c>
      <c r="D1186" s="226" t="s">
        <v>373</v>
      </c>
    </row>
    <row r="1187" spans="1:4">
      <c r="A1187" s="229">
        <v>44880.902777777781</v>
      </c>
      <c r="B1187" s="228">
        <v>68</v>
      </c>
      <c r="C1187" s="227">
        <v>30.25</v>
      </c>
      <c r="D1187" s="226" t="s">
        <v>373</v>
      </c>
    </row>
    <row r="1188" spans="1:4">
      <c r="A1188" s="229">
        <v>44880.90625</v>
      </c>
      <c r="B1188" s="228">
        <v>69.8</v>
      </c>
      <c r="C1188" s="227">
        <v>30.25</v>
      </c>
      <c r="D1188" s="226" t="s">
        <v>373</v>
      </c>
    </row>
    <row r="1189" spans="1:4">
      <c r="A1189" s="229">
        <v>44880.909722222219</v>
      </c>
      <c r="B1189" s="228">
        <v>69.8</v>
      </c>
      <c r="C1189" s="227">
        <v>30.25</v>
      </c>
      <c r="D1189" s="226" t="s">
        <v>373</v>
      </c>
    </row>
    <row r="1190" spans="1:4">
      <c r="A1190" s="229">
        <v>44880.911805555559</v>
      </c>
      <c r="B1190" s="228">
        <v>69.08</v>
      </c>
      <c r="C1190" s="227">
        <v>30.25</v>
      </c>
      <c r="D1190" s="226" t="s">
        <v>373</v>
      </c>
    </row>
    <row r="1191" spans="1:4">
      <c r="A1191" s="229">
        <v>44880.913194444445</v>
      </c>
      <c r="B1191" s="228">
        <v>69.8</v>
      </c>
      <c r="C1191" s="227">
        <v>30.25</v>
      </c>
      <c r="D1191" s="226" t="s">
        <v>373</v>
      </c>
    </row>
    <row r="1192" spans="1:4">
      <c r="A1192" s="229">
        <v>44880.916666666664</v>
      </c>
      <c r="B1192" s="228">
        <v>69.8</v>
      </c>
      <c r="C1192" s="227">
        <v>30.25</v>
      </c>
      <c r="D1192" s="226" t="s">
        <v>79</v>
      </c>
    </row>
    <row r="1193" spans="1:4">
      <c r="A1193" s="229">
        <v>44880.920138888891</v>
      </c>
      <c r="B1193" s="228">
        <v>69.8</v>
      </c>
      <c r="C1193" s="227">
        <v>30.25</v>
      </c>
      <c r="D1193" s="226" t="s">
        <v>79</v>
      </c>
    </row>
    <row r="1194" spans="1:4">
      <c r="A1194" s="229">
        <v>44880.923611111109</v>
      </c>
      <c r="B1194" s="228">
        <v>69.8</v>
      </c>
      <c r="C1194" s="227">
        <v>30.25</v>
      </c>
      <c r="D1194" s="226" t="s">
        <v>79</v>
      </c>
    </row>
    <row r="1195" spans="1:4">
      <c r="A1195" s="229">
        <v>44880.927083333336</v>
      </c>
      <c r="B1195" s="228">
        <v>69.8</v>
      </c>
      <c r="C1195" s="227">
        <v>30.25</v>
      </c>
      <c r="D1195" s="226" t="s">
        <v>79</v>
      </c>
    </row>
    <row r="1196" spans="1:4">
      <c r="A1196" s="229">
        <v>44880.930555555555</v>
      </c>
      <c r="B1196" s="228">
        <v>69.8</v>
      </c>
      <c r="C1196" s="227">
        <v>30.25</v>
      </c>
      <c r="D1196" s="226" t="s">
        <v>79</v>
      </c>
    </row>
    <row r="1197" spans="1:4">
      <c r="A1197" s="229">
        <v>44880.934027777781</v>
      </c>
      <c r="B1197" s="228">
        <v>69.8</v>
      </c>
      <c r="C1197" s="227">
        <v>30.25</v>
      </c>
      <c r="D1197" s="226" t="s">
        <v>79</v>
      </c>
    </row>
    <row r="1198" spans="1:4">
      <c r="A1198" s="229">
        <v>44880.9375</v>
      </c>
      <c r="B1198" s="228">
        <v>69.8</v>
      </c>
      <c r="C1198" s="227">
        <v>30.25</v>
      </c>
      <c r="D1198" s="226" t="s">
        <v>79</v>
      </c>
    </row>
    <row r="1199" spans="1:4">
      <c r="A1199" s="229">
        <v>44880.940972222219</v>
      </c>
      <c r="B1199" s="228">
        <v>69.8</v>
      </c>
      <c r="C1199" s="227">
        <v>30.25</v>
      </c>
      <c r="D1199" s="226" t="s">
        <v>79</v>
      </c>
    </row>
    <row r="1200" spans="1:4">
      <c r="A1200" s="229">
        <v>44880.944444444445</v>
      </c>
      <c r="B1200" s="228">
        <v>69.8</v>
      </c>
      <c r="C1200" s="227">
        <v>30.25</v>
      </c>
      <c r="D1200" s="226" t="s">
        <v>79</v>
      </c>
    </row>
    <row r="1201" spans="1:4">
      <c r="A1201" s="229">
        <v>44880.947916666664</v>
      </c>
      <c r="B1201" s="228">
        <v>69.8</v>
      </c>
      <c r="C1201" s="227">
        <v>30.25</v>
      </c>
      <c r="D1201" s="226" t="s">
        <v>79</v>
      </c>
    </row>
    <row r="1202" spans="1:4">
      <c r="A1202" s="229">
        <v>44880.951388888891</v>
      </c>
      <c r="B1202" s="228">
        <v>69.8</v>
      </c>
      <c r="C1202" s="227">
        <v>30.25</v>
      </c>
      <c r="D1202" s="226" t="s">
        <v>79</v>
      </c>
    </row>
    <row r="1203" spans="1:4">
      <c r="A1203" s="229">
        <v>44880.953472222223</v>
      </c>
      <c r="B1203" s="228">
        <v>69.08</v>
      </c>
      <c r="C1203" s="227">
        <v>30.25</v>
      </c>
      <c r="D1203" s="226" t="s">
        <v>79</v>
      </c>
    </row>
    <row r="1204" spans="1:4">
      <c r="A1204" s="229">
        <v>44880.954861111109</v>
      </c>
      <c r="B1204" s="228">
        <v>69.8</v>
      </c>
      <c r="C1204" s="227">
        <v>30.25</v>
      </c>
      <c r="D1204" s="226" t="s">
        <v>79</v>
      </c>
    </row>
    <row r="1205" spans="1:4">
      <c r="A1205" s="229">
        <v>44880.958333333336</v>
      </c>
      <c r="B1205" s="228">
        <v>69.8</v>
      </c>
      <c r="C1205" s="227">
        <v>30.25</v>
      </c>
      <c r="D1205" s="226" t="s">
        <v>79</v>
      </c>
    </row>
    <row r="1206" spans="1:4">
      <c r="A1206" s="229">
        <v>44964</v>
      </c>
      <c r="B1206" s="228">
        <v>60.8</v>
      </c>
      <c r="C1206" s="227">
        <v>30.37</v>
      </c>
      <c r="D1206" s="226" t="s">
        <v>79</v>
      </c>
    </row>
    <row r="1207" spans="1:4">
      <c r="A1207" s="229">
        <v>44964.003472222219</v>
      </c>
      <c r="B1207" s="228">
        <v>60.8</v>
      </c>
      <c r="C1207" s="227">
        <v>30.37</v>
      </c>
      <c r="D1207" s="226" t="s">
        <v>79</v>
      </c>
    </row>
    <row r="1208" spans="1:4">
      <c r="A1208" s="229">
        <v>44964.006944444445</v>
      </c>
      <c r="B1208" s="228">
        <v>60.8</v>
      </c>
      <c r="C1208" s="227">
        <v>30.37</v>
      </c>
      <c r="D1208" s="226" t="s">
        <v>79</v>
      </c>
    </row>
    <row r="1209" spans="1:4">
      <c r="A1209" s="229">
        <v>44964.010416666664</v>
      </c>
      <c r="B1209" s="228">
        <v>60.8</v>
      </c>
      <c r="C1209" s="227">
        <v>30.37</v>
      </c>
      <c r="D1209" s="226" t="s">
        <v>79</v>
      </c>
    </row>
    <row r="1210" spans="1:4">
      <c r="A1210" s="229">
        <v>44964.013888888891</v>
      </c>
      <c r="B1210" s="228">
        <v>60.8</v>
      </c>
      <c r="C1210" s="227">
        <v>30.37</v>
      </c>
      <c r="D1210" s="226" t="s">
        <v>79</v>
      </c>
    </row>
    <row r="1211" spans="1:4">
      <c r="A1211" s="229">
        <v>44964.017361111109</v>
      </c>
      <c r="B1211" s="228">
        <v>60.8</v>
      </c>
      <c r="C1211" s="227">
        <v>30.36</v>
      </c>
      <c r="D1211" s="226" t="s">
        <v>79</v>
      </c>
    </row>
    <row r="1212" spans="1:4">
      <c r="A1212" s="229">
        <v>44964.020833333336</v>
      </c>
      <c r="B1212" s="228">
        <v>60.8</v>
      </c>
      <c r="C1212" s="227">
        <v>30.36</v>
      </c>
      <c r="D1212" s="226" t="s">
        <v>79</v>
      </c>
    </row>
    <row r="1213" spans="1:4">
      <c r="A1213" s="229">
        <v>44964.024305555555</v>
      </c>
      <c r="B1213" s="228">
        <v>60.8</v>
      </c>
      <c r="C1213" s="227">
        <v>30.36</v>
      </c>
      <c r="D1213" s="226" t="s">
        <v>79</v>
      </c>
    </row>
    <row r="1214" spans="1:4">
      <c r="A1214" s="229">
        <v>44964.027777777781</v>
      </c>
      <c r="B1214" s="228">
        <v>60.8</v>
      </c>
      <c r="C1214" s="227">
        <v>30.36</v>
      </c>
      <c r="D1214" s="226" t="s">
        <v>79</v>
      </c>
    </row>
    <row r="1215" spans="1:4">
      <c r="A1215" s="229">
        <v>44964.03125</v>
      </c>
      <c r="B1215" s="228">
        <v>60.8</v>
      </c>
      <c r="C1215" s="227">
        <v>30.36</v>
      </c>
      <c r="D1215" s="226" t="s">
        <v>79</v>
      </c>
    </row>
    <row r="1216" spans="1:4">
      <c r="A1216" s="229">
        <v>44964.034722222219</v>
      </c>
      <c r="B1216" s="228">
        <v>60.8</v>
      </c>
      <c r="C1216" s="227">
        <v>30.36</v>
      </c>
      <c r="D1216" s="226" t="s">
        <v>79</v>
      </c>
    </row>
    <row r="1217" spans="1:4">
      <c r="A1217" s="229">
        <v>44964.036805555559</v>
      </c>
      <c r="B1217" s="228">
        <v>60.08</v>
      </c>
      <c r="C1217" s="227">
        <v>30.36</v>
      </c>
      <c r="D1217" s="226" t="s">
        <v>79</v>
      </c>
    </row>
    <row r="1218" spans="1:4">
      <c r="A1218" s="229">
        <v>44964.038194444445</v>
      </c>
      <c r="B1218" s="228">
        <v>60.8</v>
      </c>
      <c r="C1218" s="227">
        <v>30.36</v>
      </c>
      <c r="D1218" s="226" t="s">
        <v>79</v>
      </c>
    </row>
    <row r="1219" spans="1:4">
      <c r="A1219" s="229">
        <v>44964.041666666664</v>
      </c>
      <c r="B1219" s="228">
        <v>59</v>
      </c>
      <c r="C1219" s="227">
        <v>30.37</v>
      </c>
      <c r="D1219" s="226" t="s">
        <v>79</v>
      </c>
    </row>
    <row r="1220" spans="1:4">
      <c r="A1220" s="229">
        <v>44964.045138888891</v>
      </c>
      <c r="B1220" s="228">
        <v>59</v>
      </c>
      <c r="C1220" s="227">
        <v>30.36</v>
      </c>
      <c r="D1220" s="226" t="s">
        <v>79</v>
      </c>
    </row>
    <row r="1221" spans="1:4">
      <c r="A1221" s="229">
        <v>44964.048611111109</v>
      </c>
      <c r="B1221" s="228">
        <v>59</v>
      </c>
      <c r="C1221" s="227">
        <v>30.36</v>
      </c>
      <c r="D1221" s="226" t="s">
        <v>79</v>
      </c>
    </row>
    <row r="1222" spans="1:4">
      <c r="A1222" s="229">
        <v>44964.052083333336</v>
      </c>
      <c r="B1222" s="228">
        <v>59</v>
      </c>
      <c r="C1222" s="227">
        <v>30.36</v>
      </c>
      <c r="D1222" s="226" t="s">
        <v>79</v>
      </c>
    </row>
    <row r="1223" spans="1:4">
      <c r="A1223" s="229">
        <v>44964.055555555555</v>
      </c>
      <c r="B1223" s="228">
        <v>59</v>
      </c>
      <c r="C1223" s="227">
        <v>30.37</v>
      </c>
      <c r="D1223" s="226" t="s">
        <v>79</v>
      </c>
    </row>
    <row r="1224" spans="1:4">
      <c r="A1224" s="229">
        <v>44964.059027777781</v>
      </c>
      <c r="B1224" s="228">
        <v>57.2</v>
      </c>
      <c r="C1224" s="227">
        <v>30.36</v>
      </c>
      <c r="D1224" s="226" t="s">
        <v>79</v>
      </c>
    </row>
    <row r="1225" spans="1:4">
      <c r="A1225" s="229">
        <v>44964.0625</v>
      </c>
      <c r="B1225" s="228">
        <v>57.2</v>
      </c>
      <c r="C1225" s="227">
        <v>30.36</v>
      </c>
      <c r="D1225" s="226" t="s">
        <v>79</v>
      </c>
    </row>
    <row r="1226" spans="1:4">
      <c r="A1226" s="229">
        <v>44964.065972222219</v>
      </c>
      <c r="B1226" s="228">
        <v>57.2</v>
      </c>
      <c r="C1226" s="227">
        <v>30.36</v>
      </c>
      <c r="D1226" s="226" t="s">
        <v>79</v>
      </c>
    </row>
    <row r="1227" spans="1:4">
      <c r="A1227" s="229">
        <v>44964.069444444445</v>
      </c>
      <c r="B1227" s="228">
        <v>57.2</v>
      </c>
      <c r="C1227" s="227">
        <v>30.36</v>
      </c>
      <c r="D1227" s="226" t="s">
        <v>79</v>
      </c>
    </row>
    <row r="1228" spans="1:4">
      <c r="A1228" s="229">
        <v>44964.072916666664</v>
      </c>
      <c r="B1228" s="228">
        <v>57.2</v>
      </c>
      <c r="C1228" s="227">
        <v>30.37</v>
      </c>
      <c r="D1228" s="226" t="s">
        <v>79</v>
      </c>
    </row>
    <row r="1229" spans="1:4">
      <c r="A1229" s="229">
        <v>44964.076388888891</v>
      </c>
      <c r="B1229" s="228">
        <v>55.4</v>
      </c>
      <c r="C1229" s="227">
        <v>30.37</v>
      </c>
      <c r="D1229" s="226" t="s">
        <v>79</v>
      </c>
    </row>
    <row r="1230" spans="1:4">
      <c r="A1230" s="229">
        <v>44964.078472222223</v>
      </c>
      <c r="B1230" s="228">
        <v>55.94</v>
      </c>
      <c r="C1230" s="227">
        <v>30.37</v>
      </c>
      <c r="D1230" s="226" t="s">
        <v>79</v>
      </c>
    </row>
    <row r="1231" spans="1:4">
      <c r="A1231" s="229">
        <v>44964.079861111109</v>
      </c>
      <c r="B1231" s="228">
        <v>55.4</v>
      </c>
      <c r="C1231" s="227">
        <v>30.37</v>
      </c>
      <c r="D1231" s="226" t="s">
        <v>79</v>
      </c>
    </row>
    <row r="1232" spans="1:4">
      <c r="A1232" s="229">
        <v>44964.083333333336</v>
      </c>
      <c r="B1232" s="228">
        <v>55.4</v>
      </c>
      <c r="C1232" s="227">
        <v>30.37</v>
      </c>
      <c r="D1232" s="226" t="s">
        <v>79</v>
      </c>
    </row>
    <row r="1233" spans="1:4">
      <c r="A1233" s="229">
        <v>44964.086805555555</v>
      </c>
      <c r="B1233" s="228">
        <v>55.4</v>
      </c>
      <c r="C1233" s="227">
        <v>30.37</v>
      </c>
      <c r="D1233" s="226" t="s">
        <v>79</v>
      </c>
    </row>
    <row r="1234" spans="1:4">
      <c r="A1234" s="229">
        <v>44964.090277777781</v>
      </c>
      <c r="B1234" s="228">
        <v>55.4</v>
      </c>
      <c r="C1234" s="227">
        <v>30.37</v>
      </c>
      <c r="D1234" s="226" t="s">
        <v>79</v>
      </c>
    </row>
    <row r="1235" spans="1:4">
      <c r="A1235" s="229">
        <v>44964.09375</v>
      </c>
      <c r="B1235" s="228">
        <v>57.2</v>
      </c>
      <c r="C1235" s="227">
        <v>30.37</v>
      </c>
      <c r="D1235" s="226" t="s">
        <v>79</v>
      </c>
    </row>
    <row r="1236" spans="1:4">
      <c r="A1236" s="229">
        <v>44964.097222222219</v>
      </c>
      <c r="B1236" s="228">
        <v>55.4</v>
      </c>
      <c r="C1236" s="227">
        <v>30.37</v>
      </c>
      <c r="D1236" s="226" t="s">
        <v>79</v>
      </c>
    </row>
    <row r="1237" spans="1:4">
      <c r="A1237" s="229">
        <v>44964.100694444445</v>
      </c>
      <c r="B1237" s="228">
        <v>53.6</v>
      </c>
      <c r="C1237" s="227">
        <v>30.37</v>
      </c>
      <c r="D1237" s="226" t="s">
        <v>79</v>
      </c>
    </row>
    <row r="1238" spans="1:4">
      <c r="A1238" s="229">
        <v>44964.104166666664</v>
      </c>
      <c r="B1238" s="228">
        <v>53.6</v>
      </c>
      <c r="C1238" s="227">
        <v>30.37</v>
      </c>
      <c r="D1238" s="226" t="s">
        <v>79</v>
      </c>
    </row>
    <row r="1239" spans="1:4">
      <c r="A1239" s="229">
        <v>44964.107638888891</v>
      </c>
      <c r="B1239" s="228">
        <v>53.6</v>
      </c>
      <c r="C1239" s="227">
        <v>30.37</v>
      </c>
      <c r="D1239" s="226" t="s">
        <v>79</v>
      </c>
    </row>
    <row r="1240" spans="1:4">
      <c r="A1240" s="229">
        <v>44964.111111111109</v>
      </c>
      <c r="B1240" s="228">
        <v>53.6</v>
      </c>
      <c r="C1240" s="227">
        <v>30.37</v>
      </c>
      <c r="D1240" s="226" t="s">
        <v>79</v>
      </c>
    </row>
    <row r="1241" spans="1:4">
      <c r="A1241" s="229">
        <v>44964.114583333336</v>
      </c>
      <c r="B1241" s="228">
        <v>53.6</v>
      </c>
      <c r="C1241" s="227">
        <v>30.37</v>
      </c>
      <c r="D1241" s="226" t="s">
        <v>79</v>
      </c>
    </row>
    <row r="1242" spans="1:4">
      <c r="A1242" s="229">
        <v>44964.118055555555</v>
      </c>
      <c r="B1242" s="228">
        <v>53.6</v>
      </c>
      <c r="C1242" s="227">
        <v>30.37</v>
      </c>
      <c r="D1242" s="226" t="s">
        <v>79</v>
      </c>
    </row>
    <row r="1243" spans="1:4">
      <c r="A1243" s="229">
        <v>44964.120138888888</v>
      </c>
      <c r="B1243" s="228">
        <v>53.96</v>
      </c>
      <c r="C1243" s="227">
        <v>30.37</v>
      </c>
      <c r="D1243" s="226" t="s">
        <v>79</v>
      </c>
    </row>
    <row r="1244" spans="1:4">
      <c r="A1244" s="229">
        <v>44964.121527777781</v>
      </c>
      <c r="B1244" s="228">
        <v>53.6</v>
      </c>
      <c r="C1244" s="227">
        <v>30.37</v>
      </c>
      <c r="D1244" s="226" t="s">
        <v>79</v>
      </c>
    </row>
    <row r="1245" spans="1:4">
      <c r="A1245" s="229">
        <v>44964.125</v>
      </c>
      <c r="B1245" s="228">
        <v>53.6</v>
      </c>
      <c r="C1245" s="227">
        <v>30.37</v>
      </c>
      <c r="D1245" s="226" t="s">
        <v>79</v>
      </c>
    </row>
    <row r="1246" spans="1:4">
      <c r="A1246" s="229">
        <v>44964.128472222219</v>
      </c>
      <c r="B1246" s="228">
        <v>53.6</v>
      </c>
      <c r="C1246" s="227">
        <v>30.37</v>
      </c>
      <c r="D1246" s="226" t="s">
        <v>79</v>
      </c>
    </row>
    <row r="1247" spans="1:4">
      <c r="A1247" s="229">
        <v>44964.131944444445</v>
      </c>
      <c r="B1247" s="228">
        <v>53.6</v>
      </c>
      <c r="C1247" s="227">
        <v>30.37</v>
      </c>
      <c r="D1247" s="226" t="s">
        <v>79</v>
      </c>
    </row>
    <row r="1248" spans="1:4">
      <c r="A1248" s="229">
        <v>44964.135416666664</v>
      </c>
      <c r="B1248" s="228">
        <v>51.8</v>
      </c>
      <c r="C1248" s="227">
        <v>30.37</v>
      </c>
      <c r="D1248" s="226" t="s">
        <v>79</v>
      </c>
    </row>
    <row r="1249" spans="1:4">
      <c r="A1249" s="229">
        <v>44964.138888888891</v>
      </c>
      <c r="B1249" s="228">
        <v>53.6</v>
      </c>
      <c r="C1249" s="227">
        <v>30.37</v>
      </c>
      <c r="D1249" s="226" t="s">
        <v>79</v>
      </c>
    </row>
    <row r="1250" spans="1:4">
      <c r="A1250" s="229">
        <v>44964.142361111109</v>
      </c>
      <c r="B1250" s="228">
        <v>53.6</v>
      </c>
      <c r="C1250" s="227">
        <v>30.37</v>
      </c>
      <c r="D1250" s="226" t="s">
        <v>79</v>
      </c>
    </row>
    <row r="1251" spans="1:4">
      <c r="A1251" s="229">
        <v>44964.145833333336</v>
      </c>
      <c r="B1251" s="228">
        <v>53.6</v>
      </c>
      <c r="C1251" s="227">
        <v>30.37</v>
      </c>
      <c r="D1251" s="226" t="s">
        <v>79</v>
      </c>
    </row>
    <row r="1252" spans="1:4">
      <c r="A1252" s="229">
        <v>44964.149305555555</v>
      </c>
      <c r="B1252" s="228">
        <v>51.8</v>
      </c>
      <c r="C1252" s="227">
        <v>30.37</v>
      </c>
      <c r="D1252" s="226" t="s">
        <v>79</v>
      </c>
    </row>
    <row r="1253" spans="1:4">
      <c r="A1253" s="229">
        <v>44964.152777777781</v>
      </c>
      <c r="B1253" s="228">
        <v>51.8</v>
      </c>
      <c r="C1253" s="227">
        <v>30.36</v>
      </c>
      <c r="D1253" s="226" t="s">
        <v>79</v>
      </c>
    </row>
    <row r="1254" spans="1:4">
      <c r="A1254" s="229">
        <v>44964.15625</v>
      </c>
      <c r="B1254" s="228">
        <v>51.8</v>
      </c>
      <c r="C1254" s="227">
        <v>30.37</v>
      </c>
      <c r="D1254" s="226" t="s">
        <v>79</v>
      </c>
    </row>
    <row r="1255" spans="1:4">
      <c r="A1255" s="229">
        <v>44964.159722222219</v>
      </c>
      <c r="B1255" s="228">
        <v>51.8</v>
      </c>
      <c r="C1255" s="227">
        <v>30.37</v>
      </c>
      <c r="D1255" s="226" t="s">
        <v>79</v>
      </c>
    </row>
    <row r="1256" spans="1:4">
      <c r="A1256" s="229">
        <v>44964.161805555559</v>
      </c>
      <c r="B1256" s="228">
        <v>53.06</v>
      </c>
      <c r="C1256" s="227">
        <v>30.37</v>
      </c>
      <c r="D1256" s="226" t="s">
        <v>79</v>
      </c>
    </row>
    <row r="1257" spans="1:4">
      <c r="A1257" s="229">
        <v>44964.163194444445</v>
      </c>
      <c r="B1257" s="228">
        <v>53.6</v>
      </c>
      <c r="C1257" s="227">
        <v>30.37</v>
      </c>
      <c r="D1257" s="226" t="s">
        <v>79</v>
      </c>
    </row>
    <row r="1258" spans="1:4">
      <c r="A1258" s="229">
        <v>44964.166666666664</v>
      </c>
      <c r="B1258" s="228">
        <v>51.8</v>
      </c>
      <c r="C1258" s="227">
        <v>30.37</v>
      </c>
      <c r="D1258" s="226" t="s">
        <v>79</v>
      </c>
    </row>
    <row r="1259" spans="1:4">
      <c r="A1259" s="229">
        <v>44964.170138888891</v>
      </c>
      <c r="B1259" s="228">
        <v>51.8</v>
      </c>
      <c r="C1259" s="227">
        <v>30.37</v>
      </c>
      <c r="D1259" s="226" t="s">
        <v>79</v>
      </c>
    </row>
    <row r="1260" spans="1:4">
      <c r="A1260" s="229">
        <v>44964.173611111109</v>
      </c>
      <c r="B1260" s="228">
        <v>51.8</v>
      </c>
      <c r="C1260" s="227">
        <v>30.36</v>
      </c>
      <c r="D1260" s="226" t="s">
        <v>79</v>
      </c>
    </row>
    <row r="1261" spans="1:4">
      <c r="A1261" s="229">
        <v>44964.177083333336</v>
      </c>
      <c r="B1261" s="228">
        <v>51.8</v>
      </c>
      <c r="C1261" s="227">
        <v>30.37</v>
      </c>
      <c r="D1261" s="226" t="s">
        <v>79</v>
      </c>
    </row>
    <row r="1262" spans="1:4">
      <c r="A1262" s="229">
        <v>44964.180555555555</v>
      </c>
      <c r="B1262" s="228">
        <v>50</v>
      </c>
      <c r="C1262" s="227">
        <v>30.36</v>
      </c>
      <c r="D1262" s="226" t="s">
        <v>79</v>
      </c>
    </row>
    <row r="1263" spans="1:4">
      <c r="A1263" s="229">
        <v>44964.184027777781</v>
      </c>
      <c r="B1263" s="228">
        <v>50</v>
      </c>
      <c r="C1263" s="227">
        <v>30.36</v>
      </c>
      <c r="D1263" s="226" t="s">
        <v>79</v>
      </c>
    </row>
    <row r="1264" spans="1:4">
      <c r="A1264" s="229">
        <v>44964.1875</v>
      </c>
      <c r="B1264" s="228">
        <v>51.8</v>
      </c>
      <c r="C1264" s="227">
        <v>30.36</v>
      </c>
      <c r="D1264" s="226" t="s">
        <v>79</v>
      </c>
    </row>
    <row r="1265" spans="1:4">
      <c r="A1265" s="229">
        <v>44964.190972222219</v>
      </c>
      <c r="B1265" s="228">
        <v>51.8</v>
      </c>
      <c r="C1265" s="227">
        <v>30.36</v>
      </c>
      <c r="D1265" s="226" t="s">
        <v>79</v>
      </c>
    </row>
    <row r="1266" spans="1:4">
      <c r="A1266" s="229">
        <v>44964.194444444445</v>
      </c>
      <c r="B1266" s="228">
        <v>48.2</v>
      </c>
      <c r="C1266" s="227">
        <v>30.36</v>
      </c>
      <c r="D1266" s="226" t="s">
        <v>79</v>
      </c>
    </row>
    <row r="1267" spans="1:4">
      <c r="A1267" s="229">
        <v>44964.197916666664</v>
      </c>
      <c r="B1267" s="228">
        <v>48.2</v>
      </c>
      <c r="C1267" s="227">
        <v>30.36</v>
      </c>
      <c r="D1267" s="226" t="s">
        <v>79</v>
      </c>
    </row>
    <row r="1268" spans="1:4">
      <c r="A1268" s="229">
        <v>44964.201388888891</v>
      </c>
      <c r="B1268" s="228">
        <v>48.2</v>
      </c>
      <c r="C1268" s="227">
        <v>30.36</v>
      </c>
      <c r="D1268" s="226" t="s">
        <v>79</v>
      </c>
    </row>
    <row r="1269" spans="1:4">
      <c r="A1269" s="229">
        <v>44964.203472222223</v>
      </c>
      <c r="B1269" s="228">
        <v>48.02</v>
      </c>
      <c r="C1269" s="227">
        <v>30.36</v>
      </c>
      <c r="D1269" s="226" t="s">
        <v>79</v>
      </c>
    </row>
    <row r="1270" spans="1:4">
      <c r="A1270" s="229">
        <v>44964.204861111109</v>
      </c>
      <c r="B1270" s="228">
        <v>48.2</v>
      </c>
      <c r="C1270" s="227">
        <v>30.36</v>
      </c>
      <c r="D1270" s="226" t="s">
        <v>79</v>
      </c>
    </row>
    <row r="1271" spans="1:4">
      <c r="A1271" s="229">
        <v>44964.208333333336</v>
      </c>
      <c r="B1271" s="228">
        <v>48.2</v>
      </c>
      <c r="C1271" s="227">
        <v>30.36</v>
      </c>
      <c r="D1271" s="226" t="s">
        <v>79</v>
      </c>
    </row>
    <row r="1272" spans="1:4">
      <c r="A1272" s="229">
        <v>44964.211805555555</v>
      </c>
      <c r="B1272" s="228">
        <v>48.2</v>
      </c>
      <c r="C1272" s="227">
        <v>30.36</v>
      </c>
      <c r="D1272" s="226" t="s">
        <v>79</v>
      </c>
    </row>
    <row r="1273" spans="1:4">
      <c r="A1273" s="229">
        <v>44964.215277777781</v>
      </c>
      <c r="B1273" s="228">
        <v>48.2</v>
      </c>
      <c r="C1273" s="227">
        <v>30.36</v>
      </c>
      <c r="D1273" s="226" t="s">
        <v>79</v>
      </c>
    </row>
    <row r="1274" spans="1:4">
      <c r="A1274" s="229">
        <v>44964.21875</v>
      </c>
      <c r="B1274" s="228">
        <v>44.6</v>
      </c>
      <c r="C1274" s="227">
        <v>30.36</v>
      </c>
      <c r="D1274" s="226" t="s">
        <v>79</v>
      </c>
    </row>
    <row r="1275" spans="1:4">
      <c r="A1275" s="229">
        <v>44964.222222222219</v>
      </c>
      <c r="B1275" s="228">
        <v>44.6</v>
      </c>
      <c r="C1275" s="227">
        <v>30.36</v>
      </c>
      <c r="D1275" s="226" t="s">
        <v>79</v>
      </c>
    </row>
    <row r="1276" spans="1:4">
      <c r="A1276" s="229">
        <v>44964.225694444445</v>
      </c>
      <c r="B1276" s="228">
        <v>44.6</v>
      </c>
      <c r="C1276" s="227">
        <v>30.36</v>
      </c>
      <c r="D1276" s="226" t="s">
        <v>79</v>
      </c>
    </row>
    <row r="1277" spans="1:4">
      <c r="A1277" s="229">
        <v>44964.229166666664</v>
      </c>
      <c r="B1277" s="228">
        <v>44.6</v>
      </c>
      <c r="C1277" s="227">
        <v>30.36</v>
      </c>
      <c r="D1277" s="226" t="s">
        <v>79</v>
      </c>
    </row>
    <row r="1278" spans="1:4">
      <c r="A1278" s="229">
        <v>44964.232638888891</v>
      </c>
      <c r="B1278" s="228">
        <v>44.6</v>
      </c>
      <c r="C1278" s="227">
        <v>30.36</v>
      </c>
      <c r="D1278" s="226" t="s">
        <v>79</v>
      </c>
    </row>
    <row r="1279" spans="1:4">
      <c r="A1279" s="229">
        <v>44964.236111111109</v>
      </c>
      <c r="B1279" s="228">
        <v>44.6</v>
      </c>
      <c r="C1279" s="227">
        <v>30.36</v>
      </c>
      <c r="D1279" s="226" t="s">
        <v>79</v>
      </c>
    </row>
    <row r="1280" spans="1:4">
      <c r="A1280" s="229">
        <v>44964.239583333336</v>
      </c>
      <c r="B1280" s="228">
        <v>44.6</v>
      </c>
      <c r="C1280" s="227">
        <v>30.36</v>
      </c>
      <c r="D1280" s="226" t="s">
        <v>79</v>
      </c>
    </row>
    <row r="1281" spans="1:4">
      <c r="A1281" s="229">
        <v>44964.243055555555</v>
      </c>
      <c r="B1281" s="228">
        <v>44.6</v>
      </c>
      <c r="C1281" s="227">
        <v>30.36</v>
      </c>
      <c r="D1281" s="226" t="s">
        <v>79</v>
      </c>
    </row>
    <row r="1282" spans="1:4">
      <c r="A1282" s="229">
        <v>44964.245138888888</v>
      </c>
      <c r="B1282" s="228">
        <v>46.04</v>
      </c>
      <c r="C1282" s="227">
        <v>30.36</v>
      </c>
      <c r="D1282" s="226" t="s">
        <v>79</v>
      </c>
    </row>
    <row r="1283" spans="1:4">
      <c r="A1283" s="229">
        <v>44964.246527777781</v>
      </c>
      <c r="B1283" s="228">
        <v>46.4</v>
      </c>
      <c r="C1283" s="227">
        <v>30.36</v>
      </c>
      <c r="D1283" s="226" t="s">
        <v>79</v>
      </c>
    </row>
    <row r="1284" spans="1:4">
      <c r="A1284" s="229">
        <v>44964.25</v>
      </c>
      <c r="B1284" s="228">
        <v>46.4</v>
      </c>
      <c r="C1284" s="227">
        <v>30.36</v>
      </c>
      <c r="D1284" s="226" t="s">
        <v>79</v>
      </c>
    </row>
    <row r="1285" spans="1:4">
      <c r="A1285" s="229">
        <v>44964.253472222219</v>
      </c>
      <c r="B1285" s="228">
        <v>48.2</v>
      </c>
      <c r="C1285" s="227">
        <v>30.36</v>
      </c>
      <c r="D1285" s="226" t="s">
        <v>79</v>
      </c>
    </row>
    <row r="1286" spans="1:4">
      <c r="A1286" s="229">
        <v>44964.256944444445</v>
      </c>
      <c r="B1286" s="228">
        <v>48.2</v>
      </c>
      <c r="C1286" s="227">
        <v>30.36</v>
      </c>
      <c r="D1286" s="226" t="s">
        <v>79</v>
      </c>
    </row>
    <row r="1287" spans="1:4">
      <c r="A1287" s="229">
        <v>44964.260416666664</v>
      </c>
      <c r="B1287" s="228">
        <v>48.2</v>
      </c>
      <c r="C1287" s="227">
        <v>30.36</v>
      </c>
      <c r="D1287" s="226" t="s">
        <v>79</v>
      </c>
    </row>
    <row r="1288" spans="1:4">
      <c r="A1288" s="229">
        <v>44964.263888888891</v>
      </c>
      <c r="B1288" s="228">
        <v>48.2</v>
      </c>
      <c r="C1288" s="227">
        <v>30.36</v>
      </c>
      <c r="D1288" s="226" t="s">
        <v>79</v>
      </c>
    </row>
    <row r="1289" spans="1:4">
      <c r="A1289" s="229">
        <v>44964.267361111109</v>
      </c>
      <c r="B1289" s="228">
        <v>46.4</v>
      </c>
      <c r="C1289" s="227">
        <v>30.36</v>
      </c>
      <c r="D1289" s="226" t="s">
        <v>79</v>
      </c>
    </row>
    <row r="1290" spans="1:4">
      <c r="A1290" s="229">
        <v>44964.270833333336</v>
      </c>
      <c r="B1290" s="228">
        <v>44.6</v>
      </c>
      <c r="C1290" s="227">
        <v>30.36</v>
      </c>
      <c r="D1290" s="226" t="s">
        <v>79</v>
      </c>
    </row>
    <row r="1291" spans="1:4">
      <c r="A1291" s="229">
        <v>44964.274305555555</v>
      </c>
      <c r="B1291" s="228">
        <v>46.4</v>
      </c>
      <c r="C1291" s="227">
        <v>30.36</v>
      </c>
      <c r="D1291" s="226" t="s">
        <v>79</v>
      </c>
    </row>
    <row r="1292" spans="1:4">
      <c r="A1292" s="229">
        <v>44964.277777777781</v>
      </c>
      <c r="B1292" s="228">
        <v>44.6</v>
      </c>
      <c r="C1292" s="227">
        <v>30.36</v>
      </c>
      <c r="D1292" s="226" t="s">
        <v>79</v>
      </c>
    </row>
    <row r="1293" spans="1:4">
      <c r="A1293" s="229">
        <v>44964.28125</v>
      </c>
      <c r="B1293" s="228">
        <v>46.4</v>
      </c>
      <c r="C1293" s="227">
        <v>30.36</v>
      </c>
      <c r="D1293" s="226" t="s">
        <v>79</v>
      </c>
    </row>
    <row r="1294" spans="1:4">
      <c r="A1294" s="229">
        <v>44964.284722222219</v>
      </c>
      <c r="B1294" s="228">
        <v>44.6</v>
      </c>
      <c r="C1294" s="227">
        <v>30.36</v>
      </c>
      <c r="D1294" s="226" t="s">
        <v>79</v>
      </c>
    </row>
    <row r="1295" spans="1:4">
      <c r="A1295" s="229">
        <v>44964.286805555559</v>
      </c>
      <c r="B1295" s="228">
        <v>46.04</v>
      </c>
      <c r="C1295" s="227">
        <v>30.35</v>
      </c>
      <c r="D1295" s="226" t="s">
        <v>79</v>
      </c>
    </row>
    <row r="1296" spans="1:4">
      <c r="A1296" s="229">
        <v>44964.288194444445</v>
      </c>
      <c r="B1296" s="228">
        <v>46.4</v>
      </c>
      <c r="C1296" s="227">
        <v>30.35</v>
      </c>
      <c r="D1296" s="226" t="s">
        <v>79</v>
      </c>
    </row>
    <row r="1297" spans="1:4">
      <c r="A1297" s="229">
        <v>44964.291666666664</v>
      </c>
      <c r="B1297" s="228">
        <v>48.2</v>
      </c>
      <c r="C1297" s="227">
        <v>30.35</v>
      </c>
      <c r="D1297" s="226" t="s">
        <v>79</v>
      </c>
    </row>
    <row r="1298" spans="1:4">
      <c r="A1298" s="229">
        <v>44964.295138888891</v>
      </c>
      <c r="B1298" s="228">
        <v>48.2</v>
      </c>
      <c r="C1298" s="227">
        <v>30.35</v>
      </c>
      <c r="D1298" s="226" t="s">
        <v>79</v>
      </c>
    </row>
    <row r="1299" spans="1:4">
      <c r="A1299" s="229">
        <v>44964.298611111109</v>
      </c>
      <c r="B1299" s="228">
        <v>48.2</v>
      </c>
      <c r="C1299" s="227">
        <v>30.35</v>
      </c>
      <c r="D1299" s="226" t="s">
        <v>79</v>
      </c>
    </row>
    <row r="1300" spans="1:4">
      <c r="A1300" s="229">
        <v>44964.302083333336</v>
      </c>
      <c r="B1300" s="228">
        <v>46.4</v>
      </c>
      <c r="C1300" s="227">
        <v>30.35</v>
      </c>
      <c r="D1300" s="226" t="s">
        <v>79</v>
      </c>
    </row>
    <row r="1301" spans="1:4">
      <c r="A1301" s="229">
        <v>44964.305555555555</v>
      </c>
      <c r="B1301" s="228">
        <v>46.4</v>
      </c>
      <c r="C1301" s="227">
        <v>30.35</v>
      </c>
      <c r="D1301" s="226" t="s">
        <v>79</v>
      </c>
    </row>
    <row r="1302" spans="1:4">
      <c r="A1302" s="229">
        <v>44964.309027777781</v>
      </c>
      <c r="B1302" s="228">
        <v>44.6</v>
      </c>
      <c r="C1302" s="227">
        <v>30.35</v>
      </c>
      <c r="D1302" s="226" t="s">
        <v>79</v>
      </c>
    </row>
    <row r="1303" spans="1:4">
      <c r="A1303" s="229">
        <v>44964.3125</v>
      </c>
      <c r="B1303" s="228">
        <v>44.6</v>
      </c>
      <c r="C1303" s="227">
        <v>30.35</v>
      </c>
      <c r="D1303" s="226" t="s">
        <v>79</v>
      </c>
    </row>
    <row r="1304" spans="1:4">
      <c r="A1304" s="229">
        <v>44964.315972222219</v>
      </c>
      <c r="B1304" s="228">
        <v>42.8</v>
      </c>
      <c r="C1304" s="227">
        <v>30.35</v>
      </c>
      <c r="D1304" s="226" t="s">
        <v>79</v>
      </c>
    </row>
    <row r="1305" spans="1:4">
      <c r="A1305" s="229">
        <v>44964.319444444445</v>
      </c>
      <c r="B1305" s="228">
        <v>44.6</v>
      </c>
      <c r="C1305" s="227">
        <v>30.35</v>
      </c>
      <c r="D1305" s="226" t="s">
        <v>79</v>
      </c>
    </row>
    <row r="1306" spans="1:4">
      <c r="A1306" s="229">
        <v>44964.322916666664</v>
      </c>
      <c r="B1306" s="228">
        <v>44.6</v>
      </c>
      <c r="C1306" s="227">
        <v>30.35</v>
      </c>
      <c r="D1306" s="226" t="s">
        <v>79</v>
      </c>
    </row>
    <row r="1307" spans="1:4">
      <c r="A1307" s="229">
        <v>44964.326388888891</v>
      </c>
      <c r="B1307" s="228">
        <v>44.6</v>
      </c>
      <c r="C1307" s="227">
        <v>30.35</v>
      </c>
      <c r="D1307" s="226" t="s">
        <v>79</v>
      </c>
    </row>
    <row r="1308" spans="1:4">
      <c r="A1308" s="229">
        <v>44964.328472222223</v>
      </c>
      <c r="B1308" s="228">
        <v>46.04</v>
      </c>
      <c r="C1308" s="227">
        <v>30.35</v>
      </c>
      <c r="D1308" s="226" t="s">
        <v>79</v>
      </c>
    </row>
    <row r="1309" spans="1:4">
      <c r="A1309" s="229">
        <v>44964.329861111109</v>
      </c>
      <c r="B1309" s="228">
        <v>46.4</v>
      </c>
      <c r="C1309" s="227">
        <v>30.35</v>
      </c>
      <c r="D1309" s="226" t="s">
        <v>79</v>
      </c>
    </row>
    <row r="1310" spans="1:4">
      <c r="A1310" s="229">
        <v>44964.333333333336</v>
      </c>
      <c r="B1310" s="228">
        <v>46.4</v>
      </c>
      <c r="C1310" s="227">
        <v>30.35</v>
      </c>
      <c r="D1310" s="226" t="s">
        <v>79</v>
      </c>
    </row>
    <row r="1311" spans="1:4">
      <c r="A1311" s="229">
        <v>44964.336805555555</v>
      </c>
      <c r="B1311" s="228">
        <v>46.4</v>
      </c>
      <c r="C1311" s="227">
        <v>30.35</v>
      </c>
      <c r="D1311" s="226" t="s">
        <v>79</v>
      </c>
    </row>
    <row r="1312" spans="1:4">
      <c r="A1312" s="229">
        <v>44964.340277777781</v>
      </c>
      <c r="B1312" s="228">
        <v>46.4</v>
      </c>
      <c r="C1312" s="227">
        <v>30.35</v>
      </c>
      <c r="D1312" s="226" t="s">
        <v>79</v>
      </c>
    </row>
    <row r="1313" spans="1:4">
      <c r="A1313" s="229">
        <v>44964.34375</v>
      </c>
      <c r="B1313" s="228">
        <v>46.4</v>
      </c>
      <c r="C1313" s="227">
        <v>30.35</v>
      </c>
      <c r="D1313" s="226" t="s">
        <v>79</v>
      </c>
    </row>
    <row r="1314" spans="1:4">
      <c r="A1314" s="229">
        <v>44964.347222222219</v>
      </c>
      <c r="B1314" s="228">
        <v>44.6</v>
      </c>
      <c r="C1314" s="227">
        <v>30.34</v>
      </c>
      <c r="D1314" s="226" t="s">
        <v>79</v>
      </c>
    </row>
    <row r="1315" spans="1:4">
      <c r="A1315" s="229">
        <v>44964.350694444445</v>
      </c>
      <c r="B1315" s="228">
        <v>42.8</v>
      </c>
      <c r="C1315" s="227">
        <v>30.34</v>
      </c>
      <c r="D1315" s="226" t="s">
        <v>79</v>
      </c>
    </row>
    <row r="1316" spans="1:4">
      <c r="A1316" s="229">
        <v>44964.354166666664</v>
      </c>
      <c r="B1316" s="228">
        <v>44.6</v>
      </c>
      <c r="C1316" s="227">
        <v>30.34</v>
      </c>
      <c r="D1316" s="226" t="s">
        <v>79</v>
      </c>
    </row>
    <row r="1317" spans="1:4">
      <c r="A1317" s="229">
        <v>44964.357638888891</v>
      </c>
      <c r="B1317" s="228">
        <v>44.6</v>
      </c>
      <c r="C1317" s="227">
        <v>30.34</v>
      </c>
      <c r="D1317" s="226" t="s">
        <v>79</v>
      </c>
    </row>
    <row r="1318" spans="1:4">
      <c r="A1318" s="229">
        <v>44964.361111111109</v>
      </c>
      <c r="B1318" s="228">
        <v>46.4</v>
      </c>
      <c r="C1318" s="227">
        <v>30.34</v>
      </c>
      <c r="D1318" s="226" t="s">
        <v>79</v>
      </c>
    </row>
    <row r="1319" spans="1:4">
      <c r="A1319" s="229">
        <v>44964.364583333336</v>
      </c>
      <c r="B1319" s="228">
        <v>46.4</v>
      </c>
      <c r="C1319" s="227">
        <v>30.34</v>
      </c>
      <c r="D1319" s="226" t="s">
        <v>79</v>
      </c>
    </row>
    <row r="1320" spans="1:4">
      <c r="A1320" s="229">
        <v>44964.368055555555</v>
      </c>
      <c r="B1320" s="228">
        <v>46.4</v>
      </c>
      <c r="C1320" s="227">
        <v>30.34</v>
      </c>
      <c r="D1320" s="226" t="s">
        <v>79</v>
      </c>
    </row>
    <row r="1321" spans="1:4">
      <c r="A1321" s="229">
        <v>44964.370138888888</v>
      </c>
      <c r="B1321" s="228">
        <v>46.04</v>
      </c>
      <c r="C1321" s="227">
        <v>30.34</v>
      </c>
      <c r="D1321" s="226" t="s">
        <v>79</v>
      </c>
    </row>
    <row r="1322" spans="1:4">
      <c r="A1322" s="229">
        <v>44964.371527777781</v>
      </c>
      <c r="B1322" s="228">
        <v>46.4</v>
      </c>
      <c r="C1322" s="227">
        <v>30.34</v>
      </c>
      <c r="D1322" s="226" t="s">
        <v>79</v>
      </c>
    </row>
    <row r="1323" spans="1:4">
      <c r="A1323" s="229">
        <v>44964.375</v>
      </c>
      <c r="B1323" s="228">
        <v>46.4</v>
      </c>
      <c r="C1323" s="227">
        <v>30.34</v>
      </c>
      <c r="D1323" s="226" t="s">
        <v>79</v>
      </c>
    </row>
    <row r="1324" spans="1:4">
      <c r="A1324" s="229">
        <v>44964.378472222219</v>
      </c>
      <c r="B1324" s="228">
        <v>39.200000000000003</v>
      </c>
      <c r="C1324" s="227">
        <v>30.33</v>
      </c>
      <c r="D1324" s="226" t="s">
        <v>79</v>
      </c>
    </row>
    <row r="1325" spans="1:4">
      <c r="A1325" s="229">
        <v>44964.381944444445</v>
      </c>
      <c r="B1325" s="228">
        <v>37.4</v>
      </c>
      <c r="C1325" s="227">
        <v>30.33</v>
      </c>
      <c r="D1325" s="226" t="s">
        <v>79</v>
      </c>
    </row>
    <row r="1326" spans="1:4">
      <c r="A1326" s="229">
        <v>44964.385416666664</v>
      </c>
      <c r="B1326" s="228">
        <v>39.200000000000003</v>
      </c>
      <c r="C1326" s="227">
        <v>30.34</v>
      </c>
      <c r="D1326" s="226" t="s">
        <v>79</v>
      </c>
    </row>
    <row r="1327" spans="1:4">
      <c r="A1327" s="229">
        <v>44964.388888888891</v>
      </c>
      <c r="B1327" s="228">
        <v>39.200000000000003</v>
      </c>
      <c r="C1327" s="227">
        <v>30.34</v>
      </c>
      <c r="D1327" s="226" t="s">
        <v>79</v>
      </c>
    </row>
    <row r="1328" spans="1:4">
      <c r="A1328" s="229">
        <v>44964.392361111109</v>
      </c>
      <c r="B1328" s="228">
        <v>39.200000000000003</v>
      </c>
      <c r="C1328" s="227">
        <v>30.34</v>
      </c>
      <c r="D1328" s="226" t="s">
        <v>79</v>
      </c>
    </row>
    <row r="1329" spans="1:4">
      <c r="A1329" s="229">
        <v>44964.395833333336</v>
      </c>
      <c r="B1329" s="228">
        <v>39.200000000000003</v>
      </c>
      <c r="C1329" s="227">
        <v>30.34</v>
      </c>
      <c r="D1329" s="226" t="s">
        <v>79</v>
      </c>
    </row>
    <row r="1330" spans="1:4">
      <c r="A1330" s="229">
        <v>44964.399305555555</v>
      </c>
      <c r="B1330" s="228">
        <v>41</v>
      </c>
      <c r="C1330" s="227">
        <v>30.34</v>
      </c>
      <c r="D1330" s="226" t="s">
        <v>79</v>
      </c>
    </row>
    <row r="1331" spans="1:4">
      <c r="A1331" s="229">
        <v>44964.402777777781</v>
      </c>
      <c r="B1331" s="228">
        <v>41</v>
      </c>
      <c r="C1331" s="227">
        <v>30.34</v>
      </c>
      <c r="D1331" s="226" t="s">
        <v>79</v>
      </c>
    </row>
    <row r="1332" spans="1:4">
      <c r="A1332" s="229">
        <v>44964.40625</v>
      </c>
      <c r="B1332" s="228">
        <v>39.200000000000003</v>
      </c>
      <c r="C1332" s="227">
        <v>30.34</v>
      </c>
      <c r="D1332" s="226" t="s">
        <v>79</v>
      </c>
    </row>
    <row r="1333" spans="1:4">
      <c r="A1333" s="229">
        <v>44964.409722222219</v>
      </c>
      <c r="B1333" s="228">
        <v>41</v>
      </c>
      <c r="C1333" s="227">
        <v>30.34</v>
      </c>
      <c r="D1333" s="226" t="s">
        <v>79</v>
      </c>
    </row>
    <row r="1334" spans="1:4">
      <c r="A1334" s="229">
        <v>44964.411805555559</v>
      </c>
      <c r="B1334" s="228">
        <v>41</v>
      </c>
      <c r="C1334" s="227">
        <v>30.33</v>
      </c>
      <c r="D1334" s="226" t="s">
        <v>79</v>
      </c>
    </row>
    <row r="1335" spans="1:4">
      <c r="A1335" s="229">
        <v>44964.413194444445</v>
      </c>
      <c r="B1335" s="228">
        <v>41</v>
      </c>
      <c r="C1335" s="227">
        <v>30.34</v>
      </c>
      <c r="D1335" s="226" t="s">
        <v>79</v>
      </c>
    </row>
    <row r="1336" spans="1:4">
      <c r="A1336" s="229">
        <v>44964.416666666664</v>
      </c>
      <c r="B1336" s="228">
        <v>41</v>
      </c>
      <c r="C1336" s="227">
        <v>30.34</v>
      </c>
      <c r="D1336" s="226" t="s">
        <v>79</v>
      </c>
    </row>
    <row r="1337" spans="1:4">
      <c r="A1337" s="229">
        <v>44964.420138888891</v>
      </c>
      <c r="B1337" s="228">
        <v>39.200000000000003</v>
      </c>
      <c r="C1337" s="227">
        <v>30.34</v>
      </c>
      <c r="D1337" s="226" t="s">
        <v>79</v>
      </c>
    </row>
    <row r="1338" spans="1:4">
      <c r="A1338" s="229">
        <v>44964.423611111109</v>
      </c>
      <c r="B1338" s="228">
        <v>39.200000000000003</v>
      </c>
      <c r="C1338" s="227">
        <v>30.34</v>
      </c>
      <c r="D1338" s="226" t="s">
        <v>79</v>
      </c>
    </row>
    <row r="1339" spans="1:4">
      <c r="A1339" s="229">
        <v>44964.427083333336</v>
      </c>
      <c r="B1339" s="228">
        <v>39.200000000000003</v>
      </c>
      <c r="C1339" s="227">
        <v>30.34</v>
      </c>
      <c r="D1339" s="226" t="s">
        <v>79</v>
      </c>
    </row>
    <row r="1340" spans="1:4">
      <c r="A1340" s="229">
        <v>44964.430555555555</v>
      </c>
      <c r="B1340" s="228">
        <v>39.200000000000003</v>
      </c>
      <c r="C1340" s="227">
        <v>30.34</v>
      </c>
      <c r="D1340" s="226" t="s">
        <v>79</v>
      </c>
    </row>
    <row r="1341" spans="1:4">
      <c r="A1341" s="229">
        <v>44964.434027777781</v>
      </c>
      <c r="B1341" s="228">
        <v>39.200000000000003</v>
      </c>
      <c r="C1341" s="227">
        <v>30.34</v>
      </c>
      <c r="D1341" s="226" t="s">
        <v>79</v>
      </c>
    </row>
    <row r="1342" spans="1:4">
      <c r="A1342" s="229">
        <v>44964.4375</v>
      </c>
      <c r="B1342" s="228">
        <v>39.200000000000003</v>
      </c>
      <c r="C1342" s="227">
        <v>30.34</v>
      </c>
      <c r="D1342" s="226" t="s">
        <v>79</v>
      </c>
    </row>
    <row r="1343" spans="1:4">
      <c r="A1343" s="229">
        <v>44964.440972222219</v>
      </c>
      <c r="B1343" s="228">
        <v>37.4</v>
      </c>
      <c r="C1343" s="227">
        <v>30.34</v>
      </c>
      <c r="D1343" s="226" t="s">
        <v>79</v>
      </c>
    </row>
    <row r="1344" spans="1:4">
      <c r="A1344" s="229">
        <v>44964.444444444445</v>
      </c>
      <c r="B1344" s="228">
        <v>37.4</v>
      </c>
      <c r="C1344" s="227">
        <v>30.33</v>
      </c>
      <c r="D1344" s="226" t="s">
        <v>79</v>
      </c>
    </row>
    <row r="1345" spans="1:4">
      <c r="A1345" s="229">
        <v>44964.447916666664</v>
      </c>
      <c r="B1345" s="228">
        <v>37.4</v>
      </c>
      <c r="C1345" s="227">
        <v>30.33</v>
      </c>
      <c r="D1345" s="226" t="s">
        <v>79</v>
      </c>
    </row>
    <row r="1346" spans="1:4">
      <c r="A1346" s="229">
        <v>44964.451388888891</v>
      </c>
      <c r="B1346" s="228">
        <v>37.4</v>
      </c>
      <c r="C1346" s="227">
        <v>30.33</v>
      </c>
      <c r="D1346" s="226" t="s">
        <v>79</v>
      </c>
    </row>
    <row r="1347" spans="1:4">
      <c r="A1347" s="229">
        <v>44964.453472222223</v>
      </c>
      <c r="B1347" s="228">
        <v>37.94</v>
      </c>
      <c r="C1347" s="227">
        <v>30.33</v>
      </c>
      <c r="D1347" s="226" t="s">
        <v>79</v>
      </c>
    </row>
    <row r="1348" spans="1:4">
      <c r="A1348" s="229">
        <v>44964.454861111109</v>
      </c>
      <c r="B1348" s="228">
        <v>37.4</v>
      </c>
      <c r="C1348" s="227">
        <v>30.33</v>
      </c>
      <c r="D1348" s="226" t="s">
        <v>79</v>
      </c>
    </row>
    <row r="1349" spans="1:4">
      <c r="A1349" s="229">
        <v>44964.458333333336</v>
      </c>
      <c r="B1349" s="228">
        <v>37.4</v>
      </c>
      <c r="C1349" s="227">
        <v>30.33</v>
      </c>
      <c r="D1349" s="226" t="s">
        <v>79</v>
      </c>
    </row>
    <row r="1350" spans="1:4">
      <c r="A1350" s="229">
        <v>44964.461805555555</v>
      </c>
      <c r="B1350" s="228">
        <v>37.4</v>
      </c>
      <c r="C1350" s="227">
        <v>30.33</v>
      </c>
      <c r="D1350" s="226" t="s">
        <v>79</v>
      </c>
    </row>
    <row r="1351" spans="1:4">
      <c r="A1351" s="229">
        <v>44964.465277777781</v>
      </c>
      <c r="B1351" s="228">
        <v>35.6</v>
      </c>
      <c r="C1351" s="227">
        <v>30.33</v>
      </c>
      <c r="D1351" s="226" t="s">
        <v>79</v>
      </c>
    </row>
    <row r="1352" spans="1:4">
      <c r="A1352" s="229">
        <v>44964.46875</v>
      </c>
      <c r="B1352" s="228">
        <v>37.4</v>
      </c>
      <c r="C1352" s="227">
        <v>30.33</v>
      </c>
      <c r="D1352" s="226" t="s">
        <v>79</v>
      </c>
    </row>
    <row r="1353" spans="1:4">
      <c r="A1353" s="229">
        <v>44964.472222222219</v>
      </c>
      <c r="B1353" s="228">
        <v>37.4</v>
      </c>
      <c r="C1353" s="227">
        <v>30.33</v>
      </c>
      <c r="D1353" s="226" t="s">
        <v>79</v>
      </c>
    </row>
    <row r="1354" spans="1:4">
      <c r="A1354" s="229">
        <v>44964.475694444445</v>
      </c>
      <c r="B1354" s="228">
        <v>37.4</v>
      </c>
      <c r="C1354" s="227">
        <v>30.33</v>
      </c>
      <c r="D1354" s="226" t="s">
        <v>79</v>
      </c>
    </row>
    <row r="1355" spans="1:4">
      <c r="A1355" s="229">
        <v>44964.479166666664</v>
      </c>
      <c r="B1355" s="228">
        <v>37.4</v>
      </c>
      <c r="C1355" s="227">
        <v>30.33</v>
      </c>
      <c r="D1355" s="226" t="s">
        <v>79</v>
      </c>
    </row>
    <row r="1356" spans="1:4">
      <c r="A1356" s="229">
        <v>44964.482638888891</v>
      </c>
      <c r="B1356" s="228">
        <v>37.4</v>
      </c>
      <c r="C1356" s="227">
        <v>30.33</v>
      </c>
      <c r="D1356" s="226" t="s">
        <v>79</v>
      </c>
    </row>
    <row r="1357" spans="1:4">
      <c r="A1357" s="229">
        <v>44964.486111111109</v>
      </c>
      <c r="B1357" s="228">
        <v>35.6</v>
      </c>
      <c r="C1357" s="227">
        <v>30.33</v>
      </c>
      <c r="D1357" s="226" t="s">
        <v>79</v>
      </c>
    </row>
    <row r="1358" spans="1:4">
      <c r="A1358" s="229">
        <v>44964.489583333336</v>
      </c>
      <c r="B1358" s="228">
        <v>37.4</v>
      </c>
      <c r="C1358" s="227">
        <v>30.33</v>
      </c>
      <c r="D1358" s="226" t="s">
        <v>79</v>
      </c>
    </row>
    <row r="1359" spans="1:4">
      <c r="A1359" s="229">
        <v>44964.493055555555</v>
      </c>
      <c r="B1359" s="228">
        <v>37.4</v>
      </c>
      <c r="C1359" s="227">
        <v>30.32</v>
      </c>
      <c r="D1359" s="226" t="s">
        <v>79</v>
      </c>
    </row>
    <row r="1360" spans="1:4">
      <c r="A1360" s="229">
        <v>44964.495138888888</v>
      </c>
      <c r="B1360" s="228">
        <v>37.04</v>
      </c>
      <c r="C1360" s="227">
        <v>30.32</v>
      </c>
      <c r="D1360" s="226" t="s">
        <v>79</v>
      </c>
    </row>
    <row r="1361" spans="1:4">
      <c r="A1361" s="229">
        <v>44964.496527777781</v>
      </c>
      <c r="B1361" s="228">
        <v>37.4</v>
      </c>
      <c r="C1361" s="227">
        <v>30.32</v>
      </c>
      <c r="D1361" s="226" t="s">
        <v>79</v>
      </c>
    </row>
    <row r="1362" spans="1:4">
      <c r="A1362" s="229">
        <v>44964.5</v>
      </c>
      <c r="B1362" s="228">
        <v>35.6</v>
      </c>
      <c r="C1362" s="227">
        <v>30.32</v>
      </c>
      <c r="D1362" s="226" t="s">
        <v>79</v>
      </c>
    </row>
    <row r="1363" spans="1:4">
      <c r="A1363" s="229">
        <v>44964.503472222219</v>
      </c>
      <c r="B1363" s="228">
        <v>35.6</v>
      </c>
      <c r="C1363" s="227">
        <v>30.32</v>
      </c>
      <c r="D1363" s="226" t="s">
        <v>79</v>
      </c>
    </row>
    <row r="1364" spans="1:4">
      <c r="A1364" s="229">
        <v>44964.506944444445</v>
      </c>
      <c r="B1364" s="228">
        <v>35.6</v>
      </c>
      <c r="C1364" s="227">
        <v>30.32</v>
      </c>
      <c r="D1364" s="226" t="s">
        <v>79</v>
      </c>
    </row>
    <row r="1365" spans="1:4">
      <c r="A1365" s="229">
        <v>44964.510416666664</v>
      </c>
      <c r="B1365" s="228">
        <v>35.6</v>
      </c>
      <c r="C1365" s="227">
        <v>30.32</v>
      </c>
      <c r="D1365" s="226" t="s">
        <v>79</v>
      </c>
    </row>
    <row r="1366" spans="1:4">
      <c r="A1366" s="229">
        <v>44964.513888888891</v>
      </c>
      <c r="B1366" s="228">
        <v>35.6</v>
      </c>
      <c r="C1366" s="227">
        <v>30.32</v>
      </c>
      <c r="D1366" s="226" t="s">
        <v>79</v>
      </c>
    </row>
    <row r="1367" spans="1:4">
      <c r="A1367" s="229">
        <v>44964.517361111109</v>
      </c>
      <c r="B1367" s="228">
        <v>35.6</v>
      </c>
      <c r="C1367" s="227">
        <v>30.32</v>
      </c>
      <c r="D1367" s="226" t="s">
        <v>79</v>
      </c>
    </row>
    <row r="1368" spans="1:4">
      <c r="A1368" s="229">
        <v>44964.520833333336</v>
      </c>
      <c r="B1368" s="228">
        <v>35.6</v>
      </c>
      <c r="C1368" s="227">
        <v>30.32</v>
      </c>
      <c r="D1368" s="226" t="s">
        <v>79</v>
      </c>
    </row>
    <row r="1369" spans="1:4">
      <c r="A1369" s="229">
        <v>44964.524305555555</v>
      </c>
      <c r="B1369" s="228">
        <v>35.6</v>
      </c>
      <c r="C1369" s="227">
        <v>30.32</v>
      </c>
      <c r="D1369" s="226" t="s">
        <v>79</v>
      </c>
    </row>
    <row r="1370" spans="1:4">
      <c r="A1370" s="229">
        <v>44964.527777777781</v>
      </c>
      <c r="B1370" s="228">
        <v>35.6</v>
      </c>
      <c r="C1370" s="227">
        <v>30.32</v>
      </c>
      <c r="D1370" s="226" t="s">
        <v>79</v>
      </c>
    </row>
    <row r="1371" spans="1:4">
      <c r="A1371" s="229">
        <v>44964.53125</v>
      </c>
      <c r="B1371" s="228">
        <v>35.6</v>
      </c>
      <c r="C1371" s="227">
        <v>30.33</v>
      </c>
      <c r="D1371" s="226" t="s">
        <v>79</v>
      </c>
    </row>
    <row r="1372" spans="1:4">
      <c r="A1372" s="229">
        <v>44964.534722222219</v>
      </c>
      <c r="B1372" s="228">
        <v>35.6</v>
      </c>
      <c r="C1372" s="227">
        <v>30.33</v>
      </c>
      <c r="D1372" s="226" t="s">
        <v>79</v>
      </c>
    </row>
    <row r="1373" spans="1:4">
      <c r="A1373" s="229">
        <v>44964.536805555559</v>
      </c>
      <c r="B1373" s="228">
        <v>35.06</v>
      </c>
      <c r="C1373" s="227">
        <v>30.33</v>
      </c>
      <c r="D1373" s="226" t="s">
        <v>79</v>
      </c>
    </row>
    <row r="1374" spans="1:4">
      <c r="A1374" s="229">
        <v>44964.538194444445</v>
      </c>
      <c r="B1374" s="228">
        <v>35.6</v>
      </c>
      <c r="C1374" s="227">
        <v>30.33</v>
      </c>
      <c r="D1374" s="226" t="s">
        <v>79</v>
      </c>
    </row>
    <row r="1375" spans="1:4">
      <c r="A1375" s="229">
        <v>44964.541666666664</v>
      </c>
      <c r="B1375" s="228">
        <v>35.6</v>
      </c>
      <c r="C1375" s="227">
        <v>30.33</v>
      </c>
      <c r="D1375" s="226" t="s">
        <v>79</v>
      </c>
    </row>
    <row r="1376" spans="1:4">
      <c r="A1376" s="229">
        <v>44964.545138888891</v>
      </c>
      <c r="B1376" s="228">
        <v>37.4</v>
      </c>
      <c r="C1376" s="227">
        <v>30.33</v>
      </c>
      <c r="D1376" s="226" t="s">
        <v>79</v>
      </c>
    </row>
    <row r="1377" spans="1:4">
      <c r="A1377" s="229">
        <v>44964.548611111109</v>
      </c>
      <c r="B1377" s="228">
        <v>37.4</v>
      </c>
      <c r="C1377" s="227">
        <v>30.33</v>
      </c>
      <c r="D1377" s="226" t="s">
        <v>79</v>
      </c>
    </row>
    <row r="1378" spans="1:4">
      <c r="A1378" s="229">
        <v>44964.552083333336</v>
      </c>
      <c r="B1378" s="228">
        <v>37.4</v>
      </c>
      <c r="C1378" s="227">
        <v>30.33</v>
      </c>
      <c r="D1378" s="226" t="s">
        <v>79</v>
      </c>
    </row>
    <row r="1379" spans="1:4">
      <c r="A1379" s="229">
        <v>44964.555555555555</v>
      </c>
      <c r="B1379" s="228">
        <v>35.6</v>
      </c>
      <c r="C1379" s="227">
        <v>30.33</v>
      </c>
      <c r="D1379" s="226" t="s">
        <v>79</v>
      </c>
    </row>
    <row r="1380" spans="1:4">
      <c r="A1380" s="229">
        <v>44964.559027777781</v>
      </c>
      <c r="B1380" s="228">
        <v>35.6</v>
      </c>
      <c r="C1380" s="227">
        <v>30.33</v>
      </c>
      <c r="D1380" s="226" t="s">
        <v>79</v>
      </c>
    </row>
    <row r="1381" spans="1:4">
      <c r="A1381" s="229">
        <v>44964.5625</v>
      </c>
      <c r="B1381" s="228">
        <v>35.6</v>
      </c>
      <c r="C1381" s="227">
        <v>30.33</v>
      </c>
      <c r="D1381" s="226" t="s">
        <v>79</v>
      </c>
    </row>
    <row r="1382" spans="1:4">
      <c r="A1382" s="229">
        <v>44964.565972222219</v>
      </c>
      <c r="B1382" s="228">
        <v>37.4</v>
      </c>
      <c r="C1382" s="227">
        <v>30.33</v>
      </c>
      <c r="D1382" s="226" t="s">
        <v>79</v>
      </c>
    </row>
    <row r="1383" spans="1:4">
      <c r="A1383" s="229">
        <v>44964.569444444445</v>
      </c>
      <c r="B1383" s="228">
        <v>37.4</v>
      </c>
      <c r="C1383" s="227">
        <v>30.33</v>
      </c>
      <c r="D1383" s="226" t="s">
        <v>79</v>
      </c>
    </row>
    <row r="1384" spans="1:4">
      <c r="A1384" s="229">
        <v>44964.572916666664</v>
      </c>
      <c r="B1384" s="228">
        <v>37.4</v>
      </c>
      <c r="C1384" s="227">
        <v>30.33</v>
      </c>
      <c r="D1384" s="226" t="s">
        <v>79</v>
      </c>
    </row>
    <row r="1385" spans="1:4">
      <c r="A1385" s="229">
        <v>44964.576388888891</v>
      </c>
      <c r="B1385" s="228">
        <v>37.4</v>
      </c>
      <c r="C1385" s="227">
        <v>30.33</v>
      </c>
      <c r="D1385" s="226" t="s">
        <v>79</v>
      </c>
    </row>
    <row r="1386" spans="1:4">
      <c r="A1386" s="229">
        <v>44964.578472222223</v>
      </c>
      <c r="B1386" s="228">
        <v>37.04</v>
      </c>
      <c r="C1386" s="227">
        <v>30.33</v>
      </c>
      <c r="D1386" s="226" t="s">
        <v>79</v>
      </c>
    </row>
    <row r="1387" spans="1:4">
      <c r="A1387" s="229">
        <v>44964.579861111109</v>
      </c>
      <c r="B1387" s="228">
        <v>37.4</v>
      </c>
      <c r="C1387" s="227">
        <v>30.33</v>
      </c>
      <c r="D1387" s="226" t="s">
        <v>79</v>
      </c>
    </row>
    <row r="1388" spans="1:4">
      <c r="A1388" s="229">
        <v>44964.583333333336</v>
      </c>
      <c r="B1388" s="228">
        <v>37.4</v>
      </c>
      <c r="C1388" s="227">
        <v>30.33</v>
      </c>
      <c r="D1388" s="226" t="s">
        <v>79</v>
      </c>
    </row>
    <row r="1389" spans="1:4">
      <c r="A1389" s="229">
        <v>44964.586805555555</v>
      </c>
      <c r="B1389" s="228">
        <v>37.4</v>
      </c>
      <c r="C1389" s="227">
        <v>30.33</v>
      </c>
      <c r="D1389" s="226" t="s">
        <v>79</v>
      </c>
    </row>
    <row r="1390" spans="1:4">
      <c r="A1390" s="229">
        <v>44964.590277777781</v>
      </c>
      <c r="B1390" s="228">
        <v>37.4</v>
      </c>
      <c r="C1390" s="227">
        <v>30.33</v>
      </c>
      <c r="D1390" s="226" t="s">
        <v>79</v>
      </c>
    </row>
    <row r="1391" spans="1:4">
      <c r="A1391" s="229">
        <v>44964.59375</v>
      </c>
      <c r="B1391" s="228">
        <v>37.4</v>
      </c>
      <c r="C1391" s="227">
        <v>30.33</v>
      </c>
      <c r="D1391" s="226" t="s">
        <v>79</v>
      </c>
    </row>
    <row r="1392" spans="1:4">
      <c r="A1392" s="229">
        <v>44964.597222222219</v>
      </c>
      <c r="B1392" s="228">
        <v>37.4</v>
      </c>
      <c r="C1392" s="227">
        <v>30.33</v>
      </c>
      <c r="D1392" s="226" t="s">
        <v>79</v>
      </c>
    </row>
    <row r="1393" spans="1:4">
      <c r="A1393" s="229">
        <v>44964.600694444445</v>
      </c>
      <c r="B1393" s="228">
        <v>37.4</v>
      </c>
      <c r="C1393" s="227">
        <v>30.34</v>
      </c>
      <c r="D1393" s="226" t="s">
        <v>79</v>
      </c>
    </row>
    <row r="1394" spans="1:4">
      <c r="A1394" s="229">
        <v>44964.604166666664</v>
      </c>
      <c r="B1394" s="228">
        <v>37.4</v>
      </c>
      <c r="C1394" s="227">
        <v>30.34</v>
      </c>
      <c r="D1394" s="226" t="s">
        <v>79</v>
      </c>
    </row>
    <row r="1395" spans="1:4">
      <c r="A1395" s="229">
        <v>44964.607638888891</v>
      </c>
      <c r="B1395" s="228">
        <v>37.4</v>
      </c>
      <c r="C1395" s="227">
        <v>30.34</v>
      </c>
      <c r="D1395" s="226" t="s">
        <v>79</v>
      </c>
    </row>
    <row r="1396" spans="1:4">
      <c r="A1396" s="229">
        <v>44964.611111111109</v>
      </c>
      <c r="B1396" s="228">
        <v>37.4</v>
      </c>
      <c r="C1396" s="227">
        <v>30.34</v>
      </c>
      <c r="D1396" s="226" t="s">
        <v>79</v>
      </c>
    </row>
    <row r="1397" spans="1:4">
      <c r="A1397" s="229">
        <v>44964.614583333336</v>
      </c>
      <c r="B1397" s="228">
        <v>37.4</v>
      </c>
      <c r="C1397" s="227">
        <v>30.34</v>
      </c>
      <c r="D1397" s="226" t="s">
        <v>79</v>
      </c>
    </row>
    <row r="1398" spans="1:4">
      <c r="A1398" s="229">
        <v>44964.618055555555</v>
      </c>
      <c r="B1398" s="228">
        <v>37.4</v>
      </c>
      <c r="C1398" s="227">
        <v>30.34</v>
      </c>
      <c r="D1398" s="226" t="s">
        <v>79</v>
      </c>
    </row>
    <row r="1399" spans="1:4">
      <c r="A1399" s="229">
        <v>44964.620138888888</v>
      </c>
      <c r="B1399" s="228">
        <v>37.94</v>
      </c>
      <c r="C1399" s="227">
        <v>30.34</v>
      </c>
      <c r="D1399" s="226" t="s">
        <v>79</v>
      </c>
    </row>
    <row r="1400" spans="1:4">
      <c r="A1400" s="229">
        <v>44964.621527777781</v>
      </c>
      <c r="B1400" s="228">
        <v>37.4</v>
      </c>
      <c r="C1400" s="227">
        <v>30.34</v>
      </c>
      <c r="D1400" s="226" t="s">
        <v>79</v>
      </c>
    </row>
    <row r="1401" spans="1:4">
      <c r="A1401" s="229">
        <v>44964.625</v>
      </c>
      <c r="B1401" s="228">
        <v>37.4</v>
      </c>
      <c r="C1401" s="227">
        <v>30.34</v>
      </c>
      <c r="D1401" s="226" t="s">
        <v>79</v>
      </c>
    </row>
    <row r="1402" spans="1:4">
      <c r="A1402" s="229">
        <v>44964.628472222219</v>
      </c>
      <c r="B1402" s="228">
        <v>39.200000000000003</v>
      </c>
      <c r="C1402" s="227">
        <v>30.34</v>
      </c>
      <c r="D1402" s="226" t="s">
        <v>79</v>
      </c>
    </row>
    <row r="1403" spans="1:4">
      <c r="A1403" s="229">
        <v>44964.631944444445</v>
      </c>
      <c r="B1403" s="228">
        <v>37.4</v>
      </c>
      <c r="C1403" s="227">
        <v>30.35</v>
      </c>
      <c r="D1403" s="226" t="s">
        <v>79</v>
      </c>
    </row>
    <row r="1404" spans="1:4">
      <c r="A1404" s="229">
        <v>44964.635416666664</v>
      </c>
      <c r="B1404" s="228">
        <v>39.200000000000003</v>
      </c>
      <c r="C1404" s="227">
        <v>30.35</v>
      </c>
      <c r="D1404" s="226" t="s">
        <v>79</v>
      </c>
    </row>
    <row r="1405" spans="1:4">
      <c r="A1405" s="229">
        <v>44964.638888888891</v>
      </c>
      <c r="B1405" s="228">
        <v>39.200000000000003</v>
      </c>
      <c r="C1405" s="227">
        <v>30.35</v>
      </c>
      <c r="D1405" s="226" t="s">
        <v>79</v>
      </c>
    </row>
    <row r="1406" spans="1:4">
      <c r="A1406" s="229">
        <v>44964.642361111109</v>
      </c>
      <c r="B1406" s="228">
        <v>39.200000000000003</v>
      </c>
      <c r="C1406" s="227">
        <v>30.35</v>
      </c>
      <c r="D1406" s="226" t="s">
        <v>79</v>
      </c>
    </row>
    <row r="1407" spans="1:4">
      <c r="A1407" s="229">
        <v>44964.645833333336</v>
      </c>
      <c r="B1407" s="228">
        <v>37.4</v>
      </c>
      <c r="C1407" s="227">
        <v>30.35</v>
      </c>
      <c r="D1407" s="226" t="s">
        <v>79</v>
      </c>
    </row>
    <row r="1408" spans="1:4">
      <c r="A1408" s="229">
        <v>44964.649305555555</v>
      </c>
      <c r="B1408" s="228">
        <v>37.4</v>
      </c>
      <c r="C1408" s="227">
        <v>30.35</v>
      </c>
      <c r="D1408" s="226" t="s">
        <v>79</v>
      </c>
    </row>
    <row r="1409" spans="1:4">
      <c r="A1409" s="229">
        <v>44964.652777777781</v>
      </c>
      <c r="B1409" s="228">
        <v>37.4</v>
      </c>
      <c r="C1409" s="227">
        <v>30.36</v>
      </c>
      <c r="D1409" s="226" t="s">
        <v>79</v>
      </c>
    </row>
    <row r="1410" spans="1:4">
      <c r="A1410" s="229">
        <v>44964.65625</v>
      </c>
      <c r="B1410" s="228">
        <v>37.4</v>
      </c>
      <c r="C1410" s="227">
        <v>30.36</v>
      </c>
      <c r="D1410" s="226" t="s">
        <v>79</v>
      </c>
    </row>
    <row r="1411" spans="1:4">
      <c r="A1411" s="229">
        <v>44964.659722222219</v>
      </c>
      <c r="B1411" s="228">
        <v>37.4</v>
      </c>
      <c r="C1411" s="227">
        <v>30.36</v>
      </c>
      <c r="D1411" s="226" t="s">
        <v>79</v>
      </c>
    </row>
    <row r="1412" spans="1:4">
      <c r="A1412" s="229">
        <v>44964.661805555559</v>
      </c>
      <c r="B1412" s="228">
        <v>37.94</v>
      </c>
      <c r="C1412" s="227">
        <v>30.36</v>
      </c>
      <c r="D1412" s="226" t="s">
        <v>79</v>
      </c>
    </row>
    <row r="1413" spans="1:4">
      <c r="A1413" s="229">
        <v>44964.663194444445</v>
      </c>
      <c r="B1413" s="228">
        <v>37.4</v>
      </c>
      <c r="C1413" s="227">
        <v>30.37</v>
      </c>
      <c r="D1413" s="226" t="s">
        <v>79</v>
      </c>
    </row>
    <row r="1414" spans="1:4">
      <c r="A1414" s="229">
        <v>44964.666666666664</v>
      </c>
      <c r="B1414" s="228">
        <v>37.4</v>
      </c>
      <c r="C1414" s="227">
        <v>30.37</v>
      </c>
      <c r="D1414" s="226" t="s">
        <v>79</v>
      </c>
    </row>
    <row r="1415" spans="1:4">
      <c r="A1415" s="229">
        <v>44964.670138888891</v>
      </c>
      <c r="B1415" s="228">
        <v>37.4</v>
      </c>
      <c r="C1415" s="227">
        <v>30.37</v>
      </c>
      <c r="D1415" s="226" t="s">
        <v>79</v>
      </c>
    </row>
    <row r="1416" spans="1:4">
      <c r="A1416" s="229">
        <v>44964.673611111109</v>
      </c>
      <c r="B1416" s="228">
        <v>39.200000000000003</v>
      </c>
      <c r="C1416" s="227">
        <v>30.37</v>
      </c>
      <c r="D1416" s="226" t="s">
        <v>79</v>
      </c>
    </row>
    <row r="1417" spans="1:4">
      <c r="A1417" s="229">
        <v>44964.677083333336</v>
      </c>
      <c r="B1417" s="228">
        <v>39.200000000000003</v>
      </c>
      <c r="C1417" s="227">
        <v>30.38</v>
      </c>
      <c r="D1417" s="226" t="s">
        <v>79</v>
      </c>
    </row>
    <row r="1418" spans="1:4">
      <c r="A1418" s="229">
        <v>44964.680555555555</v>
      </c>
      <c r="B1418" s="228">
        <v>39.200000000000003</v>
      </c>
      <c r="C1418" s="227">
        <v>30.38</v>
      </c>
      <c r="D1418" s="226" t="s">
        <v>79</v>
      </c>
    </row>
    <row r="1419" spans="1:4">
      <c r="A1419" s="229">
        <v>44964.684027777781</v>
      </c>
      <c r="B1419" s="228">
        <v>37.4</v>
      </c>
      <c r="C1419" s="227">
        <v>30.37</v>
      </c>
      <c r="D1419" s="226" t="s">
        <v>79</v>
      </c>
    </row>
    <row r="1420" spans="1:4">
      <c r="A1420" s="229">
        <v>44964.6875</v>
      </c>
      <c r="B1420" s="228">
        <v>39.200000000000003</v>
      </c>
      <c r="C1420" s="227">
        <v>30.38</v>
      </c>
      <c r="D1420" s="226" t="s">
        <v>79</v>
      </c>
    </row>
    <row r="1421" spans="1:4">
      <c r="A1421" s="229">
        <v>44964.690972222219</v>
      </c>
      <c r="B1421" s="228">
        <v>39.200000000000003</v>
      </c>
      <c r="C1421" s="227">
        <v>30.38</v>
      </c>
      <c r="D1421" s="226" t="s">
        <v>79</v>
      </c>
    </row>
    <row r="1422" spans="1:4">
      <c r="A1422" s="229">
        <v>44964.694444444445</v>
      </c>
      <c r="B1422" s="228">
        <v>39.200000000000003</v>
      </c>
      <c r="C1422" s="227">
        <v>30.38</v>
      </c>
      <c r="D1422" s="226" t="s">
        <v>79</v>
      </c>
    </row>
    <row r="1423" spans="1:4">
      <c r="A1423" s="229">
        <v>44964.697916666664</v>
      </c>
      <c r="B1423" s="228">
        <v>39.200000000000003</v>
      </c>
      <c r="C1423" s="227">
        <v>30.39</v>
      </c>
      <c r="D1423" s="226" t="s">
        <v>79</v>
      </c>
    </row>
    <row r="1424" spans="1:4">
      <c r="A1424" s="229">
        <v>44964.701388888891</v>
      </c>
      <c r="B1424" s="228">
        <v>39.200000000000003</v>
      </c>
      <c r="C1424" s="227">
        <v>30.39</v>
      </c>
      <c r="D1424" s="226" t="s">
        <v>79</v>
      </c>
    </row>
    <row r="1425" spans="1:4">
      <c r="A1425" s="229">
        <v>44964.703472222223</v>
      </c>
      <c r="B1425" s="228">
        <v>39.020000000000003</v>
      </c>
      <c r="C1425" s="227">
        <v>30.39</v>
      </c>
      <c r="D1425" s="226" t="s">
        <v>79</v>
      </c>
    </row>
    <row r="1426" spans="1:4">
      <c r="A1426" s="229">
        <v>44964.704861111109</v>
      </c>
      <c r="B1426" s="228">
        <v>39.200000000000003</v>
      </c>
      <c r="C1426" s="227">
        <v>30.39</v>
      </c>
      <c r="D1426" s="226" t="s">
        <v>79</v>
      </c>
    </row>
    <row r="1427" spans="1:4">
      <c r="A1427" s="229">
        <v>44964.708333333336</v>
      </c>
      <c r="B1427" s="228">
        <v>39.200000000000003</v>
      </c>
      <c r="C1427" s="227">
        <v>30.39</v>
      </c>
      <c r="D1427" s="226" t="s">
        <v>79</v>
      </c>
    </row>
    <row r="1428" spans="1:4">
      <c r="A1428" s="229">
        <v>44964.711805555555</v>
      </c>
      <c r="B1428" s="228">
        <v>39.200000000000003</v>
      </c>
      <c r="C1428" s="227">
        <v>30.39</v>
      </c>
      <c r="D1428" s="226" t="s">
        <v>79</v>
      </c>
    </row>
    <row r="1429" spans="1:4">
      <c r="A1429" s="229">
        <v>44964.715277777781</v>
      </c>
      <c r="B1429" s="228">
        <v>41</v>
      </c>
      <c r="C1429" s="227">
        <v>30.39</v>
      </c>
      <c r="D1429" s="226" t="s">
        <v>79</v>
      </c>
    </row>
    <row r="1430" spans="1:4">
      <c r="A1430" s="229">
        <v>44964.71875</v>
      </c>
      <c r="B1430" s="228">
        <v>41</v>
      </c>
      <c r="C1430" s="227">
        <v>30.39</v>
      </c>
      <c r="D1430" s="226" t="s">
        <v>79</v>
      </c>
    </row>
    <row r="1431" spans="1:4">
      <c r="A1431" s="229">
        <v>44964.722222222219</v>
      </c>
      <c r="B1431" s="228">
        <v>41</v>
      </c>
      <c r="C1431" s="227">
        <v>30.39</v>
      </c>
      <c r="D1431" s="226" t="s">
        <v>79</v>
      </c>
    </row>
    <row r="1432" spans="1:4">
      <c r="A1432" s="229">
        <v>44964.725694444445</v>
      </c>
      <c r="B1432" s="228">
        <v>42.8</v>
      </c>
      <c r="C1432" s="227">
        <v>30.39</v>
      </c>
      <c r="D1432" s="226" t="s">
        <v>79</v>
      </c>
    </row>
    <row r="1433" spans="1:4">
      <c r="A1433" s="229">
        <v>44964.729166666664</v>
      </c>
      <c r="B1433" s="228">
        <v>42.8</v>
      </c>
      <c r="C1433" s="227">
        <v>30.39</v>
      </c>
      <c r="D1433" s="226" t="s">
        <v>79</v>
      </c>
    </row>
    <row r="1434" spans="1:4">
      <c r="A1434" s="229">
        <v>44964.732638888891</v>
      </c>
      <c r="B1434" s="228">
        <v>42.8</v>
      </c>
      <c r="C1434" s="227">
        <v>30.39</v>
      </c>
      <c r="D1434" s="226" t="s">
        <v>79</v>
      </c>
    </row>
    <row r="1435" spans="1:4">
      <c r="A1435" s="229">
        <v>44964.736111111109</v>
      </c>
      <c r="B1435" s="228">
        <v>42.8</v>
      </c>
      <c r="C1435" s="227">
        <v>30.39</v>
      </c>
      <c r="D1435" s="226" t="s">
        <v>79</v>
      </c>
    </row>
    <row r="1436" spans="1:4">
      <c r="A1436" s="229">
        <v>44964.739583333336</v>
      </c>
      <c r="B1436" s="228">
        <v>44.6</v>
      </c>
      <c r="C1436" s="227">
        <v>30.39</v>
      </c>
      <c r="D1436" s="226" t="s">
        <v>79</v>
      </c>
    </row>
    <row r="1437" spans="1:4">
      <c r="A1437" s="229">
        <v>44964.743055555555</v>
      </c>
      <c r="B1437" s="228">
        <v>44.6</v>
      </c>
      <c r="C1437" s="227">
        <v>30.39</v>
      </c>
      <c r="D1437" s="226" t="s">
        <v>79</v>
      </c>
    </row>
    <row r="1438" spans="1:4">
      <c r="A1438" s="229">
        <v>44964.745138888888</v>
      </c>
      <c r="B1438" s="228">
        <v>44.96</v>
      </c>
      <c r="C1438" s="227">
        <v>30.39</v>
      </c>
      <c r="D1438" s="226" t="s">
        <v>79</v>
      </c>
    </row>
    <row r="1439" spans="1:4">
      <c r="A1439" s="229">
        <v>44964.746527777781</v>
      </c>
      <c r="B1439" s="228">
        <v>44.6</v>
      </c>
      <c r="C1439" s="227">
        <v>30.39</v>
      </c>
      <c r="D1439" s="226" t="s">
        <v>79</v>
      </c>
    </row>
    <row r="1440" spans="1:4">
      <c r="A1440" s="229">
        <v>44964.753472222219</v>
      </c>
      <c r="B1440" s="228">
        <v>44.6</v>
      </c>
      <c r="C1440" s="227">
        <v>30.4</v>
      </c>
      <c r="D1440" s="226" t="s">
        <v>79</v>
      </c>
    </row>
    <row r="1441" spans="1:4">
      <c r="A1441" s="229">
        <v>44964.756944444445</v>
      </c>
      <c r="B1441" s="228">
        <v>44.6</v>
      </c>
      <c r="C1441" s="227">
        <v>30.4</v>
      </c>
      <c r="D1441" s="226" t="s">
        <v>79</v>
      </c>
    </row>
    <row r="1442" spans="1:4">
      <c r="A1442" s="229">
        <v>44964.760416666664</v>
      </c>
      <c r="B1442" s="228">
        <v>46.4</v>
      </c>
      <c r="C1442" s="227">
        <v>30.4</v>
      </c>
      <c r="D1442" s="226" t="s">
        <v>79</v>
      </c>
    </row>
    <row r="1443" spans="1:4">
      <c r="A1443" s="229">
        <v>44964.763888888891</v>
      </c>
      <c r="B1443" s="228">
        <v>46.4</v>
      </c>
      <c r="C1443" s="227">
        <v>30.4</v>
      </c>
      <c r="D1443" s="226" t="s">
        <v>79</v>
      </c>
    </row>
    <row r="1444" spans="1:4">
      <c r="A1444" s="229">
        <v>44964.767361111109</v>
      </c>
      <c r="B1444" s="228">
        <v>46.4</v>
      </c>
      <c r="C1444" s="227">
        <v>30.4</v>
      </c>
      <c r="D1444" s="226" t="s">
        <v>79</v>
      </c>
    </row>
    <row r="1445" spans="1:4">
      <c r="A1445" s="229">
        <v>44964.770833333336</v>
      </c>
      <c r="B1445" s="228">
        <v>46.4</v>
      </c>
      <c r="C1445" s="227">
        <v>30.4</v>
      </c>
      <c r="D1445" s="226" t="s">
        <v>79</v>
      </c>
    </row>
    <row r="1446" spans="1:4">
      <c r="A1446" s="229">
        <v>44964.774305555555</v>
      </c>
      <c r="B1446" s="228">
        <v>46.4</v>
      </c>
      <c r="C1446" s="227">
        <v>30.4</v>
      </c>
      <c r="D1446" s="226" t="s">
        <v>79</v>
      </c>
    </row>
    <row r="1447" spans="1:4">
      <c r="A1447" s="229">
        <v>44964.777777777781</v>
      </c>
      <c r="B1447" s="228">
        <v>48.2</v>
      </c>
      <c r="C1447" s="227">
        <v>30.4</v>
      </c>
      <c r="D1447" s="226" t="s">
        <v>79</v>
      </c>
    </row>
    <row r="1448" spans="1:4">
      <c r="A1448" s="229">
        <v>44964.78125</v>
      </c>
      <c r="B1448" s="228">
        <v>48.2</v>
      </c>
      <c r="C1448" s="227">
        <v>30.4</v>
      </c>
      <c r="D1448" s="226" t="s">
        <v>79</v>
      </c>
    </row>
    <row r="1449" spans="1:4">
      <c r="A1449" s="229">
        <v>44964.784722222219</v>
      </c>
      <c r="B1449" s="228">
        <v>48.2</v>
      </c>
      <c r="C1449" s="227">
        <v>30.4</v>
      </c>
      <c r="D1449" s="226" t="s">
        <v>79</v>
      </c>
    </row>
    <row r="1450" spans="1:4">
      <c r="A1450" s="229">
        <v>44964.786805555559</v>
      </c>
      <c r="B1450" s="228">
        <v>48.92</v>
      </c>
      <c r="C1450" s="227">
        <v>30.4</v>
      </c>
      <c r="D1450" s="226" t="s">
        <v>79</v>
      </c>
    </row>
    <row r="1451" spans="1:4">
      <c r="A1451" s="229">
        <v>44964.788194444445</v>
      </c>
      <c r="B1451" s="228">
        <v>48.2</v>
      </c>
      <c r="C1451" s="227">
        <v>30.4</v>
      </c>
      <c r="D1451" s="226" t="s">
        <v>79</v>
      </c>
    </row>
    <row r="1452" spans="1:4">
      <c r="A1452" s="229">
        <v>44987.791666666664</v>
      </c>
      <c r="B1452" s="228">
        <v>55.4</v>
      </c>
      <c r="C1452" s="227">
        <v>30.11</v>
      </c>
      <c r="D1452" s="226" t="s">
        <v>79</v>
      </c>
    </row>
    <row r="1453" spans="1:4">
      <c r="A1453" s="229">
        <v>44987.795138888891</v>
      </c>
      <c r="B1453" s="228">
        <v>53.6</v>
      </c>
      <c r="C1453" s="227">
        <v>30.11</v>
      </c>
      <c r="D1453" s="226" t="s">
        <v>79</v>
      </c>
    </row>
    <row r="1454" spans="1:4">
      <c r="A1454" s="229">
        <v>44987.798611111109</v>
      </c>
      <c r="B1454" s="228">
        <v>55.4</v>
      </c>
      <c r="C1454" s="227">
        <v>30.11</v>
      </c>
      <c r="D1454" s="226" t="s">
        <v>79</v>
      </c>
    </row>
    <row r="1455" spans="1:4">
      <c r="A1455" s="229">
        <v>44987.802083333336</v>
      </c>
      <c r="B1455" s="228">
        <v>53.6</v>
      </c>
      <c r="C1455" s="227">
        <v>30.11</v>
      </c>
      <c r="D1455" s="226" t="s">
        <v>79</v>
      </c>
    </row>
    <row r="1456" spans="1:4">
      <c r="A1456" s="229">
        <v>44987.805555555555</v>
      </c>
      <c r="B1456" s="228">
        <v>53.6</v>
      </c>
      <c r="C1456" s="227">
        <v>30.1</v>
      </c>
      <c r="D1456" s="226" t="s">
        <v>79</v>
      </c>
    </row>
    <row r="1457" spans="1:4">
      <c r="A1457" s="229">
        <v>44987.809027777781</v>
      </c>
      <c r="B1457" s="228">
        <v>55.4</v>
      </c>
      <c r="C1457" s="227">
        <v>30.1</v>
      </c>
      <c r="D1457" s="226" t="s">
        <v>79</v>
      </c>
    </row>
    <row r="1458" spans="1:4">
      <c r="A1458" s="229">
        <v>44987.8125</v>
      </c>
      <c r="B1458" s="228">
        <v>53.6</v>
      </c>
      <c r="C1458" s="227">
        <v>30.1</v>
      </c>
      <c r="D1458" s="226" t="s">
        <v>79</v>
      </c>
    </row>
    <row r="1459" spans="1:4">
      <c r="A1459" s="229">
        <v>44987.815972222219</v>
      </c>
      <c r="B1459" s="228">
        <v>55.4</v>
      </c>
      <c r="C1459" s="227">
        <v>30.1</v>
      </c>
      <c r="D1459" s="226" t="s">
        <v>79</v>
      </c>
    </row>
    <row r="1460" spans="1:4">
      <c r="A1460" s="229">
        <v>44987.819444444445</v>
      </c>
      <c r="B1460" s="228">
        <v>55.4</v>
      </c>
      <c r="C1460" s="227">
        <v>30.1</v>
      </c>
      <c r="D1460" s="226" t="s">
        <v>79</v>
      </c>
    </row>
    <row r="1461" spans="1:4">
      <c r="A1461" s="229">
        <v>44987.822916666664</v>
      </c>
      <c r="B1461" s="228">
        <v>55.4</v>
      </c>
      <c r="C1461" s="227">
        <v>30.1</v>
      </c>
      <c r="D1461" s="226" t="s">
        <v>79</v>
      </c>
    </row>
    <row r="1462" spans="1:4">
      <c r="A1462" s="229">
        <v>44987.826388888891</v>
      </c>
      <c r="B1462" s="228">
        <v>53.6</v>
      </c>
      <c r="C1462" s="227">
        <v>30.1</v>
      </c>
      <c r="D1462" s="226" t="s">
        <v>79</v>
      </c>
    </row>
    <row r="1463" spans="1:4">
      <c r="A1463" s="229">
        <v>44987.828472222223</v>
      </c>
      <c r="B1463" s="228">
        <v>55.04</v>
      </c>
      <c r="C1463" s="227">
        <v>30.1</v>
      </c>
      <c r="D1463" s="226" t="s">
        <v>79</v>
      </c>
    </row>
    <row r="1464" spans="1:4">
      <c r="A1464" s="229">
        <v>44987.829861111109</v>
      </c>
      <c r="B1464" s="228">
        <v>55.4</v>
      </c>
      <c r="C1464" s="227">
        <v>30.1</v>
      </c>
      <c r="D1464" s="226" t="s">
        <v>79</v>
      </c>
    </row>
    <row r="1465" spans="1:4">
      <c r="A1465" s="229">
        <v>44991.8125</v>
      </c>
      <c r="B1465" s="228">
        <v>35.6</v>
      </c>
      <c r="C1465" s="227">
        <v>30.14</v>
      </c>
      <c r="D1465" s="226" t="s">
        <v>374</v>
      </c>
    </row>
    <row r="1466" spans="1:4">
      <c r="A1466" s="229">
        <v>44991.813194444447</v>
      </c>
      <c r="B1466" s="228">
        <v>35.96</v>
      </c>
      <c r="C1466" s="227">
        <v>30.14</v>
      </c>
      <c r="D1466" s="226" t="s">
        <v>374</v>
      </c>
    </row>
    <row r="1467" spans="1:4">
      <c r="A1467" s="229">
        <v>44991.815972222219</v>
      </c>
      <c r="B1467" s="228">
        <v>35.6</v>
      </c>
      <c r="C1467" s="227">
        <v>30.14</v>
      </c>
      <c r="D1467" s="226" t="s">
        <v>366</v>
      </c>
    </row>
    <row r="1468" spans="1:4">
      <c r="A1468" s="229">
        <v>44991.818055555559</v>
      </c>
      <c r="B1468" s="228">
        <v>35.96</v>
      </c>
      <c r="C1468" s="227">
        <v>30.14</v>
      </c>
      <c r="D1468" s="226" t="s">
        <v>372</v>
      </c>
    </row>
    <row r="1469" spans="1:4">
      <c r="A1469" s="229">
        <v>44991.819444444445</v>
      </c>
      <c r="B1469" s="228">
        <v>35.6</v>
      </c>
      <c r="C1469" s="227">
        <v>30.14</v>
      </c>
      <c r="D1469" s="226" t="s">
        <v>374</v>
      </c>
    </row>
    <row r="1470" spans="1:4">
      <c r="A1470" s="229">
        <v>44991.822916666664</v>
      </c>
      <c r="B1470" s="228">
        <v>35.6</v>
      </c>
      <c r="C1470" s="227">
        <v>30.15</v>
      </c>
      <c r="D1470" s="226" t="s">
        <v>374</v>
      </c>
    </row>
    <row r="1471" spans="1:4">
      <c r="A1471" s="229">
        <v>44991.825694444444</v>
      </c>
      <c r="B1471" s="228">
        <v>35.6</v>
      </c>
      <c r="C1471" s="227">
        <v>30.15</v>
      </c>
      <c r="D1471" s="226" t="s">
        <v>374</v>
      </c>
    </row>
    <row r="1472" spans="1:4">
      <c r="A1472" s="229">
        <v>44991.826388888891</v>
      </c>
      <c r="B1472" s="228">
        <v>35.6</v>
      </c>
      <c r="C1472" s="227">
        <v>30.15</v>
      </c>
      <c r="D1472" s="226" t="s">
        <v>372</v>
      </c>
    </row>
    <row r="1473" spans="1:4">
      <c r="A1473" s="229">
        <v>44991.828472222223</v>
      </c>
      <c r="B1473" s="228">
        <v>35.96</v>
      </c>
      <c r="C1473" s="227">
        <v>30.15</v>
      </c>
      <c r="D1473" s="226" t="s">
        <v>372</v>
      </c>
    </row>
    <row r="1474" spans="1:4">
      <c r="A1474" s="229">
        <v>44991.829861111109</v>
      </c>
      <c r="B1474" s="228">
        <v>35.6</v>
      </c>
      <c r="C1474" s="227">
        <v>30.15</v>
      </c>
      <c r="D1474" s="226" t="s">
        <v>372</v>
      </c>
    </row>
    <row r="1475" spans="1:4">
      <c r="A1475" s="229">
        <v>44991.832638888889</v>
      </c>
      <c r="B1475" s="228">
        <v>35.96</v>
      </c>
      <c r="C1475" s="227">
        <v>30.15</v>
      </c>
      <c r="D1475" s="226" t="s">
        <v>372</v>
      </c>
    </row>
    <row r="1476" spans="1:4">
      <c r="A1476" s="229">
        <v>44991.833333333336</v>
      </c>
      <c r="B1476" s="228">
        <v>35.6</v>
      </c>
      <c r="C1476" s="227">
        <v>30.15</v>
      </c>
      <c r="D1476" s="226" t="s">
        <v>372</v>
      </c>
    </row>
    <row r="1477" spans="1:4">
      <c r="A1477" s="229">
        <v>44991.836805555555</v>
      </c>
      <c r="B1477" s="228">
        <v>35.6</v>
      </c>
      <c r="C1477" s="227">
        <v>30.15</v>
      </c>
      <c r="D1477" s="226" t="s">
        <v>366</v>
      </c>
    </row>
    <row r="1478" spans="1:4">
      <c r="A1478" s="229">
        <v>44991.840277777781</v>
      </c>
      <c r="B1478" s="228">
        <v>35.6</v>
      </c>
      <c r="C1478" s="227">
        <v>30.15</v>
      </c>
      <c r="D1478" s="226" t="s">
        <v>366</v>
      </c>
    </row>
    <row r="1479" spans="1:4">
      <c r="A1479" s="229">
        <v>44991.84375</v>
      </c>
      <c r="B1479" s="228">
        <v>35.6</v>
      </c>
      <c r="C1479" s="227">
        <v>30.15</v>
      </c>
      <c r="D1479" s="226" t="s">
        <v>366</v>
      </c>
    </row>
    <row r="1480" spans="1:4">
      <c r="A1480" s="229">
        <v>44991.847222222219</v>
      </c>
      <c r="B1480" s="228">
        <v>35.6</v>
      </c>
      <c r="C1480" s="227">
        <v>30.15</v>
      </c>
      <c r="D1480" s="226" t="s">
        <v>366</v>
      </c>
    </row>
    <row r="1481" spans="1:4">
      <c r="A1481" s="229">
        <v>44991.850694444445</v>
      </c>
      <c r="B1481" s="228">
        <v>35.6</v>
      </c>
      <c r="C1481" s="227">
        <v>30.15</v>
      </c>
      <c r="D1481" s="226" t="s">
        <v>366</v>
      </c>
    </row>
    <row r="1482" spans="1:4">
      <c r="A1482" s="229">
        <v>44991.851388888892</v>
      </c>
      <c r="B1482" s="228">
        <v>35.96</v>
      </c>
      <c r="C1482" s="227">
        <v>30.15</v>
      </c>
      <c r="D1482" s="226" t="s">
        <v>366</v>
      </c>
    </row>
    <row r="1483" spans="1:4">
      <c r="A1483" s="229">
        <v>45030.805555555555</v>
      </c>
      <c r="B1483" s="228">
        <v>62.6</v>
      </c>
      <c r="C1483" s="227">
        <v>29.95</v>
      </c>
      <c r="D1483" s="226" t="s">
        <v>79</v>
      </c>
    </row>
    <row r="1484" spans="1:4">
      <c r="A1484" s="229">
        <v>45030.809027777781</v>
      </c>
      <c r="B1484" s="228">
        <v>62.6</v>
      </c>
      <c r="C1484" s="227">
        <v>29.95</v>
      </c>
      <c r="D1484" s="226" t="s">
        <v>79</v>
      </c>
    </row>
    <row r="1485" spans="1:4">
      <c r="A1485" s="229">
        <v>45030.8125</v>
      </c>
      <c r="B1485" s="228">
        <v>62.6</v>
      </c>
      <c r="C1485" s="227">
        <v>29.95</v>
      </c>
      <c r="D1485" s="226" t="s">
        <v>79</v>
      </c>
    </row>
    <row r="1486" spans="1:4">
      <c r="A1486" s="229">
        <v>45030.815972222219</v>
      </c>
      <c r="B1486" s="228">
        <v>64.400000000000006</v>
      </c>
      <c r="C1486" s="227">
        <v>29.95</v>
      </c>
      <c r="D1486" s="226" t="s">
        <v>79</v>
      </c>
    </row>
    <row r="1487" spans="1:4">
      <c r="A1487" s="229">
        <v>45030.819444444445</v>
      </c>
      <c r="B1487" s="228">
        <v>62.6</v>
      </c>
      <c r="C1487" s="227">
        <v>29.95</v>
      </c>
      <c r="D1487" s="226" t="s">
        <v>79</v>
      </c>
    </row>
    <row r="1488" spans="1:4">
      <c r="A1488" s="229">
        <v>45030.822916666664</v>
      </c>
      <c r="B1488" s="228">
        <v>62.6</v>
      </c>
      <c r="C1488" s="227">
        <v>29.95</v>
      </c>
      <c r="D1488" s="226" t="s">
        <v>79</v>
      </c>
    </row>
    <row r="1489" spans="1:4">
      <c r="A1489" s="229">
        <v>45030.826388888891</v>
      </c>
      <c r="B1489" s="228">
        <v>62.6</v>
      </c>
      <c r="C1489" s="227">
        <v>29.95</v>
      </c>
      <c r="D1489" s="226" t="s">
        <v>79</v>
      </c>
    </row>
    <row r="1490" spans="1:4">
      <c r="A1490" s="229">
        <v>45030.828472222223</v>
      </c>
      <c r="B1490" s="228">
        <v>62.96</v>
      </c>
      <c r="C1490" s="227">
        <v>29.95</v>
      </c>
      <c r="D1490" s="226" t="s">
        <v>79</v>
      </c>
    </row>
    <row r="1491" spans="1:4">
      <c r="A1491" s="229">
        <v>45030.829861111109</v>
      </c>
      <c r="B1491" s="228">
        <v>64.400000000000006</v>
      </c>
      <c r="C1491" s="227">
        <v>29.95</v>
      </c>
      <c r="D1491" s="226" t="s">
        <v>79</v>
      </c>
    </row>
    <row r="1492" spans="1:4">
      <c r="A1492" s="229">
        <v>45030.833333333336</v>
      </c>
      <c r="B1492" s="228">
        <v>64.400000000000006</v>
      </c>
      <c r="C1492" s="227">
        <v>29.94</v>
      </c>
      <c r="D1492" s="226" t="s">
        <v>79</v>
      </c>
    </row>
    <row r="1493" spans="1:4">
      <c r="A1493" s="229">
        <v>45030.836805555555</v>
      </c>
      <c r="B1493" s="228">
        <v>64.400000000000006</v>
      </c>
      <c r="C1493" s="227">
        <v>29.94</v>
      </c>
      <c r="D1493" s="226" t="s">
        <v>79</v>
      </c>
    </row>
    <row r="1494" spans="1:4">
      <c r="A1494" s="229">
        <v>45030.840277777781</v>
      </c>
      <c r="B1494" s="228">
        <v>62.6</v>
      </c>
      <c r="C1494" s="227">
        <v>29.94</v>
      </c>
      <c r="D1494" s="226" t="s">
        <v>79</v>
      </c>
    </row>
    <row r="1495" spans="1:4">
      <c r="A1495" s="229">
        <v>45030.84375</v>
      </c>
      <c r="B1495" s="228">
        <v>64.400000000000006</v>
      </c>
      <c r="C1495" s="227">
        <v>29.94</v>
      </c>
      <c r="D1495" s="226" t="s">
        <v>79</v>
      </c>
    </row>
    <row r="1496" spans="1:4">
      <c r="A1496" s="229">
        <v>45030.847222222219</v>
      </c>
      <c r="B1496" s="228">
        <v>64.400000000000006</v>
      </c>
      <c r="C1496" s="227">
        <v>29.94</v>
      </c>
      <c r="D1496" s="226" t="s">
        <v>79</v>
      </c>
    </row>
    <row r="1497" spans="1:4">
      <c r="A1497" s="229">
        <v>45030.850694444445</v>
      </c>
      <c r="B1497" s="228">
        <v>64.400000000000006</v>
      </c>
      <c r="C1497" s="227">
        <v>29.94</v>
      </c>
      <c r="D1497" s="226" t="s">
        <v>79</v>
      </c>
    </row>
    <row r="1498" spans="1:4">
      <c r="A1498" s="229">
        <v>45030.854166666664</v>
      </c>
      <c r="B1498" s="228">
        <v>64.400000000000006</v>
      </c>
      <c r="C1498" s="227">
        <v>29.94</v>
      </c>
      <c r="D1498" s="226" t="s">
        <v>79</v>
      </c>
    </row>
    <row r="1499" spans="1:4">
      <c r="A1499" s="229">
        <v>45030.857638888891</v>
      </c>
      <c r="B1499" s="228">
        <v>64.400000000000006</v>
      </c>
      <c r="C1499" s="227">
        <v>29.94</v>
      </c>
      <c r="D1499" s="226" t="s">
        <v>79</v>
      </c>
    </row>
    <row r="1500" spans="1:4">
      <c r="A1500" s="229">
        <v>44674.243055555555</v>
      </c>
      <c r="B1500" s="228">
        <v>53.6</v>
      </c>
      <c r="C1500" s="227">
        <v>30.16</v>
      </c>
      <c r="D1500" s="226" t="s">
        <v>367</v>
      </c>
    </row>
    <row r="1501" spans="1:4">
      <c r="A1501" s="229">
        <v>44674.245138888888</v>
      </c>
      <c r="B1501" s="228">
        <v>55.04</v>
      </c>
      <c r="C1501" s="227">
        <v>30.17</v>
      </c>
      <c r="D1501" s="226" t="s">
        <v>368</v>
      </c>
    </row>
    <row r="1502" spans="1:4">
      <c r="A1502" s="229">
        <v>44674.246527777781</v>
      </c>
      <c r="B1502" s="228">
        <v>55.4</v>
      </c>
      <c r="C1502" s="227">
        <v>30.17</v>
      </c>
      <c r="D1502" s="226" t="s">
        <v>368</v>
      </c>
    </row>
    <row r="1503" spans="1:4">
      <c r="A1503" s="229">
        <v>44674.25</v>
      </c>
      <c r="B1503" s="228">
        <v>53.6</v>
      </c>
      <c r="C1503" s="227">
        <v>30.17</v>
      </c>
      <c r="D1503" s="226" t="s">
        <v>369</v>
      </c>
    </row>
    <row r="1504" spans="1:4">
      <c r="A1504" s="229">
        <v>44674.253472222219</v>
      </c>
      <c r="B1504" s="228">
        <v>53.6</v>
      </c>
      <c r="C1504" s="227">
        <v>30.16</v>
      </c>
      <c r="D1504" s="226" t="s">
        <v>369</v>
      </c>
    </row>
    <row r="1505" spans="1:4">
      <c r="A1505" s="229">
        <v>44675.329861111109</v>
      </c>
      <c r="B1505" s="228">
        <v>57.2</v>
      </c>
      <c r="C1505" s="227">
        <v>30.13</v>
      </c>
      <c r="D1505" s="226" t="s">
        <v>79</v>
      </c>
    </row>
    <row r="1506" spans="1:4">
      <c r="A1506" s="229">
        <v>44675.330555555556</v>
      </c>
      <c r="B1506" s="228">
        <v>57.02</v>
      </c>
      <c r="C1506" s="227">
        <v>30.13</v>
      </c>
      <c r="D1506" s="226" t="s">
        <v>79</v>
      </c>
    </row>
    <row r="1507" spans="1:4">
      <c r="A1507" s="229">
        <v>44675.333333333336</v>
      </c>
      <c r="B1507" s="228">
        <v>57.2</v>
      </c>
      <c r="C1507" s="227">
        <v>30.14</v>
      </c>
      <c r="D1507" s="226" t="s">
        <v>79</v>
      </c>
    </row>
    <row r="1508" spans="1:4">
      <c r="A1508" s="229">
        <v>44873.756944444445</v>
      </c>
      <c r="B1508" s="228">
        <v>39.200000000000003</v>
      </c>
      <c r="C1508" s="227">
        <v>29.64</v>
      </c>
      <c r="D1508" s="226" t="s">
        <v>371</v>
      </c>
    </row>
    <row r="1509" spans="1:4">
      <c r="A1509" s="229">
        <v>44873.760416666664</v>
      </c>
      <c r="B1509" s="228">
        <v>39.200000000000003</v>
      </c>
      <c r="C1509" s="227">
        <v>29.63</v>
      </c>
      <c r="D1509" s="226" t="s">
        <v>371</v>
      </c>
    </row>
    <row r="1510" spans="1:4">
      <c r="A1510" s="229">
        <v>44873.763888888891</v>
      </c>
      <c r="B1510" s="228">
        <v>39.200000000000003</v>
      </c>
      <c r="C1510" s="227">
        <v>29.62</v>
      </c>
      <c r="D1510" s="226" t="s">
        <v>371</v>
      </c>
    </row>
    <row r="1511" spans="1:4">
      <c r="A1511" s="229">
        <v>44873.767361111109</v>
      </c>
      <c r="B1511" s="228">
        <v>39.200000000000003</v>
      </c>
      <c r="C1511" s="227">
        <v>29.61</v>
      </c>
      <c r="D1511" s="226" t="s">
        <v>371</v>
      </c>
    </row>
    <row r="1512" spans="1:4">
      <c r="A1512" s="229">
        <v>44873.770833333336</v>
      </c>
      <c r="B1512" s="228">
        <v>39.200000000000003</v>
      </c>
      <c r="C1512" s="227">
        <v>29.6</v>
      </c>
      <c r="D1512" s="226" t="s">
        <v>371</v>
      </c>
    </row>
    <row r="1513" spans="1:4">
      <c r="A1513" s="229">
        <v>44873.774305555555</v>
      </c>
      <c r="B1513" s="228">
        <v>39.200000000000003</v>
      </c>
      <c r="C1513" s="227">
        <v>29.6</v>
      </c>
      <c r="D1513" s="226" t="s">
        <v>371</v>
      </c>
    </row>
    <row r="1514" spans="1:4">
      <c r="A1514" s="229">
        <v>44873.777777777781</v>
      </c>
      <c r="B1514" s="228">
        <v>39.200000000000003</v>
      </c>
      <c r="C1514" s="227">
        <v>29.6</v>
      </c>
      <c r="D1514" s="226" t="s">
        <v>371</v>
      </c>
    </row>
    <row r="1515" spans="1:4">
      <c r="A1515" s="229">
        <v>44873.78125</v>
      </c>
      <c r="B1515" s="228">
        <v>39.200000000000003</v>
      </c>
      <c r="C1515" s="227">
        <v>29.59</v>
      </c>
      <c r="D1515" s="226" t="s">
        <v>371</v>
      </c>
    </row>
    <row r="1516" spans="1:4">
      <c r="A1516" s="229">
        <v>44873.784722222219</v>
      </c>
      <c r="B1516" s="228">
        <v>39.200000000000003</v>
      </c>
      <c r="C1516" s="227">
        <v>29.59</v>
      </c>
      <c r="D1516" s="226" t="s">
        <v>371</v>
      </c>
    </row>
    <row r="1517" spans="1:4">
      <c r="A1517" s="229">
        <v>44964.753472222219</v>
      </c>
      <c r="B1517" s="228">
        <v>44.6</v>
      </c>
      <c r="C1517" s="227">
        <v>30.4</v>
      </c>
      <c r="D1517" s="226" t="s">
        <v>79</v>
      </c>
    </row>
    <row r="1518" spans="1:4">
      <c r="A1518" s="229">
        <v>44964.756944444445</v>
      </c>
      <c r="B1518" s="228">
        <v>44.6</v>
      </c>
      <c r="C1518" s="227">
        <v>30.4</v>
      </c>
      <c r="D1518" s="226" t="s">
        <v>79</v>
      </c>
    </row>
    <row r="1519" spans="1:4">
      <c r="A1519" s="229">
        <v>44964.760416666664</v>
      </c>
      <c r="B1519" s="228">
        <v>46.4</v>
      </c>
      <c r="C1519" s="227">
        <v>30.4</v>
      </c>
      <c r="D1519" s="226" t="s">
        <v>79</v>
      </c>
    </row>
    <row r="1520" spans="1:4">
      <c r="A1520" s="229">
        <v>44964.763888888891</v>
      </c>
      <c r="B1520" s="228">
        <v>46.4</v>
      </c>
      <c r="C1520" s="227">
        <v>30.4</v>
      </c>
      <c r="D1520" s="226" t="s">
        <v>79</v>
      </c>
    </row>
    <row r="1521" spans="1:4">
      <c r="A1521" s="229">
        <v>44964.767361111109</v>
      </c>
      <c r="B1521" s="228">
        <v>46.4</v>
      </c>
      <c r="C1521" s="227">
        <v>30.4</v>
      </c>
      <c r="D1521" s="226" t="s">
        <v>79</v>
      </c>
    </row>
    <row r="1522" spans="1:4">
      <c r="A1522" s="229">
        <v>44964.770833333336</v>
      </c>
      <c r="B1522" s="228">
        <v>46.4</v>
      </c>
      <c r="C1522" s="227">
        <v>30.4</v>
      </c>
      <c r="D1522" s="226" t="s">
        <v>79</v>
      </c>
    </row>
    <row r="1523" spans="1:4">
      <c r="A1523" s="229">
        <v>44964.774305555555</v>
      </c>
      <c r="B1523" s="228">
        <v>46.4</v>
      </c>
      <c r="C1523" s="227">
        <v>30.4</v>
      </c>
      <c r="D1523" s="226" t="s">
        <v>79</v>
      </c>
    </row>
    <row r="1524" spans="1:4">
      <c r="A1524" s="229">
        <v>44964.777777777781</v>
      </c>
      <c r="B1524" s="228">
        <v>48.2</v>
      </c>
      <c r="C1524" s="227">
        <v>30.4</v>
      </c>
      <c r="D1524" s="226" t="s">
        <v>79</v>
      </c>
    </row>
    <row r="1525" spans="1:4">
      <c r="A1525" s="229">
        <v>44964.78125</v>
      </c>
      <c r="B1525" s="228">
        <v>48.2</v>
      </c>
      <c r="C1525" s="227">
        <v>30.4</v>
      </c>
      <c r="D1525" s="226" t="s">
        <v>79</v>
      </c>
    </row>
    <row r="1526" spans="1:4">
      <c r="A1526" s="229">
        <v>44964.784722222219</v>
      </c>
      <c r="B1526" s="228">
        <v>48.2</v>
      </c>
      <c r="C1526" s="227">
        <v>30.4</v>
      </c>
      <c r="D1526" s="226" t="s">
        <v>79</v>
      </c>
    </row>
    <row r="1527" spans="1:4">
      <c r="A1527" s="229">
        <v>44964.786805555559</v>
      </c>
      <c r="B1527" s="228">
        <v>48.92</v>
      </c>
      <c r="C1527" s="227">
        <v>30.4</v>
      </c>
      <c r="D1527" s="226" t="s">
        <v>79</v>
      </c>
    </row>
    <row r="1528" spans="1:4">
      <c r="A1528" s="229">
        <v>44964.788194444445</v>
      </c>
      <c r="B1528" s="228">
        <v>48.2</v>
      </c>
      <c r="C1528" s="227">
        <v>30.4</v>
      </c>
      <c r="D1528" s="226" t="s">
        <v>79</v>
      </c>
    </row>
    <row r="1529" spans="1:4">
      <c r="A1529" s="229">
        <v>44987.791666666664</v>
      </c>
      <c r="B1529" s="228">
        <v>55.4</v>
      </c>
      <c r="C1529" s="227">
        <v>30.11</v>
      </c>
      <c r="D1529" s="226" t="s">
        <v>79</v>
      </c>
    </row>
    <row r="1530" spans="1:4">
      <c r="A1530" s="229">
        <v>44987.795138888891</v>
      </c>
      <c r="B1530" s="228">
        <v>53.6</v>
      </c>
      <c r="C1530" s="227">
        <v>30.11</v>
      </c>
      <c r="D1530" s="226" t="s">
        <v>79</v>
      </c>
    </row>
    <row r="1531" spans="1:4">
      <c r="A1531" s="229">
        <v>44987.798611111109</v>
      </c>
      <c r="B1531" s="228">
        <v>55.4</v>
      </c>
      <c r="C1531" s="227">
        <v>30.11</v>
      </c>
      <c r="D1531" s="226" t="s">
        <v>79</v>
      </c>
    </row>
    <row r="1532" spans="1:4">
      <c r="A1532" s="229">
        <v>44987.802083333336</v>
      </c>
      <c r="B1532" s="228">
        <v>53.6</v>
      </c>
      <c r="C1532" s="227">
        <v>30.11</v>
      </c>
      <c r="D1532" s="226" t="s">
        <v>79</v>
      </c>
    </row>
    <row r="1533" spans="1:4">
      <c r="A1533" s="229">
        <v>44987.805555555555</v>
      </c>
      <c r="B1533" s="228">
        <v>53.6</v>
      </c>
      <c r="C1533" s="227">
        <v>30.1</v>
      </c>
      <c r="D1533" s="226" t="s">
        <v>79</v>
      </c>
    </row>
    <row r="1534" spans="1:4">
      <c r="A1534" s="229">
        <v>44987.809027777781</v>
      </c>
      <c r="B1534" s="228">
        <v>55.4</v>
      </c>
      <c r="C1534" s="227">
        <v>30.1</v>
      </c>
      <c r="D1534" s="226" t="s">
        <v>79</v>
      </c>
    </row>
    <row r="1535" spans="1:4">
      <c r="A1535" s="229">
        <v>44987.8125</v>
      </c>
      <c r="B1535" s="228">
        <v>53.6</v>
      </c>
      <c r="C1535" s="227">
        <v>30.1</v>
      </c>
      <c r="D1535" s="226" t="s">
        <v>79</v>
      </c>
    </row>
    <row r="1536" spans="1:4">
      <c r="A1536" s="229">
        <v>44987.815972222219</v>
      </c>
      <c r="B1536" s="228">
        <v>55.4</v>
      </c>
      <c r="C1536" s="227">
        <v>30.1</v>
      </c>
      <c r="D1536" s="226" t="s">
        <v>79</v>
      </c>
    </row>
    <row r="1537" spans="1:4">
      <c r="A1537" s="229">
        <v>44987.819444444445</v>
      </c>
      <c r="B1537" s="228">
        <v>55.4</v>
      </c>
      <c r="C1537" s="227">
        <v>30.1</v>
      </c>
      <c r="D1537" s="226" t="s">
        <v>79</v>
      </c>
    </row>
    <row r="1538" spans="1:4">
      <c r="A1538" s="229">
        <v>44987.822916666664</v>
      </c>
      <c r="B1538" s="228">
        <v>55.4</v>
      </c>
      <c r="C1538" s="227">
        <v>30.1</v>
      </c>
      <c r="D1538" s="226" t="s">
        <v>79</v>
      </c>
    </row>
    <row r="1539" spans="1:4">
      <c r="A1539" s="229">
        <v>44987.826388888891</v>
      </c>
      <c r="B1539" s="228">
        <v>53.6</v>
      </c>
      <c r="C1539" s="227">
        <v>30.1</v>
      </c>
      <c r="D1539" s="226" t="s">
        <v>79</v>
      </c>
    </row>
    <row r="1540" spans="1:4">
      <c r="A1540" s="229">
        <v>44987.828472222223</v>
      </c>
      <c r="B1540" s="228">
        <v>55.04</v>
      </c>
      <c r="C1540" s="227">
        <v>30.1</v>
      </c>
      <c r="D1540" s="226" t="s">
        <v>79</v>
      </c>
    </row>
    <row r="1541" spans="1:4">
      <c r="A1541" s="229">
        <v>44987.829861111109</v>
      </c>
      <c r="B1541" s="228">
        <v>55.4</v>
      </c>
      <c r="C1541" s="227">
        <v>30.1</v>
      </c>
      <c r="D1541" s="226" t="s">
        <v>79</v>
      </c>
    </row>
    <row r="1542" spans="1:4">
      <c r="A1542" s="229">
        <v>44991.8125</v>
      </c>
      <c r="B1542" s="228">
        <v>35.6</v>
      </c>
      <c r="C1542" s="227">
        <v>30.14</v>
      </c>
      <c r="D1542" s="226" t="s">
        <v>374</v>
      </c>
    </row>
    <row r="1543" spans="1:4">
      <c r="A1543" s="229">
        <v>44991.813194444447</v>
      </c>
      <c r="B1543" s="228">
        <v>35.96</v>
      </c>
      <c r="C1543" s="227">
        <v>30.14</v>
      </c>
      <c r="D1543" s="226" t="s">
        <v>374</v>
      </c>
    </row>
    <row r="1544" spans="1:4">
      <c r="A1544" s="229">
        <v>44991.815972222219</v>
      </c>
      <c r="B1544" s="228">
        <v>35.6</v>
      </c>
      <c r="C1544" s="227">
        <v>30.14</v>
      </c>
      <c r="D1544" s="226" t="s">
        <v>366</v>
      </c>
    </row>
    <row r="1545" spans="1:4">
      <c r="A1545" s="229">
        <v>44991.818055555559</v>
      </c>
      <c r="B1545" s="228">
        <v>35.96</v>
      </c>
      <c r="C1545" s="227">
        <v>30.14</v>
      </c>
      <c r="D1545" s="226" t="s">
        <v>372</v>
      </c>
    </row>
    <row r="1546" spans="1:4">
      <c r="A1546" s="229">
        <v>44991.819444444445</v>
      </c>
      <c r="B1546" s="228">
        <v>35.6</v>
      </c>
      <c r="C1546" s="227">
        <v>30.14</v>
      </c>
      <c r="D1546" s="226" t="s">
        <v>374</v>
      </c>
    </row>
    <row r="1547" spans="1:4">
      <c r="A1547" s="229">
        <v>44991.822916666664</v>
      </c>
      <c r="B1547" s="228">
        <v>35.6</v>
      </c>
      <c r="C1547" s="227">
        <v>30.15</v>
      </c>
      <c r="D1547" s="226" t="s">
        <v>374</v>
      </c>
    </row>
    <row r="1548" spans="1:4">
      <c r="A1548" s="229">
        <v>44991.825694444444</v>
      </c>
      <c r="B1548" s="228">
        <v>35.6</v>
      </c>
      <c r="C1548" s="227">
        <v>30.15</v>
      </c>
      <c r="D1548" s="226" t="s">
        <v>374</v>
      </c>
    </row>
    <row r="1549" spans="1:4">
      <c r="A1549" s="229">
        <v>44991.826388888891</v>
      </c>
      <c r="B1549" s="228">
        <v>35.6</v>
      </c>
      <c r="C1549" s="227">
        <v>30.15</v>
      </c>
      <c r="D1549" s="226" t="s">
        <v>372</v>
      </c>
    </row>
    <row r="1550" spans="1:4">
      <c r="A1550" s="229">
        <v>44991.828472222223</v>
      </c>
      <c r="B1550" s="228">
        <v>35.96</v>
      </c>
      <c r="C1550" s="227">
        <v>30.15</v>
      </c>
      <c r="D1550" s="226" t="s">
        <v>372</v>
      </c>
    </row>
    <row r="1551" spans="1:4">
      <c r="A1551" s="229">
        <v>44991.829861111109</v>
      </c>
      <c r="B1551" s="228">
        <v>35.6</v>
      </c>
      <c r="C1551" s="227">
        <v>30.15</v>
      </c>
      <c r="D1551" s="226" t="s">
        <v>372</v>
      </c>
    </row>
    <row r="1552" spans="1:4">
      <c r="A1552" s="229">
        <v>44991.832638888889</v>
      </c>
      <c r="B1552" s="228">
        <v>35.96</v>
      </c>
      <c r="C1552" s="227">
        <v>30.15</v>
      </c>
      <c r="D1552" s="226" t="s">
        <v>372</v>
      </c>
    </row>
    <row r="1553" spans="1:4">
      <c r="A1553" s="229">
        <v>44991.833333333336</v>
      </c>
      <c r="B1553" s="228">
        <v>35.6</v>
      </c>
      <c r="C1553" s="227">
        <v>30.15</v>
      </c>
      <c r="D1553" s="226" t="s">
        <v>372</v>
      </c>
    </row>
    <row r="1554" spans="1:4">
      <c r="A1554" s="229">
        <v>44991.836805555555</v>
      </c>
      <c r="B1554" s="228">
        <v>35.6</v>
      </c>
      <c r="C1554" s="227">
        <v>30.15</v>
      </c>
      <c r="D1554" s="226" t="s">
        <v>366</v>
      </c>
    </row>
    <row r="1555" spans="1:4">
      <c r="A1555" s="229">
        <v>44991.840277777781</v>
      </c>
      <c r="B1555" s="228">
        <v>35.6</v>
      </c>
      <c r="C1555" s="227">
        <v>30.15</v>
      </c>
      <c r="D1555" s="226" t="s">
        <v>366</v>
      </c>
    </row>
    <row r="1556" spans="1:4">
      <c r="A1556" s="229">
        <v>44991.84375</v>
      </c>
      <c r="B1556" s="228">
        <v>35.6</v>
      </c>
      <c r="C1556" s="227">
        <v>30.15</v>
      </c>
      <c r="D1556" s="226" t="s">
        <v>366</v>
      </c>
    </row>
    <row r="1557" spans="1:4">
      <c r="A1557" s="229">
        <v>44991.847222222219</v>
      </c>
      <c r="B1557" s="228">
        <v>35.6</v>
      </c>
      <c r="C1557" s="227">
        <v>30.15</v>
      </c>
      <c r="D1557" s="226" t="s">
        <v>366</v>
      </c>
    </row>
    <row r="1558" spans="1:4">
      <c r="A1558" s="229">
        <v>44991.850694444445</v>
      </c>
      <c r="B1558" s="228">
        <v>35.6</v>
      </c>
      <c r="C1558" s="227">
        <v>30.15</v>
      </c>
      <c r="D1558" s="226" t="s">
        <v>366</v>
      </c>
    </row>
    <row r="1559" spans="1:4">
      <c r="A1559" s="229">
        <v>44991.851388888892</v>
      </c>
      <c r="B1559" s="228">
        <v>35.96</v>
      </c>
      <c r="C1559" s="227">
        <v>30.15</v>
      </c>
      <c r="D1559" s="226" t="s">
        <v>366</v>
      </c>
    </row>
    <row r="1560" spans="1:4">
      <c r="A1560" s="229">
        <v>44991.815972222219</v>
      </c>
      <c r="B1560" s="228">
        <v>35.6</v>
      </c>
      <c r="C1560" s="227">
        <v>30.14</v>
      </c>
      <c r="D1560" s="226" t="s">
        <v>366</v>
      </c>
    </row>
    <row r="1561" spans="1:4">
      <c r="A1561" s="229">
        <v>44991.818055555559</v>
      </c>
      <c r="B1561" s="228">
        <v>35.96</v>
      </c>
      <c r="C1561" s="227">
        <v>30.14</v>
      </c>
      <c r="D1561" s="226" t="s">
        <v>372</v>
      </c>
    </row>
    <row r="1562" spans="1:4">
      <c r="A1562" s="229">
        <v>44991.819444444445</v>
      </c>
      <c r="B1562" s="228">
        <v>35.6</v>
      </c>
      <c r="C1562" s="227">
        <v>30.14</v>
      </c>
      <c r="D1562" s="226" t="s">
        <v>374</v>
      </c>
    </row>
    <row r="1563" spans="1:4">
      <c r="A1563" s="229">
        <v>44991.822916666664</v>
      </c>
      <c r="B1563" s="228">
        <v>35.6</v>
      </c>
      <c r="C1563" s="227">
        <v>30.15</v>
      </c>
      <c r="D1563" s="226" t="s">
        <v>374</v>
      </c>
    </row>
    <row r="1564" spans="1:4">
      <c r="A1564" s="229">
        <v>44991.825694444444</v>
      </c>
      <c r="B1564" s="228">
        <v>35.6</v>
      </c>
      <c r="C1564" s="227">
        <v>30.15</v>
      </c>
      <c r="D1564" s="226" t="s">
        <v>374</v>
      </c>
    </row>
    <row r="1565" spans="1:4">
      <c r="A1565" s="229">
        <v>44991.826388888891</v>
      </c>
      <c r="B1565" s="228">
        <v>35.6</v>
      </c>
      <c r="C1565" s="227">
        <v>30.15</v>
      </c>
      <c r="D1565" s="226" t="s">
        <v>372</v>
      </c>
    </row>
    <row r="1566" spans="1:4">
      <c r="A1566" s="229">
        <v>44991.828472222223</v>
      </c>
      <c r="B1566" s="228">
        <v>35.96</v>
      </c>
      <c r="C1566" s="227">
        <v>30.15</v>
      </c>
      <c r="D1566" s="226" t="s">
        <v>372</v>
      </c>
    </row>
    <row r="1567" spans="1:4">
      <c r="A1567" s="229">
        <v>44991.829861111109</v>
      </c>
      <c r="B1567" s="228">
        <v>35.6</v>
      </c>
      <c r="C1567" s="227">
        <v>30.15</v>
      </c>
      <c r="D1567" s="226" t="s">
        <v>372</v>
      </c>
    </row>
    <row r="1568" spans="1:4">
      <c r="A1568" s="229">
        <v>44991.832638888889</v>
      </c>
      <c r="B1568" s="228">
        <v>35.96</v>
      </c>
      <c r="C1568" s="227">
        <v>30.15</v>
      </c>
      <c r="D1568" s="226" t="s">
        <v>372</v>
      </c>
    </row>
    <row r="1569" spans="1:4">
      <c r="A1569" s="229">
        <v>44991.833333333336</v>
      </c>
      <c r="B1569" s="228">
        <v>35.6</v>
      </c>
      <c r="C1569" s="227">
        <v>30.15</v>
      </c>
      <c r="D1569" s="226" t="s">
        <v>372</v>
      </c>
    </row>
    <row r="1570" spans="1:4">
      <c r="A1570" s="229">
        <v>44991.836805555555</v>
      </c>
      <c r="B1570" s="228">
        <v>35.6</v>
      </c>
      <c r="C1570" s="227">
        <v>30.15</v>
      </c>
      <c r="D1570" s="226" t="s">
        <v>366</v>
      </c>
    </row>
    <row r="1571" spans="1:4">
      <c r="A1571" s="229">
        <v>44991.840277777781</v>
      </c>
      <c r="B1571" s="228">
        <v>35.6</v>
      </c>
      <c r="C1571" s="227">
        <v>30.15</v>
      </c>
      <c r="D1571" s="226" t="s">
        <v>366</v>
      </c>
    </row>
    <row r="1572" spans="1:4">
      <c r="A1572" s="229">
        <v>44991.84375</v>
      </c>
      <c r="B1572" s="228">
        <v>35.6</v>
      </c>
      <c r="C1572" s="227">
        <v>30.15</v>
      </c>
      <c r="D1572" s="226" t="s">
        <v>366</v>
      </c>
    </row>
    <row r="1573" spans="1:4">
      <c r="A1573" s="229">
        <v>44991.847222222219</v>
      </c>
      <c r="B1573" s="228">
        <v>35.6</v>
      </c>
      <c r="C1573" s="227">
        <v>30.15</v>
      </c>
      <c r="D1573" s="226" t="s">
        <v>366</v>
      </c>
    </row>
    <row r="1574" spans="1:4">
      <c r="A1574" s="229">
        <v>44991.850694444445</v>
      </c>
      <c r="B1574" s="228">
        <v>35.6</v>
      </c>
      <c r="C1574" s="227">
        <v>30.15</v>
      </c>
      <c r="D1574" s="226" t="s">
        <v>366</v>
      </c>
    </row>
    <row r="1575" spans="1:4">
      <c r="A1575" s="229">
        <v>44991.851388888892</v>
      </c>
      <c r="B1575" s="228">
        <v>35.96</v>
      </c>
      <c r="C1575" s="227">
        <v>30.15</v>
      </c>
      <c r="D1575" s="226" t="s">
        <v>366</v>
      </c>
    </row>
    <row r="1576" spans="1:4">
      <c r="A1576" s="229">
        <v>45030.8125</v>
      </c>
      <c r="B1576" s="228">
        <v>62.6</v>
      </c>
      <c r="C1576" s="227">
        <v>29.95</v>
      </c>
      <c r="D1576" s="226" t="s">
        <v>79</v>
      </c>
    </row>
    <row r="1577" spans="1:4">
      <c r="A1577" s="229">
        <v>45030.815972222219</v>
      </c>
      <c r="B1577" s="228">
        <v>64.400000000000006</v>
      </c>
      <c r="C1577" s="227">
        <v>29.95</v>
      </c>
      <c r="D1577" s="226" t="s">
        <v>79</v>
      </c>
    </row>
    <row r="1578" spans="1:4">
      <c r="A1578" s="229">
        <v>45030.819444444445</v>
      </c>
      <c r="B1578" s="228">
        <v>62.6</v>
      </c>
      <c r="C1578" s="227">
        <v>29.95</v>
      </c>
      <c r="D1578" s="226" t="s">
        <v>79</v>
      </c>
    </row>
    <row r="1579" spans="1:4">
      <c r="A1579" s="229">
        <v>45030.822916666664</v>
      </c>
      <c r="B1579" s="228">
        <v>62.6</v>
      </c>
      <c r="C1579" s="227">
        <v>29.95</v>
      </c>
      <c r="D1579" s="226" t="s">
        <v>79</v>
      </c>
    </row>
    <row r="1580" spans="1:4">
      <c r="A1580" s="229">
        <v>45030.826388888891</v>
      </c>
      <c r="B1580" s="228">
        <v>62.6</v>
      </c>
      <c r="C1580" s="227">
        <v>29.95</v>
      </c>
      <c r="D1580" s="226" t="s">
        <v>79</v>
      </c>
    </row>
    <row r="1581" spans="1:4">
      <c r="A1581" s="229">
        <v>45030.828472222223</v>
      </c>
      <c r="B1581" s="228">
        <v>62.96</v>
      </c>
      <c r="C1581" s="227">
        <v>29.95</v>
      </c>
      <c r="D1581" s="226" t="s">
        <v>79</v>
      </c>
    </row>
    <row r="1582" spans="1:4">
      <c r="A1582" s="229">
        <v>45030.829861111109</v>
      </c>
      <c r="B1582" s="228">
        <v>64.400000000000006</v>
      </c>
      <c r="C1582" s="227">
        <v>29.95</v>
      </c>
      <c r="D1582" s="226" t="s">
        <v>79</v>
      </c>
    </row>
    <row r="1583" spans="1:4">
      <c r="A1583" s="229">
        <v>45030.833333333336</v>
      </c>
      <c r="B1583" s="228">
        <v>64.400000000000006</v>
      </c>
      <c r="C1583" s="227">
        <v>29.94</v>
      </c>
      <c r="D1583" s="226" t="s">
        <v>79</v>
      </c>
    </row>
    <row r="1584" spans="1:4">
      <c r="A1584" s="229">
        <v>45030.836805555555</v>
      </c>
      <c r="B1584" s="228">
        <v>64.400000000000006</v>
      </c>
      <c r="C1584" s="227">
        <v>29.94</v>
      </c>
      <c r="D1584" s="226" t="s">
        <v>79</v>
      </c>
    </row>
    <row r="1585" spans="1:4">
      <c r="A1585" s="229">
        <v>45030.840277777781</v>
      </c>
      <c r="B1585" s="228">
        <v>62.6</v>
      </c>
      <c r="C1585" s="227">
        <v>29.94</v>
      </c>
      <c r="D1585" s="226" t="s">
        <v>79</v>
      </c>
    </row>
    <row r="1586" spans="1:4">
      <c r="A1586" s="229">
        <v>45030.84375</v>
      </c>
      <c r="B1586" s="228">
        <v>64.400000000000006</v>
      </c>
      <c r="C1586" s="227">
        <v>29.94</v>
      </c>
      <c r="D1586" s="226" t="s">
        <v>79</v>
      </c>
    </row>
    <row r="1587" spans="1:4">
      <c r="A1587" s="229">
        <v>45030.847222222219</v>
      </c>
      <c r="B1587" s="228">
        <v>64.400000000000006</v>
      </c>
      <c r="C1587" s="227">
        <v>29.94</v>
      </c>
      <c r="D1587" s="226" t="s">
        <v>79</v>
      </c>
    </row>
    <row r="1588" spans="1:4">
      <c r="A1588" s="229">
        <v>45030.850694444445</v>
      </c>
      <c r="B1588" s="228">
        <v>64.400000000000006</v>
      </c>
      <c r="C1588" s="227">
        <v>29.94</v>
      </c>
      <c r="D1588" s="226" t="s">
        <v>79</v>
      </c>
    </row>
    <row r="1589" spans="1:4">
      <c r="A1589" s="229">
        <v>45030.854166666664</v>
      </c>
      <c r="B1589" s="228">
        <v>64.400000000000006</v>
      </c>
      <c r="C1589" s="227">
        <v>29.94</v>
      </c>
      <c r="D1589" s="226" t="s">
        <v>79</v>
      </c>
    </row>
    <row r="1590" spans="1:4">
      <c r="A1590" s="229">
        <v>45203.791666666664</v>
      </c>
      <c r="B1590" s="228">
        <v>86</v>
      </c>
      <c r="C1590" s="227">
        <v>30.04</v>
      </c>
      <c r="D1590" s="226" t="s">
        <v>79</v>
      </c>
    </row>
    <row r="1591" spans="1:4">
      <c r="A1591" s="229">
        <v>45203.795138888891</v>
      </c>
      <c r="B1591" s="228">
        <v>86</v>
      </c>
      <c r="C1591" s="227">
        <v>30.04</v>
      </c>
      <c r="D1591" s="226" t="s">
        <v>79</v>
      </c>
    </row>
    <row r="1592" spans="1:4">
      <c r="A1592" s="229">
        <v>45203.798611111109</v>
      </c>
      <c r="B1592" s="228">
        <v>84.2</v>
      </c>
      <c r="C1592" s="227">
        <v>30.03</v>
      </c>
      <c r="D1592" s="226" t="s">
        <v>79</v>
      </c>
    </row>
    <row r="1593" spans="1:4">
      <c r="A1593" s="229">
        <v>45203.802083333336</v>
      </c>
      <c r="B1593" s="228">
        <v>86</v>
      </c>
      <c r="C1593" s="227">
        <v>30.04</v>
      </c>
      <c r="D1593" s="226" t="s">
        <v>79</v>
      </c>
    </row>
    <row r="1594" spans="1:4">
      <c r="A1594" s="229">
        <v>45203.805555555555</v>
      </c>
      <c r="B1594" s="228">
        <v>87.8</v>
      </c>
      <c r="C1594" s="227">
        <v>30.03</v>
      </c>
      <c r="D1594" s="226" t="s">
        <v>79</v>
      </c>
    </row>
    <row r="1595" spans="1:4">
      <c r="A1595" s="229">
        <v>45203.809027777781</v>
      </c>
      <c r="B1595" s="228">
        <v>87.8</v>
      </c>
      <c r="C1595" s="227">
        <v>30.03</v>
      </c>
      <c r="D1595" s="226" t="s">
        <v>79</v>
      </c>
    </row>
    <row r="1596" spans="1:4">
      <c r="A1596" s="229">
        <v>45203.8125</v>
      </c>
      <c r="B1596" s="228">
        <v>87.8</v>
      </c>
      <c r="C1596" s="227">
        <v>30.03</v>
      </c>
      <c r="D1596" s="226" t="s">
        <v>79</v>
      </c>
    </row>
    <row r="1597" spans="1:4">
      <c r="A1597" s="229">
        <v>45203.815972222219</v>
      </c>
      <c r="B1597" s="228">
        <v>87.8</v>
      </c>
      <c r="C1597" s="227">
        <v>30.03</v>
      </c>
      <c r="D1597" s="226" t="s">
        <v>79</v>
      </c>
    </row>
    <row r="1598" spans="1:4">
      <c r="A1598" s="229">
        <v>45203.819444444445</v>
      </c>
      <c r="B1598" s="228">
        <v>87.8</v>
      </c>
      <c r="C1598" s="227">
        <v>30.03</v>
      </c>
      <c r="D1598" s="226" t="s">
        <v>79</v>
      </c>
    </row>
    <row r="1599" spans="1:4">
      <c r="A1599" s="229">
        <v>45203.822916666664</v>
      </c>
      <c r="B1599" s="228">
        <v>87.8</v>
      </c>
      <c r="C1599" s="227">
        <v>30.02</v>
      </c>
      <c r="D1599" s="226" t="s">
        <v>79</v>
      </c>
    </row>
    <row r="1600" spans="1:4">
      <c r="A1600" s="229">
        <v>45203.826388888891</v>
      </c>
      <c r="B1600" s="228">
        <v>87.8</v>
      </c>
      <c r="C1600" s="227">
        <v>30.02</v>
      </c>
      <c r="D1600" s="226" t="s">
        <v>79</v>
      </c>
    </row>
    <row r="1601" spans="1:4">
      <c r="A1601" s="229">
        <v>45203.828472222223</v>
      </c>
      <c r="B1601" s="228">
        <v>87.98</v>
      </c>
      <c r="C1601" s="227">
        <v>30.02</v>
      </c>
      <c r="D1601" s="226" t="s">
        <v>79</v>
      </c>
    </row>
    <row r="1602" spans="1:4">
      <c r="A1602" s="229">
        <v>45203.829861111109</v>
      </c>
      <c r="B1602" s="228">
        <v>87.8</v>
      </c>
      <c r="C1602" s="227">
        <v>30.02</v>
      </c>
      <c r="D1602" s="226" t="s">
        <v>79</v>
      </c>
    </row>
    <row r="1603" spans="1:4">
      <c r="A1603" s="229">
        <v>45212.75</v>
      </c>
      <c r="B1603" s="228">
        <v>66.2</v>
      </c>
      <c r="C1603" s="227">
        <v>29.89</v>
      </c>
      <c r="D1603" s="226" t="s">
        <v>79</v>
      </c>
    </row>
    <row r="1604" spans="1:4">
      <c r="A1604" s="229">
        <v>45212.753472222219</v>
      </c>
      <c r="B1604" s="228">
        <v>66.2</v>
      </c>
      <c r="C1604" s="227">
        <v>29.89</v>
      </c>
      <c r="D1604" s="226" t="s">
        <v>79</v>
      </c>
    </row>
    <row r="1605" spans="1:4">
      <c r="A1605" s="229">
        <v>45212.756944444445</v>
      </c>
      <c r="B1605" s="228">
        <v>66.2</v>
      </c>
      <c r="C1605" s="227">
        <v>29.89</v>
      </c>
      <c r="D1605" s="226" t="s">
        <v>79</v>
      </c>
    </row>
    <row r="1606" spans="1:4">
      <c r="A1606" s="229">
        <v>45212.760416666664</v>
      </c>
      <c r="B1606" s="228">
        <v>66.2</v>
      </c>
      <c r="C1606" s="227">
        <v>29.89</v>
      </c>
      <c r="D1606" s="226" t="s">
        <v>79</v>
      </c>
    </row>
    <row r="1607" spans="1:4">
      <c r="A1607" s="229">
        <v>45212.763888888891</v>
      </c>
      <c r="B1607" s="228">
        <v>66.2</v>
      </c>
      <c r="C1607" s="227">
        <v>29.89</v>
      </c>
      <c r="D1607" s="226" t="s">
        <v>79</v>
      </c>
    </row>
    <row r="1608" spans="1:4">
      <c r="A1608" s="229">
        <v>45212.767361111109</v>
      </c>
      <c r="B1608" s="228">
        <v>68</v>
      </c>
      <c r="C1608" s="227">
        <v>29.89</v>
      </c>
      <c r="D1608" s="226" t="s">
        <v>79</v>
      </c>
    </row>
    <row r="1609" spans="1:4">
      <c r="A1609" s="229">
        <v>45212.770833333336</v>
      </c>
      <c r="B1609" s="228">
        <v>69.8</v>
      </c>
      <c r="C1609" s="227">
        <v>29.89</v>
      </c>
      <c r="D1609" s="226" t="s">
        <v>79</v>
      </c>
    </row>
    <row r="1610" spans="1:4">
      <c r="A1610" s="229">
        <v>45212.774305555555</v>
      </c>
      <c r="B1610" s="228">
        <v>69.8</v>
      </c>
      <c r="C1610" s="227">
        <v>29.89</v>
      </c>
      <c r="D1610" s="226" t="s">
        <v>79</v>
      </c>
    </row>
    <row r="1611" spans="1:4">
      <c r="A1611" s="229">
        <v>45212.777777777781</v>
      </c>
      <c r="B1611" s="228">
        <v>69.8</v>
      </c>
      <c r="C1611" s="227">
        <v>29.89</v>
      </c>
      <c r="D1611" s="226" t="s">
        <v>79</v>
      </c>
    </row>
    <row r="1612" spans="1:4">
      <c r="A1612" s="229">
        <v>45212.78125</v>
      </c>
      <c r="B1612" s="228">
        <v>69.8</v>
      </c>
      <c r="C1612" s="227">
        <v>29.89</v>
      </c>
      <c r="D1612" s="226" t="s">
        <v>79</v>
      </c>
    </row>
    <row r="1613" spans="1:4">
      <c r="A1613" s="229">
        <v>45212.784722222219</v>
      </c>
      <c r="B1613" s="228">
        <v>69.8</v>
      </c>
      <c r="C1613" s="227">
        <v>29.88</v>
      </c>
      <c r="D1613" s="226" t="s">
        <v>79</v>
      </c>
    </row>
    <row r="1614" spans="1:4">
      <c r="A1614" s="229">
        <v>45212.786805555559</v>
      </c>
      <c r="B1614" s="228">
        <v>69.98</v>
      </c>
      <c r="C1614" s="227">
        <v>29.88</v>
      </c>
      <c r="D1614" s="226" t="s">
        <v>79</v>
      </c>
    </row>
    <row r="1615" spans="1:4">
      <c r="A1615" s="229">
        <v>45212.788194444445</v>
      </c>
      <c r="B1615" s="228">
        <v>71.599999999999994</v>
      </c>
      <c r="C1615" s="227">
        <v>29.88</v>
      </c>
      <c r="D1615" s="226" t="s">
        <v>79</v>
      </c>
    </row>
    <row r="1616" spans="1:4">
      <c r="A1616" s="229">
        <v>45225.75</v>
      </c>
      <c r="B1616" s="228">
        <v>59</v>
      </c>
      <c r="C1616" s="227">
        <v>30.16</v>
      </c>
      <c r="D1616" s="226" t="s">
        <v>79</v>
      </c>
    </row>
    <row r="1617" spans="1:4">
      <c r="A1617" s="229">
        <v>45225.753472222219</v>
      </c>
      <c r="B1617" s="228">
        <v>59</v>
      </c>
      <c r="C1617" s="227">
        <v>30.16</v>
      </c>
      <c r="D1617" s="226" t="s">
        <v>79</v>
      </c>
    </row>
    <row r="1618" spans="1:4">
      <c r="A1618" s="229">
        <v>45225.756944444445</v>
      </c>
      <c r="B1618" s="228">
        <v>59</v>
      </c>
      <c r="C1618" s="227">
        <v>30.16</v>
      </c>
      <c r="D1618" s="226" t="s">
        <v>79</v>
      </c>
    </row>
    <row r="1619" spans="1:4">
      <c r="A1619" s="229">
        <v>45225.760416666664</v>
      </c>
      <c r="B1619" s="228">
        <v>60.8</v>
      </c>
      <c r="C1619" s="227">
        <v>30.16</v>
      </c>
      <c r="D1619" s="226" t="s">
        <v>79</v>
      </c>
    </row>
    <row r="1620" spans="1:4">
      <c r="A1620" s="229">
        <v>45225.763888888891</v>
      </c>
      <c r="B1620" s="228">
        <v>60.8</v>
      </c>
      <c r="C1620" s="227">
        <v>30.15</v>
      </c>
      <c r="D1620" s="226" t="s">
        <v>79</v>
      </c>
    </row>
    <row r="1621" spans="1:4">
      <c r="A1621" s="229">
        <v>45225.767361111109</v>
      </c>
      <c r="B1621" s="228">
        <v>60.8</v>
      </c>
      <c r="C1621" s="227">
        <v>30.15</v>
      </c>
      <c r="D1621" s="226" t="s">
        <v>79</v>
      </c>
    </row>
    <row r="1622" spans="1:4">
      <c r="A1622" s="229">
        <v>45225.770833333336</v>
      </c>
      <c r="B1622" s="228">
        <v>60.8</v>
      </c>
      <c r="C1622" s="227">
        <v>30.15</v>
      </c>
      <c r="D1622" s="226" t="s">
        <v>79</v>
      </c>
    </row>
    <row r="1623" spans="1:4">
      <c r="A1623" s="229">
        <v>45225.774305555555</v>
      </c>
      <c r="B1623" s="228">
        <v>60.8</v>
      </c>
      <c r="C1623" s="227">
        <v>30.15</v>
      </c>
      <c r="D1623" s="226" t="s">
        <v>79</v>
      </c>
    </row>
    <row r="1624" spans="1:4">
      <c r="A1624" s="229">
        <v>45225.777777777781</v>
      </c>
      <c r="B1624" s="228">
        <v>60.8</v>
      </c>
      <c r="C1624" s="227">
        <v>30.15</v>
      </c>
      <c r="D1624" s="226" t="s">
        <v>79</v>
      </c>
    </row>
    <row r="1625" spans="1:4">
      <c r="A1625" s="229">
        <v>45225.78125</v>
      </c>
      <c r="B1625" s="228">
        <v>62.6</v>
      </c>
      <c r="C1625" s="227">
        <v>30.15</v>
      </c>
      <c r="D1625" s="226" t="s">
        <v>79</v>
      </c>
    </row>
    <row r="1626" spans="1:4">
      <c r="A1626" s="229">
        <v>45225.784722222219</v>
      </c>
      <c r="B1626" s="228">
        <v>62.6</v>
      </c>
      <c r="C1626" s="227">
        <v>30.15</v>
      </c>
      <c r="D1626" s="226" t="s">
        <v>79</v>
      </c>
    </row>
    <row r="1627" spans="1:4">
      <c r="A1627" s="229">
        <v>45225.786805555559</v>
      </c>
      <c r="B1627" s="228">
        <v>62.06</v>
      </c>
      <c r="C1627" s="227">
        <v>30.15</v>
      </c>
      <c r="D1627" s="226" t="s">
        <v>79</v>
      </c>
    </row>
    <row r="1628" spans="1:4">
      <c r="A1628" s="229">
        <v>45225.788194444445</v>
      </c>
      <c r="B1628" s="228">
        <v>62.6</v>
      </c>
      <c r="C1628" s="227">
        <v>30.15</v>
      </c>
      <c r="D1628" s="226" t="s">
        <v>79</v>
      </c>
    </row>
    <row r="1629" spans="1:4">
      <c r="A1629" s="229">
        <v>45366.791666666664</v>
      </c>
      <c r="B1629" s="228">
        <v>69.8</v>
      </c>
      <c r="C1629" s="227">
        <v>29.95</v>
      </c>
      <c r="D1629" s="226" t="s">
        <v>79</v>
      </c>
    </row>
    <row r="1630" spans="1:4">
      <c r="A1630" s="229">
        <v>45366.795138888891</v>
      </c>
      <c r="B1630" s="228">
        <v>69.8</v>
      </c>
      <c r="C1630" s="227">
        <v>29.95</v>
      </c>
      <c r="D1630" s="226" t="s">
        <v>79</v>
      </c>
    </row>
    <row r="1631" spans="1:4">
      <c r="A1631" s="229">
        <v>45366.798611111109</v>
      </c>
      <c r="B1631" s="228">
        <v>71.599999999999994</v>
      </c>
      <c r="C1631" s="227">
        <v>29.95</v>
      </c>
      <c r="D1631" s="226" t="s">
        <v>79</v>
      </c>
    </row>
    <row r="1632" spans="1:4">
      <c r="A1632" s="229">
        <v>45366.802083333336</v>
      </c>
      <c r="B1632" s="228">
        <v>71.599999999999994</v>
      </c>
      <c r="C1632" s="227">
        <v>29.95</v>
      </c>
      <c r="D1632" s="226" t="s">
        <v>79</v>
      </c>
    </row>
    <row r="1633" spans="1:4">
      <c r="A1633" s="229">
        <v>45366.805555555555</v>
      </c>
      <c r="B1633" s="228">
        <v>71.599999999999994</v>
      </c>
      <c r="C1633" s="227">
        <v>29.95</v>
      </c>
      <c r="D1633" s="226" t="s">
        <v>79</v>
      </c>
    </row>
    <row r="1634" spans="1:4">
      <c r="A1634" s="229">
        <v>45366.809027777781</v>
      </c>
      <c r="B1634" s="228">
        <v>71.599999999999994</v>
      </c>
      <c r="C1634" s="227">
        <v>29.95</v>
      </c>
      <c r="D1634" s="226" t="s">
        <v>79</v>
      </c>
    </row>
    <row r="1635" spans="1:4">
      <c r="A1635" s="229">
        <v>45366.8125</v>
      </c>
      <c r="B1635" s="228">
        <v>71.599999999999994</v>
      </c>
      <c r="C1635" s="227">
        <v>29.94</v>
      </c>
      <c r="D1635" s="226" t="s">
        <v>79</v>
      </c>
    </row>
    <row r="1636" spans="1:4">
      <c r="A1636" s="229">
        <v>45366.815972222219</v>
      </c>
      <c r="B1636" s="228">
        <v>71.599999999999994</v>
      </c>
      <c r="C1636" s="227">
        <v>29.94</v>
      </c>
      <c r="D1636" s="226" t="s">
        <v>79</v>
      </c>
    </row>
    <row r="1637" spans="1:4">
      <c r="A1637" s="229">
        <v>45366.819444444445</v>
      </c>
      <c r="B1637" s="228">
        <v>71.599999999999994</v>
      </c>
      <c r="C1637" s="227">
        <v>29.94</v>
      </c>
      <c r="D1637" s="226" t="s">
        <v>79</v>
      </c>
    </row>
    <row r="1638" spans="1:4">
      <c r="A1638" s="229">
        <v>45366.822916666664</v>
      </c>
      <c r="B1638" s="228">
        <v>71.599999999999994</v>
      </c>
      <c r="C1638" s="227">
        <v>29.94</v>
      </c>
      <c r="D1638" s="226" t="s">
        <v>79</v>
      </c>
    </row>
    <row r="1639" spans="1:4">
      <c r="A1639" s="229">
        <v>45366.826388888891</v>
      </c>
      <c r="B1639" s="228">
        <v>71.599999999999994</v>
      </c>
      <c r="C1639" s="227">
        <v>29.94</v>
      </c>
      <c r="D1639" s="226" t="s">
        <v>79</v>
      </c>
    </row>
    <row r="1640" spans="1:4">
      <c r="A1640" s="229">
        <v>45366.828472222223</v>
      </c>
      <c r="B1640" s="228">
        <v>71.959999999999994</v>
      </c>
      <c r="C1640" s="227">
        <v>29.94</v>
      </c>
      <c r="D1640" s="226" t="s">
        <v>79</v>
      </c>
    </row>
    <row r="1641" spans="1:4">
      <c r="A1641" s="229">
        <v>45366.829861111109</v>
      </c>
      <c r="B1641" s="228">
        <v>71.599999999999994</v>
      </c>
      <c r="C1641" s="227">
        <v>29.94</v>
      </c>
      <c r="D1641" s="226" t="s">
        <v>79</v>
      </c>
    </row>
    <row r="1642" spans="1:4">
      <c r="A1642" s="229">
        <v>45377.791666666664</v>
      </c>
      <c r="B1642" s="228">
        <v>60.8</v>
      </c>
      <c r="C1642" s="227">
        <v>30.1</v>
      </c>
      <c r="D1642" s="226" t="s">
        <v>79</v>
      </c>
    </row>
    <row r="1643" spans="1:4">
      <c r="A1643" s="229">
        <v>45377.795138888891</v>
      </c>
      <c r="B1643" s="228">
        <v>60.8</v>
      </c>
      <c r="C1643" s="227">
        <v>30.1</v>
      </c>
      <c r="D1643" s="226" t="s">
        <v>79</v>
      </c>
    </row>
    <row r="1644" spans="1:4">
      <c r="A1644" s="229">
        <v>45377.798611111109</v>
      </c>
      <c r="B1644" s="228">
        <v>60.8</v>
      </c>
      <c r="C1644" s="227">
        <v>30.1</v>
      </c>
      <c r="D1644" s="226" t="s">
        <v>79</v>
      </c>
    </row>
    <row r="1645" spans="1:4">
      <c r="A1645" s="229">
        <v>45377.802083333336</v>
      </c>
      <c r="B1645" s="228">
        <v>60.8</v>
      </c>
      <c r="C1645" s="227">
        <v>30.1</v>
      </c>
      <c r="D1645" s="226" t="s">
        <v>79</v>
      </c>
    </row>
    <row r="1646" spans="1:4">
      <c r="A1646" s="229">
        <v>45377.805555555555</v>
      </c>
      <c r="B1646" s="228">
        <v>62.6</v>
      </c>
      <c r="C1646" s="227">
        <v>30.1</v>
      </c>
      <c r="D1646" s="226" t="s">
        <v>79</v>
      </c>
    </row>
    <row r="1647" spans="1:4">
      <c r="A1647" s="229">
        <v>45377.809027777781</v>
      </c>
      <c r="B1647" s="228">
        <v>62.6</v>
      </c>
      <c r="C1647" s="227">
        <v>30.1</v>
      </c>
      <c r="D1647" s="226" t="s">
        <v>79</v>
      </c>
    </row>
    <row r="1648" spans="1:4">
      <c r="A1648" s="229">
        <v>45377.8125</v>
      </c>
      <c r="B1648" s="228">
        <v>62.6</v>
      </c>
      <c r="C1648" s="227">
        <v>30.1</v>
      </c>
      <c r="D1648" s="226" t="s">
        <v>79</v>
      </c>
    </row>
    <row r="1649" spans="1:4">
      <c r="A1649" s="229">
        <v>45377.815972222219</v>
      </c>
      <c r="B1649" s="228">
        <v>62.6</v>
      </c>
      <c r="C1649" s="227">
        <v>30.1</v>
      </c>
      <c r="D1649" s="226" t="s">
        <v>79</v>
      </c>
    </row>
    <row r="1650" spans="1:4">
      <c r="A1650" s="229">
        <v>45377.819444444445</v>
      </c>
      <c r="B1650" s="228">
        <v>62.6</v>
      </c>
      <c r="C1650" s="227">
        <v>30.09</v>
      </c>
      <c r="D1650" s="226" t="s">
        <v>79</v>
      </c>
    </row>
    <row r="1651" spans="1:4">
      <c r="A1651" s="229">
        <v>45377.822916666664</v>
      </c>
      <c r="B1651" s="228">
        <v>62.6</v>
      </c>
      <c r="C1651" s="227">
        <v>30.09</v>
      </c>
      <c r="D1651" s="226" t="s">
        <v>79</v>
      </c>
    </row>
    <row r="1652" spans="1:4">
      <c r="A1652" s="229">
        <v>45377.826388888891</v>
      </c>
      <c r="B1652" s="228">
        <v>62.6</v>
      </c>
      <c r="C1652" s="227">
        <v>30.09</v>
      </c>
      <c r="D1652" s="226" t="s">
        <v>79</v>
      </c>
    </row>
    <row r="1653" spans="1:4">
      <c r="A1653" s="229">
        <v>45377.828472222223</v>
      </c>
      <c r="B1653" s="228">
        <v>62.06</v>
      </c>
      <c r="C1653" s="227">
        <v>30.09</v>
      </c>
      <c r="D1653" s="226" t="s">
        <v>79</v>
      </c>
    </row>
    <row r="1654" spans="1:4">
      <c r="A1654" s="229">
        <v>45377.829861111109</v>
      </c>
      <c r="B1654" s="228">
        <v>62.6</v>
      </c>
      <c r="C1654" s="227">
        <v>30.09</v>
      </c>
      <c r="D1654" s="226" t="s">
        <v>79</v>
      </c>
    </row>
    <row r="1655" spans="1:4">
      <c r="A1655" s="229">
        <v>45377.833333333336</v>
      </c>
      <c r="B1655" s="228">
        <v>62.6</v>
      </c>
      <c r="C1655" s="227">
        <v>30.09</v>
      </c>
      <c r="D1655" s="226" t="s">
        <v>79</v>
      </c>
    </row>
    <row r="1656" spans="1:4">
      <c r="A1656" s="229">
        <v>45384.833333333336</v>
      </c>
      <c r="B1656" s="228">
        <v>73.400000000000006</v>
      </c>
      <c r="C1656" s="227">
        <v>30.21</v>
      </c>
      <c r="D1656" s="226" t="s">
        <v>79</v>
      </c>
    </row>
    <row r="1657" spans="1:4">
      <c r="A1657" s="229">
        <v>45384.836805555555</v>
      </c>
      <c r="B1657" s="228">
        <v>73.400000000000006</v>
      </c>
      <c r="C1657" s="227">
        <v>30.21</v>
      </c>
      <c r="D1657" s="226" t="s">
        <v>79</v>
      </c>
    </row>
    <row r="1658" spans="1:4">
      <c r="A1658" s="229">
        <v>45384.840277777781</v>
      </c>
      <c r="B1658" s="228">
        <v>75.2</v>
      </c>
      <c r="C1658" s="227">
        <v>30.21</v>
      </c>
      <c r="D1658" s="226" t="s">
        <v>79</v>
      </c>
    </row>
    <row r="1659" spans="1:4">
      <c r="A1659" s="229">
        <v>45384.84375</v>
      </c>
      <c r="B1659" s="228">
        <v>75.2</v>
      </c>
      <c r="C1659" s="227">
        <v>30.21</v>
      </c>
      <c r="D1659" s="226" t="s">
        <v>79</v>
      </c>
    </row>
    <row r="1660" spans="1:4">
      <c r="A1660" s="229">
        <v>45384.847222222219</v>
      </c>
      <c r="B1660" s="228">
        <v>75.2</v>
      </c>
      <c r="C1660" s="227">
        <v>30.21</v>
      </c>
      <c r="D1660" s="226" t="s">
        <v>79</v>
      </c>
    </row>
    <row r="1661" spans="1:4">
      <c r="A1661" s="229">
        <v>45384.850694444445</v>
      </c>
      <c r="B1661" s="228">
        <v>75.2</v>
      </c>
      <c r="C1661" s="227">
        <v>30.21</v>
      </c>
      <c r="D1661" s="226" t="s">
        <v>79</v>
      </c>
    </row>
    <row r="1662" spans="1:4">
      <c r="A1662" s="229">
        <v>45384.854166666664</v>
      </c>
      <c r="B1662" s="228">
        <v>75.2</v>
      </c>
      <c r="C1662" s="227">
        <v>30.21</v>
      </c>
      <c r="D1662" s="226" t="s">
        <v>79</v>
      </c>
    </row>
    <row r="1663" spans="1:4">
      <c r="A1663" s="229">
        <v>45384.857638888891</v>
      </c>
      <c r="B1663" s="228">
        <v>75.2</v>
      </c>
      <c r="C1663" s="227">
        <v>30.21</v>
      </c>
      <c r="D1663" s="226" t="s">
        <v>79</v>
      </c>
    </row>
    <row r="1664" spans="1:4">
      <c r="A1664" s="229">
        <v>45384.861111111109</v>
      </c>
      <c r="B1664" s="228">
        <v>75.2</v>
      </c>
      <c r="C1664" s="227">
        <v>30.2</v>
      </c>
      <c r="D1664" s="226" t="s">
        <v>79</v>
      </c>
    </row>
    <row r="1665" spans="1:4">
      <c r="A1665" s="229">
        <v>45384.864583333336</v>
      </c>
      <c r="B1665" s="228">
        <v>75.2</v>
      </c>
      <c r="C1665" s="227">
        <v>30.2</v>
      </c>
      <c r="D1665" s="226" t="s">
        <v>79</v>
      </c>
    </row>
    <row r="1666" spans="1:4">
      <c r="A1666" s="229">
        <v>45384.868055555555</v>
      </c>
      <c r="B1666" s="228">
        <v>75.2</v>
      </c>
      <c r="C1666" s="227">
        <v>30.2</v>
      </c>
      <c r="D1666" s="226" t="s">
        <v>79</v>
      </c>
    </row>
    <row r="1667" spans="1:4">
      <c r="A1667" s="229">
        <v>45384.870138888888</v>
      </c>
      <c r="B1667" s="228">
        <v>75.92</v>
      </c>
      <c r="C1667" s="227">
        <v>30.2</v>
      </c>
      <c r="D1667" s="226" t="s">
        <v>79</v>
      </c>
    </row>
    <row r="1668" spans="1:4">
      <c r="A1668" s="229">
        <v>45384.871527777781</v>
      </c>
      <c r="B1668" s="228">
        <v>75.2</v>
      </c>
      <c r="C1668" s="227">
        <v>30.2</v>
      </c>
      <c r="D1668" s="226" t="s">
        <v>79</v>
      </c>
    </row>
  </sheetData>
  <dataConsolidate/>
  <hyperlinks>
    <hyperlink ref="F3" r:id="rId1" xr:uid="{B04E20F7-5786-42FA-8A4C-E485A3D1472E}"/>
  </hyperlinks>
  <pageMargins left="0.75" right="0.75" top="1" bottom="1" header="0.5" footer="0.5"/>
  <pageSetup orientation="portrait" verticalDpi="0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2544"/>
  <sheetViews>
    <sheetView workbookViewId="0">
      <pane ySplit="4" topLeftCell="A5" activePane="bottomLeft" state="frozen"/>
      <selection pane="bottomLeft" activeCell="S27" sqref="S27"/>
    </sheetView>
  </sheetViews>
  <sheetFormatPr defaultColWidth="9.140625" defaultRowHeight="12.75"/>
  <cols>
    <col min="1" max="1" width="15.5703125" style="415" customWidth="1"/>
    <col min="2" max="2" width="13.42578125" style="414" bestFit="1" customWidth="1"/>
    <col min="3" max="17" width="9.140625" style="8"/>
    <col min="18" max="18" width="19.140625" style="8" customWidth="1"/>
    <col min="19" max="19" width="9.140625" style="57"/>
    <col min="20" max="22" width="9.140625" style="8"/>
    <col min="23" max="23" width="13.85546875" style="8" customWidth="1"/>
    <col min="24" max="16384" width="9.140625" style="8"/>
  </cols>
  <sheetData>
    <row r="1" spans="1:24">
      <c r="A1" s="416" t="s">
        <v>346</v>
      </c>
      <c r="B1" s="412"/>
      <c r="C1" s="320"/>
      <c r="D1" s="320"/>
      <c r="E1" s="320"/>
      <c r="F1" s="32" t="s">
        <v>45</v>
      </c>
      <c r="G1" s="320"/>
      <c r="H1" s="321" t="s">
        <v>549</v>
      </c>
      <c r="V1" s="8" t="s">
        <v>350</v>
      </c>
      <c r="X1" s="8" t="s">
        <v>368</v>
      </c>
    </row>
    <row r="2" spans="1:24">
      <c r="A2" s="416" t="s">
        <v>342</v>
      </c>
      <c r="B2" s="412"/>
      <c r="C2" s="322"/>
      <c r="D2" s="322"/>
      <c r="E2" s="322"/>
      <c r="F2" s="322"/>
      <c r="G2" s="322"/>
      <c r="H2" s="322"/>
      <c r="R2" s="31" t="s">
        <v>83</v>
      </c>
      <c r="S2" s="323"/>
      <c r="V2" s="8" t="s">
        <v>341</v>
      </c>
      <c r="W2" s="324" t="s">
        <v>351</v>
      </c>
    </row>
    <row r="3" spans="1:24">
      <c r="A3" s="416" t="s">
        <v>343</v>
      </c>
      <c r="B3" s="412"/>
      <c r="C3" s="322"/>
      <c r="D3" s="322"/>
      <c r="E3" s="322"/>
      <c r="F3" s="322"/>
      <c r="G3" s="322"/>
      <c r="H3" s="322"/>
      <c r="R3" s="322" t="s">
        <v>81</v>
      </c>
      <c r="S3" s="323" t="s">
        <v>82</v>
      </c>
      <c r="V3" s="8" t="s">
        <v>339</v>
      </c>
      <c r="W3" s="325" t="s">
        <v>79</v>
      </c>
    </row>
    <row r="4" spans="1:24">
      <c r="A4" s="409" t="s">
        <v>344</v>
      </c>
      <c r="B4" s="410" t="s">
        <v>345</v>
      </c>
      <c r="C4" s="326" t="s">
        <v>280</v>
      </c>
      <c r="D4" s="322"/>
      <c r="E4" s="322"/>
      <c r="F4" s="322"/>
      <c r="G4" s="322"/>
      <c r="H4" s="322"/>
      <c r="R4" s="322" t="s">
        <v>79</v>
      </c>
      <c r="S4" s="323">
        <v>1</v>
      </c>
      <c r="V4" s="8" t="s">
        <v>339</v>
      </c>
      <c r="W4" s="325" t="s">
        <v>37</v>
      </c>
    </row>
    <row r="5" spans="1:24">
      <c r="A5" s="16">
        <v>36147</v>
      </c>
      <c r="B5" s="1">
        <v>0.01</v>
      </c>
      <c r="D5" s="322"/>
      <c r="E5" s="322"/>
      <c r="F5" s="322"/>
      <c r="G5" s="322"/>
      <c r="H5" s="322"/>
      <c r="R5" s="322" t="s">
        <v>68</v>
      </c>
      <c r="S5" s="323">
        <v>1</v>
      </c>
      <c r="V5" s="8" t="s">
        <v>339</v>
      </c>
      <c r="W5" s="325" t="s">
        <v>73</v>
      </c>
    </row>
    <row r="6" spans="1:24">
      <c r="A6" s="16">
        <v>36148</v>
      </c>
      <c r="B6" s="1">
        <v>0</v>
      </c>
      <c r="D6" s="322"/>
      <c r="E6" s="322"/>
      <c r="F6" s="322"/>
      <c r="G6" s="322"/>
      <c r="H6" s="322"/>
      <c r="R6" s="322" t="s">
        <v>73</v>
      </c>
      <c r="S6" s="323">
        <v>1</v>
      </c>
      <c r="V6" s="8" t="s">
        <v>339</v>
      </c>
      <c r="W6" s="325" t="s">
        <v>77</v>
      </c>
    </row>
    <row r="7" spans="1:24">
      <c r="A7" s="16">
        <v>36149</v>
      </c>
      <c r="B7" s="1">
        <v>0.02</v>
      </c>
      <c r="D7" s="322"/>
      <c r="E7" s="322"/>
      <c r="F7" s="322"/>
      <c r="G7" s="322"/>
      <c r="H7" s="322"/>
      <c r="R7" s="322" t="s">
        <v>77</v>
      </c>
      <c r="S7" s="323">
        <v>0.1</v>
      </c>
      <c r="V7" s="8" t="s">
        <v>339</v>
      </c>
      <c r="W7" s="325" t="s">
        <v>67</v>
      </c>
    </row>
    <row r="8" spans="1:24">
      <c r="A8" s="16">
        <v>36150</v>
      </c>
      <c r="B8" s="1">
        <v>0.06</v>
      </c>
      <c r="D8" s="322"/>
      <c r="E8" s="322"/>
      <c r="F8" s="322"/>
      <c r="G8" s="322"/>
      <c r="H8" s="322"/>
      <c r="R8" s="322" t="s">
        <v>67</v>
      </c>
      <c r="S8" s="323">
        <v>0.2</v>
      </c>
      <c r="V8" s="8" t="s">
        <v>37</v>
      </c>
      <c r="W8" s="325" t="s">
        <v>75</v>
      </c>
    </row>
    <row r="9" spans="1:24">
      <c r="A9" s="16">
        <v>36151</v>
      </c>
      <c r="B9" s="1">
        <v>0.11</v>
      </c>
      <c r="D9" s="322"/>
      <c r="E9" s="322"/>
      <c r="F9" s="322"/>
      <c r="G9" s="322"/>
      <c r="H9" s="322"/>
      <c r="R9" s="322" t="s">
        <v>75</v>
      </c>
      <c r="S9" s="323">
        <v>0.2</v>
      </c>
      <c r="V9" s="8" t="s">
        <v>37</v>
      </c>
      <c r="W9" s="325" t="s">
        <v>258</v>
      </c>
    </row>
    <row r="10" spans="1:24">
      <c r="A10" s="16">
        <v>36152</v>
      </c>
      <c r="B10" s="1">
        <v>0.19</v>
      </c>
      <c r="D10" s="322"/>
      <c r="E10" s="322"/>
      <c r="F10" s="322"/>
      <c r="G10" s="322"/>
      <c r="H10" s="322"/>
      <c r="R10" s="322" t="s">
        <v>258</v>
      </c>
      <c r="S10" s="323">
        <v>0.2</v>
      </c>
      <c r="V10" s="8" t="s">
        <v>37</v>
      </c>
      <c r="W10" s="325" t="s">
        <v>74</v>
      </c>
    </row>
    <row r="11" spans="1:24">
      <c r="A11" s="16">
        <v>36153</v>
      </c>
      <c r="B11" s="1">
        <v>0.28000000000000003</v>
      </c>
      <c r="D11" s="322"/>
      <c r="E11" s="322"/>
      <c r="F11" s="322"/>
      <c r="G11" s="322"/>
      <c r="H11" s="322"/>
      <c r="R11" s="322" t="s">
        <v>74</v>
      </c>
      <c r="S11" s="323">
        <v>0.1</v>
      </c>
      <c r="V11" s="8" t="s">
        <v>339</v>
      </c>
      <c r="W11" s="325" t="s">
        <v>78</v>
      </c>
    </row>
    <row r="12" spans="1:24">
      <c r="A12" s="16">
        <v>36154</v>
      </c>
      <c r="B12" s="1">
        <v>0.38</v>
      </c>
      <c r="D12" s="322"/>
      <c r="E12" s="322"/>
      <c r="F12" s="322"/>
      <c r="G12" s="322"/>
      <c r="H12" s="322"/>
      <c r="R12" s="322" t="s">
        <v>78</v>
      </c>
      <c r="S12" s="323">
        <v>0.9</v>
      </c>
      <c r="V12" s="8" t="s">
        <v>339</v>
      </c>
      <c r="W12" s="325" t="s">
        <v>71</v>
      </c>
    </row>
    <row r="13" spans="1:24">
      <c r="A13" s="16">
        <v>36155</v>
      </c>
      <c r="B13" s="1">
        <v>0.49</v>
      </c>
      <c r="D13" s="322"/>
      <c r="E13" s="322"/>
      <c r="F13" s="322"/>
      <c r="G13" s="322"/>
      <c r="H13" s="322"/>
      <c r="R13" s="322" t="s">
        <v>71</v>
      </c>
      <c r="S13" s="323">
        <v>0.5</v>
      </c>
      <c r="V13" s="8" t="s">
        <v>341</v>
      </c>
      <c r="W13" s="325" t="s">
        <v>339</v>
      </c>
    </row>
    <row r="14" spans="1:24">
      <c r="A14" s="16">
        <v>36156</v>
      </c>
      <c r="B14" s="1">
        <v>0.6</v>
      </c>
      <c r="D14" s="322"/>
      <c r="E14" s="322"/>
      <c r="F14" s="322"/>
      <c r="G14" s="322"/>
      <c r="H14" s="322"/>
      <c r="R14" s="322" t="s">
        <v>72</v>
      </c>
      <c r="S14" s="323">
        <v>0.2</v>
      </c>
      <c r="V14" s="8" t="s">
        <v>341</v>
      </c>
      <c r="W14" s="325" t="s">
        <v>70</v>
      </c>
    </row>
    <row r="15" spans="1:24">
      <c r="A15" s="16">
        <v>36157</v>
      </c>
      <c r="B15" s="1">
        <v>0.71</v>
      </c>
      <c r="D15" s="322"/>
      <c r="E15" s="322"/>
      <c r="F15" s="322"/>
      <c r="G15" s="322"/>
      <c r="H15" s="322"/>
      <c r="R15" s="322" t="s">
        <v>70</v>
      </c>
      <c r="S15" s="323">
        <v>0.8</v>
      </c>
      <c r="V15" s="8" t="s">
        <v>341</v>
      </c>
      <c r="W15" s="325" t="s">
        <v>341</v>
      </c>
    </row>
    <row r="16" spans="1:24">
      <c r="A16" s="408">
        <v>36171</v>
      </c>
      <c r="B16">
        <v>0.34</v>
      </c>
      <c r="D16" s="322"/>
      <c r="E16" s="322"/>
      <c r="F16" s="322"/>
      <c r="G16" s="322"/>
      <c r="H16" s="322"/>
      <c r="R16" s="8" t="s">
        <v>37</v>
      </c>
      <c r="S16" s="57">
        <v>1</v>
      </c>
      <c r="V16" s="8" t="s">
        <v>341</v>
      </c>
      <c r="W16" s="325" t="s">
        <v>352</v>
      </c>
    </row>
    <row r="17" spans="1:22">
      <c r="A17" s="408">
        <v>36172</v>
      </c>
      <c r="B17">
        <v>0.25</v>
      </c>
      <c r="D17" s="322"/>
      <c r="E17" s="322"/>
      <c r="F17" s="322"/>
      <c r="G17" s="322"/>
      <c r="H17" s="322"/>
      <c r="R17" s="8" t="s">
        <v>341</v>
      </c>
      <c r="S17" s="57">
        <v>0.2</v>
      </c>
      <c r="V17" s="8" t="s">
        <v>341</v>
      </c>
    </row>
    <row r="18" spans="1:22">
      <c r="A18" s="408">
        <v>36173</v>
      </c>
      <c r="B18">
        <v>0.18</v>
      </c>
      <c r="D18" s="322"/>
      <c r="E18" s="322"/>
      <c r="F18" s="322"/>
      <c r="G18" s="322"/>
      <c r="H18" s="322"/>
      <c r="R18" s="8" t="s">
        <v>339</v>
      </c>
      <c r="S18" s="57">
        <v>0.2</v>
      </c>
      <c r="V18" s="8" t="s">
        <v>341</v>
      </c>
    </row>
    <row r="19" spans="1:22">
      <c r="A19" s="408">
        <v>36174</v>
      </c>
      <c r="B19">
        <v>0.11</v>
      </c>
      <c r="D19" s="322"/>
      <c r="E19" s="322"/>
      <c r="F19" s="322"/>
      <c r="G19" s="322"/>
      <c r="H19" s="322"/>
      <c r="R19" s="8" t="s">
        <v>69</v>
      </c>
      <c r="S19" s="57">
        <v>0.1</v>
      </c>
      <c r="V19" s="8" t="s">
        <v>341</v>
      </c>
    </row>
    <row r="20" spans="1:22">
      <c r="A20" s="408">
        <v>36175</v>
      </c>
      <c r="B20">
        <v>0.06</v>
      </c>
      <c r="D20" s="322"/>
      <c r="E20" s="322"/>
      <c r="F20" s="322"/>
      <c r="G20" s="322"/>
      <c r="H20" s="322"/>
      <c r="R20" s="8" t="s">
        <v>371</v>
      </c>
      <c r="S20" s="323">
        <v>0.2</v>
      </c>
      <c r="V20" s="8" t="s">
        <v>341</v>
      </c>
    </row>
    <row r="21" spans="1:22">
      <c r="A21" s="408">
        <v>36176</v>
      </c>
      <c r="B21">
        <v>0.02</v>
      </c>
      <c r="D21" s="322"/>
      <c r="E21" s="322"/>
      <c r="F21" s="322"/>
      <c r="G21" s="322"/>
      <c r="H21" s="322"/>
      <c r="R21" s="8" t="s">
        <v>368</v>
      </c>
      <c r="S21" s="57">
        <v>0.8</v>
      </c>
      <c r="V21" s="8" t="s">
        <v>341</v>
      </c>
    </row>
    <row r="22" spans="1:22">
      <c r="A22" s="408">
        <v>36177</v>
      </c>
      <c r="B22">
        <v>0</v>
      </c>
      <c r="D22" s="322"/>
      <c r="E22" s="322"/>
      <c r="F22" s="322"/>
      <c r="G22" s="322"/>
      <c r="H22" s="322"/>
      <c r="R22" s="8" t="s">
        <v>369</v>
      </c>
      <c r="S22" s="57">
        <v>0.8</v>
      </c>
      <c r="V22" s="8" t="s">
        <v>341</v>
      </c>
    </row>
    <row r="23" spans="1:22">
      <c r="A23" s="408">
        <v>36178</v>
      </c>
      <c r="B23">
        <v>0.01</v>
      </c>
      <c r="D23" s="322"/>
      <c r="E23" s="322"/>
      <c r="F23" s="322"/>
      <c r="G23" s="322"/>
      <c r="H23" s="322"/>
      <c r="R23" s="8" t="s">
        <v>79</v>
      </c>
      <c r="S23" s="57">
        <v>0</v>
      </c>
      <c r="V23" s="8" t="s">
        <v>341</v>
      </c>
    </row>
    <row r="24" spans="1:22">
      <c r="A24" s="408">
        <v>36179</v>
      </c>
      <c r="B24">
        <v>0.03</v>
      </c>
      <c r="D24" s="322"/>
      <c r="E24" s="322"/>
      <c r="F24" s="322"/>
      <c r="G24" s="322"/>
      <c r="H24" s="322"/>
      <c r="R24" s="8" t="s">
        <v>372</v>
      </c>
      <c r="S24" s="57">
        <v>0.2</v>
      </c>
      <c r="V24" s="8" t="s">
        <v>341</v>
      </c>
    </row>
    <row r="25" spans="1:22">
      <c r="A25" s="408">
        <v>36180</v>
      </c>
      <c r="B25">
        <v>0.08</v>
      </c>
      <c r="D25" s="322"/>
      <c r="E25" s="322"/>
      <c r="F25" s="322"/>
      <c r="G25" s="322"/>
      <c r="H25" s="322"/>
      <c r="R25" s="8" t="s">
        <v>919</v>
      </c>
      <c r="S25" s="57">
        <v>0.2</v>
      </c>
      <c r="V25" s="8" t="s">
        <v>341</v>
      </c>
    </row>
    <row r="26" spans="1:22">
      <c r="A26" s="408">
        <v>36181</v>
      </c>
      <c r="B26">
        <v>0.15</v>
      </c>
      <c r="D26" s="322"/>
      <c r="E26" s="322"/>
      <c r="F26" s="322"/>
      <c r="G26" s="322"/>
      <c r="H26" s="322"/>
      <c r="R26" s="8" t="s">
        <v>35</v>
      </c>
      <c r="S26" s="57">
        <v>0.1</v>
      </c>
      <c r="V26" s="8" t="s">
        <v>341</v>
      </c>
    </row>
    <row r="27" spans="1:22">
      <c r="A27" s="408">
        <v>36182</v>
      </c>
      <c r="B27">
        <v>0.24</v>
      </c>
      <c r="D27" s="322"/>
      <c r="E27" s="322"/>
      <c r="F27" s="322"/>
      <c r="G27" s="322"/>
      <c r="H27" s="322"/>
      <c r="V27" s="8" t="s">
        <v>341</v>
      </c>
    </row>
    <row r="28" spans="1:22">
      <c r="A28" s="408">
        <v>36183</v>
      </c>
      <c r="B28">
        <v>0.34</v>
      </c>
      <c r="D28" s="322"/>
      <c r="E28" s="322"/>
      <c r="F28" s="322"/>
      <c r="G28" s="322"/>
      <c r="H28" s="322"/>
      <c r="V28" s="8" t="s">
        <v>341</v>
      </c>
    </row>
    <row r="29" spans="1:22">
      <c r="A29" s="408">
        <v>36184</v>
      </c>
      <c r="B29">
        <v>0.45</v>
      </c>
      <c r="D29" s="322"/>
      <c r="E29" s="322"/>
      <c r="F29" s="322"/>
      <c r="G29" s="322"/>
      <c r="H29" s="322"/>
      <c r="V29" s="8" t="s">
        <v>341</v>
      </c>
    </row>
    <row r="30" spans="1:22">
      <c r="A30" s="408">
        <v>36185</v>
      </c>
      <c r="B30">
        <v>0.56000000000000005</v>
      </c>
      <c r="D30" s="322"/>
      <c r="E30" s="322"/>
      <c r="F30" s="322"/>
      <c r="G30" s="322"/>
      <c r="H30" s="322"/>
      <c r="V30" s="8" t="s">
        <v>341</v>
      </c>
    </row>
    <row r="31" spans="1:22">
      <c r="A31" s="408">
        <v>36186</v>
      </c>
      <c r="B31">
        <v>0.67</v>
      </c>
      <c r="D31" s="322"/>
      <c r="E31" s="322"/>
      <c r="F31" s="322"/>
      <c r="G31" s="322"/>
      <c r="H31" s="322"/>
      <c r="O31" s="327"/>
      <c r="V31" s="8" t="s">
        <v>341</v>
      </c>
    </row>
    <row r="32" spans="1:22">
      <c r="A32" s="408">
        <v>36187</v>
      </c>
      <c r="B32">
        <v>0.78</v>
      </c>
      <c r="D32" s="322"/>
      <c r="E32" s="322"/>
      <c r="F32" s="322"/>
      <c r="G32" s="322"/>
      <c r="H32" s="322"/>
      <c r="O32" s="327"/>
      <c r="V32" s="8" t="s">
        <v>341</v>
      </c>
    </row>
    <row r="33" spans="1:22">
      <c r="A33" s="408">
        <v>36188</v>
      </c>
      <c r="B33">
        <v>0.86</v>
      </c>
      <c r="D33" s="322"/>
      <c r="E33" s="322"/>
      <c r="F33" s="322"/>
      <c r="G33" s="322"/>
      <c r="H33" s="322"/>
      <c r="O33" s="327"/>
      <c r="V33" s="8" t="s">
        <v>341</v>
      </c>
    </row>
    <row r="34" spans="1:22">
      <c r="A34" s="408">
        <v>36189</v>
      </c>
      <c r="B34">
        <v>0.93</v>
      </c>
      <c r="D34" s="322"/>
      <c r="E34" s="322"/>
      <c r="F34" s="322"/>
      <c r="G34" s="322"/>
      <c r="H34" s="322"/>
      <c r="O34" s="327"/>
      <c r="V34" s="8" t="s">
        <v>341</v>
      </c>
    </row>
    <row r="35" spans="1:22">
      <c r="A35" s="408">
        <v>36190</v>
      </c>
      <c r="B35">
        <v>0.98</v>
      </c>
      <c r="D35" s="322"/>
      <c r="E35" s="322"/>
      <c r="F35" s="322"/>
      <c r="G35" s="322"/>
      <c r="H35" s="322"/>
      <c r="O35" s="327"/>
      <c r="V35" s="8" t="s">
        <v>341</v>
      </c>
    </row>
    <row r="36" spans="1:22">
      <c r="A36" s="408">
        <v>36191</v>
      </c>
      <c r="B36">
        <v>1</v>
      </c>
      <c r="D36" s="322"/>
      <c r="E36" s="322"/>
      <c r="F36" s="322"/>
      <c r="G36" s="322"/>
      <c r="H36" s="322"/>
      <c r="O36" s="327"/>
      <c r="V36" s="8" t="s">
        <v>341</v>
      </c>
    </row>
    <row r="37" spans="1:22">
      <c r="A37" s="408">
        <v>36192</v>
      </c>
      <c r="B37">
        <v>0.99</v>
      </c>
      <c r="D37" s="322"/>
      <c r="E37" s="322"/>
      <c r="F37" s="322"/>
      <c r="G37" s="322"/>
      <c r="H37" s="322"/>
      <c r="O37" s="327"/>
      <c r="V37" s="8" t="s">
        <v>341</v>
      </c>
    </row>
    <row r="38" spans="1:22">
      <c r="A38" s="408">
        <v>36193</v>
      </c>
      <c r="B38">
        <v>0.97</v>
      </c>
      <c r="D38" s="322"/>
      <c r="E38" s="322"/>
      <c r="F38" s="322"/>
      <c r="G38" s="322"/>
      <c r="H38" s="322"/>
      <c r="O38" s="327"/>
      <c r="V38" s="8" t="s">
        <v>341</v>
      </c>
    </row>
    <row r="39" spans="1:22">
      <c r="A39" s="408">
        <v>36194</v>
      </c>
      <c r="B39">
        <v>0.92</v>
      </c>
      <c r="D39" s="322"/>
      <c r="E39" s="322"/>
      <c r="F39" s="322"/>
      <c r="G39" s="322"/>
      <c r="H39" s="322"/>
      <c r="O39" s="327"/>
      <c r="V39" s="8" t="s">
        <v>341</v>
      </c>
    </row>
    <row r="40" spans="1:22">
      <c r="A40" s="408">
        <v>36195</v>
      </c>
      <c r="B40">
        <v>0.86</v>
      </c>
      <c r="D40" s="322"/>
      <c r="E40" s="322"/>
      <c r="F40" s="322"/>
      <c r="G40" s="322"/>
      <c r="H40" s="322"/>
      <c r="O40" s="327"/>
      <c r="V40" s="8" t="s">
        <v>341</v>
      </c>
    </row>
    <row r="41" spans="1:22">
      <c r="A41" s="408">
        <v>36196</v>
      </c>
      <c r="B41">
        <v>0.79</v>
      </c>
      <c r="D41" s="322"/>
      <c r="E41" s="322"/>
      <c r="F41" s="322"/>
      <c r="G41" s="322"/>
      <c r="H41" s="322"/>
      <c r="O41" s="327"/>
      <c r="V41" s="8" t="s">
        <v>341</v>
      </c>
    </row>
    <row r="42" spans="1:22">
      <c r="A42" s="408">
        <v>36197</v>
      </c>
      <c r="B42">
        <v>0.7</v>
      </c>
      <c r="D42" s="322"/>
      <c r="E42" s="322"/>
      <c r="F42" s="322"/>
      <c r="G42" s="322"/>
      <c r="H42" s="322"/>
      <c r="O42" s="327"/>
      <c r="V42" s="8" t="s">
        <v>341</v>
      </c>
    </row>
    <row r="43" spans="1:22">
      <c r="A43" s="408">
        <v>36198</v>
      </c>
      <c r="B43">
        <v>0.61</v>
      </c>
      <c r="D43" s="322"/>
      <c r="E43" s="322"/>
      <c r="F43" s="322"/>
      <c r="G43" s="322"/>
      <c r="H43" s="322"/>
      <c r="O43" s="327"/>
      <c r="V43" s="8" t="s">
        <v>341</v>
      </c>
    </row>
    <row r="44" spans="1:22">
      <c r="A44" s="408">
        <v>36199</v>
      </c>
      <c r="B44">
        <v>0.52</v>
      </c>
      <c r="D44" s="322"/>
      <c r="E44" s="322"/>
      <c r="F44" s="322"/>
      <c r="G44" s="322"/>
      <c r="H44" s="322"/>
      <c r="O44" s="327"/>
      <c r="V44" s="8" t="s">
        <v>79</v>
      </c>
    </row>
    <row r="45" spans="1:22">
      <c r="A45" s="408">
        <v>36200</v>
      </c>
      <c r="B45">
        <v>0.42</v>
      </c>
      <c r="D45" s="322"/>
      <c r="E45" s="322"/>
      <c r="F45" s="322"/>
      <c r="G45" s="322"/>
      <c r="H45" s="322"/>
      <c r="O45" s="327"/>
      <c r="V45" s="8" t="s">
        <v>79</v>
      </c>
    </row>
    <row r="46" spans="1:22">
      <c r="A46" s="408">
        <v>36201</v>
      </c>
      <c r="B46">
        <v>0.33</v>
      </c>
      <c r="D46" s="322"/>
      <c r="E46" s="322"/>
      <c r="F46" s="322"/>
      <c r="G46" s="322"/>
      <c r="H46" s="322"/>
      <c r="O46" s="327"/>
      <c r="V46" s="8" t="s">
        <v>79</v>
      </c>
    </row>
    <row r="47" spans="1:22">
      <c r="A47" s="408">
        <v>36202</v>
      </c>
      <c r="B47">
        <v>0.24</v>
      </c>
      <c r="D47" s="322"/>
      <c r="E47" s="322"/>
      <c r="F47" s="322"/>
      <c r="G47" s="322"/>
      <c r="H47" s="322"/>
      <c r="O47" s="327"/>
      <c r="V47" s="8" t="s">
        <v>79</v>
      </c>
    </row>
    <row r="48" spans="1:22">
      <c r="A48" s="408">
        <v>36203</v>
      </c>
      <c r="B48">
        <v>0.16</v>
      </c>
      <c r="D48" s="322"/>
      <c r="E48" s="322"/>
      <c r="F48" s="322"/>
      <c r="G48" s="322"/>
      <c r="H48" s="322"/>
      <c r="O48" s="327"/>
      <c r="V48" s="8" t="s">
        <v>79</v>
      </c>
    </row>
    <row r="49" spans="1:22">
      <c r="A49" s="408">
        <v>36204</v>
      </c>
      <c r="B49">
        <v>0.1</v>
      </c>
      <c r="D49" s="322"/>
      <c r="E49" s="322"/>
      <c r="F49" s="322"/>
      <c r="G49" s="322"/>
      <c r="H49" s="322"/>
      <c r="O49" s="327"/>
      <c r="V49" s="8" t="s">
        <v>79</v>
      </c>
    </row>
    <row r="50" spans="1:22">
      <c r="A50" s="408">
        <v>36205</v>
      </c>
      <c r="B50">
        <v>0.04</v>
      </c>
      <c r="D50" s="322"/>
      <c r="E50" s="322"/>
      <c r="F50" s="322"/>
      <c r="G50" s="322"/>
      <c r="H50" s="322"/>
      <c r="O50" s="327"/>
      <c r="V50" s="8" t="s">
        <v>79</v>
      </c>
    </row>
    <row r="51" spans="1:22">
      <c r="A51" s="408">
        <v>36206</v>
      </c>
      <c r="B51">
        <v>0.01</v>
      </c>
      <c r="D51" s="322"/>
      <c r="E51" s="322"/>
      <c r="F51" s="322"/>
      <c r="G51" s="322"/>
      <c r="H51" s="322"/>
      <c r="O51" s="327"/>
      <c r="V51" s="8" t="s">
        <v>79</v>
      </c>
    </row>
    <row r="52" spans="1:22">
      <c r="A52" s="408">
        <v>36207</v>
      </c>
      <c r="B52">
        <v>0</v>
      </c>
      <c r="D52" s="322"/>
      <c r="E52" s="322"/>
      <c r="F52" s="322"/>
      <c r="G52" s="322"/>
      <c r="H52" s="322"/>
      <c r="O52" s="327"/>
      <c r="V52" s="8" t="s">
        <v>79</v>
      </c>
    </row>
    <row r="53" spans="1:22">
      <c r="A53" s="408">
        <v>36208</v>
      </c>
      <c r="B53">
        <v>0.01</v>
      </c>
      <c r="D53" s="322"/>
      <c r="E53" s="322"/>
      <c r="F53" s="322"/>
      <c r="G53" s="322"/>
      <c r="H53" s="322"/>
      <c r="O53" s="327"/>
      <c r="V53" s="8" t="s">
        <v>79</v>
      </c>
    </row>
    <row r="54" spans="1:22">
      <c r="A54" s="408">
        <v>36209</v>
      </c>
      <c r="B54">
        <v>0.05</v>
      </c>
      <c r="D54" s="322"/>
      <c r="E54" s="322"/>
      <c r="F54" s="322"/>
      <c r="G54" s="322"/>
      <c r="H54" s="322"/>
      <c r="O54" s="327"/>
      <c r="V54" s="8" t="s">
        <v>79</v>
      </c>
    </row>
    <row r="55" spans="1:22">
      <c r="A55" s="408">
        <v>36210</v>
      </c>
      <c r="B55">
        <v>0.12</v>
      </c>
      <c r="D55" s="322"/>
      <c r="E55" s="322"/>
      <c r="F55" s="322"/>
      <c r="G55" s="322"/>
      <c r="H55" s="322"/>
      <c r="O55" s="327"/>
      <c r="V55" s="8" t="s">
        <v>79</v>
      </c>
    </row>
    <row r="56" spans="1:22">
      <c r="A56" s="408">
        <v>36211</v>
      </c>
      <c r="B56">
        <v>0.2</v>
      </c>
      <c r="D56" s="322"/>
      <c r="E56" s="322"/>
      <c r="F56" s="322"/>
      <c r="G56" s="322"/>
      <c r="H56" s="322"/>
      <c r="O56" s="327"/>
      <c r="V56" s="8" t="s">
        <v>79</v>
      </c>
    </row>
    <row r="57" spans="1:22">
      <c r="A57" s="408">
        <v>36212</v>
      </c>
      <c r="B57">
        <v>0.3</v>
      </c>
      <c r="D57" s="322"/>
      <c r="E57" s="322"/>
      <c r="F57" s="322"/>
      <c r="G57" s="322"/>
      <c r="H57" s="322"/>
      <c r="O57" s="327"/>
      <c r="V57" s="8" t="s">
        <v>79</v>
      </c>
    </row>
    <row r="58" spans="1:22">
      <c r="A58" s="408">
        <v>36213</v>
      </c>
      <c r="B58">
        <v>0.41</v>
      </c>
      <c r="D58" s="322"/>
      <c r="E58" s="322"/>
      <c r="F58" s="322"/>
      <c r="G58" s="322"/>
      <c r="H58" s="322"/>
      <c r="O58" s="327"/>
      <c r="V58" s="8" t="s">
        <v>79</v>
      </c>
    </row>
    <row r="59" spans="1:22">
      <c r="A59" s="408">
        <v>36214</v>
      </c>
      <c r="B59">
        <v>0.53</v>
      </c>
      <c r="D59" s="322"/>
      <c r="E59" s="322"/>
      <c r="F59" s="322"/>
      <c r="G59" s="322"/>
      <c r="H59" s="322"/>
      <c r="O59" s="327"/>
      <c r="V59" s="8" t="s">
        <v>79</v>
      </c>
    </row>
    <row r="60" spans="1:22">
      <c r="A60" s="408">
        <v>36215</v>
      </c>
      <c r="B60">
        <v>0.64</v>
      </c>
      <c r="D60" s="322"/>
      <c r="E60" s="322"/>
      <c r="F60" s="322"/>
      <c r="G60" s="322"/>
      <c r="H60" s="322"/>
      <c r="O60" s="327"/>
      <c r="V60" s="8" t="s">
        <v>79</v>
      </c>
    </row>
    <row r="61" spans="1:22">
      <c r="A61" s="408">
        <v>36216</v>
      </c>
      <c r="B61">
        <v>0.74</v>
      </c>
      <c r="D61" s="322"/>
      <c r="E61" s="322"/>
      <c r="F61" s="322"/>
      <c r="G61" s="322"/>
      <c r="H61" s="322"/>
      <c r="O61" s="327"/>
      <c r="V61" s="8" t="s">
        <v>79</v>
      </c>
    </row>
    <row r="62" spans="1:22">
      <c r="A62" s="408">
        <v>36217</v>
      </c>
      <c r="B62">
        <v>0.83</v>
      </c>
      <c r="D62" s="322"/>
      <c r="E62" s="322"/>
      <c r="F62" s="322"/>
      <c r="G62" s="322"/>
      <c r="H62" s="322"/>
      <c r="O62" s="327"/>
      <c r="V62" s="8" t="s">
        <v>79</v>
      </c>
    </row>
    <row r="63" spans="1:22">
      <c r="A63" s="408">
        <v>36218</v>
      </c>
      <c r="B63">
        <v>0.91</v>
      </c>
      <c r="D63" s="322"/>
      <c r="E63" s="322"/>
      <c r="F63" s="322"/>
      <c r="G63" s="322"/>
      <c r="H63" s="322"/>
      <c r="O63" s="327"/>
      <c r="V63" s="8" t="s">
        <v>79</v>
      </c>
    </row>
    <row r="64" spans="1:22">
      <c r="A64" s="408">
        <v>36219</v>
      </c>
      <c r="B64">
        <v>0.96</v>
      </c>
      <c r="D64" s="322"/>
      <c r="E64" s="322"/>
      <c r="F64" s="322"/>
      <c r="G64" s="322"/>
      <c r="H64" s="322"/>
      <c r="V64" s="8" t="s">
        <v>79</v>
      </c>
    </row>
    <row r="65" spans="1:22">
      <c r="A65" s="408">
        <v>36220</v>
      </c>
      <c r="B65">
        <v>0.99</v>
      </c>
      <c r="D65" s="322"/>
      <c r="E65" s="322"/>
      <c r="F65" s="322"/>
      <c r="G65" s="322"/>
      <c r="H65" s="322"/>
      <c r="V65" s="8" t="s">
        <v>79</v>
      </c>
    </row>
    <row r="66" spans="1:22">
      <c r="A66" s="408">
        <v>36221</v>
      </c>
      <c r="B66">
        <v>1</v>
      </c>
      <c r="D66" s="322"/>
      <c r="E66" s="322"/>
      <c r="F66" s="322"/>
      <c r="G66" s="322"/>
      <c r="H66" s="322"/>
      <c r="V66" s="8" t="s">
        <v>79</v>
      </c>
    </row>
    <row r="67" spans="1:22">
      <c r="A67" s="408">
        <v>36222</v>
      </c>
      <c r="B67">
        <v>0.99</v>
      </c>
      <c r="D67" s="322"/>
      <c r="E67" s="322"/>
      <c r="F67" s="322"/>
      <c r="G67" s="322"/>
      <c r="H67" s="322"/>
      <c r="V67" s="8" t="s">
        <v>79</v>
      </c>
    </row>
    <row r="68" spans="1:22">
      <c r="A68" s="408">
        <v>36223</v>
      </c>
      <c r="B68">
        <v>0.96</v>
      </c>
      <c r="D68" s="322"/>
      <c r="E68" s="322"/>
      <c r="F68" s="322"/>
      <c r="G68" s="322"/>
      <c r="H68" s="322"/>
      <c r="V68" s="8" t="s">
        <v>79</v>
      </c>
    </row>
    <row r="69" spans="1:22">
      <c r="A69" s="408">
        <v>36224</v>
      </c>
      <c r="B69">
        <v>0.91</v>
      </c>
      <c r="D69" s="322"/>
      <c r="E69" s="322"/>
      <c r="F69" s="322"/>
      <c r="G69" s="322"/>
      <c r="H69" s="322"/>
      <c r="V69" s="8" t="s">
        <v>79</v>
      </c>
    </row>
    <row r="70" spans="1:22">
      <c r="A70" s="408">
        <v>36225</v>
      </c>
      <c r="B70">
        <v>0.85</v>
      </c>
      <c r="D70" s="322"/>
      <c r="E70" s="322"/>
      <c r="F70" s="322"/>
      <c r="G70" s="322"/>
      <c r="H70" s="322"/>
      <c r="V70" s="8" t="s">
        <v>79</v>
      </c>
    </row>
    <row r="71" spans="1:22">
      <c r="A71" s="408">
        <v>36226</v>
      </c>
      <c r="B71">
        <v>0.77</v>
      </c>
      <c r="D71" s="322"/>
      <c r="E71" s="322"/>
      <c r="F71" s="322"/>
      <c r="G71" s="322"/>
      <c r="H71" s="322"/>
      <c r="V71" s="8" t="s">
        <v>79</v>
      </c>
    </row>
    <row r="72" spans="1:22">
      <c r="A72" s="408">
        <v>36227</v>
      </c>
      <c r="B72">
        <v>0.69</v>
      </c>
      <c r="D72" s="322"/>
      <c r="E72" s="322"/>
      <c r="F72" s="322"/>
      <c r="G72" s="322"/>
      <c r="H72" s="322"/>
      <c r="V72" s="8" t="s">
        <v>79</v>
      </c>
    </row>
    <row r="73" spans="1:22">
      <c r="A73" s="408">
        <v>36228</v>
      </c>
      <c r="B73">
        <v>0.6</v>
      </c>
      <c r="D73" s="322"/>
      <c r="E73" s="322"/>
      <c r="F73" s="322"/>
      <c r="G73" s="322"/>
      <c r="H73" s="322"/>
      <c r="V73" s="8" t="s">
        <v>79</v>
      </c>
    </row>
    <row r="74" spans="1:22">
      <c r="A74" s="408">
        <v>36229</v>
      </c>
      <c r="B74">
        <v>0.5</v>
      </c>
      <c r="D74" s="322"/>
      <c r="E74" s="322"/>
      <c r="F74" s="322"/>
      <c r="G74" s="322"/>
      <c r="H74" s="322"/>
      <c r="V74" s="8" t="s">
        <v>79</v>
      </c>
    </row>
    <row r="75" spans="1:22">
      <c r="A75" s="408">
        <v>36230</v>
      </c>
      <c r="B75">
        <v>0.41</v>
      </c>
      <c r="D75" s="322"/>
      <c r="E75" s="322"/>
      <c r="F75" s="322"/>
      <c r="G75" s="322"/>
      <c r="H75" s="322"/>
      <c r="V75" s="8" t="s">
        <v>79</v>
      </c>
    </row>
    <row r="76" spans="1:22">
      <c r="A76" s="408">
        <v>36231</v>
      </c>
      <c r="B76">
        <v>0.31</v>
      </c>
      <c r="D76" s="322"/>
      <c r="E76" s="322"/>
      <c r="F76" s="322"/>
      <c r="G76" s="322"/>
      <c r="H76" s="322"/>
      <c r="V76" s="8" t="s">
        <v>79</v>
      </c>
    </row>
    <row r="77" spans="1:22">
      <c r="A77" s="408">
        <v>36232</v>
      </c>
      <c r="B77">
        <v>0.22</v>
      </c>
      <c r="D77" s="322"/>
      <c r="E77" s="322"/>
      <c r="F77" s="322"/>
      <c r="G77" s="322"/>
      <c r="H77" s="322"/>
      <c r="V77" s="8" t="s">
        <v>79</v>
      </c>
    </row>
    <row r="78" spans="1:22">
      <c r="A78" s="408">
        <v>36233</v>
      </c>
      <c r="B78">
        <v>0.14000000000000001</v>
      </c>
      <c r="D78" s="322"/>
      <c r="E78" s="322"/>
      <c r="F78" s="322"/>
      <c r="G78" s="322"/>
      <c r="H78" s="322"/>
      <c r="V78" s="8" t="s">
        <v>79</v>
      </c>
    </row>
    <row r="79" spans="1:22">
      <c r="A79" s="408">
        <v>36234</v>
      </c>
      <c r="B79">
        <v>0.08</v>
      </c>
      <c r="D79" s="322"/>
      <c r="E79" s="322"/>
      <c r="F79" s="322"/>
      <c r="G79" s="322"/>
      <c r="H79" s="322"/>
      <c r="V79" s="8" t="s">
        <v>79</v>
      </c>
    </row>
    <row r="80" spans="1:22">
      <c r="A80" s="408">
        <v>36235</v>
      </c>
      <c r="B80">
        <v>0.03</v>
      </c>
      <c r="D80" s="322"/>
      <c r="E80" s="322"/>
      <c r="F80" s="322"/>
      <c r="G80" s="322"/>
      <c r="H80" s="322"/>
      <c r="V80" s="8" t="s">
        <v>79</v>
      </c>
    </row>
    <row r="81" spans="1:22">
      <c r="A81" s="408">
        <v>36236</v>
      </c>
      <c r="B81">
        <v>0</v>
      </c>
      <c r="V81" s="8" t="s">
        <v>79</v>
      </c>
    </row>
    <row r="82" spans="1:22">
      <c r="A82" s="408">
        <v>36237</v>
      </c>
      <c r="B82">
        <v>0.01</v>
      </c>
      <c r="V82" s="8" t="s">
        <v>79</v>
      </c>
    </row>
    <row r="83" spans="1:22">
      <c r="A83" s="408">
        <v>36238</v>
      </c>
      <c r="B83">
        <v>0.04</v>
      </c>
      <c r="V83" s="8" t="s">
        <v>79</v>
      </c>
    </row>
    <row r="84" spans="1:22">
      <c r="A84" s="408">
        <v>36239</v>
      </c>
      <c r="B84">
        <v>0.09</v>
      </c>
      <c r="V84" s="8" t="s">
        <v>79</v>
      </c>
    </row>
    <row r="85" spans="1:22">
      <c r="A85" s="408">
        <v>36240</v>
      </c>
      <c r="B85">
        <v>0.17</v>
      </c>
      <c r="C85"/>
      <c r="V85" s="8" t="s">
        <v>79</v>
      </c>
    </row>
    <row r="86" spans="1:22">
      <c r="A86" s="408">
        <v>36241</v>
      </c>
      <c r="B86">
        <v>0.27</v>
      </c>
      <c r="C86"/>
    </row>
    <row r="87" spans="1:22">
      <c r="A87" s="408">
        <v>36242</v>
      </c>
      <c r="B87">
        <v>0.38</v>
      </c>
      <c r="C87"/>
    </row>
    <row r="88" spans="1:22">
      <c r="A88" s="408">
        <v>36243</v>
      </c>
      <c r="B88">
        <v>0.49</v>
      </c>
    </row>
    <row r="89" spans="1:22">
      <c r="A89" s="408">
        <v>36244</v>
      </c>
      <c r="B89">
        <v>0.6</v>
      </c>
    </row>
    <row r="90" spans="1:22">
      <c r="A90" s="408">
        <v>36245</v>
      </c>
      <c r="B90">
        <v>0.7</v>
      </c>
    </row>
    <row r="91" spans="1:22">
      <c r="A91" s="408">
        <v>36246</v>
      </c>
      <c r="B91">
        <v>0.8</v>
      </c>
    </row>
    <row r="92" spans="1:22">
      <c r="A92" s="408">
        <v>36247</v>
      </c>
      <c r="B92">
        <v>0.87</v>
      </c>
    </row>
    <row r="93" spans="1:22">
      <c r="A93" s="408">
        <v>36248</v>
      </c>
      <c r="B93">
        <v>0.93</v>
      </c>
    </row>
    <row r="94" spans="1:22">
      <c r="A94" s="408">
        <v>36249</v>
      </c>
      <c r="B94">
        <v>0.97</v>
      </c>
    </row>
    <row r="95" spans="1:22">
      <c r="A95" s="408">
        <v>36250</v>
      </c>
      <c r="B95">
        <v>1</v>
      </c>
    </row>
    <row r="96" spans="1:22">
      <c r="A96" s="408">
        <v>36251</v>
      </c>
      <c r="B96">
        <v>1</v>
      </c>
    </row>
    <row r="97" spans="1:2">
      <c r="A97" s="408">
        <v>36252</v>
      </c>
      <c r="B97">
        <v>0.98</v>
      </c>
    </row>
    <row r="98" spans="1:2">
      <c r="A98" s="408">
        <v>36253</v>
      </c>
      <c r="B98">
        <v>0.95</v>
      </c>
    </row>
    <row r="99" spans="1:2">
      <c r="A99" s="408">
        <v>36254</v>
      </c>
      <c r="B99">
        <v>0.9</v>
      </c>
    </row>
    <row r="100" spans="1:2">
      <c r="A100" s="408">
        <v>36255</v>
      </c>
      <c r="B100">
        <v>0.83</v>
      </c>
    </row>
    <row r="101" spans="1:2">
      <c r="A101" s="408">
        <v>36256</v>
      </c>
      <c r="B101">
        <v>0.76</v>
      </c>
    </row>
    <row r="102" spans="1:2">
      <c r="A102" s="408">
        <v>36257</v>
      </c>
      <c r="B102">
        <v>0.67</v>
      </c>
    </row>
    <row r="103" spans="1:2">
      <c r="A103" s="408">
        <v>36258</v>
      </c>
      <c r="B103">
        <v>0.57999999999999996</v>
      </c>
    </row>
    <row r="104" spans="1:2">
      <c r="A104" s="408">
        <v>36259</v>
      </c>
      <c r="B104">
        <v>0.48</v>
      </c>
    </row>
    <row r="105" spans="1:2">
      <c r="A105" s="408">
        <v>36260</v>
      </c>
      <c r="B105">
        <v>0.38</v>
      </c>
    </row>
    <row r="106" spans="1:2">
      <c r="A106" s="408">
        <v>36261</v>
      </c>
      <c r="B106">
        <v>0.28000000000000003</v>
      </c>
    </row>
    <row r="107" spans="1:2">
      <c r="A107" s="408">
        <v>36262</v>
      </c>
      <c r="B107">
        <v>0.19</v>
      </c>
    </row>
    <row r="108" spans="1:2">
      <c r="A108" s="408">
        <v>36263</v>
      </c>
      <c r="B108">
        <v>0.11</v>
      </c>
    </row>
    <row r="109" spans="1:2">
      <c r="A109" s="408">
        <v>36264</v>
      </c>
      <c r="B109">
        <v>0.05</v>
      </c>
    </row>
    <row r="110" spans="1:2">
      <c r="A110" s="408">
        <v>36265</v>
      </c>
      <c r="B110">
        <v>0.01</v>
      </c>
    </row>
    <row r="111" spans="1:2">
      <c r="A111" s="408">
        <v>36266</v>
      </c>
      <c r="B111">
        <v>0</v>
      </c>
    </row>
    <row r="112" spans="1:2">
      <c r="A112" s="408">
        <v>36267</v>
      </c>
      <c r="B112">
        <v>0.02</v>
      </c>
    </row>
    <row r="113" spans="1:2">
      <c r="A113" s="408">
        <v>36268</v>
      </c>
      <c r="B113">
        <v>7.0000000000000007E-2</v>
      </c>
    </row>
    <row r="114" spans="1:2">
      <c r="A114" s="408">
        <v>36269</v>
      </c>
      <c r="B114">
        <v>0.14000000000000001</v>
      </c>
    </row>
    <row r="115" spans="1:2">
      <c r="A115" s="408">
        <v>36270</v>
      </c>
      <c r="B115">
        <v>0.24</v>
      </c>
    </row>
    <row r="116" spans="1:2">
      <c r="A116" s="408">
        <v>36271</v>
      </c>
      <c r="B116">
        <v>0.34</v>
      </c>
    </row>
    <row r="117" spans="1:2">
      <c r="A117" s="408">
        <v>36272</v>
      </c>
      <c r="B117">
        <v>0.45</v>
      </c>
    </row>
    <row r="118" spans="1:2">
      <c r="A118" s="408">
        <v>36273</v>
      </c>
      <c r="B118">
        <v>0.56000000000000005</v>
      </c>
    </row>
    <row r="119" spans="1:2">
      <c r="A119" s="408">
        <v>36274</v>
      </c>
      <c r="B119">
        <v>0.66</v>
      </c>
    </row>
    <row r="120" spans="1:2">
      <c r="A120" s="408">
        <v>36275</v>
      </c>
      <c r="B120">
        <v>0.76</v>
      </c>
    </row>
    <row r="121" spans="1:2">
      <c r="A121" s="408">
        <v>36276</v>
      </c>
      <c r="B121">
        <v>0.84</v>
      </c>
    </row>
    <row r="122" spans="1:2">
      <c r="A122" s="408">
        <v>36277</v>
      </c>
      <c r="B122">
        <v>0.9</v>
      </c>
    </row>
    <row r="123" spans="1:2">
      <c r="A123" s="408">
        <v>36278</v>
      </c>
      <c r="B123">
        <v>0.95</v>
      </c>
    </row>
    <row r="124" spans="1:2">
      <c r="A124" s="408">
        <v>36279</v>
      </c>
      <c r="B124">
        <v>0.98</v>
      </c>
    </row>
    <row r="125" spans="1:2">
      <c r="A125" s="408">
        <v>36280</v>
      </c>
      <c r="B125">
        <v>1</v>
      </c>
    </row>
    <row r="126" spans="1:2">
      <c r="A126" s="408">
        <v>36281</v>
      </c>
      <c r="B126">
        <v>0.99</v>
      </c>
    </row>
    <row r="127" spans="1:2">
      <c r="A127" s="408">
        <v>36282</v>
      </c>
      <c r="B127">
        <v>0.97</v>
      </c>
    </row>
    <row r="128" spans="1:2">
      <c r="A128" s="408">
        <v>36283</v>
      </c>
      <c r="B128">
        <v>0.93</v>
      </c>
    </row>
    <row r="129" spans="1:2">
      <c r="A129" s="408">
        <v>36284</v>
      </c>
      <c r="B129">
        <v>0.88</v>
      </c>
    </row>
    <row r="130" spans="1:2">
      <c r="A130" s="408">
        <v>36285</v>
      </c>
      <c r="B130">
        <v>0.81</v>
      </c>
    </row>
    <row r="131" spans="1:2">
      <c r="A131" s="408">
        <v>36286</v>
      </c>
      <c r="B131">
        <v>0.73</v>
      </c>
    </row>
    <row r="132" spans="1:2">
      <c r="A132" s="408">
        <v>36287</v>
      </c>
      <c r="B132">
        <v>0.64</v>
      </c>
    </row>
    <row r="133" spans="1:2">
      <c r="A133" s="408">
        <v>36288</v>
      </c>
      <c r="B133">
        <v>0.54</v>
      </c>
    </row>
    <row r="134" spans="1:2">
      <c r="A134" s="408">
        <v>36289</v>
      </c>
      <c r="B134">
        <v>0.44</v>
      </c>
    </row>
    <row r="135" spans="1:2">
      <c r="A135" s="408">
        <v>36290</v>
      </c>
      <c r="B135">
        <v>0.33</v>
      </c>
    </row>
    <row r="136" spans="1:2">
      <c r="A136" s="408">
        <v>36291</v>
      </c>
      <c r="B136">
        <v>0.23</v>
      </c>
    </row>
    <row r="137" spans="1:2">
      <c r="A137" s="408">
        <v>36292</v>
      </c>
      <c r="B137">
        <v>0.14000000000000001</v>
      </c>
    </row>
    <row r="138" spans="1:2">
      <c r="A138" s="408">
        <v>36293</v>
      </c>
      <c r="B138">
        <v>7.0000000000000007E-2</v>
      </c>
    </row>
    <row r="139" spans="1:2">
      <c r="A139" s="408">
        <v>36294</v>
      </c>
      <c r="B139">
        <v>0.02</v>
      </c>
    </row>
    <row r="140" spans="1:2">
      <c r="A140" s="408">
        <v>36295</v>
      </c>
      <c r="B140">
        <v>0</v>
      </c>
    </row>
    <row r="141" spans="1:2">
      <c r="A141" s="408">
        <v>36296</v>
      </c>
      <c r="B141">
        <v>0.01</v>
      </c>
    </row>
    <row r="142" spans="1:2">
      <c r="A142" s="408">
        <v>36297</v>
      </c>
      <c r="B142">
        <v>0.05</v>
      </c>
    </row>
    <row r="143" spans="1:2">
      <c r="A143" s="408">
        <v>36298</v>
      </c>
      <c r="B143">
        <v>0.12</v>
      </c>
    </row>
    <row r="144" spans="1:2">
      <c r="A144" s="408">
        <v>36299</v>
      </c>
      <c r="B144">
        <v>0.2</v>
      </c>
    </row>
    <row r="145" spans="1:2">
      <c r="A145" s="408">
        <v>36300</v>
      </c>
      <c r="B145">
        <v>0.3</v>
      </c>
    </row>
    <row r="146" spans="1:2">
      <c r="A146" s="408">
        <v>36301</v>
      </c>
      <c r="B146">
        <v>0.41</v>
      </c>
    </row>
    <row r="147" spans="1:2">
      <c r="A147" s="408">
        <v>36302</v>
      </c>
      <c r="B147">
        <v>0.51</v>
      </c>
    </row>
    <row r="148" spans="1:2">
      <c r="A148" s="408">
        <v>36303</v>
      </c>
      <c r="B148">
        <v>0.61</v>
      </c>
    </row>
    <row r="149" spans="1:2">
      <c r="A149" s="408">
        <v>36304</v>
      </c>
      <c r="B149">
        <v>0.71</v>
      </c>
    </row>
    <row r="150" spans="1:2">
      <c r="A150" s="408">
        <v>36305</v>
      </c>
      <c r="B150">
        <v>0.79</v>
      </c>
    </row>
    <row r="151" spans="1:2">
      <c r="A151" s="408">
        <v>36306</v>
      </c>
      <c r="B151">
        <v>0.86</v>
      </c>
    </row>
    <row r="152" spans="1:2">
      <c r="A152" s="408">
        <v>36307</v>
      </c>
      <c r="B152">
        <v>0.92</v>
      </c>
    </row>
    <row r="153" spans="1:2">
      <c r="A153" s="408">
        <v>36308</v>
      </c>
      <c r="B153">
        <v>0.96</v>
      </c>
    </row>
    <row r="154" spans="1:2">
      <c r="A154" s="408">
        <v>36309</v>
      </c>
      <c r="B154">
        <v>0.99</v>
      </c>
    </row>
    <row r="155" spans="1:2">
      <c r="A155" s="408">
        <v>36310</v>
      </c>
      <c r="B155">
        <v>1</v>
      </c>
    </row>
    <row r="156" spans="1:2">
      <c r="A156" s="408">
        <v>36311</v>
      </c>
      <c r="B156">
        <v>0.99</v>
      </c>
    </row>
    <row r="157" spans="1:2">
      <c r="A157" s="408">
        <v>36312</v>
      </c>
      <c r="B157">
        <v>0.96</v>
      </c>
    </row>
    <row r="158" spans="1:2">
      <c r="A158" s="408">
        <v>36313</v>
      </c>
      <c r="B158">
        <v>0.92</v>
      </c>
    </row>
    <row r="159" spans="1:2">
      <c r="A159" s="408">
        <v>36314</v>
      </c>
      <c r="B159">
        <v>0.86</v>
      </c>
    </row>
    <row r="160" spans="1:2">
      <c r="A160" s="408">
        <v>36315</v>
      </c>
      <c r="B160">
        <v>0.78</v>
      </c>
    </row>
    <row r="161" spans="1:2">
      <c r="A161" s="408">
        <v>36316</v>
      </c>
      <c r="B161">
        <v>0.69</v>
      </c>
    </row>
    <row r="162" spans="1:2">
      <c r="A162" s="408">
        <v>36317</v>
      </c>
      <c r="B162">
        <v>0.59</v>
      </c>
    </row>
    <row r="163" spans="1:2">
      <c r="A163" s="408">
        <v>36318</v>
      </c>
      <c r="B163">
        <v>0.48</v>
      </c>
    </row>
    <row r="164" spans="1:2">
      <c r="A164" s="408">
        <v>36319</v>
      </c>
      <c r="B164">
        <v>0.38</v>
      </c>
    </row>
    <row r="165" spans="1:2">
      <c r="A165" s="408">
        <v>36320</v>
      </c>
      <c r="B165">
        <v>0.27</v>
      </c>
    </row>
    <row r="166" spans="1:2">
      <c r="A166" s="408">
        <v>36321</v>
      </c>
      <c r="B166">
        <v>0.17</v>
      </c>
    </row>
    <row r="167" spans="1:2">
      <c r="A167" s="408">
        <v>36322</v>
      </c>
      <c r="B167">
        <v>0.09</v>
      </c>
    </row>
    <row r="168" spans="1:2">
      <c r="A168" s="408">
        <v>36323</v>
      </c>
      <c r="B168">
        <v>0.03</v>
      </c>
    </row>
    <row r="169" spans="1:2">
      <c r="A169" s="408">
        <v>36324</v>
      </c>
      <c r="B169">
        <v>0</v>
      </c>
    </row>
    <row r="170" spans="1:2">
      <c r="A170" s="408">
        <v>36325</v>
      </c>
      <c r="B170">
        <v>0.01</v>
      </c>
    </row>
    <row r="171" spans="1:2">
      <c r="A171" s="408">
        <v>36326</v>
      </c>
      <c r="B171">
        <v>0.04</v>
      </c>
    </row>
    <row r="172" spans="1:2">
      <c r="A172" s="408">
        <v>36327</v>
      </c>
      <c r="B172">
        <v>0.09</v>
      </c>
    </row>
    <row r="173" spans="1:2">
      <c r="A173" s="408">
        <v>36328</v>
      </c>
      <c r="B173">
        <v>0.17</v>
      </c>
    </row>
    <row r="174" spans="1:2">
      <c r="A174" s="408">
        <v>36329</v>
      </c>
      <c r="B174">
        <v>0.26</v>
      </c>
    </row>
    <row r="175" spans="1:2">
      <c r="A175" s="408">
        <v>36330</v>
      </c>
      <c r="B175">
        <v>0.36</v>
      </c>
    </row>
    <row r="176" spans="1:2">
      <c r="A176" s="408">
        <v>36331</v>
      </c>
      <c r="B176">
        <v>0.46</v>
      </c>
    </row>
    <row r="177" spans="1:2">
      <c r="A177" s="408">
        <v>36332</v>
      </c>
      <c r="B177">
        <v>0.56000000000000005</v>
      </c>
    </row>
    <row r="178" spans="1:2">
      <c r="A178" s="411">
        <v>36534</v>
      </c>
      <c r="B178" s="412">
        <v>0.06</v>
      </c>
    </row>
    <row r="179" spans="1:2">
      <c r="A179" s="411">
        <v>36535</v>
      </c>
      <c r="B179" s="412">
        <v>0.12</v>
      </c>
    </row>
    <row r="180" spans="1:2">
      <c r="A180" s="411">
        <v>36536</v>
      </c>
      <c r="B180" s="412">
        <v>0.19</v>
      </c>
    </row>
    <row r="181" spans="1:2">
      <c r="A181" s="411">
        <v>36551</v>
      </c>
      <c r="B181" s="412">
        <v>0.7</v>
      </c>
    </row>
    <row r="182" spans="1:2">
      <c r="A182" s="411">
        <v>36552</v>
      </c>
      <c r="B182" s="412">
        <v>0.6</v>
      </c>
    </row>
    <row r="183" spans="1:2">
      <c r="A183" s="411">
        <v>36553</v>
      </c>
      <c r="B183" s="412">
        <v>0.5</v>
      </c>
    </row>
    <row r="184" spans="1:2">
      <c r="A184" s="411">
        <v>36554</v>
      </c>
      <c r="B184" s="412">
        <v>0.4</v>
      </c>
    </row>
    <row r="185" spans="1:2">
      <c r="A185" s="411">
        <v>36555</v>
      </c>
      <c r="B185" s="412">
        <v>0.31</v>
      </c>
    </row>
    <row r="186" spans="1:2">
      <c r="A186" s="411">
        <v>36556</v>
      </c>
      <c r="B186" s="412">
        <v>0.23</v>
      </c>
    </row>
    <row r="187" spans="1:2">
      <c r="A187" s="411">
        <v>36557</v>
      </c>
      <c r="B187" s="412">
        <v>0.16</v>
      </c>
    </row>
    <row r="188" spans="1:2">
      <c r="A188" s="411">
        <v>36558</v>
      </c>
      <c r="B188" s="412">
        <v>0.09</v>
      </c>
    </row>
    <row r="189" spans="1:2">
      <c r="A189" s="411">
        <v>36559</v>
      </c>
      <c r="B189" s="412">
        <v>0.05</v>
      </c>
    </row>
    <row r="190" spans="1:2">
      <c r="A190" s="411">
        <v>36560</v>
      </c>
      <c r="B190" s="412">
        <v>0.01</v>
      </c>
    </row>
    <row r="191" spans="1:2">
      <c r="A191" s="411">
        <v>36561</v>
      </c>
      <c r="B191" s="412">
        <v>0</v>
      </c>
    </row>
    <row r="192" spans="1:2">
      <c r="A192" s="411">
        <v>36562</v>
      </c>
      <c r="B192" s="412">
        <v>0.01</v>
      </c>
    </row>
    <row r="193" spans="1:2">
      <c r="A193" s="411">
        <v>36563</v>
      </c>
      <c r="B193" s="412">
        <v>0.03</v>
      </c>
    </row>
    <row r="194" spans="1:2">
      <c r="A194" s="411">
        <v>36564</v>
      </c>
      <c r="B194" s="412">
        <v>0.08</v>
      </c>
    </row>
    <row r="195" spans="1:2">
      <c r="A195" s="411">
        <v>36565</v>
      </c>
      <c r="B195" s="412">
        <v>0.14000000000000001</v>
      </c>
    </row>
    <row r="196" spans="1:2">
      <c r="A196" s="411">
        <v>36566</v>
      </c>
      <c r="B196" s="412">
        <v>0.23</v>
      </c>
    </row>
    <row r="197" spans="1:2">
      <c r="A197" s="411">
        <v>36567</v>
      </c>
      <c r="B197" s="412">
        <v>0.32</v>
      </c>
    </row>
    <row r="198" spans="1:2">
      <c r="A198" s="411">
        <v>36568</v>
      </c>
      <c r="B198" s="412">
        <v>0.43</v>
      </c>
    </row>
    <row r="199" spans="1:2">
      <c r="A199" s="411">
        <v>36569</v>
      </c>
      <c r="B199" s="412">
        <v>0.54</v>
      </c>
    </row>
    <row r="200" spans="1:2">
      <c r="A200" s="411">
        <v>36570</v>
      </c>
      <c r="B200" s="412">
        <v>0.65</v>
      </c>
    </row>
    <row r="201" spans="1:2">
      <c r="A201" s="411">
        <v>36571</v>
      </c>
      <c r="B201" s="412">
        <v>0.76</v>
      </c>
    </row>
    <row r="202" spans="1:2">
      <c r="A202" s="411">
        <v>36572</v>
      </c>
      <c r="B202" s="412">
        <v>0.85</v>
      </c>
    </row>
    <row r="203" spans="1:2">
      <c r="A203" s="411">
        <v>36573</v>
      </c>
      <c r="B203" s="412">
        <v>0.93</v>
      </c>
    </row>
    <row r="204" spans="1:2">
      <c r="A204" s="411">
        <v>36574</v>
      </c>
      <c r="B204" s="412">
        <v>0.98</v>
      </c>
    </row>
    <row r="205" spans="1:2">
      <c r="A205" s="411">
        <v>36575</v>
      </c>
      <c r="B205" s="412">
        <v>1</v>
      </c>
    </row>
    <row r="206" spans="1:2">
      <c r="A206" s="411">
        <v>36576</v>
      </c>
      <c r="B206" s="412">
        <v>0.99</v>
      </c>
    </row>
    <row r="207" spans="1:2">
      <c r="A207" s="411">
        <v>36577</v>
      </c>
      <c r="B207" s="412">
        <v>0.96</v>
      </c>
    </row>
    <row r="208" spans="1:2">
      <c r="A208" s="411">
        <v>36578</v>
      </c>
      <c r="B208" s="412">
        <v>0.91</v>
      </c>
    </row>
    <row r="209" spans="1:2">
      <c r="A209" s="411">
        <v>36579</v>
      </c>
      <c r="B209" s="412">
        <v>0.84</v>
      </c>
    </row>
    <row r="210" spans="1:2">
      <c r="A210" s="411">
        <v>36622</v>
      </c>
      <c r="B210" s="412">
        <v>0.03</v>
      </c>
    </row>
    <row r="211" spans="1:2">
      <c r="A211" s="411">
        <v>36623</v>
      </c>
      <c r="B211" s="412">
        <v>0.09</v>
      </c>
    </row>
    <row r="212" spans="1:2">
      <c r="A212" s="411">
        <v>36624</v>
      </c>
      <c r="B212" s="412">
        <v>0.16</v>
      </c>
    </row>
    <row r="213" spans="1:2">
      <c r="A213" s="411">
        <v>36625</v>
      </c>
      <c r="B213" s="412">
        <v>0.26</v>
      </c>
    </row>
    <row r="214" spans="1:2">
      <c r="A214" s="411">
        <v>36626</v>
      </c>
      <c r="B214" s="412">
        <v>0.36</v>
      </c>
    </row>
    <row r="215" spans="1:2">
      <c r="A215" s="411">
        <v>36627</v>
      </c>
      <c r="B215" s="412">
        <v>0.48</v>
      </c>
    </row>
    <row r="216" spans="1:2">
      <c r="A216" s="411">
        <v>36628</v>
      </c>
      <c r="B216" s="412">
        <v>0.59</v>
      </c>
    </row>
    <row r="217" spans="1:2">
      <c r="A217" s="411">
        <v>36629</v>
      </c>
      <c r="B217" s="412">
        <v>0.7</v>
      </c>
    </row>
    <row r="218" spans="1:2">
      <c r="A218" s="411">
        <v>36630</v>
      </c>
      <c r="B218" s="412">
        <v>0.79</v>
      </c>
    </row>
    <row r="219" spans="1:2">
      <c r="A219" s="411">
        <v>36631</v>
      </c>
      <c r="B219" s="412">
        <v>0.87</v>
      </c>
    </row>
    <row r="220" spans="1:2">
      <c r="A220" s="411">
        <v>36632</v>
      </c>
      <c r="B220" s="412">
        <v>0.94</v>
      </c>
    </row>
    <row r="221" spans="1:2">
      <c r="A221" s="411">
        <v>36633</v>
      </c>
      <c r="B221" s="412">
        <v>0.98</v>
      </c>
    </row>
    <row r="222" spans="1:2">
      <c r="A222" s="411">
        <v>36634</v>
      </c>
      <c r="B222" s="412">
        <v>1</v>
      </c>
    </row>
    <row r="223" spans="1:2">
      <c r="A223" s="411">
        <v>36635</v>
      </c>
      <c r="B223" s="412">
        <v>0.99</v>
      </c>
    </row>
    <row r="224" spans="1:2">
      <c r="A224" s="411">
        <v>36636</v>
      </c>
      <c r="B224" s="412">
        <v>0.97</v>
      </c>
    </row>
    <row r="225" spans="1:2">
      <c r="A225" s="411">
        <v>36637</v>
      </c>
      <c r="B225" s="412">
        <v>0.93</v>
      </c>
    </row>
    <row r="226" spans="1:2">
      <c r="A226" s="411">
        <v>36638</v>
      </c>
      <c r="B226" s="412">
        <v>0.88</v>
      </c>
    </row>
    <row r="227" spans="1:2">
      <c r="A227" s="411">
        <v>36639</v>
      </c>
      <c r="B227" s="412">
        <v>0.81</v>
      </c>
    </row>
    <row r="228" spans="1:2">
      <c r="A228" s="411">
        <v>36640</v>
      </c>
      <c r="B228" s="412">
        <v>0.73</v>
      </c>
    </row>
    <row r="229" spans="1:2">
      <c r="A229" s="411">
        <v>36641</v>
      </c>
      <c r="B229" s="412">
        <v>0.64</v>
      </c>
    </row>
    <row r="230" spans="1:2">
      <c r="A230" s="411">
        <v>36642</v>
      </c>
      <c r="B230" s="412">
        <v>0.55000000000000004</v>
      </c>
    </row>
    <row r="231" spans="1:2">
      <c r="A231" s="411">
        <v>36643</v>
      </c>
      <c r="B231" s="412">
        <v>0.45</v>
      </c>
    </row>
    <row r="232" spans="1:2">
      <c r="A232" s="411">
        <v>36644</v>
      </c>
      <c r="B232" s="412">
        <v>0.36</v>
      </c>
    </row>
    <row r="233" spans="1:2">
      <c r="A233" s="411">
        <v>36645</v>
      </c>
      <c r="B233" s="412">
        <v>0.26</v>
      </c>
    </row>
    <row r="234" spans="1:2">
      <c r="A234" s="411">
        <v>36646</v>
      </c>
      <c r="B234" s="412">
        <v>0.18</v>
      </c>
    </row>
    <row r="235" spans="1:2">
      <c r="A235" s="411">
        <v>36647</v>
      </c>
      <c r="B235" s="412">
        <v>0.1</v>
      </c>
    </row>
    <row r="236" spans="1:2">
      <c r="A236" s="411">
        <v>36648</v>
      </c>
      <c r="B236" s="412">
        <v>0.05</v>
      </c>
    </row>
    <row r="237" spans="1:2">
      <c r="A237" s="411">
        <v>36649</v>
      </c>
      <c r="B237" s="412">
        <v>0.01</v>
      </c>
    </row>
    <row r="238" spans="1:2">
      <c r="A238" s="411">
        <v>36650</v>
      </c>
      <c r="B238" s="412">
        <v>0</v>
      </c>
    </row>
    <row r="239" spans="1:2">
      <c r="A239" s="411">
        <v>36651</v>
      </c>
      <c r="B239" s="412">
        <v>0.02</v>
      </c>
    </row>
    <row r="240" spans="1:2">
      <c r="A240" s="411">
        <v>36652</v>
      </c>
      <c r="B240" s="412">
        <v>7.0000000000000007E-2</v>
      </c>
    </row>
    <row r="241" spans="1:2">
      <c r="A241" s="411">
        <v>36653</v>
      </c>
      <c r="B241" s="412">
        <v>0.14000000000000001</v>
      </c>
    </row>
    <row r="242" spans="1:2">
      <c r="A242" s="411">
        <v>36654</v>
      </c>
      <c r="B242" s="412">
        <v>0.23</v>
      </c>
    </row>
    <row r="243" spans="1:2">
      <c r="A243" s="411">
        <v>36655</v>
      </c>
      <c r="B243" s="412">
        <v>0.33</v>
      </c>
    </row>
    <row r="244" spans="1:2">
      <c r="A244" s="411">
        <v>36656</v>
      </c>
      <c r="B244" s="412">
        <v>0.44</v>
      </c>
    </row>
    <row r="245" spans="1:2">
      <c r="A245" s="411">
        <v>36657</v>
      </c>
      <c r="B245" s="412">
        <v>0.56000000000000005</v>
      </c>
    </row>
    <row r="246" spans="1:2">
      <c r="A246" s="411">
        <v>36658</v>
      </c>
      <c r="B246" s="412">
        <v>0.66</v>
      </c>
    </row>
    <row r="247" spans="1:2">
      <c r="A247" s="411">
        <v>36659</v>
      </c>
      <c r="B247" s="412">
        <v>0.76</v>
      </c>
    </row>
    <row r="248" spans="1:2">
      <c r="A248" s="411">
        <v>36660</v>
      </c>
      <c r="B248" s="412">
        <v>0.84</v>
      </c>
    </row>
    <row r="249" spans="1:2">
      <c r="A249" s="411">
        <v>36661</v>
      </c>
      <c r="B249" s="412">
        <v>0.91</v>
      </c>
    </row>
    <row r="250" spans="1:2">
      <c r="A250" s="411">
        <v>36662</v>
      </c>
      <c r="B250" s="412">
        <v>0.96</v>
      </c>
    </row>
    <row r="251" spans="1:2">
      <c r="A251" s="411">
        <v>36663</v>
      </c>
      <c r="B251" s="412">
        <v>0.99</v>
      </c>
    </row>
    <row r="252" spans="1:2">
      <c r="A252" s="411">
        <v>36664</v>
      </c>
      <c r="B252" s="412">
        <v>1</v>
      </c>
    </row>
    <row r="253" spans="1:2">
      <c r="A253" s="411">
        <v>36665</v>
      </c>
      <c r="B253" s="412">
        <v>0.99</v>
      </c>
    </row>
    <row r="254" spans="1:2">
      <c r="A254" s="411">
        <v>36666</v>
      </c>
      <c r="B254" s="412">
        <v>0.96</v>
      </c>
    </row>
    <row r="255" spans="1:2">
      <c r="A255" s="411">
        <v>36667</v>
      </c>
      <c r="B255" s="412">
        <v>0.92</v>
      </c>
    </row>
    <row r="256" spans="1:2">
      <c r="A256" s="411">
        <v>36668</v>
      </c>
      <c r="B256" s="412">
        <v>0.86</v>
      </c>
    </row>
    <row r="257" spans="1:2">
      <c r="A257" s="411">
        <v>36669</v>
      </c>
      <c r="B257" s="412">
        <v>0.79</v>
      </c>
    </row>
    <row r="258" spans="1:2">
      <c r="A258" s="411">
        <v>36670</v>
      </c>
      <c r="B258" s="412">
        <v>0.71</v>
      </c>
    </row>
    <row r="259" spans="1:2">
      <c r="A259" s="411">
        <v>36671</v>
      </c>
      <c r="B259" s="412">
        <v>0.61</v>
      </c>
    </row>
    <row r="260" spans="1:2">
      <c r="A260" s="411">
        <v>36672</v>
      </c>
      <c r="B260" s="412">
        <v>0.52</v>
      </c>
    </row>
    <row r="261" spans="1:2">
      <c r="A261" s="411">
        <v>36673</v>
      </c>
      <c r="B261" s="412">
        <v>0.42</v>
      </c>
    </row>
    <row r="262" spans="1:2">
      <c r="A262" s="411">
        <v>36674</v>
      </c>
      <c r="B262" s="412">
        <v>0.32</v>
      </c>
    </row>
    <row r="263" spans="1:2">
      <c r="A263" s="411">
        <v>36675</v>
      </c>
      <c r="B263" s="412">
        <v>0.22</v>
      </c>
    </row>
    <row r="264" spans="1:2">
      <c r="A264" s="411">
        <v>36676</v>
      </c>
      <c r="B264" s="412">
        <v>0.14000000000000001</v>
      </c>
    </row>
    <row r="265" spans="1:2">
      <c r="A265" s="411">
        <v>36677</v>
      </c>
      <c r="B265" s="412">
        <v>7.0000000000000007E-2</v>
      </c>
    </row>
    <row r="266" spans="1:2">
      <c r="A266" s="411">
        <v>36678</v>
      </c>
      <c r="B266" s="412">
        <v>0.02</v>
      </c>
    </row>
    <row r="267" spans="1:2">
      <c r="A267" s="411">
        <v>36893</v>
      </c>
      <c r="B267" s="412">
        <v>0.44</v>
      </c>
    </row>
    <row r="268" spans="1:2">
      <c r="A268" s="411">
        <v>36894</v>
      </c>
      <c r="B268" s="412">
        <v>0.54</v>
      </c>
    </row>
    <row r="269" spans="1:2">
      <c r="A269" s="411">
        <v>36895</v>
      </c>
      <c r="B269" s="412">
        <v>0.64</v>
      </c>
    </row>
    <row r="270" spans="1:2">
      <c r="A270" s="411">
        <v>36896</v>
      </c>
      <c r="B270" s="412">
        <v>0.74</v>
      </c>
    </row>
    <row r="271" spans="1:2">
      <c r="A271" s="411">
        <v>36897</v>
      </c>
      <c r="B271" s="412">
        <v>0.83</v>
      </c>
    </row>
    <row r="272" spans="1:2">
      <c r="A272" s="411">
        <v>36898</v>
      </c>
      <c r="B272" s="412">
        <v>0.91</v>
      </c>
    </row>
    <row r="273" spans="1:2">
      <c r="A273" s="411">
        <v>36899</v>
      </c>
      <c r="B273" s="412">
        <v>0.97</v>
      </c>
    </row>
    <row r="274" spans="1:2">
      <c r="A274" s="411">
        <v>36900</v>
      </c>
      <c r="B274" s="412">
        <v>1</v>
      </c>
    </row>
    <row r="275" spans="1:2">
      <c r="A275" s="411">
        <v>36901</v>
      </c>
      <c r="B275" s="412">
        <v>1</v>
      </c>
    </row>
    <row r="276" spans="1:2">
      <c r="A276" s="411">
        <v>36902</v>
      </c>
      <c r="B276" s="412">
        <v>0.97</v>
      </c>
    </row>
    <row r="277" spans="1:2">
      <c r="A277" s="411">
        <v>36903</v>
      </c>
      <c r="B277" s="412">
        <v>0.91</v>
      </c>
    </row>
    <row r="278" spans="1:2">
      <c r="A278" s="411">
        <v>36904</v>
      </c>
      <c r="B278" s="412">
        <v>0.83</v>
      </c>
    </row>
    <row r="279" spans="1:2">
      <c r="A279" s="411">
        <v>36905</v>
      </c>
      <c r="B279" s="412">
        <v>0.73</v>
      </c>
    </row>
    <row r="280" spans="1:2">
      <c r="A280" s="411">
        <v>36906</v>
      </c>
      <c r="B280" s="412">
        <v>0.63</v>
      </c>
    </row>
    <row r="281" spans="1:2">
      <c r="A281" s="411">
        <v>36907</v>
      </c>
      <c r="B281" s="412">
        <v>0.52</v>
      </c>
    </row>
    <row r="282" spans="1:2">
      <c r="A282" s="411">
        <v>36908</v>
      </c>
      <c r="B282" s="412">
        <v>0.42</v>
      </c>
    </row>
    <row r="283" spans="1:2">
      <c r="A283" s="411">
        <v>36909</v>
      </c>
      <c r="B283" s="412">
        <v>0.32</v>
      </c>
    </row>
    <row r="284" spans="1:2">
      <c r="A284" s="411">
        <v>36910</v>
      </c>
      <c r="B284" s="412">
        <v>0.23</v>
      </c>
    </row>
    <row r="285" spans="1:2">
      <c r="A285" s="411">
        <v>36911</v>
      </c>
      <c r="B285" s="412">
        <v>0.15</v>
      </c>
    </row>
    <row r="286" spans="1:2">
      <c r="A286" s="411">
        <v>36912</v>
      </c>
      <c r="B286" s="412">
        <v>0.09</v>
      </c>
    </row>
    <row r="287" spans="1:2">
      <c r="A287" s="411">
        <v>36913</v>
      </c>
      <c r="B287" s="412">
        <v>0.04</v>
      </c>
    </row>
    <row r="288" spans="1:2">
      <c r="A288" s="411">
        <v>36914</v>
      </c>
      <c r="B288" s="412">
        <v>0.01</v>
      </c>
    </row>
    <row r="289" spans="1:2">
      <c r="A289" s="411">
        <v>36915</v>
      </c>
      <c r="B289" s="412">
        <v>0</v>
      </c>
    </row>
    <row r="290" spans="1:2">
      <c r="A290" s="411">
        <v>36916</v>
      </c>
      <c r="B290" s="412">
        <v>0.01</v>
      </c>
    </row>
    <row r="291" spans="1:2">
      <c r="A291" s="411">
        <v>36917</v>
      </c>
      <c r="B291" s="412">
        <v>0.03</v>
      </c>
    </row>
    <row r="292" spans="1:2">
      <c r="A292" s="411">
        <v>36918</v>
      </c>
      <c r="B292" s="412">
        <v>7.0000000000000007E-2</v>
      </c>
    </row>
    <row r="293" spans="1:2">
      <c r="A293" s="411">
        <v>36919</v>
      </c>
      <c r="B293" s="412">
        <v>0.13</v>
      </c>
    </row>
    <row r="294" spans="1:2">
      <c r="A294" s="411">
        <v>36920</v>
      </c>
      <c r="B294" s="412">
        <v>0.2</v>
      </c>
    </row>
    <row r="295" spans="1:2">
      <c r="A295" s="411">
        <v>36921</v>
      </c>
      <c r="B295" s="412">
        <v>0.28000000000000003</v>
      </c>
    </row>
    <row r="296" spans="1:2">
      <c r="A296" s="411">
        <v>37213</v>
      </c>
      <c r="B296" s="412">
        <v>0.11</v>
      </c>
    </row>
    <row r="297" spans="1:2">
      <c r="A297" s="411">
        <v>37271</v>
      </c>
      <c r="B297" s="412">
        <v>0.03</v>
      </c>
    </row>
    <row r="298" spans="1:2">
      <c r="A298" s="411">
        <v>37272</v>
      </c>
      <c r="B298" s="412">
        <v>7.0000000000000007E-2</v>
      </c>
    </row>
    <row r="299" spans="1:2">
      <c r="A299" s="411">
        <v>37273</v>
      </c>
      <c r="B299" s="412">
        <v>0.13</v>
      </c>
    </row>
    <row r="300" spans="1:2">
      <c r="A300" s="411">
        <v>37274</v>
      </c>
      <c r="B300" s="412">
        <v>0.2</v>
      </c>
    </row>
    <row r="301" spans="1:2">
      <c r="A301" s="411">
        <v>37275</v>
      </c>
      <c r="B301" s="412">
        <v>0.28000000000000003</v>
      </c>
    </row>
    <row r="302" spans="1:2">
      <c r="A302" s="411">
        <v>37276</v>
      </c>
      <c r="B302" s="412">
        <v>0.37</v>
      </c>
    </row>
    <row r="303" spans="1:2">
      <c r="A303" s="411">
        <v>37277</v>
      </c>
      <c r="B303" s="412">
        <v>0.46</v>
      </c>
    </row>
    <row r="304" spans="1:2">
      <c r="A304" s="411">
        <v>37278</v>
      </c>
      <c r="B304" s="412">
        <v>0.56000000000000005</v>
      </c>
    </row>
    <row r="305" spans="1:2">
      <c r="A305" s="411">
        <v>37279</v>
      </c>
      <c r="B305" s="412">
        <v>0.66</v>
      </c>
    </row>
    <row r="306" spans="1:2">
      <c r="A306" s="411">
        <v>37280</v>
      </c>
      <c r="B306" s="412">
        <v>0.75</v>
      </c>
    </row>
    <row r="307" spans="1:2">
      <c r="A307" s="411">
        <v>37281</v>
      </c>
      <c r="B307" s="412">
        <v>0.84</v>
      </c>
    </row>
    <row r="308" spans="1:2">
      <c r="A308" s="411">
        <v>37282</v>
      </c>
      <c r="B308" s="412">
        <v>0.91</v>
      </c>
    </row>
    <row r="309" spans="1:2">
      <c r="A309" s="411">
        <v>37283</v>
      </c>
      <c r="B309" s="412">
        <v>0.96</v>
      </c>
    </row>
    <row r="310" spans="1:2">
      <c r="A310" s="411">
        <v>37284</v>
      </c>
      <c r="B310" s="412">
        <v>0.99</v>
      </c>
    </row>
    <row r="311" spans="1:2">
      <c r="A311" s="411">
        <v>37285</v>
      </c>
      <c r="B311" s="412">
        <v>1</v>
      </c>
    </row>
    <row r="312" spans="1:2">
      <c r="A312" s="411">
        <v>37286</v>
      </c>
      <c r="B312" s="412">
        <v>0.97</v>
      </c>
    </row>
    <row r="313" spans="1:2">
      <c r="A313" s="411">
        <v>37287</v>
      </c>
      <c r="B313" s="412">
        <v>0.92</v>
      </c>
    </row>
    <row r="314" spans="1:2">
      <c r="A314" s="411">
        <v>37288</v>
      </c>
      <c r="B314" s="412">
        <v>0.84</v>
      </c>
    </row>
    <row r="315" spans="1:2">
      <c r="A315" s="411">
        <v>37289</v>
      </c>
      <c r="B315" s="412">
        <v>0.74</v>
      </c>
    </row>
    <row r="316" spans="1:2">
      <c r="A316" s="411">
        <v>37290</v>
      </c>
      <c r="B316" s="412">
        <v>0.64</v>
      </c>
    </row>
    <row r="317" spans="1:2">
      <c r="A317" s="411">
        <v>37291</v>
      </c>
      <c r="B317" s="412">
        <v>0.53</v>
      </c>
    </row>
    <row r="318" spans="1:2">
      <c r="A318" s="411">
        <v>37292</v>
      </c>
      <c r="B318" s="412">
        <v>0.42</v>
      </c>
    </row>
    <row r="319" spans="1:2">
      <c r="A319" s="411">
        <v>37293</v>
      </c>
      <c r="B319" s="412">
        <v>0.32</v>
      </c>
    </row>
    <row r="320" spans="1:2">
      <c r="A320" s="411">
        <v>37294</v>
      </c>
      <c r="B320" s="412">
        <v>0.22</v>
      </c>
    </row>
    <row r="321" spans="1:2">
      <c r="A321" s="411">
        <v>37295</v>
      </c>
      <c r="B321" s="412">
        <v>0.15</v>
      </c>
    </row>
    <row r="322" spans="1:2">
      <c r="A322" s="411">
        <v>37296</v>
      </c>
      <c r="B322" s="412">
        <v>0.08</v>
      </c>
    </row>
    <row r="323" spans="1:2">
      <c r="A323" s="411">
        <v>37297</v>
      </c>
      <c r="B323" s="412">
        <v>0.04</v>
      </c>
    </row>
    <row r="324" spans="1:2">
      <c r="A324" s="411">
        <v>37298</v>
      </c>
      <c r="B324" s="412">
        <v>0.01</v>
      </c>
    </row>
    <row r="325" spans="1:2">
      <c r="A325" s="411">
        <v>37299</v>
      </c>
      <c r="B325" s="412">
        <v>0</v>
      </c>
    </row>
    <row r="326" spans="1:2">
      <c r="A326" s="411">
        <v>37300</v>
      </c>
      <c r="B326" s="412">
        <v>0.01</v>
      </c>
    </row>
    <row r="327" spans="1:2">
      <c r="A327" s="411">
        <v>37301</v>
      </c>
      <c r="B327" s="412">
        <v>0.04</v>
      </c>
    </row>
    <row r="328" spans="1:2">
      <c r="A328" s="411">
        <v>37302</v>
      </c>
      <c r="B328" s="412">
        <v>0.08</v>
      </c>
    </row>
    <row r="329" spans="1:2">
      <c r="A329" s="411">
        <v>37303</v>
      </c>
      <c r="B329" s="412">
        <v>0.14000000000000001</v>
      </c>
    </row>
    <row r="330" spans="1:2">
      <c r="A330" s="411">
        <v>37304</v>
      </c>
      <c r="B330" s="412">
        <v>0.21</v>
      </c>
    </row>
    <row r="331" spans="1:2">
      <c r="A331" s="411">
        <v>37305</v>
      </c>
      <c r="B331" s="412">
        <v>0.28999999999999998</v>
      </c>
    </row>
    <row r="332" spans="1:2">
      <c r="A332" s="411">
        <v>37306</v>
      </c>
      <c r="B332" s="412">
        <v>0.39</v>
      </c>
    </row>
    <row r="333" spans="1:2">
      <c r="A333" s="411">
        <v>37307</v>
      </c>
      <c r="B333" s="412">
        <v>0.48</v>
      </c>
    </row>
    <row r="334" spans="1:2">
      <c r="A334" s="411">
        <v>37308</v>
      </c>
      <c r="B334" s="412">
        <v>0.59</v>
      </c>
    </row>
    <row r="335" spans="1:2">
      <c r="A335" s="411">
        <v>37309</v>
      </c>
      <c r="B335" s="412">
        <v>0.69</v>
      </c>
    </row>
    <row r="336" spans="1:2">
      <c r="A336" s="411">
        <v>37310</v>
      </c>
      <c r="B336" s="412">
        <v>0.78</v>
      </c>
    </row>
    <row r="337" spans="1:3">
      <c r="A337" s="411">
        <v>37311</v>
      </c>
      <c r="B337" s="412">
        <v>0.87</v>
      </c>
    </row>
    <row r="338" spans="1:3">
      <c r="A338" s="411">
        <v>37312</v>
      </c>
      <c r="B338" s="412">
        <v>0.94</v>
      </c>
    </row>
    <row r="339" spans="1:3">
      <c r="A339" s="411">
        <v>37313</v>
      </c>
      <c r="B339" s="412">
        <v>0.98</v>
      </c>
    </row>
    <row r="340" spans="1:3">
      <c r="A340" s="411">
        <v>37314</v>
      </c>
      <c r="B340" s="412">
        <v>1</v>
      </c>
      <c r="C340" s="326"/>
    </row>
    <row r="341" spans="1:3">
      <c r="A341" s="411">
        <v>37315</v>
      </c>
      <c r="B341" s="412">
        <v>0.98</v>
      </c>
      <c r="C341" s="326"/>
    </row>
    <row r="342" spans="1:3">
      <c r="A342" s="411">
        <v>37316</v>
      </c>
      <c r="B342" s="412">
        <v>0.94</v>
      </c>
      <c r="C342" s="326"/>
    </row>
    <row r="343" spans="1:3">
      <c r="A343" s="411">
        <v>37317</v>
      </c>
      <c r="B343" s="412">
        <v>0.87</v>
      </c>
      <c r="C343" s="326"/>
    </row>
    <row r="344" spans="1:3">
      <c r="A344" s="411">
        <v>37318</v>
      </c>
      <c r="B344" s="412">
        <v>0.78</v>
      </c>
      <c r="C344" s="326"/>
    </row>
    <row r="345" spans="1:3">
      <c r="A345" s="411">
        <v>37319</v>
      </c>
      <c r="B345" s="412">
        <v>0.68</v>
      </c>
      <c r="C345" s="326"/>
    </row>
    <row r="346" spans="1:3">
      <c r="A346" s="411">
        <v>37320</v>
      </c>
      <c r="B346" s="412">
        <v>0.57999999999999996</v>
      </c>
      <c r="C346" s="326"/>
    </row>
    <row r="347" spans="1:3">
      <c r="A347" s="411">
        <v>37321</v>
      </c>
      <c r="B347" s="412">
        <v>0.47</v>
      </c>
      <c r="C347" s="326"/>
    </row>
    <row r="348" spans="1:3">
      <c r="A348" s="411">
        <v>37322</v>
      </c>
      <c r="B348" s="412">
        <v>0.37</v>
      </c>
      <c r="C348" s="326"/>
    </row>
    <row r="349" spans="1:3">
      <c r="A349" s="411">
        <v>37323</v>
      </c>
      <c r="B349" s="412">
        <v>0.28000000000000003</v>
      </c>
      <c r="C349" s="326"/>
    </row>
    <row r="350" spans="1:3">
      <c r="A350" s="411">
        <v>37324</v>
      </c>
      <c r="B350" s="412">
        <v>0.19</v>
      </c>
      <c r="C350" s="326"/>
    </row>
    <row r="351" spans="1:3">
      <c r="A351" s="411">
        <v>37325</v>
      </c>
      <c r="B351" s="412">
        <v>0.12</v>
      </c>
      <c r="C351" s="326"/>
    </row>
    <row r="352" spans="1:3">
      <c r="A352" s="411">
        <v>37326</v>
      </c>
      <c r="B352" s="412">
        <v>7.0000000000000007E-2</v>
      </c>
      <c r="C352" s="326"/>
    </row>
    <row r="353" spans="1:3">
      <c r="A353" s="411">
        <v>37327</v>
      </c>
      <c r="B353" s="412">
        <v>0.03</v>
      </c>
      <c r="C353" s="326"/>
    </row>
    <row r="354" spans="1:3">
      <c r="A354" s="411">
        <v>37328</v>
      </c>
      <c r="B354" s="412">
        <v>0.01</v>
      </c>
      <c r="C354" s="326"/>
    </row>
    <row r="355" spans="1:3">
      <c r="A355" s="411">
        <v>37329</v>
      </c>
      <c r="B355" s="412">
        <v>0</v>
      </c>
      <c r="C355" s="326"/>
    </row>
    <row r="356" spans="1:3">
      <c r="A356" s="411">
        <v>37330</v>
      </c>
      <c r="B356" s="412">
        <v>0.02</v>
      </c>
      <c r="C356" s="326"/>
    </row>
    <row r="357" spans="1:3">
      <c r="A357" s="411">
        <v>37331</v>
      </c>
      <c r="B357" s="412">
        <v>0.05</v>
      </c>
      <c r="C357" s="326">
        <v>1999</v>
      </c>
    </row>
    <row r="358" spans="1:3">
      <c r="A358" s="411">
        <v>37332</v>
      </c>
      <c r="B358" s="412">
        <v>0.09</v>
      </c>
      <c r="C358" s="322"/>
    </row>
    <row r="359" spans="1:3">
      <c r="A359" s="411">
        <v>37333</v>
      </c>
      <c r="B359" s="412">
        <v>0.16</v>
      </c>
      <c r="C359" s="322"/>
    </row>
    <row r="360" spans="1:3">
      <c r="A360" s="411">
        <v>37334</v>
      </c>
      <c r="B360" s="412">
        <v>0.23</v>
      </c>
      <c r="C360" s="322"/>
    </row>
    <row r="361" spans="1:3">
      <c r="A361" s="411">
        <v>37335</v>
      </c>
      <c r="B361" s="412">
        <v>0.32</v>
      </c>
      <c r="C361" s="322"/>
    </row>
    <row r="362" spans="1:3">
      <c r="A362" s="411">
        <v>37336</v>
      </c>
      <c r="B362" s="412">
        <v>0.42</v>
      </c>
      <c r="C362" s="322"/>
    </row>
    <row r="363" spans="1:3">
      <c r="A363" s="411">
        <v>37337</v>
      </c>
      <c r="B363" s="412">
        <v>0.53</v>
      </c>
      <c r="C363" s="322"/>
    </row>
    <row r="364" spans="1:3">
      <c r="A364" s="411">
        <v>37338</v>
      </c>
      <c r="B364" s="412">
        <v>0.63</v>
      </c>
      <c r="C364" s="322"/>
    </row>
    <row r="365" spans="1:3">
      <c r="A365" s="411">
        <v>37339</v>
      </c>
      <c r="B365" s="412">
        <v>0.74</v>
      </c>
      <c r="C365" s="322"/>
    </row>
    <row r="366" spans="1:3">
      <c r="A366" s="411">
        <v>37340</v>
      </c>
      <c r="B366" s="412">
        <v>0.83</v>
      </c>
      <c r="C366" s="322"/>
    </row>
    <row r="367" spans="1:3">
      <c r="A367" s="411">
        <v>37341</v>
      </c>
      <c r="B367" s="412">
        <v>0.91</v>
      </c>
      <c r="C367" s="322"/>
    </row>
    <row r="368" spans="1:3">
      <c r="A368" s="411">
        <v>37342</v>
      </c>
      <c r="B368" s="412">
        <v>0.97</v>
      </c>
      <c r="C368" s="322"/>
    </row>
    <row r="369" spans="1:3">
      <c r="A369" s="411">
        <v>37343</v>
      </c>
      <c r="B369" s="412">
        <v>1</v>
      </c>
      <c r="C369" s="322"/>
    </row>
    <row r="370" spans="1:3">
      <c r="A370" s="411">
        <v>37344</v>
      </c>
      <c r="B370" s="412">
        <v>0.99</v>
      </c>
      <c r="C370" s="322"/>
    </row>
    <row r="371" spans="1:3">
      <c r="A371" s="411">
        <v>37345</v>
      </c>
      <c r="B371" s="412">
        <v>0.96</v>
      </c>
      <c r="C371" s="322"/>
    </row>
    <row r="372" spans="1:3">
      <c r="A372" s="411">
        <v>37346</v>
      </c>
      <c r="B372" s="412">
        <v>0.9</v>
      </c>
      <c r="C372" s="322"/>
    </row>
    <row r="373" spans="1:3">
      <c r="A373" s="411">
        <v>37347</v>
      </c>
      <c r="B373" s="412">
        <v>0.83</v>
      </c>
      <c r="C373" s="322"/>
    </row>
    <row r="374" spans="1:3">
      <c r="A374" s="411">
        <v>37348</v>
      </c>
      <c r="B374" s="412">
        <v>0.73</v>
      </c>
      <c r="C374" s="322"/>
    </row>
    <row r="375" spans="1:3">
      <c r="A375" s="411">
        <v>37349</v>
      </c>
      <c r="B375" s="412">
        <v>0.64</v>
      </c>
      <c r="C375" s="322"/>
    </row>
    <row r="376" spans="1:3">
      <c r="A376" s="411">
        <v>37350</v>
      </c>
      <c r="B376" s="412">
        <v>0.53</v>
      </c>
      <c r="C376" s="322"/>
    </row>
    <row r="377" spans="1:3">
      <c r="A377" s="411">
        <v>37351</v>
      </c>
      <c r="B377" s="412">
        <v>0.43</v>
      </c>
      <c r="C377" s="322"/>
    </row>
    <row r="378" spans="1:3">
      <c r="A378" s="411">
        <v>37352</v>
      </c>
      <c r="B378" s="412">
        <v>0.34</v>
      </c>
      <c r="C378" s="322"/>
    </row>
    <row r="379" spans="1:3">
      <c r="A379" s="411">
        <v>37353</v>
      </c>
      <c r="B379" s="412">
        <v>0.25</v>
      </c>
      <c r="C379" s="322"/>
    </row>
    <row r="380" spans="1:3">
      <c r="A380" s="411">
        <v>37354</v>
      </c>
      <c r="B380" s="412">
        <v>0.17</v>
      </c>
      <c r="C380" s="322"/>
    </row>
    <row r="381" spans="1:3">
      <c r="A381" s="411">
        <v>37355</v>
      </c>
      <c r="B381" s="412">
        <v>0.11</v>
      </c>
      <c r="C381" s="322"/>
    </row>
    <row r="382" spans="1:3">
      <c r="A382" s="411">
        <v>37356</v>
      </c>
      <c r="B382" s="412">
        <v>0.06</v>
      </c>
      <c r="C382" s="322"/>
    </row>
    <row r="383" spans="1:3">
      <c r="A383" s="411">
        <v>37357</v>
      </c>
      <c r="B383" s="412">
        <v>0.02</v>
      </c>
      <c r="C383" s="322"/>
    </row>
    <row r="384" spans="1:3">
      <c r="A384" s="411">
        <v>37358</v>
      </c>
      <c r="B384" s="412">
        <v>0</v>
      </c>
      <c r="C384" s="322"/>
    </row>
    <row r="385" spans="1:3">
      <c r="A385" s="411">
        <v>37359</v>
      </c>
      <c r="B385" s="412">
        <v>0</v>
      </c>
      <c r="C385" s="322"/>
    </row>
    <row r="386" spans="1:3">
      <c r="A386" s="411">
        <v>37360</v>
      </c>
      <c r="B386" s="412">
        <v>0.02</v>
      </c>
      <c r="C386" s="322"/>
    </row>
    <row r="387" spans="1:3">
      <c r="A387" s="411">
        <v>37361</v>
      </c>
      <c r="B387" s="412">
        <v>0.06</v>
      </c>
      <c r="C387" s="322"/>
    </row>
    <row r="388" spans="1:3">
      <c r="A388" s="411">
        <v>37362</v>
      </c>
      <c r="B388" s="412">
        <v>0.12</v>
      </c>
      <c r="C388" s="322"/>
    </row>
    <row r="389" spans="1:3">
      <c r="A389" s="411">
        <v>37363</v>
      </c>
      <c r="B389" s="412">
        <v>0.19</v>
      </c>
      <c r="C389" s="322"/>
    </row>
    <row r="390" spans="1:3">
      <c r="A390" s="411">
        <v>37364</v>
      </c>
      <c r="B390" s="412">
        <v>0.27</v>
      </c>
      <c r="C390" s="322"/>
    </row>
    <row r="391" spans="1:3">
      <c r="A391" s="411">
        <v>37365</v>
      </c>
      <c r="B391" s="412">
        <v>0.37</v>
      </c>
      <c r="C391" s="322"/>
    </row>
    <row r="392" spans="1:3">
      <c r="A392" s="411">
        <v>37366</v>
      </c>
      <c r="B392" s="412">
        <v>0.48</v>
      </c>
      <c r="C392" s="322"/>
    </row>
    <row r="393" spans="1:3">
      <c r="A393" s="411">
        <v>37367</v>
      </c>
      <c r="B393" s="412">
        <v>0.59</v>
      </c>
      <c r="C393" s="322"/>
    </row>
    <row r="394" spans="1:3">
      <c r="A394" s="411">
        <v>37368</v>
      </c>
      <c r="B394" s="412">
        <v>0.7</v>
      </c>
      <c r="C394" s="322"/>
    </row>
    <row r="395" spans="1:3">
      <c r="A395" s="411">
        <v>37369</v>
      </c>
      <c r="B395" s="412">
        <v>0.8</v>
      </c>
      <c r="C395" s="322"/>
    </row>
    <row r="396" spans="1:3">
      <c r="A396" s="411">
        <v>37370</v>
      </c>
      <c r="B396" s="412">
        <v>0.89</v>
      </c>
      <c r="C396" s="322"/>
    </row>
    <row r="397" spans="1:3">
      <c r="A397" s="411">
        <v>37371</v>
      </c>
      <c r="B397" s="412">
        <v>0.95</v>
      </c>
      <c r="C397" s="322"/>
    </row>
    <row r="398" spans="1:3">
      <c r="A398" s="411">
        <v>37372</v>
      </c>
      <c r="B398" s="412">
        <v>0.99</v>
      </c>
      <c r="C398" s="322"/>
    </row>
    <row r="399" spans="1:3">
      <c r="A399" s="411">
        <v>37373</v>
      </c>
      <c r="B399" s="412">
        <v>1</v>
      </c>
      <c r="C399" s="322"/>
    </row>
    <row r="400" spans="1:3">
      <c r="A400" s="411">
        <v>37374</v>
      </c>
      <c r="B400" s="412">
        <v>0.98</v>
      </c>
      <c r="C400" s="322"/>
    </row>
    <row r="401" spans="1:3">
      <c r="A401" s="411">
        <v>37375</v>
      </c>
      <c r="B401" s="412">
        <v>0.93</v>
      </c>
      <c r="C401" s="322"/>
    </row>
    <row r="402" spans="1:3">
      <c r="A402" s="411">
        <v>37376</v>
      </c>
      <c r="B402" s="412">
        <v>0.87</v>
      </c>
      <c r="C402" s="322"/>
    </row>
    <row r="403" spans="1:3">
      <c r="A403" s="411">
        <v>37377</v>
      </c>
      <c r="B403" s="412">
        <v>0.79</v>
      </c>
      <c r="C403" s="322"/>
    </row>
    <row r="404" spans="1:3">
      <c r="A404" s="411">
        <v>37378</v>
      </c>
      <c r="B404" s="412">
        <v>0.69</v>
      </c>
      <c r="C404" s="322"/>
    </row>
    <row r="405" spans="1:3">
      <c r="A405" s="411">
        <v>37379</v>
      </c>
      <c r="B405" s="412">
        <v>0.6</v>
      </c>
      <c r="C405" s="322"/>
    </row>
    <row r="406" spans="1:3">
      <c r="A406" s="411">
        <v>37380</v>
      </c>
      <c r="B406" s="412">
        <v>0.5</v>
      </c>
      <c r="C406" s="322"/>
    </row>
    <row r="407" spans="1:3">
      <c r="A407" s="411">
        <v>37381</v>
      </c>
      <c r="B407" s="412">
        <v>0.4</v>
      </c>
      <c r="C407" s="322"/>
    </row>
    <row r="408" spans="1:3">
      <c r="A408" s="411">
        <v>37382</v>
      </c>
      <c r="B408" s="412">
        <v>0.31</v>
      </c>
      <c r="C408" s="322"/>
    </row>
    <row r="409" spans="1:3">
      <c r="A409" s="411">
        <v>37383</v>
      </c>
      <c r="B409" s="412">
        <v>0.23</v>
      </c>
      <c r="C409" s="322"/>
    </row>
    <row r="410" spans="1:3">
      <c r="A410" s="411">
        <v>37384</v>
      </c>
      <c r="B410" s="412">
        <v>0.15</v>
      </c>
      <c r="C410" s="322"/>
    </row>
    <row r="411" spans="1:3">
      <c r="A411" s="411">
        <v>37385</v>
      </c>
      <c r="B411" s="412">
        <v>0.09</v>
      </c>
      <c r="C411" s="322"/>
    </row>
    <row r="412" spans="1:3">
      <c r="A412" s="411">
        <v>37386</v>
      </c>
      <c r="B412" s="412">
        <v>0.04</v>
      </c>
      <c r="C412" s="322"/>
    </row>
    <row r="413" spans="1:3">
      <c r="A413" s="411">
        <v>37387</v>
      </c>
      <c r="B413" s="412">
        <v>0.01</v>
      </c>
      <c r="C413" s="322"/>
    </row>
    <row r="414" spans="1:3">
      <c r="A414" s="411">
        <v>37388</v>
      </c>
      <c r="B414" s="412">
        <v>0</v>
      </c>
      <c r="C414" s="322"/>
    </row>
    <row r="415" spans="1:3">
      <c r="A415" s="411">
        <v>37389</v>
      </c>
      <c r="B415" s="412">
        <v>0.01</v>
      </c>
      <c r="C415" s="322"/>
    </row>
    <row r="416" spans="1:3">
      <c r="A416" s="411">
        <v>37390</v>
      </c>
      <c r="B416" s="412">
        <v>0.04</v>
      </c>
      <c r="C416" s="322"/>
    </row>
    <row r="417" spans="1:3">
      <c r="A417" s="411">
        <v>37391</v>
      </c>
      <c r="B417" s="412">
        <v>0.08</v>
      </c>
      <c r="C417" s="322"/>
    </row>
    <row r="418" spans="1:3">
      <c r="A418" s="411">
        <v>37392</v>
      </c>
      <c r="B418" s="412">
        <v>0.15</v>
      </c>
      <c r="C418" s="322"/>
    </row>
    <row r="419" spans="1:3">
      <c r="A419" s="411">
        <v>37393</v>
      </c>
      <c r="B419" s="412">
        <v>0.24</v>
      </c>
      <c r="C419" s="322"/>
    </row>
    <row r="420" spans="1:3">
      <c r="A420" s="411">
        <v>37394</v>
      </c>
      <c r="B420" s="412">
        <v>0.34</v>
      </c>
      <c r="C420" s="322"/>
    </row>
    <row r="421" spans="1:3">
      <c r="A421" s="411">
        <v>37395</v>
      </c>
      <c r="B421" s="412">
        <v>0.45</v>
      </c>
    </row>
    <row r="422" spans="1:3">
      <c r="A422" s="411">
        <v>37396</v>
      </c>
      <c r="B422" s="412">
        <v>0.56000000000000005</v>
      </c>
    </row>
    <row r="423" spans="1:3">
      <c r="A423" s="411">
        <v>37397</v>
      </c>
      <c r="B423" s="412">
        <v>0.67</v>
      </c>
    </row>
    <row r="424" spans="1:3">
      <c r="A424" s="411">
        <v>37398</v>
      </c>
      <c r="B424" s="412">
        <v>0.78</v>
      </c>
    </row>
    <row r="425" spans="1:3">
      <c r="A425" s="411">
        <v>37399</v>
      </c>
      <c r="B425" s="412">
        <v>0.87</v>
      </c>
    </row>
    <row r="426" spans="1:3">
      <c r="A426" s="411">
        <v>37400</v>
      </c>
      <c r="B426" s="412">
        <v>0.94</v>
      </c>
    </row>
    <row r="427" spans="1:3">
      <c r="A427" s="411">
        <v>37401</v>
      </c>
      <c r="B427" s="412">
        <v>0.98</v>
      </c>
    </row>
    <row r="428" spans="1:3">
      <c r="A428" s="411">
        <v>37402</v>
      </c>
      <c r="B428" s="412">
        <v>1</v>
      </c>
    </row>
    <row r="429" spans="1:3">
      <c r="A429" s="411">
        <v>37403</v>
      </c>
      <c r="B429" s="412">
        <v>0.99</v>
      </c>
    </row>
    <row r="430" spans="1:3">
      <c r="A430" s="411">
        <v>37404</v>
      </c>
      <c r="B430" s="412">
        <v>0.96</v>
      </c>
    </row>
    <row r="431" spans="1:3">
      <c r="A431" s="411">
        <v>37405</v>
      </c>
      <c r="B431" s="412">
        <v>0.9</v>
      </c>
    </row>
    <row r="432" spans="1:3">
      <c r="A432" s="411">
        <v>37643</v>
      </c>
      <c r="B432" s="412">
        <v>0.82</v>
      </c>
    </row>
    <row r="433" spans="1:2">
      <c r="A433" s="411">
        <v>37644</v>
      </c>
      <c r="B433" s="412">
        <v>0.72</v>
      </c>
    </row>
    <row r="434" spans="1:2">
      <c r="A434" s="411">
        <v>37645</v>
      </c>
      <c r="B434" s="412">
        <v>0.62</v>
      </c>
    </row>
    <row r="435" spans="1:2">
      <c r="A435" s="411">
        <v>37646</v>
      </c>
      <c r="B435" s="412">
        <v>0.5</v>
      </c>
    </row>
    <row r="436" spans="1:2">
      <c r="A436" s="411">
        <v>37647</v>
      </c>
      <c r="B436" s="412">
        <v>0.39</v>
      </c>
    </row>
    <row r="437" spans="1:2">
      <c r="A437" s="411">
        <v>37648</v>
      </c>
      <c r="B437" s="412">
        <v>0.28000000000000003</v>
      </c>
    </row>
    <row r="438" spans="1:2">
      <c r="A438" s="411">
        <v>37649</v>
      </c>
      <c r="B438" s="412">
        <v>0.19</v>
      </c>
    </row>
    <row r="439" spans="1:2">
      <c r="A439" s="411">
        <v>37650</v>
      </c>
      <c r="B439" s="412">
        <v>0.11</v>
      </c>
    </row>
    <row r="440" spans="1:2">
      <c r="A440" s="411">
        <v>37651</v>
      </c>
      <c r="B440" s="412">
        <v>0.05</v>
      </c>
    </row>
    <row r="441" spans="1:2">
      <c r="A441" s="411">
        <v>37652</v>
      </c>
      <c r="B441" s="412">
        <v>0.02</v>
      </c>
    </row>
    <row r="442" spans="1:2">
      <c r="A442" s="411">
        <v>37653</v>
      </c>
      <c r="B442" s="412">
        <v>0</v>
      </c>
    </row>
    <row r="443" spans="1:2">
      <c r="A443" s="411">
        <v>37654</v>
      </c>
      <c r="B443" s="412">
        <v>0.01</v>
      </c>
    </row>
    <row r="444" spans="1:2">
      <c r="A444" s="411">
        <v>37655</v>
      </c>
      <c r="B444" s="412">
        <v>0.04</v>
      </c>
    </row>
    <row r="445" spans="1:2">
      <c r="A445" s="411">
        <v>37656</v>
      </c>
      <c r="B445" s="412">
        <v>0.09</v>
      </c>
    </row>
    <row r="446" spans="1:2">
      <c r="A446" s="411">
        <v>37657</v>
      </c>
      <c r="B446" s="412">
        <v>0.15</v>
      </c>
    </row>
    <row r="447" spans="1:2">
      <c r="A447" s="411">
        <v>37658</v>
      </c>
      <c r="B447" s="412">
        <v>0.22</v>
      </c>
    </row>
    <row r="448" spans="1:2">
      <c r="A448" s="411">
        <v>37659</v>
      </c>
      <c r="B448" s="412">
        <v>0.31</v>
      </c>
    </row>
    <row r="449" spans="1:2">
      <c r="A449" s="411">
        <v>37660</v>
      </c>
      <c r="B449" s="412">
        <v>0.4</v>
      </c>
    </row>
    <row r="450" spans="1:2">
      <c r="A450" s="411">
        <v>37661</v>
      </c>
      <c r="B450" s="412">
        <v>0.49</v>
      </c>
    </row>
    <row r="451" spans="1:2">
      <c r="A451" s="411">
        <v>37662</v>
      </c>
      <c r="B451" s="412">
        <v>0.57999999999999996</v>
      </c>
    </row>
    <row r="452" spans="1:2">
      <c r="A452" s="411">
        <v>37663</v>
      </c>
      <c r="B452" s="412">
        <v>0.68</v>
      </c>
    </row>
    <row r="453" spans="1:2">
      <c r="A453" s="411">
        <v>37664</v>
      </c>
      <c r="B453" s="412">
        <v>0.77</v>
      </c>
    </row>
    <row r="454" spans="1:2">
      <c r="A454" s="411">
        <v>37665</v>
      </c>
      <c r="B454" s="412">
        <v>0.85</v>
      </c>
    </row>
    <row r="455" spans="1:2">
      <c r="A455" s="411">
        <v>37666</v>
      </c>
      <c r="B455" s="412">
        <v>0.91</v>
      </c>
    </row>
    <row r="456" spans="1:2">
      <c r="A456" s="411">
        <v>37667</v>
      </c>
      <c r="B456" s="412">
        <v>0.96</v>
      </c>
    </row>
    <row r="457" spans="1:2">
      <c r="A457" s="411">
        <v>37668</v>
      </c>
      <c r="B457" s="412">
        <v>0.99</v>
      </c>
    </row>
    <row r="458" spans="1:2">
      <c r="A458" s="411">
        <v>37669</v>
      </c>
      <c r="B458" s="412">
        <v>1</v>
      </c>
    </row>
    <row r="459" spans="1:2">
      <c r="A459" s="411">
        <v>37670</v>
      </c>
      <c r="B459" s="412">
        <v>0.97</v>
      </c>
    </row>
    <row r="460" spans="1:2">
      <c r="A460" s="411">
        <v>37671</v>
      </c>
      <c r="B460" s="412">
        <v>0.92</v>
      </c>
    </row>
    <row r="461" spans="1:2">
      <c r="A461" s="411">
        <v>37672</v>
      </c>
      <c r="B461" s="412">
        <v>0.85</v>
      </c>
    </row>
    <row r="462" spans="1:2">
      <c r="A462" s="411">
        <v>37673</v>
      </c>
      <c r="B462" s="412">
        <v>0.76</v>
      </c>
    </row>
    <row r="463" spans="1:2">
      <c r="A463" s="411">
        <v>37674</v>
      </c>
      <c r="B463" s="412">
        <v>0.65</v>
      </c>
    </row>
    <row r="464" spans="1:2">
      <c r="A464" s="411">
        <v>37675</v>
      </c>
      <c r="B464" s="412">
        <v>0.54</v>
      </c>
    </row>
    <row r="465" spans="1:3">
      <c r="A465" s="411">
        <v>37676</v>
      </c>
      <c r="B465" s="412">
        <v>0.43</v>
      </c>
      <c r="C465" s="322"/>
    </row>
    <row r="466" spans="1:3">
      <c r="A466" s="411">
        <v>37677</v>
      </c>
      <c r="B466" s="412">
        <v>0.32</v>
      </c>
      <c r="C466" s="326">
        <v>2000</v>
      </c>
    </row>
    <row r="467" spans="1:3">
      <c r="A467" s="411">
        <v>37678</v>
      </c>
      <c r="B467" s="412">
        <v>0.23</v>
      </c>
      <c r="C467" s="322"/>
    </row>
    <row r="468" spans="1:3">
      <c r="A468" s="411">
        <v>37679</v>
      </c>
      <c r="B468" s="412">
        <v>0.15</v>
      </c>
      <c r="C468" s="322"/>
    </row>
    <row r="469" spans="1:3">
      <c r="A469" s="411">
        <v>37680</v>
      </c>
      <c r="B469" s="412">
        <v>0.08</v>
      </c>
      <c r="C469" s="322"/>
    </row>
    <row r="470" spans="1:3">
      <c r="A470" s="411">
        <v>37681</v>
      </c>
      <c r="B470" s="412">
        <v>0.03</v>
      </c>
      <c r="C470" s="322"/>
    </row>
    <row r="471" spans="1:3">
      <c r="A471" s="411">
        <v>37682</v>
      </c>
      <c r="B471" s="412">
        <v>0.01</v>
      </c>
      <c r="C471" s="322"/>
    </row>
    <row r="472" spans="1:3">
      <c r="A472" s="411">
        <v>37683</v>
      </c>
      <c r="B472" s="412">
        <v>0</v>
      </c>
      <c r="C472" s="322"/>
    </row>
    <row r="473" spans="1:3">
      <c r="A473" s="411">
        <v>37684</v>
      </c>
      <c r="B473" s="412">
        <v>0.02</v>
      </c>
      <c r="C473" s="322"/>
    </row>
    <row r="474" spans="1:3">
      <c r="A474" s="411">
        <v>37685</v>
      </c>
      <c r="B474" s="412">
        <v>0.05</v>
      </c>
      <c r="C474" s="322"/>
    </row>
    <row r="475" spans="1:3">
      <c r="A475" s="411">
        <v>37686</v>
      </c>
      <c r="B475" s="412">
        <v>0.1</v>
      </c>
      <c r="C475" s="322"/>
    </row>
    <row r="476" spans="1:3">
      <c r="A476" s="411">
        <v>37687</v>
      </c>
      <c r="B476" s="412">
        <v>0.16</v>
      </c>
      <c r="C476" s="322"/>
    </row>
    <row r="477" spans="1:3">
      <c r="A477" s="411">
        <v>37688</v>
      </c>
      <c r="B477" s="412">
        <v>0.23</v>
      </c>
      <c r="C477" s="322"/>
    </row>
    <row r="478" spans="1:3">
      <c r="A478" s="411">
        <v>37689</v>
      </c>
      <c r="B478" s="412">
        <v>0.32</v>
      </c>
      <c r="C478" s="322"/>
    </row>
    <row r="479" spans="1:3">
      <c r="A479" s="411">
        <v>37690</v>
      </c>
      <c r="B479" s="412">
        <v>0.41</v>
      </c>
      <c r="C479" s="322"/>
    </row>
    <row r="480" spans="1:3">
      <c r="A480" s="411">
        <v>37691</v>
      </c>
      <c r="B480" s="412">
        <v>0.5</v>
      </c>
      <c r="C480" s="322"/>
    </row>
    <row r="481" spans="1:2">
      <c r="A481" s="411">
        <v>37692</v>
      </c>
      <c r="B481" s="412">
        <v>0.6</v>
      </c>
    </row>
    <row r="482" spans="1:2">
      <c r="A482" s="411">
        <v>37693</v>
      </c>
      <c r="B482" s="412">
        <v>0.7</v>
      </c>
    </row>
    <row r="483" spans="1:2">
      <c r="A483" s="411">
        <v>37694</v>
      </c>
      <c r="B483" s="412">
        <v>0.79</v>
      </c>
    </row>
    <row r="484" spans="1:2">
      <c r="A484" s="411">
        <v>37695</v>
      </c>
      <c r="B484" s="412">
        <v>0.87</v>
      </c>
    </row>
    <row r="485" spans="1:2">
      <c r="A485" s="411">
        <v>37696</v>
      </c>
      <c r="B485" s="412">
        <v>0.94</v>
      </c>
    </row>
    <row r="486" spans="1:2">
      <c r="A486" s="411">
        <v>37697</v>
      </c>
      <c r="B486" s="412">
        <v>0.98</v>
      </c>
    </row>
    <row r="487" spans="1:2">
      <c r="A487" s="411">
        <v>37698</v>
      </c>
      <c r="B487" s="412">
        <v>1</v>
      </c>
    </row>
    <row r="488" spans="1:2">
      <c r="A488" s="411">
        <v>37699</v>
      </c>
      <c r="B488" s="412">
        <v>0.99</v>
      </c>
    </row>
    <row r="489" spans="1:2">
      <c r="A489" s="411">
        <v>37700</v>
      </c>
      <c r="B489" s="412">
        <v>0.95</v>
      </c>
    </row>
    <row r="490" spans="1:2">
      <c r="A490" s="411">
        <v>37701</v>
      </c>
      <c r="B490" s="412">
        <v>0.88</v>
      </c>
    </row>
    <row r="491" spans="1:2">
      <c r="A491" s="411">
        <v>37702</v>
      </c>
      <c r="B491" s="412">
        <v>0.79</v>
      </c>
    </row>
    <row r="492" spans="1:2">
      <c r="A492" s="411">
        <v>37703</v>
      </c>
      <c r="B492" s="412">
        <v>0.69</v>
      </c>
    </row>
    <row r="493" spans="1:2">
      <c r="A493" s="411">
        <v>37704</v>
      </c>
      <c r="B493" s="412">
        <v>0.57999999999999996</v>
      </c>
    </row>
    <row r="494" spans="1:2">
      <c r="A494" s="411">
        <v>37705</v>
      </c>
      <c r="B494" s="412">
        <v>0.47</v>
      </c>
    </row>
    <row r="495" spans="1:2">
      <c r="A495" s="411">
        <v>37706</v>
      </c>
      <c r="B495" s="412">
        <v>0.37</v>
      </c>
    </row>
    <row r="496" spans="1:2">
      <c r="A496" s="411">
        <v>37707</v>
      </c>
      <c r="B496" s="412">
        <v>0.27</v>
      </c>
    </row>
    <row r="497" spans="1:2">
      <c r="A497" s="411">
        <v>37708</v>
      </c>
      <c r="B497" s="412">
        <v>0.18</v>
      </c>
    </row>
    <row r="498" spans="1:2">
      <c r="A498" s="411">
        <v>37709</v>
      </c>
      <c r="B498" s="412">
        <v>0.11</v>
      </c>
    </row>
    <row r="499" spans="1:2">
      <c r="A499" s="411">
        <v>37710</v>
      </c>
      <c r="B499" s="412">
        <v>0.06</v>
      </c>
    </row>
    <row r="500" spans="1:2">
      <c r="A500" s="411">
        <v>37711</v>
      </c>
      <c r="B500" s="412">
        <v>0.02</v>
      </c>
    </row>
    <row r="501" spans="1:2">
      <c r="A501" s="411">
        <v>37712</v>
      </c>
      <c r="B501" s="412">
        <v>0</v>
      </c>
    </row>
    <row r="502" spans="1:2">
      <c r="A502" s="411">
        <v>37713</v>
      </c>
      <c r="B502" s="412">
        <v>0</v>
      </c>
    </row>
    <row r="503" spans="1:2">
      <c r="A503" s="411">
        <v>37714</v>
      </c>
      <c r="B503" s="412">
        <v>0.02</v>
      </c>
    </row>
    <row r="504" spans="1:2">
      <c r="A504" s="411">
        <v>37715</v>
      </c>
      <c r="B504" s="412">
        <v>0.06</v>
      </c>
    </row>
    <row r="505" spans="1:2">
      <c r="A505" s="411">
        <v>37716</v>
      </c>
      <c r="B505" s="412">
        <v>0.11</v>
      </c>
    </row>
    <row r="506" spans="1:2">
      <c r="A506" s="411">
        <v>37717</v>
      </c>
      <c r="B506" s="412">
        <v>0.17</v>
      </c>
    </row>
    <row r="507" spans="1:2">
      <c r="A507" s="411">
        <v>37718</v>
      </c>
      <c r="B507" s="412">
        <v>0.25</v>
      </c>
    </row>
    <row r="508" spans="1:2">
      <c r="A508" s="411">
        <v>37719</v>
      </c>
      <c r="B508" s="412">
        <v>0.34</v>
      </c>
    </row>
    <row r="509" spans="1:2">
      <c r="A509" s="411">
        <v>37720</v>
      </c>
      <c r="B509" s="412">
        <v>0.44</v>
      </c>
    </row>
    <row r="510" spans="1:2">
      <c r="A510" s="411">
        <v>37721</v>
      </c>
      <c r="B510" s="412">
        <v>0.54</v>
      </c>
    </row>
    <row r="511" spans="1:2">
      <c r="A511" s="411">
        <v>37722</v>
      </c>
      <c r="B511" s="412">
        <v>0.64</v>
      </c>
    </row>
    <row r="512" spans="1:2">
      <c r="A512" s="411">
        <v>37723</v>
      </c>
      <c r="B512" s="412">
        <v>0.74</v>
      </c>
    </row>
    <row r="513" spans="1:2">
      <c r="A513" s="411">
        <v>37724</v>
      </c>
      <c r="B513" s="412">
        <v>0.83</v>
      </c>
    </row>
    <row r="514" spans="1:2">
      <c r="A514" s="411">
        <v>37725</v>
      </c>
      <c r="B514" s="412">
        <v>0.91</v>
      </c>
    </row>
    <row r="515" spans="1:2">
      <c r="A515" s="411">
        <v>37726</v>
      </c>
      <c r="B515" s="412">
        <v>0.97</v>
      </c>
    </row>
    <row r="516" spans="1:2">
      <c r="A516" s="411">
        <v>37727</v>
      </c>
      <c r="B516" s="412">
        <v>1</v>
      </c>
    </row>
    <row r="517" spans="1:2">
      <c r="A517" s="411">
        <v>37728</v>
      </c>
      <c r="B517" s="412">
        <v>1</v>
      </c>
    </row>
    <row r="518" spans="1:2">
      <c r="A518" s="411">
        <v>37729</v>
      </c>
      <c r="B518" s="412">
        <v>0.97</v>
      </c>
    </row>
    <row r="519" spans="1:2">
      <c r="A519" s="411">
        <v>37730</v>
      </c>
      <c r="B519" s="412">
        <v>0.91</v>
      </c>
    </row>
    <row r="520" spans="1:2">
      <c r="A520" s="411">
        <v>37731</v>
      </c>
      <c r="B520" s="412">
        <v>0.83</v>
      </c>
    </row>
    <row r="521" spans="1:2">
      <c r="A521" s="411">
        <v>37732</v>
      </c>
      <c r="B521" s="412">
        <v>0.73</v>
      </c>
    </row>
    <row r="522" spans="1:2">
      <c r="A522" s="411">
        <v>37733</v>
      </c>
      <c r="B522" s="412">
        <v>0.63</v>
      </c>
    </row>
    <row r="523" spans="1:2">
      <c r="A523" s="411">
        <v>37734</v>
      </c>
      <c r="B523" s="412">
        <v>0.52</v>
      </c>
    </row>
    <row r="524" spans="1:2">
      <c r="A524" s="411">
        <v>38000</v>
      </c>
      <c r="B524" s="412">
        <v>0.6</v>
      </c>
    </row>
    <row r="525" spans="1:2">
      <c r="A525" s="411">
        <v>38001</v>
      </c>
      <c r="B525" s="412">
        <v>0.49</v>
      </c>
    </row>
    <row r="526" spans="1:2">
      <c r="A526" s="411">
        <v>38002</v>
      </c>
      <c r="B526" s="412">
        <v>0.37</v>
      </c>
    </row>
    <row r="527" spans="1:2">
      <c r="A527" s="411">
        <v>38003</v>
      </c>
      <c r="B527" s="412">
        <v>0.27</v>
      </c>
    </row>
    <row r="528" spans="1:2">
      <c r="A528" s="411">
        <v>38004</v>
      </c>
      <c r="B528" s="412">
        <v>0.17</v>
      </c>
    </row>
    <row r="529" spans="1:2">
      <c r="A529" s="411">
        <v>38005</v>
      </c>
      <c r="B529" s="412">
        <v>0.09</v>
      </c>
    </row>
    <row r="530" spans="1:2">
      <c r="A530" s="411">
        <v>38006</v>
      </c>
      <c r="B530" s="412">
        <v>0.04</v>
      </c>
    </row>
    <row r="531" spans="1:2">
      <c r="A531" s="411">
        <v>38007</v>
      </c>
      <c r="B531" s="412">
        <v>0.01</v>
      </c>
    </row>
    <row r="532" spans="1:2">
      <c r="A532" s="411">
        <v>38008</v>
      </c>
      <c r="B532" s="412">
        <v>0</v>
      </c>
    </row>
    <row r="533" spans="1:2">
      <c r="A533" s="411">
        <v>38009</v>
      </c>
      <c r="B533" s="412">
        <v>0.03</v>
      </c>
    </row>
    <row r="534" spans="1:2">
      <c r="A534" s="411">
        <v>38010</v>
      </c>
      <c r="B534" s="412">
        <v>0.08</v>
      </c>
    </row>
    <row r="535" spans="1:2">
      <c r="A535" s="411">
        <v>38011</v>
      </c>
      <c r="B535" s="412">
        <v>0.15</v>
      </c>
    </row>
    <row r="536" spans="1:2">
      <c r="A536" s="411">
        <v>38012</v>
      </c>
      <c r="B536" s="412">
        <v>0.23</v>
      </c>
    </row>
    <row r="537" spans="1:2">
      <c r="A537" s="411">
        <v>38013</v>
      </c>
      <c r="B537" s="412">
        <v>0.32</v>
      </c>
    </row>
    <row r="538" spans="1:2">
      <c r="A538" s="411">
        <v>38014</v>
      </c>
      <c r="B538" s="412">
        <v>0.41</v>
      </c>
    </row>
    <row r="539" spans="1:2">
      <c r="A539" s="411">
        <v>38015</v>
      </c>
      <c r="B539" s="412">
        <v>0.51</v>
      </c>
    </row>
    <row r="540" spans="1:2">
      <c r="A540" s="411">
        <v>38016</v>
      </c>
      <c r="B540" s="412">
        <v>0.6</v>
      </c>
    </row>
    <row r="541" spans="1:2">
      <c r="A541" s="411">
        <v>38017</v>
      </c>
      <c r="B541" s="412">
        <v>0.69</v>
      </c>
    </row>
    <row r="542" spans="1:2">
      <c r="A542" s="411">
        <v>38018</v>
      </c>
      <c r="B542" s="412">
        <v>0.78</v>
      </c>
    </row>
    <row r="543" spans="1:2">
      <c r="A543" s="411">
        <v>38019</v>
      </c>
      <c r="B543" s="412">
        <v>0.85</v>
      </c>
    </row>
    <row r="544" spans="1:2">
      <c r="A544" s="411">
        <v>38020</v>
      </c>
      <c r="B544" s="412">
        <v>0.91</v>
      </c>
    </row>
    <row r="545" spans="1:2">
      <c r="A545" s="411">
        <v>38021</v>
      </c>
      <c r="B545" s="412">
        <v>0.96</v>
      </c>
    </row>
    <row r="546" spans="1:2">
      <c r="A546" s="411">
        <v>38022</v>
      </c>
      <c r="B546" s="412">
        <v>0.99</v>
      </c>
    </row>
    <row r="547" spans="1:2">
      <c r="A547" s="411">
        <v>38023</v>
      </c>
      <c r="B547" s="412">
        <v>1</v>
      </c>
    </row>
    <row r="548" spans="1:2">
      <c r="A548" s="411">
        <v>38024</v>
      </c>
      <c r="B548" s="412">
        <v>0.99</v>
      </c>
    </row>
    <row r="549" spans="1:2">
      <c r="A549" s="411">
        <v>38025</v>
      </c>
      <c r="B549" s="412">
        <v>0.96</v>
      </c>
    </row>
    <row r="550" spans="1:2">
      <c r="A550" s="411">
        <v>38026</v>
      </c>
      <c r="B550" s="412">
        <v>0.9</v>
      </c>
    </row>
    <row r="551" spans="1:2">
      <c r="A551" s="411">
        <v>38027</v>
      </c>
      <c r="B551" s="412">
        <v>0.83</v>
      </c>
    </row>
    <row r="552" spans="1:2">
      <c r="A552" s="411">
        <v>38028</v>
      </c>
      <c r="B552" s="412">
        <v>0.74</v>
      </c>
    </row>
    <row r="553" spans="1:2">
      <c r="A553" s="411">
        <v>38029</v>
      </c>
      <c r="B553" s="412">
        <v>0.64</v>
      </c>
    </row>
    <row r="554" spans="1:2">
      <c r="A554" s="411">
        <v>38030</v>
      </c>
      <c r="B554" s="412">
        <v>0.53</v>
      </c>
    </row>
    <row r="555" spans="1:2">
      <c r="A555" s="411">
        <v>38031</v>
      </c>
      <c r="B555" s="412">
        <v>0.41</v>
      </c>
    </row>
    <row r="556" spans="1:2">
      <c r="A556" s="411">
        <v>38032</v>
      </c>
      <c r="B556" s="412">
        <v>0.3</v>
      </c>
    </row>
    <row r="557" spans="1:2">
      <c r="A557" s="411">
        <v>38033</v>
      </c>
      <c r="B557" s="412">
        <v>0.2</v>
      </c>
    </row>
    <row r="558" spans="1:2">
      <c r="A558" s="411">
        <v>38034</v>
      </c>
      <c r="B558" s="412">
        <v>0.12</v>
      </c>
    </row>
    <row r="559" spans="1:2">
      <c r="A559" s="411">
        <v>38035</v>
      </c>
      <c r="B559" s="412">
        <v>0.06</v>
      </c>
    </row>
    <row r="560" spans="1:2">
      <c r="A560" s="411">
        <v>38036</v>
      </c>
      <c r="B560" s="412">
        <v>0.02</v>
      </c>
    </row>
    <row r="561" spans="1:2">
      <c r="A561" s="411">
        <v>38037</v>
      </c>
      <c r="B561" s="412">
        <v>0</v>
      </c>
    </row>
    <row r="562" spans="1:2">
      <c r="A562" s="411">
        <v>38038</v>
      </c>
      <c r="B562" s="412">
        <v>0.01</v>
      </c>
    </row>
    <row r="563" spans="1:2">
      <c r="A563" s="411">
        <v>38039</v>
      </c>
      <c r="B563" s="412">
        <v>0.05</v>
      </c>
    </row>
    <row r="564" spans="1:2">
      <c r="A564" s="411">
        <v>38040</v>
      </c>
      <c r="B564" s="412">
        <v>0.1</v>
      </c>
    </row>
    <row r="565" spans="1:2">
      <c r="A565" s="411">
        <v>38041</v>
      </c>
      <c r="B565" s="412">
        <v>0.17</v>
      </c>
    </row>
    <row r="566" spans="1:2">
      <c r="A566" s="411">
        <v>38042</v>
      </c>
      <c r="B566" s="412">
        <v>0.25</v>
      </c>
    </row>
    <row r="567" spans="1:2">
      <c r="A567" s="411">
        <v>38043</v>
      </c>
      <c r="B567" s="412">
        <v>0.33</v>
      </c>
    </row>
    <row r="568" spans="1:2">
      <c r="A568" s="411">
        <v>38044</v>
      </c>
      <c r="B568" s="412">
        <v>0.43</v>
      </c>
    </row>
    <row r="569" spans="1:2">
      <c r="A569" s="411">
        <v>38045</v>
      </c>
      <c r="B569" s="412">
        <v>0.52</v>
      </c>
    </row>
    <row r="570" spans="1:2">
      <c r="A570" s="411">
        <v>38046</v>
      </c>
      <c r="B570" s="412">
        <v>0.61</v>
      </c>
    </row>
    <row r="571" spans="1:2">
      <c r="A571" s="411">
        <v>38047</v>
      </c>
      <c r="B571" s="412">
        <v>0.7</v>
      </c>
    </row>
    <row r="572" spans="1:2">
      <c r="A572" s="411">
        <v>38048</v>
      </c>
      <c r="B572" s="412">
        <v>0.79</v>
      </c>
    </row>
    <row r="573" spans="1:2">
      <c r="A573" s="411">
        <v>38049</v>
      </c>
      <c r="B573" s="412">
        <v>0.86</v>
      </c>
    </row>
    <row r="574" spans="1:2">
      <c r="A574" s="411">
        <v>38050</v>
      </c>
      <c r="B574" s="412">
        <v>0.92</v>
      </c>
    </row>
    <row r="575" spans="1:2">
      <c r="A575" s="411">
        <v>38051</v>
      </c>
      <c r="B575" s="412">
        <v>0.97</v>
      </c>
    </row>
    <row r="576" spans="1:2">
      <c r="A576" s="411">
        <v>38052</v>
      </c>
      <c r="B576" s="412">
        <v>0.99</v>
      </c>
    </row>
    <row r="577" spans="1:2">
      <c r="A577" s="411">
        <v>38053</v>
      </c>
      <c r="B577" s="412">
        <v>1</v>
      </c>
    </row>
    <row r="578" spans="1:2">
      <c r="A578" s="411">
        <v>38054</v>
      </c>
      <c r="B578" s="412">
        <v>0.98</v>
      </c>
    </row>
    <row r="579" spans="1:2">
      <c r="A579" s="411">
        <v>38055</v>
      </c>
      <c r="B579" s="412">
        <v>0.93</v>
      </c>
    </row>
    <row r="580" spans="1:2">
      <c r="A580" s="411">
        <v>38056</v>
      </c>
      <c r="B580" s="412">
        <v>0.86</v>
      </c>
    </row>
    <row r="581" spans="1:2">
      <c r="A581" s="411">
        <v>38057</v>
      </c>
      <c r="B581" s="412">
        <v>0.78</v>
      </c>
    </row>
    <row r="582" spans="1:2">
      <c r="A582" s="411">
        <v>38058</v>
      </c>
      <c r="B582" s="412">
        <v>0.67</v>
      </c>
    </row>
    <row r="583" spans="1:2">
      <c r="A583" s="411">
        <v>38059</v>
      </c>
      <c r="B583" s="412">
        <v>0.56000000000000005</v>
      </c>
    </row>
    <row r="584" spans="1:2">
      <c r="A584" s="411">
        <v>38060</v>
      </c>
      <c r="B584" s="412">
        <v>0.45</v>
      </c>
    </row>
    <row r="585" spans="1:2">
      <c r="A585" s="411">
        <v>38061</v>
      </c>
      <c r="B585" s="412">
        <v>0.34</v>
      </c>
    </row>
    <row r="586" spans="1:2">
      <c r="A586" s="411">
        <v>38062</v>
      </c>
      <c r="B586" s="412">
        <v>0.24</v>
      </c>
    </row>
    <row r="587" spans="1:2">
      <c r="A587" s="411">
        <v>38063</v>
      </c>
      <c r="B587" s="412">
        <v>0.15</v>
      </c>
    </row>
    <row r="588" spans="1:2">
      <c r="A588" s="411">
        <v>38064</v>
      </c>
      <c r="B588" s="412">
        <v>0.08</v>
      </c>
    </row>
    <row r="589" spans="1:2">
      <c r="A589" s="411">
        <v>38065</v>
      </c>
      <c r="B589" s="412">
        <v>0.03</v>
      </c>
    </row>
    <row r="590" spans="1:2">
      <c r="A590" s="411">
        <v>38066</v>
      </c>
      <c r="B590" s="412">
        <v>0.01</v>
      </c>
    </row>
    <row r="591" spans="1:2">
      <c r="A591" s="411">
        <v>38067</v>
      </c>
      <c r="B591" s="412">
        <v>0</v>
      </c>
    </row>
    <row r="592" spans="1:2">
      <c r="A592" s="411">
        <v>38068</v>
      </c>
      <c r="B592" s="412">
        <v>0.02</v>
      </c>
    </row>
    <row r="593" spans="1:2">
      <c r="A593" s="411">
        <v>38069</v>
      </c>
      <c r="B593" s="412">
        <v>0.06</v>
      </c>
    </row>
    <row r="594" spans="1:2">
      <c r="A594" s="411">
        <v>38070</v>
      </c>
      <c r="B594" s="412">
        <v>0.11</v>
      </c>
    </row>
    <row r="595" spans="1:2">
      <c r="A595" s="411">
        <v>38071</v>
      </c>
      <c r="B595" s="412">
        <v>0.18</v>
      </c>
    </row>
    <row r="596" spans="1:2">
      <c r="A596" s="411">
        <v>38072</v>
      </c>
      <c r="B596" s="412">
        <v>0.26</v>
      </c>
    </row>
    <row r="597" spans="1:2">
      <c r="A597" s="411">
        <v>38073</v>
      </c>
      <c r="B597" s="412">
        <v>0.35</v>
      </c>
    </row>
    <row r="598" spans="1:2">
      <c r="A598" s="411">
        <v>38074</v>
      </c>
      <c r="B598" s="412">
        <v>0.44</v>
      </c>
    </row>
    <row r="599" spans="1:2">
      <c r="A599" s="411">
        <v>38075</v>
      </c>
      <c r="B599" s="412">
        <v>0.53</v>
      </c>
    </row>
    <row r="600" spans="1:2">
      <c r="A600" s="411">
        <v>38076</v>
      </c>
      <c r="B600" s="412">
        <v>0.63</v>
      </c>
    </row>
    <row r="601" spans="1:2">
      <c r="A601" s="411">
        <v>38077</v>
      </c>
      <c r="B601" s="412">
        <v>0.72</v>
      </c>
    </row>
    <row r="602" spans="1:2">
      <c r="A602" s="411">
        <v>38078</v>
      </c>
      <c r="B602" s="412">
        <v>0.81</v>
      </c>
    </row>
    <row r="603" spans="1:2">
      <c r="A603" s="411">
        <v>38079</v>
      </c>
      <c r="B603" s="412">
        <v>0.88</v>
      </c>
    </row>
    <row r="604" spans="1:2">
      <c r="A604" s="411">
        <v>38080</v>
      </c>
      <c r="B604" s="412">
        <v>0.94</v>
      </c>
    </row>
    <row r="605" spans="1:2">
      <c r="A605" s="411">
        <v>38081</v>
      </c>
      <c r="B605" s="412">
        <v>0.98</v>
      </c>
    </row>
    <row r="606" spans="1:2">
      <c r="A606" s="411">
        <v>38082</v>
      </c>
      <c r="B606" s="412">
        <v>1</v>
      </c>
    </row>
    <row r="607" spans="1:2">
      <c r="A607" s="411">
        <v>38083</v>
      </c>
      <c r="B607" s="412">
        <v>0.99</v>
      </c>
    </row>
    <row r="608" spans="1:2">
      <c r="A608" s="411">
        <v>38084</v>
      </c>
      <c r="B608" s="412">
        <v>0.95</v>
      </c>
    </row>
    <row r="609" spans="1:3">
      <c r="A609" s="411">
        <v>38085</v>
      </c>
      <c r="B609" s="412">
        <v>0.89</v>
      </c>
    </row>
    <row r="610" spans="1:3">
      <c r="A610" s="411">
        <v>38086</v>
      </c>
      <c r="B610" s="412">
        <v>0.81</v>
      </c>
    </row>
    <row r="611" spans="1:3">
      <c r="A611" s="411">
        <v>38087</v>
      </c>
      <c r="B611" s="412">
        <v>0.7</v>
      </c>
    </row>
    <row r="612" spans="1:3">
      <c r="A612" s="411">
        <v>38088</v>
      </c>
      <c r="B612" s="412">
        <v>0.59</v>
      </c>
    </row>
    <row r="613" spans="1:3">
      <c r="A613" s="411">
        <v>38089</v>
      </c>
      <c r="B613" s="412">
        <v>0.48</v>
      </c>
    </row>
    <row r="614" spans="1:3">
      <c r="A614" s="411">
        <v>38090</v>
      </c>
      <c r="B614" s="412">
        <v>0.37</v>
      </c>
    </row>
    <row r="615" spans="1:3">
      <c r="A615" s="411">
        <v>38091</v>
      </c>
      <c r="B615" s="412">
        <v>0.27</v>
      </c>
    </row>
    <row r="616" spans="1:3">
      <c r="A616" s="411">
        <v>38092</v>
      </c>
      <c r="B616" s="412">
        <v>0.18</v>
      </c>
    </row>
    <row r="617" spans="1:3">
      <c r="A617" s="411">
        <v>38093</v>
      </c>
      <c r="B617" s="412">
        <v>0.11</v>
      </c>
    </row>
    <row r="618" spans="1:3">
      <c r="A618" s="411">
        <v>38356</v>
      </c>
      <c r="B618" s="412">
        <v>0.44</v>
      </c>
    </row>
    <row r="619" spans="1:3">
      <c r="A619" s="411">
        <v>38357</v>
      </c>
      <c r="B619" s="412">
        <v>0.33</v>
      </c>
    </row>
    <row r="620" spans="1:3">
      <c r="A620" s="411">
        <v>38358</v>
      </c>
      <c r="B620" s="412">
        <v>0.23</v>
      </c>
    </row>
    <row r="621" spans="1:3">
      <c r="A621" s="411">
        <v>38359</v>
      </c>
      <c r="B621" s="412">
        <v>0.14000000000000001</v>
      </c>
    </row>
    <row r="622" spans="1:3">
      <c r="A622" s="411">
        <v>38360</v>
      </c>
      <c r="B622" s="412">
        <v>7.0000000000000007E-2</v>
      </c>
    </row>
    <row r="623" spans="1:3">
      <c r="A623" s="411">
        <v>38361</v>
      </c>
      <c r="B623" s="412">
        <v>0.02</v>
      </c>
      <c r="C623" s="322"/>
    </row>
    <row r="624" spans="1:3">
      <c r="A624" s="411">
        <v>38362</v>
      </c>
      <c r="B624" s="412">
        <v>0</v>
      </c>
      <c r="C624" s="322"/>
    </row>
    <row r="625" spans="1:3">
      <c r="A625" s="411">
        <v>38363</v>
      </c>
      <c r="B625" s="412">
        <v>0.01</v>
      </c>
      <c r="C625" s="322"/>
    </row>
    <row r="626" spans="1:3">
      <c r="A626" s="411">
        <v>38364</v>
      </c>
      <c r="B626" s="412">
        <v>0.05</v>
      </c>
      <c r="C626" s="322"/>
    </row>
    <row r="627" spans="1:3">
      <c r="A627" s="411">
        <v>38365</v>
      </c>
      <c r="B627" s="412">
        <v>0.12</v>
      </c>
      <c r="C627" s="322"/>
    </row>
    <row r="628" spans="1:3">
      <c r="A628" s="411">
        <v>38366</v>
      </c>
      <c r="B628" s="412">
        <v>0.2</v>
      </c>
      <c r="C628" s="322"/>
    </row>
    <row r="629" spans="1:3">
      <c r="A629" s="411">
        <v>38367</v>
      </c>
      <c r="B629" s="412">
        <v>0.3</v>
      </c>
      <c r="C629" s="322"/>
    </row>
    <row r="630" spans="1:3">
      <c r="A630" s="411">
        <v>38368</v>
      </c>
      <c r="B630" s="412">
        <v>0.4</v>
      </c>
      <c r="C630" s="322"/>
    </row>
    <row r="631" spans="1:3">
      <c r="A631" s="411">
        <v>38369</v>
      </c>
      <c r="B631" s="412">
        <v>0.51</v>
      </c>
      <c r="C631" s="322"/>
    </row>
    <row r="632" spans="1:3">
      <c r="A632" s="411">
        <v>38370</v>
      </c>
      <c r="B632" s="412">
        <v>0.61</v>
      </c>
      <c r="C632" s="322"/>
    </row>
    <row r="633" spans="1:3">
      <c r="A633" s="411">
        <v>38371</v>
      </c>
      <c r="B633" s="412">
        <v>0.7</v>
      </c>
      <c r="C633" s="322"/>
    </row>
    <row r="634" spans="1:3">
      <c r="A634" s="411">
        <v>38372</v>
      </c>
      <c r="B634" s="412">
        <v>0.78</v>
      </c>
      <c r="C634" s="322"/>
    </row>
    <row r="635" spans="1:3">
      <c r="A635" s="411">
        <v>38373</v>
      </c>
      <c r="B635" s="412">
        <v>0.86</v>
      </c>
      <c r="C635" s="326">
        <v>2002</v>
      </c>
    </row>
    <row r="636" spans="1:3">
      <c r="A636" s="411">
        <v>38374</v>
      </c>
      <c r="B636" s="412">
        <v>0.92</v>
      </c>
      <c r="C636" s="322"/>
    </row>
    <row r="637" spans="1:3">
      <c r="A637" s="411">
        <v>38375</v>
      </c>
      <c r="B637" s="412">
        <v>0.96</v>
      </c>
      <c r="C637" s="322"/>
    </row>
    <row r="638" spans="1:3">
      <c r="A638" s="411">
        <v>38376</v>
      </c>
      <c r="B638" s="412">
        <v>0.99</v>
      </c>
      <c r="C638" s="322"/>
    </row>
    <row r="639" spans="1:3">
      <c r="A639" s="411">
        <v>38377</v>
      </c>
      <c r="B639" s="412">
        <v>1</v>
      </c>
    </row>
    <row r="640" spans="1:3">
      <c r="A640" s="411">
        <v>38378</v>
      </c>
      <c r="B640" s="412">
        <v>0.99</v>
      </c>
    </row>
    <row r="641" spans="1:2">
      <c r="A641" s="411">
        <v>38379</v>
      </c>
      <c r="B641" s="412">
        <v>0.97</v>
      </c>
    </row>
    <row r="642" spans="1:2">
      <c r="A642" s="411">
        <v>38380</v>
      </c>
      <c r="B642" s="412">
        <v>0.92</v>
      </c>
    </row>
    <row r="643" spans="1:2">
      <c r="A643" s="411">
        <v>38381</v>
      </c>
      <c r="B643" s="412">
        <v>0.86</v>
      </c>
    </row>
    <row r="644" spans="1:2">
      <c r="A644" s="411">
        <v>38382</v>
      </c>
      <c r="B644" s="412">
        <v>0.79</v>
      </c>
    </row>
    <row r="645" spans="1:2">
      <c r="A645" s="411">
        <v>38383</v>
      </c>
      <c r="B645" s="412">
        <v>0.7</v>
      </c>
    </row>
    <row r="646" spans="1:2">
      <c r="A646" s="411">
        <v>38384</v>
      </c>
      <c r="B646" s="412">
        <v>0.6</v>
      </c>
    </row>
    <row r="647" spans="1:2">
      <c r="A647" s="411">
        <v>38385</v>
      </c>
      <c r="B647" s="412">
        <v>0.5</v>
      </c>
    </row>
    <row r="648" spans="1:2">
      <c r="A648" s="411">
        <v>38386</v>
      </c>
      <c r="B648" s="412">
        <v>0.39</v>
      </c>
    </row>
    <row r="649" spans="1:2">
      <c r="A649" s="411">
        <v>38387</v>
      </c>
      <c r="B649" s="412">
        <v>0.28000000000000003</v>
      </c>
    </row>
    <row r="650" spans="1:2">
      <c r="A650" s="411">
        <v>38388</v>
      </c>
      <c r="B650" s="412">
        <v>0.18</v>
      </c>
    </row>
    <row r="651" spans="1:2">
      <c r="A651" s="411">
        <v>38389</v>
      </c>
      <c r="B651" s="412">
        <v>0.1</v>
      </c>
    </row>
    <row r="652" spans="1:2">
      <c r="A652" s="411">
        <v>38390</v>
      </c>
      <c r="B652" s="412">
        <v>0.04</v>
      </c>
    </row>
    <row r="653" spans="1:2">
      <c r="A653" s="411">
        <v>38391</v>
      </c>
      <c r="B653" s="412">
        <v>0.01</v>
      </c>
    </row>
    <row r="654" spans="1:2">
      <c r="A654" s="411">
        <v>38392</v>
      </c>
      <c r="B654" s="412">
        <v>0</v>
      </c>
    </row>
    <row r="655" spans="1:2">
      <c r="A655" s="411">
        <v>38393</v>
      </c>
      <c r="B655" s="412">
        <v>0.03</v>
      </c>
    </row>
    <row r="656" spans="1:2">
      <c r="A656" s="411">
        <v>38394</v>
      </c>
      <c r="B656" s="412">
        <v>0.08</v>
      </c>
    </row>
    <row r="657" spans="1:2">
      <c r="A657" s="411">
        <v>38395</v>
      </c>
      <c r="B657" s="412">
        <v>0.15</v>
      </c>
    </row>
    <row r="658" spans="1:2">
      <c r="A658" s="411">
        <v>38396</v>
      </c>
      <c r="B658" s="412">
        <v>0.24</v>
      </c>
    </row>
    <row r="659" spans="1:2">
      <c r="A659" s="411">
        <v>38397</v>
      </c>
      <c r="B659" s="412">
        <v>0.34</v>
      </c>
    </row>
    <row r="660" spans="1:2">
      <c r="A660" s="411">
        <v>38398</v>
      </c>
      <c r="B660" s="412">
        <v>0.43</v>
      </c>
    </row>
    <row r="661" spans="1:2">
      <c r="A661" s="411">
        <v>38399</v>
      </c>
      <c r="B661" s="412">
        <v>0.53</v>
      </c>
    </row>
    <row r="662" spans="1:2">
      <c r="A662" s="411">
        <v>38400</v>
      </c>
      <c r="B662" s="412">
        <v>0.63</v>
      </c>
    </row>
    <row r="663" spans="1:2">
      <c r="A663" s="411">
        <v>38401</v>
      </c>
      <c r="B663" s="412">
        <v>0.72</v>
      </c>
    </row>
    <row r="664" spans="1:2">
      <c r="A664" s="411">
        <v>38402</v>
      </c>
      <c r="B664" s="412">
        <v>0.8</v>
      </c>
    </row>
    <row r="665" spans="1:2">
      <c r="A665" s="411">
        <v>38403</v>
      </c>
      <c r="B665" s="412">
        <v>0.87</v>
      </c>
    </row>
    <row r="666" spans="1:2">
      <c r="A666" s="411">
        <v>38404</v>
      </c>
      <c r="B666" s="412">
        <v>0.92</v>
      </c>
    </row>
    <row r="667" spans="1:2">
      <c r="A667" s="411">
        <v>38405</v>
      </c>
      <c r="B667" s="412">
        <v>0.97</v>
      </c>
    </row>
    <row r="668" spans="1:2">
      <c r="A668" s="411">
        <v>38406</v>
      </c>
      <c r="B668" s="412">
        <v>0.99</v>
      </c>
    </row>
    <row r="669" spans="1:2">
      <c r="A669" s="411">
        <v>38407</v>
      </c>
      <c r="B669" s="412">
        <v>1</v>
      </c>
    </row>
    <row r="670" spans="1:2">
      <c r="A670" s="411">
        <v>38408</v>
      </c>
      <c r="B670" s="412">
        <v>0.99</v>
      </c>
    </row>
    <row r="671" spans="1:2">
      <c r="A671" s="411">
        <v>38409</v>
      </c>
      <c r="B671" s="412">
        <v>0.96</v>
      </c>
    </row>
    <row r="672" spans="1:2">
      <c r="A672" s="411">
        <v>38410</v>
      </c>
      <c r="B672" s="412">
        <v>0.91</v>
      </c>
    </row>
    <row r="673" spans="1:2">
      <c r="A673" s="411">
        <v>38411</v>
      </c>
      <c r="B673" s="412">
        <v>0.84</v>
      </c>
    </row>
    <row r="674" spans="1:2">
      <c r="A674" s="411">
        <v>38412</v>
      </c>
      <c r="B674" s="412">
        <v>0.75</v>
      </c>
    </row>
    <row r="675" spans="1:2">
      <c r="A675" s="411">
        <v>38413</v>
      </c>
      <c r="B675" s="412">
        <v>0.65</v>
      </c>
    </row>
    <row r="676" spans="1:2">
      <c r="A676" s="411">
        <v>38414</v>
      </c>
      <c r="B676" s="412">
        <v>0.55000000000000004</v>
      </c>
    </row>
    <row r="677" spans="1:2">
      <c r="A677" s="411">
        <v>38415</v>
      </c>
      <c r="B677" s="412">
        <v>0.43</v>
      </c>
    </row>
    <row r="678" spans="1:2">
      <c r="A678" s="411">
        <v>38416</v>
      </c>
      <c r="B678" s="412">
        <v>0.32</v>
      </c>
    </row>
    <row r="679" spans="1:2">
      <c r="A679" s="411">
        <v>38417</v>
      </c>
      <c r="B679" s="412">
        <v>0.22</v>
      </c>
    </row>
    <row r="680" spans="1:2">
      <c r="A680" s="411">
        <v>38418</v>
      </c>
      <c r="B680" s="412">
        <v>0.13</v>
      </c>
    </row>
    <row r="681" spans="1:2">
      <c r="A681" s="411">
        <v>38419</v>
      </c>
      <c r="B681" s="412">
        <v>0.06</v>
      </c>
    </row>
    <row r="682" spans="1:2">
      <c r="A682" s="411">
        <v>38420</v>
      </c>
      <c r="B682" s="412">
        <v>0.02</v>
      </c>
    </row>
    <row r="683" spans="1:2">
      <c r="A683" s="411">
        <v>38421</v>
      </c>
      <c r="B683" s="412">
        <v>0</v>
      </c>
    </row>
    <row r="684" spans="1:2">
      <c r="A684" s="411">
        <v>38422</v>
      </c>
      <c r="B684" s="412">
        <v>0.01</v>
      </c>
    </row>
    <row r="685" spans="1:2">
      <c r="A685" s="411">
        <v>38423</v>
      </c>
      <c r="B685" s="412">
        <v>0.05</v>
      </c>
    </row>
    <row r="686" spans="1:2">
      <c r="A686" s="411">
        <v>38424</v>
      </c>
      <c r="B686" s="412">
        <v>0.11</v>
      </c>
    </row>
    <row r="687" spans="1:2">
      <c r="A687" s="411">
        <v>38425</v>
      </c>
      <c r="B687" s="412">
        <v>0.18</v>
      </c>
    </row>
    <row r="688" spans="1:2">
      <c r="A688" s="411">
        <v>38426</v>
      </c>
      <c r="B688" s="412">
        <v>0.27</v>
      </c>
    </row>
    <row r="689" spans="1:2">
      <c r="A689" s="411">
        <v>38427</v>
      </c>
      <c r="B689" s="412">
        <v>0.36</v>
      </c>
    </row>
    <row r="690" spans="1:2">
      <c r="A690" s="411">
        <v>38428</v>
      </c>
      <c r="B690" s="412">
        <v>0.46</v>
      </c>
    </row>
    <row r="691" spans="1:2">
      <c r="A691" s="411">
        <v>38429</v>
      </c>
      <c r="B691" s="412">
        <v>0.55000000000000004</v>
      </c>
    </row>
    <row r="692" spans="1:2">
      <c r="A692" s="411">
        <v>38430</v>
      </c>
      <c r="B692" s="412">
        <v>0.64</v>
      </c>
    </row>
    <row r="693" spans="1:2">
      <c r="A693" s="411">
        <v>38431</v>
      </c>
      <c r="B693" s="412">
        <v>0.73</v>
      </c>
    </row>
    <row r="694" spans="1:2">
      <c r="A694" s="411">
        <v>38432</v>
      </c>
      <c r="B694" s="412">
        <v>0.81</v>
      </c>
    </row>
    <row r="695" spans="1:2">
      <c r="A695" s="411">
        <v>38433</v>
      </c>
      <c r="B695" s="412">
        <v>0.88</v>
      </c>
    </row>
    <row r="696" spans="1:2">
      <c r="A696" s="411">
        <v>38434</v>
      </c>
      <c r="B696" s="412">
        <v>0.94</v>
      </c>
    </row>
    <row r="697" spans="1:2">
      <c r="A697" s="411">
        <v>38435</v>
      </c>
      <c r="B697" s="412">
        <v>0.98</v>
      </c>
    </row>
    <row r="698" spans="1:2">
      <c r="A698" s="411">
        <v>38436</v>
      </c>
      <c r="B698" s="412">
        <v>1</v>
      </c>
    </row>
    <row r="699" spans="1:2">
      <c r="A699" s="411">
        <v>38437</v>
      </c>
      <c r="B699" s="412">
        <v>1</v>
      </c>
    </row>
    <row r="700" spans="1:2">
      <c r="A700" s="411">
        <v>38438</v>
      </c>
      <c r="B700" s="412">
        <v>0.98</v>
      </c>
    </row>
    <row r="701" spans="1:2">
      <c r="A701" s="411">
        <v>38439</v>
      </c>
      <c r="B701" s="412">
        <v>0.93</v>
      </c>
    </row>
    <row r="702" spans="1:2">
      <c r="A702" s="411">
        <v>38440</v>
      </c>
      <c r="B702" s="412">
        <v>0.87</v>
      </c>
    </row>
    <row r="703" spans="1:2">
      <c r="A703" s="411">
        <v>38441</v>
      </c>
      <c r="B703" s="412">
        <v>0.79</v>
      </c>
    </row>
    <row r="704" spans="1:2">
      <c r="A704" s="411">
        <v>38442</v>
      </c>
      <c r="B704" s="412">
        <v>0.69</v>
      </c>
    </row>
    <row r="705" spans="1:2">
      <c r="A705" s="411">
        <v>38443</v>
      </c>
      <c r="B705" s="412">
        <v>0.57999999999999996</v>
      </c>
    </row>
    <row r="706" spans="1:2">
      <c r="A706" s="411">
        <v>38444</v>
      </c>
      <c r="B706" s="412">
        <v>0.47</v>
      </c>
    </row>
    <row r="707" spans="1:2">
      <c r="A707" s="411">
        <v>38445</v>
      </c>
      <c r="B707" s="412">
        <v>0.35</v>
      </c>
    </row>
    <row r="708" spans="1:2">
      <c r="A708" s="411">
        <v>38446</v>
      </c>
      <c r="B708" s="412">
        <v>0.25</v>
      </c>
    </row>
    <row r="709" spans="1:2">
      <c r="A709" s="411">
        <v>38447</v>
      </c>
      <c r="B709" s="412">
        <v>0.15</v>
      </c>
    </row>
    <row r="710" spans="1:2">
      <c r="A710" s="411">
        <v>38448</v>
      </c>
      <c r="B710" s="412">
        <v>0.08</v>
      </c>
    </row>
    <row r="711" spans="1:2">
      <c r="A711" s="411">
        <v>38449</v>
      </c>
      <c r="B711" s="412">
        <v>0.03</v>
      </c>
    </row>
    <row r="712" spans="1:2">
      <c r="A712" s="411">
        <v>38450</v>
      </c>
      <c r="B712" s="412">
        <v>0</v>
      </c>
    </row>
    <row r="713" spans="1:2">
      <c r="A713" s="411">
        <v>38451</v>
      </c>
      <c r="B713" s="412">
        <v>0</v>
      </c>
    </row>
    <row r="714" spans="1:2">
      <c r="A714" s="411">
        <v>38452</v>
      </c>
      <c r="B714" s="412">
        <v>0.03</v>
      </c>
    </row>
    <row r="715" spans="1:2">
      <c r="A715" s="411">
        <v>38453</v>
      </c>
      <c r="B715" s="412">
        <v>7.0000000000000007E-2</v>
      </c>
    </row>
    <row r="716" spans="1:2">
      <c r="A716" s="411">
        <v>38454</v>
      </c>
      <c r="B716" s="412">
        <v>0.13</v>
      </c>
    </row>
    <row r="717" spans="1:2">
      <c r="A717" s="411">
        <v>38455</v>
      </c>
      <c r="B717" s="412">
        <v>0.21</v>
      </c>
    </row>
    <row r="718" spans="1:2">
      <c r="A718" s="411">
        <v>38456</v>
      </c>
      <c r="B718" s="412">
        <v>0.28999999999999998</v>
      </c>
    </row>
    <row r="719" spans="1:2">
      <c r="A719" s="411">
        <v>38457</v>
      </c>
      <c r="B719" s="412">
        <v>0.38</v>
      </c>
    </row>
    <row r="720" spans="1:2">
      <c r="A720" s="411">
        <v>38458</v>
      </c>
      <c r="B720" s="412">
        <v>0.48</v>
      </c>
    </row>
    <row r="721" spans="1:2">
      <c r="A721" s="411">
        <v>38459</v>
      </c>
      <c r="B721" s="412">
        <v>0.56999999999999995</v>
      </c>
    </row>
    <row r="722" spans="1:2">
      <c r="A722" s="411">
        <v>38460</v>
      </c>
      <c r="B722" s="412">
        <v>0.66</v>
      </c>
    </row>
    <row r="723" spans="1:2">
      <c r="A723" s="411">
        <v>38461</v>
      </c>
      <c r="B723" s="412">
        <v>0.75</v>
      </c>
    </row>
    <row r="724" spans="1:2">
      <c r="A724" s="411">
        <v>38462</v>
      </c>
      <c r="B724" s="412">
        <v>0.83</v>
      </c>
    </row>
    <row r="725" spans="1:2">
      <c r="A725" s="411">
        <v>38463</v>
      </c>
      <c r="B725" s="412">
        <v>0.9</v>
      </c>
    </row>
    <row r="726" spans="1:2">
      <c r="A726" s="411">
        <v>38464</v>
      </c>
      <c r="B726" s="412">
        <v>0.95</v>
      </c>
    </row>
    <row r="727" spans="1:2">
      <c r="A727" s="411">
        <v>38465</v>
      </c>
      <c r="B727" s="412">
        <v>0.99</v>
      </c>
    </row>
    <row r="728" spans="1:2">
      <c r="A728" s="411">
        <v>38466</v>
      </c>
      <c r="B728" s="412">
        <v>1</v>
      </c>
    </row>
    <row r="729" spans="1:2">
      <c r="A729" s="411">
        <v>38467</v>
      </c>
      <c r="B729" s="412">
        <v>0.99</v>
      </c>
    </row>
    <row r="730" spans="1:2">
      <c r="A730" s="411">
        <v>38468</v>
      </c>
      <c r="B730" s="412">
        <v>0.95</v>
      </c>
    </row>
    <row r="731" spans="1:2">
      <c r="A731" s="411">
        <v>38469</v>
      </c>
      <c r="B731" s="412">
        <v>0.9</v>
      </c>
    </row>
    <row r="732" spans="1:2">
      <c r="A732" s="411">
        <v>38470</v>
      </c>
      <c r="B732" s="412">
        <v>0.81</v>
      </c>
    </row>
    <row r="733" spans="1:2">
      <c r="A733" s="411">
        <v>38471</v>
      </c>
      <c r="B733" s="412">
        <v>0.72</v>
      </c>
    </row>
    <row r="734" spans="1:2">
      <c r="A734" s="411">
        <v>38472</v>
      </c>
      <c r="B734" s="412">
        <v>0.61</v>
      </c>
    </row>
    <row r="735" spans="1:2">
      <c r="A735" s="411">
        <v>38473</v>
      </c>
      <c r="B735" s="412">
        <v>0.49</v>
      </c>
    </row>
    <row r="736" spans="1:2">
      <c r="A736" s="411">
        <v>38474</v>
      </c>
      <c r="B736" s="412">
        <v>0.38</v>
      </c>
    </row>
    <row r="737" spans="1:2">
      <c r="A737" s="411">
        <v>38475</v>
      </c>
      <c r="B737" s="412">
        <v>0.27</v>
      </c>
    </row>
    <row r="738" spans="1:2">
      <c r="A738" s="411">
        <v>38476</v>
      </c>
      <c r="B738" s="412">
        <v>0.18</v>
      </c>
    </row>
    <row r="739" spans="1:2">
      <c r="A739" s="411">
        <v>38477</v>
      </c>
      <c r="B739" s="412">
        <v>0.1</v>
      </c>
    </row>
    <row r="740" spans="1:2">
      <c r="A740" s="411">
        <v>38478</v>
      </c>
      <c r="B740" s="412">
        <v>0.05</v>
      </c>
    </row>
    <row r="741" spans="1:2">
      <c r="A741" s="411">
        <v>38479</v>
      </c>
      <c r="B741" s="412">
        <v>0.01</v>
      </c>
    </row>
    <row r="742" spans="1:2">
      <c r="A742" s="411">
        <v>38480</v>
      </c>
      <c r="B742" s="412">
        <v>0</v>
      </c>
    </row>
    <row r="743" spans="1:2">
      <c r="A743" s="411">
        <v>38481</v>
      </c>
      <c r="B743" s="412">
        <v>0.01</v>
      </c>
    </row>
    <row r="744" spans="1:2">
      <c r="A744" s="411">
        <v>38482</v>
      </c>
      <c r="B744" s="412">
        <v>0.04</v>
      </c>
    </row>
    <row r="745" spans="1:2">
      <c r="A745" s="411">
        <v>38483</v>
      </c>
      <c r="B745" s="412">
        <v>0.09</v>
      </c>
    </row>
    <row r="746" spans="1:2">
      <c r="A746" s="411">
        <v>38484</v>
      </c>
      <c r="B746" s="412">
        <v>0.15</v>
      </c>
    </row>
    <row r="747" spans="1:2">
      <c r="A747" s="411">
        <v>38485</v>
      </c>
      <c r="B747" s="412">
        <v>0.23</v>
      </c>
    </row>
    <row r="748" spans="1:2">
      <c r="A748" s="408">
        <v>38748</v>
      </c>
      <c r="B748">
        <v>0.05</v>
      </c>
    </row>
    <row r="749" spans="1:2">
      <c r="A749" s="408">
        <v>38749</v>
      </c>
      <c r="B749">
        <v>0.11</v>
      </c>
    </row>
    <row r="750" spans="1:2">
      <c r="A750" s="408">
        <v>38750</v>
      </c>
      <c r="B750">
        <v>0.19</v>
      </c>
    </row>
    <row r="751" spans="1:2">
      <c r="A751" s="408">
        <v>38751</v>
      </c>
      <c r="B751">
        <v>0.28999999999999998</v>
      </c>
    </row>
    <row r="752" spans="1:2">
      <c r="A752" s="408">
        <v>38752</v>
      </c>
      <c r="B752">
        <v>0.4</v>
      </c>
    </row>
    <row r="753" spans="1:2">
      <c r="A753" s="408">
        <v>38753</v>
      </c>
      <c r="B753">
        <v>0.51</v>
      </c>
    </row>
    <row r="754" spans="1:2">
      <c r="A754" s="408">
        <v>38754</v>
      </c>
      <c r="B754">
        <v>0.61</v>
      </c>
    </row>
    <row r="755" spans="1:2">
      <c r="A755" s="408">
        <v>38755</v>
      </c>
      <c r="B755">
        <v>0.71</v>
      </c>
    </row>
    <row r="756" spans="1:2">
      <c r="A756" s="408">
        <v>38756</v>
      </c>
      <c r="B756">
        <v>0.79</v>
      </c>
    </row>
    <row r="757" spans="1:2">
      <c r="A757" s="408">
        <v>38757</v>
      </c>
      <c r="B757">
        <v>0.87</v>
      </c>
    </row>
    <row r="758" spans="1:2">
      <c r="A758" s="408">
        <v>38758</v>
      </c>
      <c r="B758">
        <v>0.93</v>
      </c>
    </row>
    <row r="759" spans="1:2">
      <c r="A759" s="408">
        <v>38759</v>
      </c>
      <c r="B759">
        <v>0.97</v>
      </c>
    </row>
    <row r="760" spans="1:2">
      <c r="A760" s="408">
        <v>38760</v>
      </c>
      <c r="B760">
        <v>0.99</v>
      </c>
    </row>
    <row r="761" spans="1:2">
      <c r="A761" s="408">
        <v>38761</v>
      </c>
      <c r="B761">
        <v>1</v>
      </c>
    </row>
    <row r="762" spans="1:2">
      <c r="A762" s="408">
        <v>38762</v>
      </c>
      <c r="B762">
        <v>0.99</v>
      </c>
    </row>
    <row r="763" spans="1:2">
      <c r="A763" s="408">
        <v>38763</v>
      </c>
      <c r="B763">
        <v>0.96</v>
      </c>
    </row>
    <row r="764" spans="1:2">
      <c r="A764" s="408">
        <v>38764</v>
      </c>
      <c r="B764">
        <v>0.92</v>
      </c>
    </row>
    <row r="765" spans="1:2">
      <c r="A765" s="408">
        <v>38765</v>
      </c>
      <c r="B765">
        <v>0.86</v>
      </c>
    </row>
    <row r="766" spans="1:2">
      <c r="A766" s="408">
        <v>38766</v>
      </c>
      <c r="B766">
        <v>0.78</v>
      </c>
    </row>
    <row r="767" spans="1:2">
      <c r="A767" s="408">
        <v>38767</v>
      </c>
      <c r="B767">
        <v>0.7</v>
      </c>
    </row>
    <row r="768" spans="1:2">
      <c r="A768" s="408">
        <v>38768</v>
      </c>
      <c r="B768">
        <v>0.6</v>
      </c>
    </row>
    <row r="769" spans="1:2">
      <c r="A769" s="408">
        <v>38769</v>
      </c>
      <c r="B769">
        <v>0.5</v>
      </c>
    </row>
    <row r="770" spans="1:2">
      <c r="A770" s="408">
        <v>38770</v>
      </c>
      <c r="B770">
        <v>0.39</v>
      </c>
    </row>
    <row r="771" spans="1:2">
      <c r="A771" s="408">
        <v>38771</v>
      </c>
      <c r="B771">
        <v>0.28999999999999998</v>
      </c>
    </row>
    <row r="772" spans="1:2">
      <c r="A772" s="408">
        <v>38772</v>
      </c>
      <c r="B772">
        <v>0.19</v>
      </c>
    </row>
    <row r="773" spans="1:2">
      <c r="A773" s="408">
        <v>38773</v>
      </c>
      <c r="B773">
        <v>0.11</v>
      </c>
    </row>
    <row r="774" spans="1:2">
      <c r="A774" s="408">
        <v>38774</v>
      </c>
      <c r="B774">
        <v>0.04</v>
      </c>
    </row>
    <row r="775" spans="1:2">
      <c r="A775" s="408">
        <v>38775</v>
      </c>
      <c r="B775">
        <v>0.01</v>
      </c>
    </row>
    <row r="776" spans="1:2">
      <c r="A776" s="408">
        <v>38776</v>
      </c>
      <c r="B776">
        <v>0</v>
      </c>
    </row>
    <row r="777" spans="1:2">
      <c r="A777" s="408">
        <v>38777</v>
      </c>
      <c r="B777">
        <v>0.03</v>
      </c>
    </row>
    <row r="778" spans="1:2">
      <c r="A778" s="408">
        <v>38778</v>
      </c>
      <c r="B778">
        <v>0.08</v>
      </c>
    </row>
    <row r="779" spans="1:2">
      <c r="A779" s="408">
        <v>38779</v>
      </c>
      <c r="B779">
        <v>0.15</v>
      </c>
    </row>
    <row r="780" spans="1:2">
      <c r="A780" s="408">
        <v>38780</v>
      </c>
      <c r="B780">
        <v>0.24</v>
      </c>
    </row>
    <row r="781" spans="1:2">
      <c r="A781" s="408">
        <v>38781</v>
      </c>
      <c r="B781">
        <v>0.34</v>
      </c>
    </row>
    <row r="782" spans="1:2">
      <c r="A782" s="408">
        <v>38782</v>
      </c>
      <c r="B782">
        <v>0.45</v>
      </c>
    </row>
    <row r="783" spans="1:2">
      <c r="A783" s="408">
        <v>38783</v>
      </c>
      <c r="B783">
        <v>0.55000000000000004</v>
      </c>
    </row>
    <row r="784" spans="1:2">
      <c r="A784" s="408">
        <v>38784</v>
      </c>
      <c r="B784">
        <v>0.65</v>
      </c>
    </row>
    <row r="785" spans="1:2">
      <c r="A785" s="408">
        <v>38785</v>
      </c>
      <c r="B785">
        <v>0.74</v>
      </c>
    </row>
    <row r="786" spans="1:2">
      <c r="A786" s="408">
        <v>38786</v>
      </c>
      <c r="B786">
        <v>0.82</v>
      </c>
    </row>
    <row r="787" spans="1:2">
      <c r="A787" s="408">
        <v>38787</v>
      </c>
      <c r="B787">
        <v>0.89</v>
      </c>
    </row>
    <row r="788" spans="1:2">
      <c r="A788" s="408">
        <v>38788</v>
      </c>
      <c r="B788">
        <v>0.94</v>
      </c>
    </row>
    <row r="789" spans="1:2">
      <c r="A789" s="408">
        <v>38789</v>
      </c>
      <c r="B789">
        <v>0.98</v>
      </c>
    </row>
    <row r="790" spans="1:2">
      <c r="A790" s="408">
        <v>38790</v>
      </c>
      <c r="B790">
        <v>1</v>
      </c>
    </row>
    <row r="791" spans="1:2">
      <c r="A791" s="408">
        <v>38791</v>
      </c>
      <c r="B791">
        <v>1</v>
      </c>
    </row>
    <row r="792" spans="1:2">
      <c r="A792" s="408">
        <v>38792</v>
      </c>
      <c r="B792">
        <v>0.98</v>
      </c>
    </row>
    <row r="793" spans="1:2">
      <c r="A793" s="408">
        <v>38793</v>
      </c>
      <c r="B793">
        <v>0.95</v>
      </c>
    </row>
    <row r="794" spans="1:2">
      <c r="A794" s="408">
        <v>38794</v>
      </c>
      <c r="B794">
        <v>0.9</v>
      </c>
    </row>
    <row r="795" spans="1:2">
      <c r="A795" s="408">
        <v>38795</v>
      </c>
      <c r="B795">
        <v>0.83</v>
      </c>
    </row>
    <row r="796" spans="1:2">
      <c r="A796" s="408">
        <v>38796</v>
      </c>
      <c r="B796">
        <v>0.75</v>
      </c>
    </row>
    <row r="797" spans="1:2">
      <c r="A797" s="408">
        <v>38797</v>
      </c>
      <c r="B797">
        <v>0.66</v>
      </c>
    </row>
    <row r="798" spans="1:2">
      <c r="A798" s="411">
        <v>39113</v>
      </c>
      <c r="B798" s="412">
        <v>0.96</v>
      </c>
    </row>
    <row r="799" spans="1:2">
      <c r="A799" s="411">
        <v>39114</v>
      </c>
      <c r="B799" s="412">
        <v>0.99</v>
      </c>
    </row>
    <row r="800" spans="1:2">
      <c r="A800" s="411">
        <v>39115</v>
      </c>
      <c r="B800" s="412">
        <v>1</v>
      </c>
    </row>
    <row r="801" spans="1:3">
      <c r="A801" s="411">
        <v>39116</v>
      </c>
      <c r="B801" s="412">
        <v>0.99</v>
      </c>
    </row>
    <row r="802" spans="1:3">
      <c r="A802" s="411">
        <v>39117</v>
      </c>
      <c r="B802" s="412">
        <v>0.96</v>
      </c>
    </row>
    <row r="803" spans="1:3">
      <c r="A803" s="411">
        <v>39118</v>
      </c>
      <c r="B803" s="412">
        <v>0.91</v>
      </c>
    </row>
    <row r="804" spans="1:3">
      <c r="A804" s="411">
        <v>39119</v>
      </c>
      <c r="B804" s="412">
        <v>0.85</v>
      </c>
      <c r="C804" s="322"/>
    </row>
    <row r="805" spans="1:3">
      <c r="A805" s="411">
        <v>39120</v>
      </c>
      <c r="B805" s="412">
        <v>0.78</v>
      </c>
      <c r="C805" s="322"/>
    </row>
    <row r="806" spans="1:3">
      <c r="A806" s="411">
        <v>39121</v>
      </c>
      <c r="B806" s="412">
        <v>0.69</v>
      </c>
      <c r="C806" s="322"/>
    </row>
    <row r="807" spans="1:3">
      <c r="A807" s="411">
        <v>39122</v>
      </c>
      <c r="B807" s="412">
        <v>0.6</v>
      </c>
      <c r="C807" s="322"/>
    </row>
    <row r="808" spans="1:3">
      <c r="A808" s="411">
        <v>39123</v>
      </c>
      <c r="B808" s="412">
        <v>0.51</v>
      </c>
      <c r="C808" s="322"/>
    </row>
    <row r="809" spans="1:3">
      <c r="A809" s="411">
        <v>39124</v>
      </c>
      <c r="B809" s="412">
        <v>0.41</v>
      </c>
      <c r="C809" s="322"/>
    </row>
    <row r="810" spans="1:3">
      <c r="A810" s="411">
        <v>39125</v>
      </c>
      <c r="B810" s="412">
        <v>0.32</v>
      </c>
      <c r="C810" s="322"/>
    </row>
    <row r="811" spans="1:3">
      <c r="A811" s="411">
        <v>39126</v>
      </c>
      <c r="B811" s="412">
        <v>0.22</v>
      </c>
      <c r="C811" s="322"/>
    </row>
    <row r="812" spans="1:3">
      <c r="A812" s="411">
        <v>39127</v>
      </c>
      <c r="B812" s="412">
        <v>0.14000000000000001</v>
      </c>
      <c r="C812" s="322"/>
    </row>
    <row r="813" spans="1:3">
      <c r="A813" s="411">
        <v>39128</v>
      </c>
      <c r="B813" s="412">
        <v>7.0000000000000007E-2</v>
      </c>
      <c r="C813" s="326">
        <v>2003</v>
      </c>
    </row>
    <row r="814" spans="1:3">
      <c r="A814" s="411">
        <v>39129</v>
      </c>
      <c r="B814" s="412">
        <v>0.03</v>
      </c>
      <c r="C814" s="322"/>
    </row>
    <row r="815" spans="1:3">
      <c r="A815" s="411">
        <v>39130</v>
      </c>
      <c r="B815" s="412">
        <v>0</v>
      </c>
      <c r="C815" s="322"/>
    </row>
    <row r="816" spans="1:3">
      <c r="A816" s="411">
        <v>39131</v>
      </c>
      <c r="B816" s="412">
        <v>0.01</v>
      </c>
      <c r="C816" s="322"/>
    </row>
    <row r="817" spans="1:2">
      <c r="A817" s="411">
        <v>39132</v>
      </c>
      <c r="B817" s="412">
        <v>0.04</v>
      </c>
    </row>
    <row r="818" spans="1:2">
      <c r="A818" s="411">
        <v>39133</v>
      </c>
      <c r="B818" s="412">
        <v>0.1</v>
      </c>
    </row>
    <row r="819" spans="1:2">
      <c r="A819" s="411">
        <v>39134</v>
      </c>
      <c r="B819" s="412">
        <v>0.18</v>
      </c>
    </row>
    <row r="820" spans="1:2">
      <c r="A820" s="411">
        <v>39135</v>
      </c>
      <c r="B820" s="412">
        <v>0.28000000000000003</v>
      </c>
    </row>
    <row r="821" spans="1:2">
      <c r="A821" s="411">
        <v>39136</v>
      </c>
      <c r="B821" s="412">
        <v>0.39</v>
      </c>
    </row>
    <row r="822" spans="1:2">
      <c r="A822" s="411">
        <v>39137</v>
      </c>
      <c r="B822" s="412">
        <v>0.5</v>
      </c>
    </row>
    <row r="823" spans="1:2">
      <c r="A823" s="411">
        <v>39162</v>
      </c>
      <c r="B823" s="412">
        <v>7.0000000000000007E-2</v>
      </c>
    </row>
    <row r="824" spans="1:2">
      <c r="A824" s="411">
        <v>39445</v>
      </c>
      <c r="B824" s="412">
        <v>0.69</v>
      </c>
    </row>
    <row r="825" spans="1:2">
      <c r="A825" s="411">
        <v>39446</v>
      </c>
      <c r="B825" s="412">
        <v>0.6</v>
      </c>
    </row>
    <row r="826" spans="1:2">
      <c r="A826" s="411">
        <v>39447</v>
      </c>
      <c r="B826" s="412">
        <v>0.5</v>
      </c>
    </row>
    <row r="827" spans="1:2">
      <c r="A827" s="411">
        <v>39448</v>
      </c>
      <c r="B827" s="412">
        <v>0.41</v>
      </c>
    </row>
    <row r="828" spans="1:2">
      <c r="A828" s="411">
        <v>39449</v>
      </c>
      <c r="B828" s="412">
        <v>0.32</v>
      </c>
    </row>
    <row r="829" spans="1:2">
      <c r="A829" s="411">
        <v>39450</v>
      </c>
      <c r="B829" s="412">
        <v>0.23</v>
      </c>
    </row>
    <row r="830" spans="1:2">
      <c r="A830" s="411">
        <v>39451</v>
      </c>
      <c r="B830" s="412">
        <v>0.16</v>
      </c>
    </row>
    <row r="831" spans="1:2">
      <c r="A831" s="411">
        <v>39452</v>
      </c>
      <c r="B831" s="412">
        <v>0.09</v>
      </c>
    </row>
    <row r="832" spans="1:2">
      <c r="A832" s="411">
        <v>39453</v>
      </c>
      <c r="B832" s="412">
        <v>0.05</v>
      </c>
    </row>
    <row r="833" spans="1:2">
      <c r="A833" s="411">
        <v>39454</v>
      </c>
      <c r="B833" s="412">
        <v>0.01</v>
      </c>
    </row>
    <row r="834" spans="1:2">
      <c r="A834" s="411">
        <v>39455</v>
      </c>
      <c r="B834" s="412">
        <v>0</v>
      </c>
    </row>
    <row r="835" spans="1:2">
      <c r="A835" s="411">
        <v>39456</v>
      </c>
      <c r="B835" s="412">
        <v>0.01</v>
      </c>
    </row>
    <row r="836" spans="1:2">
      <c r="A836" s="411">
        <v>39457</v>
      </c>
      <c r="B836" s="412">
        <v>0.04</v>
      </c>
    </row>
    <row r="837" spans="1:2">
      <c r="A837" s="411">
        <v>39458</v>
      </c>
      <c r="B837" s="412">
        <v>0.08</v>
      </c>
    </row>
    <row r="838" spans="1:2">
      <c r="A838" s="411">
        <v>39459</v>
      </c>
      <c r="B838" s="412">
        <v>0.15</v>
      </c>
    </row>
    <row r="839" spans="1:2">
      <c r="A839" s="411">
        <v>39460</v>
      </c>
      <c r="B839" s="412">
        <v>0.24</v>
      </c>
    </row>
    <row r="840" spans="1:2">
      <c r="A840" s="411">
        <v>39461</v>
      </c>
      <c r="B840" s="412">
        <v>0.34</v>
      </c>
    </row>
    <row r="841" spans="1:2">
      <c r="A841" s="411">
        <v>39462</v>
      </c>
      <c r="B841" s="412">
        <v>0.45</v>
      </c>
    </row>
    <row r="842" spans="1:2">
      <c r="A842" s="411">
        <v>39463</v>
      </c>
      <c r="B842" s="412">
        <v>0.56000000000000005</v>
      </c>
    </row>
    <row r="843" spans="1:2">
      <c r="A843" s="411">
        <v>39464</v>
      </c>
      <c r="B843" s="412">
        <v>0.67</v>
      </c>
    </row>
    <row r="844" spans="1:2">
      <c r="A844" s="411">
        <v>39465</v>
      </c>
      <c r="B844" s="412">
        <v>0.77</v>
      </c>
    </row>
    <row r="845" spans="1:2">
      <c r="A845" s="411">
        <v>39466</v>
      </c>
      <c r="B845" s="412">
        <v>0.86</v>
      </c>
    </row>
    <row r="846" spans="1:2">
      <c r="A846" s="411">
        <v>39467</v>
      </c>
      <c r="B846" s="412">
        <v>0.93</v>
      </c>
    </row>
    <row r="847" spans="1:2">
      <c r="A847" s="411">
        <v>39468</v>
      </c>
      <c r="B847" s="412">
        <v>0.98</v>
      </c>
    </row>
    <row r="848" spans="1:2">
      <c r="A848" s="411">
        <v>39469</v>
      </c>
      <c r="B848" s="412">
        <v>1</v>
      </c>
    </row>
    <row r="849" spans="1:2">
      <c r="A849" s="411">
        <v>39470</v>
      </c>
      <c r="B849" s="412">
        <v>0.99</v>
      </c>
    </row>
    <row r="850" spans="1:2">
      <c r="A850" s="411">
        <v>39471</v>
      </c>
      <c r="B850" s="412">
        <v>0.96</v>
      </c>
    </row>
    <row r="851" spans="1:2">
      <c r="A851" s="411">
        <v>39472</v>
      </c>
      <c r="B851" s="412">
        <v>0.91</v>
      </c>
    </row>
    <row r="852" spans="1:2">
      <c r="A852" s="411">
        <v>39473</v>
      </c>
      <c r="B852" s="412">
        <v>0.84</v>
      </c>
    </row>
    <row r="853" spans="1:2">
      <c r="A853" s="411">
        <v>39474</v>
      </c>
      <c r="B853" s="412">
        <v>0.76</v>
      </c>
    </row>
    <row r="854" spans="1:2">
      <c r="A854" s="411">
        <v>39475</v>
      </c>
      <c r="B854" s="412">
        <v>0.68</v>
      </c>
    </row>
    <row r="855" spans="1:2">
      <c r="A855" s="411">
        <v>39476</v>
      </c>
      <c r="B855" s="412">
        <v>0.57999999999999996</v>
      </c>
    </row>
    <row r="856" spans="1:2">
      <c r="A856" s="411">
        <v>39477</v>
      </c>
      <c r="B856" s="412">
        <v>0.49</v>
      </c>
    </row>
    <row r="857" spans="1:2">
      <c r="A857" s="411">
        <v>39478</v>
      </c>
      <c r="B857" s="412">
        <v>0.4</v>
      </c>
    </row>
    <row r="858" spans="1:2">
      <c r="A858" s="411">
        <v>39479</v>
      </c>
      <c r="B858" s="412">
        <v>0.31</v>
      </c>
    </row>
    <row r="859" spans="1:2">
      <c r="A859" s="411">
        <v>39480</v>
      </c>
      <c r="B859" s="412">
        <v>0.22</v>
      </c>
    </row>
    <row r="860" spans="1:2">
      <c r="A860" s="411">
        <v>39481</v>
      </c>
      <c r="B860" s="412">
        <v>0.15</v>
      </c>
    </row>
    <row r="861" spans="1:2">
      <c r="A861" s="411">
        <v>39482</v>
      </c>
      <c r="B861" s="412">
        <v>0.08</v>
      </c>
    </row>
    <row r="862" spans="1:2">
      <c r="A862" s="411">
        <v>39483</v>
      </c>
      <c r="B862" s="412">
        <v>0.04</v>
      </c>
    </row>
    <row r="863" spans="1:2">
      <c r="A863" s="411">
        <v>39484</v>
      </c>
      <c r="B863" s="412">
        <v>0.01</v>
      </c>
    </row>
    <row r="864" spans="1:2">
      <c r="A864" s="411">
        <v>39485</v>
      </c>
      <c r="B864" s="412">
        <v>0</v>
      </c>
    </row>
    <row r="865" spans="1:2">
      <c r="A865" s="411">
        <v>39486</v>
      </c>
      <c r="B865" s="412">
        <v>0.02</v>
      </c>
    </row>
    <row r="866" spans="1:2">
      <c r="A866" s="411">
        <v>39487</v>
      </c>
      <c r="B866" s="412">
        <v>0.06</v>
      </c>
    </row>
    <row r="867" spans="1:2">
      <c r="A867" s="411">
        <v>39488</v>
      </c>
      <c r="B867" s="412">
        <v>0.12</v>
      </c>
    </row>
    <row r="868" spans="1:2">
      <c r="A868" s="411">
        <v>39489</v>
      </c>
      <c r="B868" s="412">
        <v>0.2</v>
      </c>
    </row>
    <row r="869" spans="1:2">
      <c r="A869" s="411">
        <v>39490</v>
      </c>
      <c r="B869" s="412">
        <v>0.3</v>
      </c>
    </row>
    <row r="870" spans="1:2">
      <c r="A870" s="411">
        <v>39491</v>
      </c>
      <c r="B870" s="412">
        <v>0.41</v>
      </c>
    </row>
    <row r="871" spans="1:2">
      <c r="A871" s="411">
        <v>39492</v>
      </c>
      <c r="B871" s="412">
        <v>0.52</v>
      </c>
    </row>
    <row r="872" spans="1:2">
      <c r="A872" s="411">
        <v>39493</v>
      </c>
      <c r="B872" s="412">
        <v>0.64</v>
      </c>
    </row>
    <row r="873" spans="1:2">
      <c r="A873" s="411">
        <v>39494</v>
      </c>
      <c r="B873" s="412">
        <v>0.74</v>
      </c>
    </row>
    <row r="874" spans="1:2">
      <c r="A874" s="411">
        <v>39495</v>
      </c>
      <c r="B874" s="412">
        <v>0.83</v>
      </c>
    </row>
    <row r="875" spans="1:2">
      <c r="A875" s="411">
        <v>39496</v>
      </c>
      <c r="B875" s="412">
        <v>0.91</v>
      </c>
    </row>
    <row r="876" spans="1:2">
      <c r="A876" s="411">
        <v>39497</v>
      </c>
      <c r="B876" s="412">
        <v>0.96</v>
      </c>
    </row>
    <row r="877" spans="1:2">
      <c r="A877" s="411">
        <v>39498</v>
      </c>
      <c r="B877" s="412">
        <v>0.99</v>
      </c>
    </row>
    <row r="878" spans="1:2">
      <c r="A878" s="411">
        <v>39499</v>
      </c>
      <c r="B878" s="412">
        <v>1</v>
      </c>
    </row>
    <row r="879" spans="1:2">
      <c r="A879" s="411">
        <v>39500</v>
      </c>
      <c r="B879" s="412">
        <v>0.98</v>
      </c>
    </row>
    <row r="880" spans="1:2">
      <c r="A880" s="411">
        <v>39501</v>
      </c>
      <c r="B880" s="412">
        <v>0.95</v>
      </c>
    </row>
    <row r="881" spans="1:2">
      <c r="A881" s="411">
        <v>39502</v>
      </c>
      <c r="B881" s="412">
        <v>0.9</v>
      </c>
    </row>
    <row r="882" spans="1:2">
      <c r="A882" s="411">
        <v>39503</v>
      </c>
      <c r="B882" s="412">
        <v>0.83</v>
      </c>
    </row>
    <row r="883" spans="1:2">
      <c r="A883" s="411">
        <v>39504</v>
      </c>
      <c r="B883" s="412">
        <v>0.75</v>
      </c>
    </row>
    <row r="884" spans="1:2">
      <c r="A884" s="411">
        <v>39505</v>
      </c>
      <c r="B884" s="412">
        <v>0.66</v>
      </c>
    </row>
    <row r="885" spans="1:2">
      <c r="A885" s="411">
        <v>39506</v>
      </c>
      <c r="B885" s="412">
        <v>0.56999999999999995</v>
      </c>
    </row>
    <row r="886" spans="1:2">
      <c r="A886" s="411">
        <v>39507</v>
      </c>
      <c r="B886" s="412">
        <v>0.48</v>
      </c>
    </row>
    <row r="887" spans="1:2">
      <c r="A887" s="411">
        <v>39508</v>
      </c>
      <c r="B887" s="412">
        <v>0.38</v>
      </c>
    </row>
    <row r="888" spans="1:2">
      <c r="A888" s="411">
        <v>39509</v>
      </c>
      <c r="B888" s="412">
        <v>0.28999999999999998</v>
      </c>
    </row>
    <row r="889" spans="1:2">
      <c r="A889" s="411">
        <v>39510</v>
      </c>
      <c r="B889" s="412">
        <v>0.21</v>
      </c>
    </row>
    <row r="890" spans="1:2">
      <c r="A890" s="411">
        <v>39511</v>
      </c>
      <c r="B890" s="412">
        <v>0.13</v>
      </c>
    </row>
    <row r="891" spans="1:2">
      <c r="A891" s="411">
        <v>39512</v>
      </c>
      <c r="B891" s="412">
        <v>7.0000000000000007E-2</v>
      </c>
    </row>
    <row r="892" spans="1:2">
      <c r="A892" s="411">
        <v>39513</v>
      </c>
      <c r="B892" s="412">
        <v>0.02</v>
      </c>
    </row>
    <row r="893" spans="1:2">
      <c r="A893" s="411">
        <v>39514</v>
      </c>
      <c r="B893" s="412">
        <v>0</v>
      </c>
    </row>
    <row r="894" spans="1:2">
      <c r="A894" s="411">
        <v>39515</v>
      </c>
      <c r="B894" s="412">
        <v>0.01</v>
      </c>
    </row>
    <row r="895" spans="1:2">
      <c r="A895" s="411">
        <v>39516</v>
      </c>
      <c r="B895" s="412">
        <v>0.04</v>
      </c>
    </row>
    <row r="896" spans="1:2">
      <c r="A896" s="411">
        <v>39517</v>
      </c>
      <c r="B896" s="412">
        <v>0.09</v>
      </c>
    </row>
    <row r="897" spans="1:3">
      <c r="A897" s="411">
        <v>39518</v>
      </c>
      <c r="B897" s="412">
        <v>0.17</v>
      </c>
    </row>
    <row r="898" spans="1:3">
      <c r="A898" s="411">
        <v>39519</v>
      </c>
      <c r="B898" s="412">
        <v>0.27</v>
      </c>
    </row>
    <row r="899" spans="1:3">
      <c r="A899" s="411">
        <v>39520</v>
      </c>
      <c r="B899" s="412">
        <v>0.37</v>
      </c>
    </row>
    <row r="900" spans="1:3">
      <c r="A900" s="411">
        <v>39521</v>
      </c>
      <c r="B900" s="412">
        <v>0.49</v>
      </c>
    </row>
    <row r="901" spans="1:3">
      <c r="A901" s="411">
        <v>39522</v>
      </c>
      <c r="B901" s="412">
        <v>0.6</v>
      </c>
    </row>
    <row r="902" spans="1:3">
      <c r="A902" s="411">
        <v>39523</v>
      </c>
      <c r="B902" s="412">
        <v>0.71</v>
      </c>
    </row>
    <row r="903" spans="1:3">
      <c r="A903" s="411">
        <v>39524</v>
      </c>
      <c r="B903" s="412">
        <v>0.8</v>
      </c>
    </row>
    <row r="904" spans="1:3">
      <c r="A904" s="411">
        <v>39525</v>
      </c>
      <c r="B904" s="412">
        <v>0.88</v>
      </c>
    </row>
    <row r="905" spans="1:3">
      <c r="A905" s="411">
        <v>39526</v>
      </c>
      <c r="B905" s="412">
        <v>0.94</v>
      </c>
    </row>
    <row r="906" spans="1:3">
      <c r="A906" s="411">
        <v>39527</v>
      </c>
      <c r="B906" s="412">
        <v>0.98</v>
      </c>
    </row>
    <row r="907" spans="1:3">
      <c r="A907" s="411">
        <v>39528</v>
      </c>
      <c r="B907" s="412">
        <v>1</v>
      </c>
      <c r="C907" s="322"/>
    </row>
    <row r="908" spans="1:3">
      <c r="A908" s="411">
        <v>39529</v>
      </c>
      <c r="B908" s="412">
        <v>1</v>
      </c>
      <c r="C908" s="322"/>
    </row>
    <row r="909" spans="1:3">
      <c r="A909" s="411">
        <v>39530</v>
      </c>
      <c r="B909" s="412">
        <v>0.98</v>
      </c>
      <c r="C909" s="322"/>
    </row>
    <row r="910" spans="1:3">
      <c r="A910" s="411">
        <v>39531</v>
      </c>
      <c r="B910" s="412">
        <v>0.94</v>
      </c>
      <c r="C910" s="322"/>
    </row>
    <row r="911" spans="1:3">
      <c r="A911" s="411">
        <v>39532</v>
      </c>
      <c r="B911" s="412">
        <v>0.88</v>
      </c>
    </row>
    <row r="912" spans="1:3">
      <c r="A912" s="411">
        <v>39533</v>
      </c>
      <c r="B912" s="412">
        <v>0.81</v>
      </c>
    </row>
    <row r="913" spans="1:2">
      <c r="A913" s="411">
        <v>39534</v>
      </c>
      <c r="B913" s="412">
        <v>0.74</v>
      </c>
    </row>
    <row r="914" spans="1:2">
      <c r="A914" s="411">
        <v>39535</v>
      </c>
      <c r="B914" s="412">
        <v>0.65</v>
      </c>
    </row>
    <row r="915" spans="1:2">
      <c r="A915" s="411">
        <v>39536</v>
      </c>
      <c r="B915" s="412">
        <v>0.56000000000000005</v>
      </c>
    </row>
    <row r="916" spans="1:2">
      <c r="A916" s="411">
        <v>39537</v>
      </c>
      <c r="B916" s="412">
        <v>0.46</v>
      </c>
    </row>
    <row r="917" spans="1:2">
      <c r="A917" s="411">
        <v>39538</v>
      </c>
      <c r="B917" s="412">
        <v>0.36</v>
      </c>
    </row>
    <row r="918" spans="1:2">
      <c r="A918" s="411">
        <v>39539</v>
      </c>
      <c r="B918" s="412">
        <v>0.27</v>
      </c>
    </row>
    <row r="919" spans="1:2">
      <c r="A919" s="411">
        <v>39540</v>
      </c>
      <c r="B919" s="412">
        <v>0.18</v>
      </c>
    </row>
    <row r="920" spans="1:2">
      <c r="A920" s="411">
        <v>39541</v>
      </c>
      <c r="B920" s="412">
        <v>0.1</v>
      </c>
    </row>
    <row r="921" spans="1:2">
      <c r="A921" s="411">
        <v>39542</v>
      </c>
      <c r="B921" s="412">
        <v>0.05</v>
      </c>
    </row>
    <row r="922" spans="1:2">
      <c r="A922" s="411">
        <v>39543</v>
      </c>
      <c r="B922" s="412">
        <v>0.01</v>
      </c>
    </row>
    <row r="923" spans="1:2">
      <c r="A923" s="411">
        <v>39544</v>
      </c>
      <c r="B923" s="412">
        <v>0</v>
      </c>
    </row>
    <row r="924" spans="1:2">
      <c r="A924" s="411">
        <v>39545</v>
      </c>
      <c r="B924" s="412">
        <v>0.02</v>
      </c>
    </row>
    <row r="925" spans="1:2">
      <c r="A925" s="411">
        <v>39546</v>
      </c>
      <c r="B925" s="412">
        <v>7.0000000000000007E-2</v>
      </c>
    </row>
    <row r="926" spans="1:2">
      <c r="A926" s="411">
        <v>39810</v>
      </c>
      <c r="B926" s="412">
        <v>0.01</v>
      </c>
    </row>
    <row r="927" spans="1:2">
      <c r="A927" s="411">
        <v>39811</v>
      </c>
      <c r="B927" s="412">
        <v>0.03</v>
      </c>
    </row>
    <row r="928" spans="1:2">
      <c r="A928" s="411">
        <v>39812</v>
      </c>
      <c r="B928" s="412">
        <v>7.0000000000000007E-2</v>
      </c>
    </row>
    <row r="929" spans="1:2">
      <c r="A929" s="411">
        <v>39813</v>
      </c>
      <c r="B929" s="412">
        <v>0.13</v>
      </c>
    </row>
    <row r="930" spans="1:2">
      <c r="A930" s="411">
        <v>39814</v>
      </c>
      <c r="B930" s="412">
        <v>0.2</v>
      </c>
    </row>
    <row r="931" spans="1:2">
      <c r="A931" s="411">
        <v>39815</v>
      </c>
      <c r="B931" s="412">
        <v>0.28000000000000003</v>
      </c>
    </row>
    <row r="932" spans="1:2">
      <c r="A932" s="411">
        <v>39816</v>
      </c>
      <c r="B932" s="412">
        <v>0.38</v>
      </c>
    </row>
    <row r="933" spans="1:2">
      <c r="A933" s="411">
        <v>39817</v>
      </c>
      <c r="B933" s="412">
        <v>0.48</v>
      </c>
    </row>
    <row r="934" spans="1:2">
      <c r="A934" s="411">
        <v>39818</v>
      </c>
      <c r="B934" s="412">
        <v>0.59</v>
      </c>
    </row>
    <row r="935" spans="1:2">
      <c r="A935" s="411">
        <v>39819</v>
      </c>
      <c r="B935" s="412">
        <v>0.7</v>
      </c>
    </row>
    <row r="936" spans="1:2">
      <c r="A936" s="411">
        <v>39820</v>
      </c>
      <c r="B936" s="412">
        <v>0.8</v>
      </c>
    </row>
    <row r="937" spans="1:2">
      <c r="A937" s="411">
        <v>39821</v>
      </c>
      <c r="B937" s="412">
        <v>0.88</v>
      </c>
    </row>
    <row r="938" spans="1:2">
      <c r="A938" s="411">
        <v>39822</v>
      </c>
      <c r="B938" s="412">
        <v>0.95</v>
      </c>
    </row>
    <row r="939" spans="1:2">
      <c r="A939" s="411">
        <v>39823</v>
      </c>
      <c r="B939" s="412">
        <v>0.99</v>
      </c>
    </row>
    <row r="940" spans="1:2">
      <c r="A940" s="411">
        <v>39824</v>
      </c>
      <c r="B940" s="412">
        <v>1</v>
      </c>
    </row>
    <row r="941" spans="1:2">
      <c r="A941" s="411">
        <v>39825</v>
      </c>
      <c r="B941" s="412">
        <v>0.98</v>
      </c>
    </row>
    <row r="942" spans="1:2">
      <c r="A942" s="411">
        <v>39826</v>
      </c>
      <c r="B942" s="412">
        <v>0.93</v>
      </c>
    </row>
    <row r="943" spans="1:2">
      <c r="A943" s="411">
        <v>39827</v>
      </c>
      <c r="B943" s="412">
        <v>0.86</v>
      </c>
    </row>
    <row r="944" spans="1:2">
      <c r="A944" s="411">
        <v>39828</v>
      </c>
      <c r="B944" s="412">
        <v>0.78</v>
      </c>
    </row>
    <row r="945" spans="1:2">
      <c r="A945" s="411">
        <v>39829</v>
      </c>
      <c r="B945" s="412">
        <v>0.68</v>
      </c>
    </row>
    <row r="946" spans="1:2">
      <c r="A946" s="411">
        <v>39830</v>
      </c>
      <c r="B946" s="412">
        <v>0.57999999999999996</v>
      </c>
    </row>
    <row r="947" spans="1:2">
      <c r="A947" s="411">
        <v>39831</v>
      </c>
      <c r="B947" s="412">
        <v>0.48</v>
      </c>
    </row>
    <row r="948" spans="1:2">
      <c r="A948" s="411">
        <v>39832</v>
      </c>
      <c r="B948" s="412">
        <v>0.38</v>
      </c>
    </row>
    <row r="949" spans="1:2">
      <c r="A949" s="411">
        <v>39833</v>
      </c>
      <c r="B949" s="412">
        <v>0.28999999999999998</v>
      </c>
    </row>
    <row r="950" spans="1:2">
      <c r="A950" s="411">
        <v>39834</v>
      </c>
      <c r="B950" s="412">
        <v>0.21</v>
      </c>
    </row>
    <row r="951" spans="1:2">
      <c r="A951" s="411">
        <v>39835</v>
      </c>
      <c r="B951" s="412">
        <v>0.14000000000000001</v>
      </c>
    </row>
    <row r="952" spans="1:2">
      <c r="A952" s="411">
        <v>39836</v>
      </c>
      <c r="B952" s="412">
        <v>0.08</v>
      </c>
    </row>
    <row r="953" spans="1:2">
      <c r="A953" s="411">
        <v>39837</v>
      </c>
      <c r="B953" s="412">
        <v>0.04</v>
      </c>
    </row>
    <row r="954" spans="1:2">
      <c r="A954" s="411">
        <v>39838</v>
      </c>
      <c r="B954" s="412">
        <v>0.01</v>
      </c>
    </row>
    <row r="955" spans="1:2">
      <c r="A955" s="411">
        <v>39839</v>
      </c>
      <c r="B955" s="412">
        <v>0</v>
      </c>
    </row>
    <row r="956" spans="1:2">
      <c r="A956" s="411">
        <v>39840</v>
      </c>
      <c r="B956" s="412">
        <v>0.01</v>
      </c>
    </row>
    <row r="957" spans="1:2">
      <c r="A957" s="411">
        <v>39841</v>
      </c>
      <c r="B957" s="412">
        <v>0.04</v>
      </c>
    </row>
    <row r="958" spans="1:2">
      <c r="A958" s="411">
        <v>39842</v>
      </c>
      <c r="B958" s="412">
        <v>0.09</v>
      </c>
    </row>
    <row r="959" spans="1:2">
      <c r="A959" s="411">
        <v>39843</v>
      </c>
      <c r="B959" s="412">
        <v>0.15</v>
      </c>
    </row>
    <row r="960" spans="1:2">
      <c r="A960" s="411">
        <v>39844</v>
      </c>
      <c r="B960" s="412">
        <v>0.23</v>
      </c>
    </row>
    <row r="961" spans="1:2">
      <c r="A961" s="411">
        <v>39845</v>
      </c>
      <c r="B961" s="412">
        <v>0.33</v>
      </c>
    </row>
    <row r="962" spans="1:2">
      <c r="A962" s="411">
        <v>39846</v>
      </c>
      <c r="B962" s="412">
        <v>0.43</v>
      </c>
    </row>
    <row r="963" spans="1:2">
      <c r="A963" s="411">
        <v>39847</v>
      </c>
      <c r="B963" s="412">
        <v>0.54</v>
      </c>
    </row>
    <row r="964" spans="1:2">
      <c r="A964" s="411">
        <v>39848</v>
      </c>
      <c r="B964" s="412">
        <v>0.65</v>
      </c>
    </row>
    <row r="965" spans="1:2">
      <c r="A965" s="411">
        <v>39849</v>
      </c>
      <c r="B965" s="412">
        <v>0.76</v>
      </c>
    </row>
    <row r="966" spans="1:2">
      <c r="A966" s="411">
        <v>39850</v>
      </c>
      <c r="B966" s="412">
        <v>0.85</v>
      </c>
    </row>
    <row r="967" spans="1:2">
      <c r="A967" s="411">
        <v>39851</v>
      </c>
      <c r="B967" s="412">
        <v>0.93</v>
      </c>
    </row>
    <row r="968" spans="1:2">
      <c r="A968" s="411">
        <v>39852</v>
      </c>
      <c r="B968" s="412">
        <v>0.98</v>
      </c>
    </row>
    <row r="969" spans="1:2">
      <c r="A969" s="411">
        <v>39853</v>
      </c>
      <c r="B969" s="412">
        <v>1</v>
      </c>
    </row>
    <row r="970" spans="1:2">
      <c r="A970" s="411">
        <v>39854</v>
      </c>
      <c r="B970" s="412">
        <v>0.99</v>
      </c>
    </row>
    <row r="971" spans="1:2">
      <c r="A971" s="411">
        <v>39855</v>
      </c>
      <c r="B971" s="412">
        <v>0.96</v>
      </c>
    </row>
    <row r="972" spans="1:2">
      <c r="A972" s="411">
        <v>39856</v>
      </c>
      <c r="B972" s="412">
        <v>0.9</v>
      </c>
    </row>
    <row r="973" spans="1:2">
      <c r="A973" s="411">
        <v>39857</v>
      </c>
      <c r="B973" s="412">
        <v>0.83</v>
      </c>
    </row>
    <row r="974" spans="1:2">
      <c r="A974" s="411">
        <v>39858</v>
      </c>
      <c r="B974" s="412">
        <v>0.75</v>
      </c>
    </row>
    <row r="975" spans="1:2">
      <c r="A975" s="411">
        <v>39859</v>
      </c>
      <c r="B975" s="412">
        <v>0.65</v>
      </c>
    </row>
    <row r="976" spans="1:2">
      <c r="A976" s="411">
        <v>39860</v>
      </c>
      <c r="B976" s="412">
        <v>0.56000000000000005</v>
      </c>
    </row>
    <row r="977" spans="1:2">
      <c r="A977" s="411">
        <v>39861</v>
      </c>
      <c r="B977" s="412">
        <v>0.46</v>
      </c>
    </row>
    <row r="978" spans="1:2">
      <c r="A978" s="411">
        <v>39862</v>
      </c>
      <c r="B978" s="412">
        <v>0.37</v>
      </c>
    </row>
    <row r="979" spans="1:2">
      <c r="A979" s="411">
        <v>39863</v>
      </c>
      <c r="B979" s="412">
        <v>0.28000000000000003</v>
      </c>
    </row>
    <row r="980" spans="1:2">
      <c r="A980" s="411">
        <v>39864</v>
      </c>
      <c r="B980" s="412">
        <v>0.2</v>
      </c>
    </row>
    <row r="981" spans="1:2">
      <c r="A981" s="411">
        <v>39865</v>
      </c>
      <c r="B981" s="412">
        <v>0.13</v>
      </c>
    </row>
    <row r="982" spans="1:2">
      <c r="A982" s="411">
        <v>39866</v>
      </c>
      <c r="B982" s="412">
        <v>7.0000000000000007E-2</v>
      </c>
    </row>
    <row r="983" spans="1:2">
      <c r="A983" s="411">
        <v>39867</v>
      </c>
      <c r="B983" s="412">
        <v>0.03</v>
      </c>
    </row>
    <row r="984" spans="1:2">
      <c r="A984" s="411">
        <v>39868</v>
      </c>
      <c r="B984" s="412">
        <v>0.01</v>
      </c>
    </row>
    <row r="985" spans="1:2">
      <c r="A985" s="411">
        <v>39869</v>
      </c>
      <c r="B985" s="412">
        <v>0</v>
      </c>
    </row>
    <row r="986" spans="1:2">
      <c r="A986" s="411">
        <v>39870</v>
      </c>
      <c r="B986" s="412">
        <v>0.02</v>
      </c>
    </row>
    <row r="987" spans="1:2">
      <c r="A987" s="411">
        <v>39871</v>
      </c>
      <c r="B987" s="412">
        <v>0.06</v>
      </c>
    </row>
    <row r="988" spans="1:2">
      <c r="A988" s="411">
        <v>39872</v>
      </c>
      <c r="B988" s="412">
        <v>0.11</v>
      </c>
    </row>
    <row r="989" spans="1:2">
      <c r="A989" s="411">
        <v>39873</v>
      </c>
      <c r="B989" s="412">
        <v>0.19</v>
      </c>
    </row>
    <row r="990" spans="1:2">
      <c r="A990" s="411">
        <v>39874</v>
      </c>
      <c r="B990" s="412">
        <v>0.28999999999999998</v>
      </c>
    </row>
    <row r="991" spans="1:2">
      <c r="A991" s="411">
        <v>39875</v>
      </c>
      <c r="B991" s="412">
        <v>0.39</v>
      </c>
    </row>
    <row r="992" spans="1:2">
      <c r="A992" s="411">
        <v>39876</v>
      </c>
      <c r="B992" s="412">
        <v>0.5</v>
      </c>
    </row>
    <row r="993" spans="1:2">
      <c r="A993" s="411">
        <v>39877</v>
      </c>
      <c r="B993" s="412">
        <v>0.62</v>
      </c>
    </row>
    <row r="994" spans="1:2">
      <c r="A994" s="411">
        <v>39878</v>
      </c>
      <c r="B994" s="412">
        <v>0.72</v>
      </c>
    </row>
    <row r="995" spans="1:2">
      <c r="A995" s="411">
        <v>39879</v>
      </c>
      <c r="B995" s="412">
        <v>0.82</v>
      </c>
    </row>
    <row r="996" spans="1:2">
      <c r="A996" s="411">
        <v>39880</v>
      </c>
      <c r="B996" s="412">
        <v>0.9</v>
      </c>
    </row>
    <row r="997" spans="1:2">
      <c r="A997" s="411">
        <v>39881</v>
      </c>
      <c r="B997" s="412">
        <v>0.96</v>
      </c>
    </row>
    <row r="998" spans="1:2">
      <c r="A998" s="411">
        <v>39882</v>
      </c>
      <c r="B998" s="412">
        <v>0.99</v>
      </c>
    </row>
    <row r="999" spans="1:2">
      <c r="A999" s="411">
        <v>39883</v>
      </c>
      <c r="B999" s="412">
        <v>1</v>
      </c>
    </row>
    <row r="1000" spans="1:2">
      <c r="A1000" s="411">
        <v>39884</v>
      </c>
      <c r="B1000" s="412">
        <v>0.98</v>
      </c>
    </row>
    <row r="1001" spans="1:2">
      <c r="A1001" s="411">
        <v>39885</v>
      </c>
      <c r="B1001" s="412">
        <v>0.94</v>
      </c>
    </row>
    <row r="1002" spans="1:2">
      <c r="A1002" s="411">
        <v>39886</v>
      </c>
      <c r="B1002" s="412">
        <v>0.88</v>
      </c>
    </row>
    <row r="1003" spans="1:2">
      <c r="A1003" s="411">
        <v>39887</v>
      </c>
      <c r="B1003" s="412">
        <v>0.81</v>
      </c>
    </row>
    <row r="1004" spans="1:2">
      <c r="A1004" s="411">
        <v>39888</v>
      </c>
      <c r="B1004" s="412">
        <v>0.72</v>
      </c>
    </row>
    <row r="1005" spans="1:2">
      <c r="A1005" s="411">
        <v>39889</v>
      </c>
      <c r="B1005" s="412">
        <v>0.63</v>
      </c>
    </row>
    <row r="1006" spans="1:2">
      <c r="A1006" s="411">
        <v>39890</v>
      </c>
      <c r="B1006" s="412">
        <v>0.54</v>
      </c>
    </row>
    <row r="1007" spans="1:2">
      <c r="A1007" s="411">
        <v>39891</v>
      </c>
      <c r="B1007" s="412">
        <v>0.45</v>
      </c>
    </row>
    <row r="1008" spans="1:2">
      <c r="A1008" s="411">
        <v>39892</v>
      </c>
      <c r="B1008" s="412">
        <v>0.35</v>
      </c>
    </row>
    <row r="1009" spans="1:3">
      <c r="A1009" s="411">
        <v>39893</v>
      </c>
      <c r="B1009" s="412">
        <v>0.27</v>
      </c>
    </row>
    <row r="1010" spans="1:3">
      <c r="A1010" s="411">
        <v>39894</v>
      </c>
      <c r="B1010" s="412">
        <v>0.19</v>
      </c>
    </row>
    <row r="1011" spans="1:3">
      <c r="A1011" s="411">
        <v>39895</v>
      </c>
      <c r="B1011" s="412">
        <v>0.12</v>
      </c>
    </row>
    <row r="1012" spans="1:3">
      <c r="A1012" s="411">
        <v>39896</v>
      </c>
      <c r="B1012" s="412">
        <v>0.06</v>
      </c>
    </row>
    <row r="1013" spans="1:3">
      <c r="A1013" s="411">
        <v>39897</v>
      </c>
      <c r="B1013" s="412">
        <v>0.02</v>
      </c>
      <c r="C1013" s="322"/>
    </row>
    <row r="1014" spans="1:3">
      <c r="A1014" s="411">
        <v>39898</v>
      </c>
      <c r="B1014" s="412">
        <v>0</v>
      </c>
      <c r="C1014" s="322"/>
    </row>
    <row r="1015" spans="1:3">
      <c r="A1015" s="411">
        <v>39899</v>
      </c>
      <c r="B1015" s="412">
        <v>0.01</v>
      </c>
      <c r="C1015" s="322"/>
    </row>
    <row r="1016" spans="1:3">
      <c r="A1016" s="411">
        <v>39900</v>
      </c>
      <c r="B1016" s="412">
        <v>0.04</v>
      </c>
      <c r="C1016" s="322"/>
    </row>
    <row r="1017" spans="1:3">
      <c r="A1017" s="411">
        <v>39901</v>
      </c>
      <c r="B1017" s="412">
        <v>0.09</v>
      </c>
      <c r="C1017" s="326">
        <v>2005</v>
      </c>
    </row>
    <row r="1018" spans="1:3">
      <c r="A1018" s="411">
        <v>39902</v>
      </c>
      <c r="B1018" s="412">
        <v>0.16</v>
      </c>
      <c r="C1018" s="322"/>
    </row>
    <row r="1019" spans="1:3">
      <c r="A1019" s="411">
        <v>39903</v>
      </c>
      <c r="B1019" s="412">
        <v>0.25</v>
      </c>
      <c r="C1019" s="322"/>
    </row>
    <row r="1020" spans="1:3">
      <c r="A1020" s="411">
        <v>39904</v>
      </c>
      <c r="B1020" s="412">
        <v>0.36</v>
      </c>
      <c r="C1020" s="322"/>
    </row>
    <row r="1021" spans="1:3">
      <c r="A1021" s="411">
        <v>39905</v>
      </c>
      <c r="B1021" s="412">
        <v>0.47</v>
      </c>
      <c r="C1021" s="322"/>
    </row>
    <row r="1022" spans="1:3">
      <c r="A1022" s="411">
        <v>39906</v>
      </c>
      <c r="B1022" s="412">
        <v>0.57999999999999996</v>
      </c>
      <c r="C1022" s="322"/>
    </row>
    <row r="1023" spans="1:3">
      <c r="A1023" s="411">
        <v>39907</v>
      </c>
      <c r="B1023" s="412">
        <v>0.69</v>
      </c>
      <c r="C1023" s="322"/>
    </row>
    <row r="1024" spans="1:3">
      <c r="A1024" s="411">
        <v>39908</v>
      </c>
      <c r="B1024" s="412">
        <v>0.79</v>
      </c>
      <c r="C1024" s="322"/>
    </row>
    <row r="1025" spans="1:3">
      <c r="A1025" s="411">
        <v>39909</v>
      </c>
      <c r="B1025" s="412">
        <v>0.87</v>
      </c>
      <c r="C1025" s="322"/>
    </row>
    <row r="1026" spans="1:3">
      <c r="A1026" s="411">
        <v>39910</v>
      </c>
      <c r="B1026" s="412">
        <v>0.94</v>
      </c>
      <c r="C1026" s="322"/>
    </row>
    <row r="1027" spans="1:3">
      <c r="A1027" s="411">
        <v>40183</v>
      </c>
      <c r="B1027" s="412">
        <v>0.73</v>
      </c>
      <c r="C1027" s="322"/>
    </row>
    <row r="1028" spans="1:3">
      <c r="A1028" s="411">
        <v>40184</v>
      </c>
      <c r="B1028" s="412">
        <v>0.62</v>
      </c>
      <c r="C1028" s="322"/>
    </row>
    <row r="1029" spans="1:3">
      <c r="A1029" s="411">
        <v>40185</v>
      </c>
      <c r="B1029" s="412">
        <v>0.51</v>
      </c>
    </row>
    <row r="1030" spans="1:3">
      <c r="A1030" s="411">
        <v>40186</v>
      </c>
      <c r="B1030" s="412">
        <v>0.41</v>
      </c>
    </row>
    <row r="1031" spans="1:3">
      <c r="A1031" s="411">
        <v>40187</v>
      </c>
      <c r="B1031" s="412">
        <v>0.31</v>
      </c>
    </row>
    <row r="1032" spans="1:3">
      <c r="A1032" s="411">
        <v>40188</v>
      </c>
      <c r="B1032" s="412">
        <v>0.22</v>
      </c>
    </row>
    <row r="1033" spans="1:3">
      <c r="A1033" s="411">
        <v>40189</v>
      </c>
      <c r="B1033" s="412">
        <v>0.14000000000000001</v>
      </c>
    </row>
    <row r="1034" spans="1:3">
      <c r="A1034" s="411">
        <v>40190</v>
      </c>
      <c r="B1034" s="412">
        <v>0.08</v>
      </c>
    </row>
    <row r="1035" spans="1:3">
      <c r="A1035" s="411">
        <v>40191</v>
      </c>
      <c r="B1035" s="412">
        <v>0.04</v>
      </c>
    </row>
    <row r="1036" spans="1:3">
      <c r="A1036" s="411">
        <v>40192</v>
      </c>
      <c r="B1036" s="412">
        <v>0.01</v>
      </c>
    </row>
    <row r="1037" spans="1:3">
      <c r="A1037" s="411">
        <v>40193</v>
      </c>
      <c r="B1037" s="412">
        <v>0</v>
      </c>
    </row>
    <row r="1038" spans="1:3">
      <c r="A1038" s="411">
        <v>40194</v>
      </c>
      <c r="B1038" s="412">
        <v>0.01</v>
      </c>
    </row>
    <row r="1039" spans="1:3">
      <c r="A1039" s="411">
        <v>40195</v>
      </c>
      <c r="B1039" s="412">
        <v>0.04</v>
      </c>
    </row>
    <row r="1040" spans="1:3">
      <c r="A1040" s="411">
        <v>40196</v>
      </c>
      <c r="B1040" s="412">
        <v>0.08</v>
      </c>
    </row>
    <row r="1041" spans="1:2">
      <c r="A1041" s="411">
        <v>40197</v>
      </c>
      <c r="B1041" s="412">
        <v>0.14000000000000001</v>
      </c>
    </row>
    <row r="1042" spans="1:2">
      <c r="A1042" s="411">
        <v>40198</v>
      </c>
      <c r="B1042" s="412">
        <v>0.21</v>
      </c>
    </row>
    <row r="1043" spans="1:2">
      <c r="A1043" s="411">
        <v>40199</v>
      </c>
      <c r="B1043" s="412">
        <v>0.3</v>
      </c>
    </row>
    <row r="1044" spans="1:2">
      <c r="A1044" s="411">
        <v>40200</v>
      </c>
      <c r="B1044" s="412">
        <v>0.39</v>
      </c>
    </row>
    <row r="1045" spans="1:2">
      <c r="A1045" s="411">
        <v>40201</v>
      </c>
      <c r="B1045" s="412">
        <v>0.49</v>
      </c>
    </row>
    <row r="1046" spans="1:2">
      <c r="A1046" s="411">
        <v>40202</v>
      </c>
      <c r="B1046" s="412">
        <v>0.59</v>
      </c>
    </row>
    <row r="1047" spans="1:2">
      <c r="A1047" s="411">
        <v>40203</v>
      </c>
      <c r="B1047" s="412">
        <v>0.7</v>
      </c>
    </row>
    <row r="1048" spans="1:2">
      <c r="A1048" s="411">
        <v>40204</v>
      </c>
      <c r="B1048" s="412">
        <v>0.79</v>
      </c>
    </row>
    <row r="1049" spans="1:2">
      <c r="A1049" s="411">
        <v>40205</v>
      </c>
      <c r="B1049" s="412">
        <v>0.88</v>
      </c>
    </row>
    <row r="1050" spans="1:2">
      <c r="A1050" s="411">
        <v>40206</v>
      </c>
      <c r="B1050" s="412">
        <v>0.94</v>
      </c>
    </row>
    <row r="1051" spans="1:2">
      <c r="A1051" s="411">
        <v>40207</v>
      </c>
      <c r="B1051" s="412">
        <v>0.99</v>
      </c>
    </row>
    <row r="1052" spans="1:2">
      <c r="A1052" s="411">
        <v>40208</v>
      </c>
      <c r="B1052" s="412">
        <v>1</v>
      </c>
    </row>
    <row r="1053" spans="1:2">
      <c r="A1053" s="411">
        <v>40209</v>
      </c>
      <c r="B1053" s="412">
        <v>0.98</v>
      </c>
    </row>
    <row r="1054" spans="1:2">
      <c r="A1054" s="411">
        <v>40210</v>
      </c>
      <c r="B1054" s="412">
        <v>0.93</v>
      </c>
    </row>
    <row r="1055" spans="1:2">
      <c r="A1055" s="411">
        <v>40211</v>
      </c>
      <c r="B1055" s="412">
        <v>0.86</v>
      </c>
    </row>
    <row r="1056" spans="1:2">
      <c r="A1056" s="411">
        <v>40212</v>
      </c>
      <c r="B1056" s="412">
        <v>0.78</v>
      </c>
    </row>
    <row r="1057" spans="1:2">
      <c r="A1057" s="411">
        <v>40213</v>
      </c>
      <c r="B1057" s="412">
        <v>0.68</v>
      </c>
    </row>
    <row r="1058" spans="1:2">
      <c r="A1058" s="411">
        <v>40214</v>
      </c>
      <c r="B1058" s="412">
        <v>0.56999999999999995</v>
      </c>
    </row>
    <row r="1059" spans="1:2">
      <c r="A1059" s="411">
        <v>40215</v>
      </c>
      <c r="B1059" s="412">
        <v>0.47</v>
      </c>
    </row>
    <row r="1060" spans="1:2">
      <c r="A1060" s="411">
        <v>40216</v>
      </c>
      <c r="B1060" s="412">
        <v>0.37</v>
      </c>
    </row>
    <row r="1061" spans="1:2">
      <c r="A1061" s="411">
        <v>40217</v>
      </c>
      <c r="B1061" s="412">
        <v>0.27</v>
      </c>
    </row>
    <row r="1062" spans="1:2">
      <c r="A1062" s="411">
        <v>40218</v>
      </c>
      <c r="B1062" s="412">
        <v>0.19</v>
      </c>
    </row>
    <row r="1063" spans="1:2">
      <c r="A1063" s="411">
        <v>40219</v>
      </c>
      <c r="B1063" s="412">
        <v>0.12</v>
      </c>
    </row>
    <row r="1064" spans="1:2">
      <c r="A1064" s="411">
        <v>40220</v>
      </c>
      <c r="B1064" s="412">
        <v>7.0000000000000007E-2</v>
      </c>
    </row>
    <row r="1065" spans="1:2">
      <c r="A1065" s="411">
        <v>40221</v>
      </c>
      <c r="B1065" s="412">
        <v>0.03</v>
      </c>
    </row>
    <row r="1066" spans="1:2">
      <c r="A1066" s="411">
        <v>40222</v>
      </c>
      <c r="B1066" s="412">
        <v>0.01</v>
      </c>
    </row>
    <row r="1067" spans="1:2">
      <c r="A1067" s="411">
        <v>40223</v>
      </c>
      <c r="B1067" s="412">
        <v>0</v>
      </c>
    </row>
    <row r="1068" spans="1:2">
      <c r="A1068" s="411">
        <v>40224</v>
      </c>
      <c r="B1068" s="412">
        <v>0.01</v>
      </c>
    </row>
    <row r="1069" spans="1:2">
      <c r="A1069" s="411">
        <v>40225</v>
      </c>
      <c r="B1069" s="412">
        <v>0.05</v>
      </c>
    </row>
    <row r="1070" spans="1:2">
      <c r="A1070" s="411">
        <v>40226</v>
      </c>
      <c r="B1070" s="412">
        <v>0.09</v>
      </c>
    </row>
    <row r="1071" spans="1:2">
      <c r="A1071" s="411">
        <v>40227</v>
      </c>
      <c r="B1071" s="412">
        <v>0.16</v>
      </c>
    </row>
    <row r="1072" spans="1:2">
      <c r="A1072" s="411">
        <v>40228</v>
      </c>
      <c r="B1072" s="412">
        <v>0.24</v>
      </c>
    </row>
    <row r="1073" spans="1:2">
      <c r="A1073" s="411">
        <v>40229</v>
      </c>
      <c r="B1073" s="412">
        <v>0.33</v>
      </c>
    </row>
    <row r="1074" spans="1:2">
      <c r="A1074" s="411">
        <v>40230</v>
      </c>
      <c r="B1074" s="412">
        <v>0.43</v>
      </c>
    </row>
    <row r="1075" spans="1:2">
      <c r="A1075" s="411">
        <v>40231</v>
      </c>
      <c r="B1075" s="412">
        <v>0.53</v>
      </c>
    </row>
    <row r="1076" spans="1:2">
      <c r="A1076" s="411">
        <v>40555</v>
      </c>
      <c r="B1076" s="412">
        <v>0.49</v>
      </c>
    </row>
    <row r="1077" spans="1:2">
      <c r="A1077" s="411">
        <v>40556</v>
      </c>
      <c r="B1077" s="412">
        <v>0.57999999999999996</v>
      </c>
    </row>
    <row r="1078" spans="1:2">
      <c r="A1078" s="411">
        <v>40557</v>
      </c>
      <c r="B1078" s="412">
        <v>0.68</v>
      </c>
    </row>
    <row r="1079" spans="1:2">
      <c r="A1079" s="411">
        <v>40558</v>
      </c>
      <c r="B1079" s="412">
        <v>0.77</v>
      </c>
    </row>
    <row r="1080" spans="1:2">
      <c r="A1080" s="411">
        <v>40559</v>
      </c>
      <c r="B1080" s="412">
        <v>0.85</v>
      </c>
    </row>
    <row r="1081" spans="1:2">
      <c r="A1081" s="411">
        <v>40560</v>
      </c>
      <c r="B1081" s="412">
        <v>0.92</v>
      </c>
    </row>
    <row r="1082" spans="1:2">
      <c r="A1082" s="411">
        <v>40561</v>
      </c>
      <c r="B1082" s="412">
        <v>0.97</v>
      </c>
    </row>
    <row r="1083" spans="1:2">
      <c r="A1083" s="411">
        <v>40562</v>
      </c>
      <c r="B1083" s="412">
        <v>1</v>
      </c>
    </row>
    <row r="1084" spans="1:2">
      <c r="A1084" s="411">
        <v>40563</v>
      </c>
      <c r="B1084" s="412">
        <v>1</v>
      </c>
    </row>
    <row r="1085" spans="1:2">
      <c r="A1085" s="411">
        <v>40564</v>
      </c>
      <c r="B1085" s="412">
        <v>0.97</v>
      </c>
    </row>
    <row r="1086" spans="1:2">
      <c r="A1086" s="411">
        <v>40565</v>
      </c>
      <c r="B1086" s="412">
        <v>0.92</v>
      </c>
    </row>
    <row r="1087" spans="1:2">
      <c r="A1087" s="411">
        <v>40566</v>
      </c>
      <c r="B1087" s="412">
        <v>0.84</v>
      </c>
    </row>
    <row r="1088" spans="1:2">
      <c r="A1088" s="411">
        <v>40567</v>
      </c>
      <c r="B1088" s="412">
        <v>0.74</v>
      </c>
    </row>
    <row r="1089" spans="1:2">
      <c r="A1089" s="411">
        <v>40568</v>
      </c>
      <c r="B1089" s="412">
        <v>0.64</v>
      </c>
    </row>
    <row r="1090" spans="1:2">
      <c r="A1090" s="411">
        <v>40569</v>
      </c>
      <c r="B1090" s="412">
        <v>0.52</v>
      </c>
    </row>
    <row r="1091" spans="1:2">
      <c r="A1091" s="411">
        <v>40570</v>
      </c>
      <c r="B1091" s="412">
        <v>0.41</v>
      </c>
    </row>
    <row r="1092" spans="1:2">
      <c r="A1092" s="411">
        <v>40571</v>
      </c>
      <c r="B1092" s="412">
        <v>0.31</v>
      </c>
    </row>
    <row r="1093" spans="1:2">
      <c r="A1093" s="411">
        <v>40572</v>
      </c>
      <c r="B1093" s="412">
        <v>0.22</v>
      </c>
    </row>
    <row r="1094" spans="1:2">
      <c r="A1094" s="411">
        <v>40573</v>
      </c>
      <c r="B1094" s="412">
        <v>0.14000000000000001</v>
      </c>
    </row>
    <row r="1095" spans="1:2">
      <c r="A1095" s="411">
        <v>40574</v>
      </c>
      <c r="B1095" s="412">
        <v>7.0000000000000007E-2</v>
      </c>
    </row>
    <row r="1096" spans="1:2">
      <c r="A1096" s="411">
        <v>40575</v>
      </c>
      <c r="B1096" s="412">
        <v>0.03</v>
      </c>
    </row>
    <row r="1097" spans="1:2">
      <c r="A1097" s="411">
        <v>40576</v>
      </c>
      <c r="B1097" s="412">
        <v>0.01</v>
      </c>
    </row>
    <row r="1098" spans="1:2">
      <c r="A1098" s="411">
        <v>40577</v>
      </c>
      <c r="B1098" s="412">
        <v>0</v>
      </c>
    </row>
    <row r="1099" spans="1:2">
      <c r="A1099" s="411">
        <v>40578</v>
      </c>
      <c r="B1099" s="412">
        <v>0.02</v>
      </c>
    </row>
    <row r="1100" spans="1:2">
      <c r="A1100" s="411">
        <v>40579</v>
      </c>
      <c r="B1100" s="412">
        <v>0.05</v>
      </c>
    </row>
    <row r="1101" spans="1:2">
      <c r="A1101" s="411">
        <v>40580</v>
      </c>
      <c r="B1101" s="412">
        <v>0.1</v>
      </c>
    </row>
    <row r="1102" spans="1:2">
      <c r="A1102" s="411">
        <v>40581</v>
      </c>
      <c r="B1102" s="412">
        <v>0.16</v>
      </c>
    </row>
    <row r="1103" spans="1:2">
      <c r="A1103" s="411">
        <v>40582</v>
      </c>
      <c r="B1103" s="412">
        <v>0.23</v>
      </c>
    </row>
    <row r="1104" spans="1:2">
      <c r="A1104" s="411">
        <v>40583</v>
      </c>
      <c r="B1104" s="412">
        <v>0.32</v>
      </c>
    </row>
    <row r="1105" spans="1:5">
      <c r="A1105" s="411">
        <v>40584</v>
      </c>
      <c r="B1105" s="412">
        <v>0.41</v>
      </c>
    </row>
    <row r="1106" spans="1:5">
      <c r="A1106" s="411">
        <v>40585</v>
      </c>
      <c r="B1106" s="412">
        <v>0.5</v>
      </c>
    </row>
    <row r="1107" spans="1:5">
      <c r="A1107" s="411">
        <v>40586</v>
      </c>
      <c r="B1107" s="412">
        <v>0.6</v>
      </c>
    </row>
    <row r="1108" spans="1:5">
      <c r="A1108" s="411">
        <v>40587</v>
      </c>
      <c r="B1108" s="412">
        <v>0.7</v>
      </c>
    </row>
    <row r="1109" spans="1:5">
      <c r="A1109" s="411">
        <v>40588</v>
      </c>
      <c r="B1109" s="412">
        <v>0.79</v>
      </c>
    </row>
    <row r="1110" spans="1:5">
      <c r="A1110" s="411">
        <v>40589</v>
      </c>
      <c r="B1110" s="412">
        <v>0.88</v>
      </c>
    </row>
    <row r="1111" spans="1:5">
      <c r="A1111" s="411">
        <v>40590</v>
      </c>
      <c r="B1111" s="412">
        <v>0.94</v>
      </c>
    </row>
    <row r="1112" spans="1:5">
      <c r="A1112" s="411">
        <v>40591</v>
      </c>
      <c r="B1112" s="412">
        <v>0.98</v>
      </c>
    </row>
    <row r="1113" spans="1:5">
      <c r="A1113" s="411">
        <v>40592</v>
      </c>
      <c r="B1113" s="412">
        <v>1</v>
      </c>
    </row>
    <row r="1114" spans="1:5">
      <c r="A1114" s="411">
        <v>40593</v>
      </c>
      <c r="B1114" s="412">
        <v>0.98</v>
      </c>
      <c r="D1114" s="408"/>
      <c r="E1114"/>
    </row>
    <row r="1115" spans="1:5">
      <c r="A1115" s="411">
        <v>40594</v>
      </c>
      <c r="B1115" s="412">
        <v>0.94</v>
      </c>
      <c r="D1115" s="408"/>
      <c r="E1115"/>
    </row>
    <row r="1116" spans="1:5">
      <c r="A1116" s="411">
        <v>40595</v>
      </c>
      <c r="B1116" s="412">
        <v>0.87</v>
      </c>
      <c r="D1116" s="408"/>
      <c r="E1116"/>
    </row>
    <row r="1117" spans="1:5">
      <c r="A1117" s="411">
        <v>40596</v>
      </c>
      <c r="B1117" s="412">
        <v>0.78</v>
      </c>
    </row>
    <row r="1118" spans="1:5">
      <c r="A1118" s="411">
        <v>40597</v>
      </c>
      <c r="B1118" s="412">
        <v>0.68</v>
      </c>
    </row>
    <row r="1119" spans="1:5">
      <c r="A1119" s="411">
        <v>40598</v>
      </c>
      <c r="B1119" s="412">
        <v>0.56999999999999995</v>
      </c>
    </row>
    <row r="1120" spans="1:5">
      <c r="A1120" s="411">
        <v>40599</v>
      </c>
      <c r="B1120" s="412">
        <v>0.46</v>
      </c>
    </row>
    <row r="1121" spans="1:2">
      <c r="A1121" s="411">
        <v>40600</v>
      </c>
      <c r="B1121" s="412">
        <v>0.36</v>
      </c>
    </row>
    <row r="1122" spans="1:2">
      <c r="A1122" s="411">
        <v>40601</v>
      </c>
      <c r="B1122" s="412">
        <v>0.26</v>
      </c>
    </row>
    <row r="1123" spans="1:2">
      <c r="A1123" s="411">
        <v>40602</v>
      </c>
      <c r="B1123" s="412">
        <v>0.18</v>
      </c>
    </row>
    <row r="1124" spans="1:2">
      <c r="A1124" s="411">
        <v>40603</v>
      </c>
      <c r="B1124" s="412">
        <v>0.11</v>
      </c>
    </row>
    <row r="1125" spans="1:2">
      <c r="A1125" s="411">
        <v>40604</v>
      </c>
      <c r="B1125" s="412">
        <v>0.06</v>
      </c>
    </row>
    <row r="1126" spans="1:2">
      <c r="A1126" s="411">
        <v>40605</v>
      </c>
      <c r="B1126" s="412">
        <v>0.02</v>
      </c>
    </row>
    <row r="1127" spans="1:2">
      <c r="A1127" s="411">
        <v>40606</v>
      </c>
      <c r="B1127" s="412">
        <v>0</v>
      </c>
    </row>
    <row r="1128" spans="1:2">
      <c r="A1128" s="411">
        <v>40607</v>
      </c>
      <c r="B1128" s="412">
        <v>0</v>
      </c>
    </row>
    <row r="1129" spans="1:2">
      <c r="A1129" s="411">
        <v>40921</v>
      </c>
      <c r="B1129" s="412">
        <v>0.82</v>
      </c>
    </row>
    <row r="1130" spans="1:2">
      <c r="A1130" s="411">
        <v>40922</v>
      </c>
      <c r="B1130" s="412">
        <v>0.73</v>
      </c>
    </row>
    <row r="1131" spans="1:2">
      <c r="A1131" s="411">
        <v>40923</v>
      </c>
      <c r="B1131" s="412">
        <v>0.62</v>
      </c>
    </row>
    <row r="1132" spans="1:2">
      <c r="A1132" s="411">
        <v>40924</v>
      </c>
      <c r="B1132" s="412">
        <v>0.51</v>
      </c>
    </row>
    <row r="1133" spans="1:2">
      <c r="A1133" s="411">
        <v>40925</v>
      </c>
      <c r="B1133" s="412">
        <v>0.39</v>
      </c>
    </row>
    <row r="1134" spans="1:2">
      <c r="A1134" s="411">
        <v>40926</v>
      </c>
      <c r="B1134" s="412">
        <v>0.28000000000000003</v>
      </c>
    </row>
    <row r="1135" spans="1:2">
      <c r="A1135" s="411">
        <v>40927</v>
      </c>
      <c r="B1135" s="412">
        <v>0.19</v>
      </c>
    </row>
    <row r="1136" spans="1:2">
      <c r="A1136" s="411">
        <v>40928</v>
      </c>
      <c r="B1136" s="412">
        <v>0.11</v>
      </c>
    </row>
    <row r="1137" spans="1:2">
      <c r="A1137" s="411">
        <v>40929</v>
      </c>
      <c r="B1137" s="412">
        <v>0.05</v>
      </c>
    </row>
    <row r="1138" spans="1:2">
      <c r="A1138" s="411">
        <v>40930</v>
      </c>
      <c r="B1138" s="412">
        <v>0.01</v>
      </c>
    </row>
    <row r="1139" spans="1:2">
      <c r="A1139" s="411">
        <v>40931</v>
      </c>
      <c r="B1139" s="412">
        <v>0</v>
      </c>
    </row>
    <row r="1140" spans="1:2">
      <c r="A1140" s="411">
        <v>40932</v>
      </c>
      <c r="B1140" s="412">
        <v>0.01</v>
      </c>
    </row>
    <row r="1141" spans="1:2">
      <c r="A1141" s="411">
        <v>40933</v>
      </c>
      <c r="B1141" s="412">
        <v>0.05</v>
      </c>
    </row>
    <row r="1142" spans="1:2">
      <c r="A1142" s="411">
        <v>40934</v>
      </c>
      <c r="B1142" s="412">
        <v>0.1</v>
      </c>
    </row>
    <row r="1143" spans="1:2">
      <c r="A1143" s="411">
        <v>40935</v>
      </c>
      <c r="B1143" s="412">
        <v>0.17</v>
      </c>
    </row>
    <row r="1144" spans="1:2">
      <c r="A1144" s="411">
        <v>40936</v>
      </c>
      <c r="B1144" s="412">
        <v>0.24</v>
      </c>
    </row>
    <row r="1145" spans="1:2">
      <c r="A1145" s="411">
        <v>40937</v>
      </c>
      <c r="B1145" s="412">
        <v>0.33</v>
      </c>
    </row>
    <row r="1146" spans="1:2">
      <c r="A1146" s="411">
        <v>40938</v>
      </c>
      <c r="B1146" s="412">
        <v>0.42</v>
      </c>
    </row>
    <row r="1147" spans="1:2">
      <c r="A1147" s="411">
        <v>40939</v>
      </c>
      <c r="B1147" s="412">
        <v>0.52</v>
      </c>
    </row>
    <row r="1148" spans="1:2">
      <c r="A1148" s="411">
        <v>40940</v>
      </c>
      <c r="B1148" s="412">
        <v>0.61</v>
      </c>
    </row>
    <row r="1149" spans="1:2">
      <c r="A1149" s="411">
        <v>40941</v>
      </c>
      <c r="B1149" s="412">
        <v>0.7</v>
      </c>
    </row>
    <row r="1150" spans="1:2">
      <c r="A1150" s="411">
        <v>40942</v>
      </c>
      <c r="B1150" s="412">
        <v>0.79</v>
      </c>
    </row>
    <row r="1151" spans="1:2">
      <c r="A1151" s="411">
        <v>40943</v>
      </c>
      <c r="B1151" s="412">
        <v>0.86</v>
      </c>
    </row>
    <row r="1152" spans="1:2">
      <c r="A1152" s="411">
        <v>40944</v>
      </c>
      <c r="B1152" s="412">
        <v>0.92</v>
      </c>
    </row>
    <row r="1153" spans="1:3">
      <c r="A1153" s="411">
        <v>40945</v>
      </c>
      <c r="B1153" s="412">
        <v>0.97</v>
      </c>
    </row>
    <row r="1154" spans="1:3">
      <c r="A1154" s="411">
        <v>40946</v>
      </c>
      <c r="B1154" s="412">
        <v>0.99</v>
      </c>
    </row>
    <row r="1155" spans="1:3">
      <c r="A1155" s="411">
        <v>40947</v>
      </c>
      <c r="B1155" s="412">
        <v>1</v>
      </c>
    </row>
    <row r="1156" spans="1:3">
      <c r="A1156" s="411">
        <v>40948</v>
      </c>
      <c r="B1156" s="412">
        <v>0.97</v>
      </c>
    </row>
    <row r="1157" spans="1:3">
      <c r="A1157" s="411">
        <v>40949</v>
      </c>
      <c r="B1157" s="412">
        <v>0.92</v>
      </c>
    </row>
    <row r="1158" spans="1:3">
      <c r="A1158" s="411">
        <v>40950</v>
      </c>
      <c r="B1158" s="412">
        <v>0.85</v>
      </c>
    </row>
    <row r="1159" spans="1:3">
      <c r="A1159" s="411">
        <v>40951</v>
      </c>
      <c r="B1159" s="412">
        <v>0.76</v>
      </c>
    </row>
    <row r="1160" spans="1:3">
      <c r="A1160" s="411">
        <v>40952</v>
      </c>
      <c r="B1160" s="412">
        <v>0.66</v>
      </c>
    </row>
    <row r="1161" spans="1:3">
      <c r="A1161" s="411">
        <v>40953</v>
      </c>
      <c r="B1161" s="412">
        <v>0.54</v>
      </c>
    </row>
    <row r="1162" spans="1:3">
      <c r="A1162" s="411">
        <v>40954</v>
      </c>
      <c r="B1162" s="412">
        <v>0.43</v>
      </c>
    </row>
    <row r="1163" spans="1:3">
      <c r="A1163" s="411">
        <v>40955</v>
      </c>
      <c r="B1163" s="412">
        <v>0.32</v>
      </c>
    </row>
    <row r="1164" spans="1:3">
      <c r="A1164" s="411">
        <v>40956</v>
      </c>
      <c r="B1164" s="412">
        <v>0.22</v>
      </c>
    </row>
    <row r="1165" spans="1:3">
      <c r="A1165" s="411">
        <v>40957</v>
      </c>
      <c r="B1165" s="412">
        <v>0.14000000000000001</v>
      </c>
    </row>
    <row r="1166" spans="1:3">
      <c r="A1166" s="411">
        <v>40958</v>
      </c>
      <c r="B1166" s="412">
        <v>7.0000000000000007E-2</v>
      </c>
    </row>
    <row r="1167" spans="1:3">
      <c r="A1167" s="411">
        <v>40959</v>
      </c>
      <c r="B1167" s="412">
        <v>0.03</v>
      </c>
    </row>
    <row r="1168" spans="1:3">
      <c r="A1168" s="411">
        <v>40960</v>
      </c>
      <c r="B1168" s="412">
        <v>0.01</v>
      </c>
      <c r="C1168" s="322"/>
    </row>
    <row r="1169" spans="1:2">
      <c r="A1169" s="411">
        <v>40961</v>
      </c>
      <c r="B1169" s="412">
        <v>0</v>
      </c>
    </row>
    <row r="1170" spans="1:2">
      <c r="A1170" s="411">
        <v>40962</v>
      </c>
      <c r="B1170" s="412">
        <v>0.02</v>
      </c>
    </row>
    <row r="1171" spans="1:2">
      <c r="A1171" s="411">
        <v>40963</v>
      </c>
      <c r="B1171" s="412">
        <v>0.06</v>
      </c>
    </row>
    <row r="1172" spans="1:2">
      <c r="A1172" s="411">
        <v>40964</v>
      </c>
      <c r="B1172" s="412">
        <v>0.11</v>
      </c>
    </row>
    <row r="1173" spans="1:2">
      <c r="A1173" s="411">
        <v>40965</v>
      </c>
      <c r="B1173" s="412">
        <v>0.18</v>
      </c>
    </row>
    <row r="1174" spans="1:2">
      <c r="A1174" s="411">
        <v>40966</v>
      </c>
      <c r="B1174" s="412">
        <v>0.26</v>
      </c>
    </row>
    <row r="1175" spans="1:2">
      <c r="A1175" s="411">
        <v>40967</v>
      </c>
      <c r="B1175" s="412">
        <v>0.34</v>
      </c>
    </row>
    <row r="1176" spans="1:2">
      <c r="A1176" s="411">
        <v>40968</v>
      </c>
      <c r="B1176" s="412">
        <v>0.43</v>
      </c>
    </row>
    <row r="1177" spans="1:2">
      <c r="A1177" s="411">
        <v>40969</v>
      </c>
      <c r="B1177" s="412">
        <v>0.53</v>
      </c>
    </row>
    <row r="1178" spans="1:2">
      <c r="A1178" s="411">
        <v>40970</v>
      </c>
      <c r="B1178" s="412">
        <v>0.62</v>
      </c>
    </row>
    <row r="1179" spans="1:2">
      <c r="A1179" s="411">
        <v>40971</v>
      </c>
      <c r="B1179" s="412">
        <v>0.72</v>
      </c>
    </row>
    <row r="1180" spans="1:2">
      <c r="A1180" s="411">
        <v>40972</v>
      </c>
      <c r="B1180" s="412">
        <v>0.8</v>
      </c>
    </row>
    <row r="1181" spans="1:2">
      <c r="A1181" s="411">
        <v>40973</v>
      </c>
      <c r="B1181" s="412">
        <v>0.88</v>
      </c>
    </row>
    <row r="1182" spans="1:2">
      <c r="A1182" s="411">
        <v>40974</v>
      </c>
      <c r="B1182" s="412">
        <v>0.94</v>
      </c>
    </row>
    <row r="1183" spans="1:2">
      <c r="A1183" s="411">
        <v>40975</v>
      </c>
      <c r="B1183" s="412">
        <v>0.98</v>
      </c>
    </row>
    <row r="1184" spans="1:2">
      <c r="A1184" s="411">
        <v>40976</v>
      </c>
      <c r="B1184" s="412">
        <v>1</v>
      </c>
    </row>
    <row r="1185" spans="1:2">
      <c r="A1185" s="411">
        <v>40977</v>
      </c>
      <c r="B1185" s="412">
        <v>0.99</v>
      </c>
    </row>
    <row r="1186" spans="1:2">
      <c r="A1186" s="411">
        <v>40978</v>
      </c>
      <c r="B1186" s="412">
        <v>0.95</v>
      </c>
    </row>
    <row r="1187" spans="1:2">
      <c r="A1187" s="411">
        <v>40979</v>
      </c>
      <c r="B1187" s="412">
        <v>0.88</v>
      </c>
    </row>
    <row r="1188" spans="1:2">
      <c r="A1188" s="411">
        <v>40980</v>
      </c>
      <c r="B1188" s="412">
        <v>0.79</v>
      </c>
    </row>
    <row r="1189" spans="1:2">
      <c r="A1189" s="411">
        <v>40981</v>
      </c>
      <c r="B1189" s="412">
        <v>0.69</v>
      </c>
    </row>
    <row r="1190" spans="1:2">
      <c r="A1190" s="411">
        <v>40982</v>
      </c>
      <c r="B1190" s="412">
        <v>0.57999999999999996</v>
      </c>
    </row>
    <row r="1191" spans="1:2">
      <c r="A1191" s="411">
        <v>40983</v>
      </c>
      <c r="B1191" s="412">
        <v>0.47</v>
      </c>
    </row>
    <row r="1192" spans="1:2">
      <c r="A1192" s="411">
        <v>40984</v>
      </c>
      <c r="B1192" s="412">
        <v>0.36</v>
      </c>
    </row>
    <row r="1193" spans="1:2">
      <c r="A1193" s="411">
        <v>40985</v>
      </c>
      <c r="B1193" s="412">
        <v>0.26</v>
      </c>
    </row>
    <row r="1194" spans="1:2">
      <c r="A1194" s="411">
        <v>40986</v>
      </c>
      <c r="B1194" s="412">
        <v>0.18</v>
      </c>
    </row>
    <row r="1195" spans="1:2">
      <c r="A1195" s="411">
        <v>40987</v>
      </c>
      <c r="B1195" s="412">
        <v>0.11</v>
      </c>
    </row>
    <row r="1196" spans="1:2">
      <c r="A1196" s="411">
        <v>40988</v>
      </c>
      <c r="B1196" s="412">
        <v>0.05</v>
      </c>
    </row>
    <row r="1197" spans="1:2">
      <c r="A1197" s="411">
        <v>40989</v>
      </c>
      <c r="B1197" s="412">
        <v>0.02</v>
      </c>
    </row>
    <row r="1198" spans="1:2">
      <c r="A1198" s="411">
        <v>41297</v>
      </c>
      <c r="B1198" s="412">
        <v>0.87</v>
      </c>
    </row>
    <row r="1199" spans="1:2">
      <c r="A1199" s="411">
        <v>41298</v>
      </c>
      <c r="B1199" s="412">
        <v>0.92</v>
      </c>
    </row>
    <row r="1200" spans="1:2">
      <c r="A1200" s="411">
        <v>41299</v>
      </c>
      <c r="B1200" s="412">
        <v>0.97</v>
      </c>
    </row>
    <row r="1201" spans="1:2">
      <c r="A1201" s="411">
        <v>41300</v>
      </c>
      <c r="B1201" s="412">
        <v>0.99</v>
      </c>
    </row>
    <row r="1202" spans="1:2">
      <c r="A1202" s="411">
        <v>41301</v>
      </c>
      <c r="B1202" s="412">
        <v>1</v>
      </c>
    </row>
    <row r="1203" spans="1:2">
      <c r="A1203" s="411">
        <v>41302</v>
      </c>
      <c r="B1203" s="412">
        <v>0.98</v>
      </c>
    </row>
    <row r="1204" spans="1:2">
      <c r="A1204" s="411">
        <v>41303</v>
      </c>
      <c r="B1204" s="412">
        <v>0.95</v>
      </c>
    </row>
    <row r="1205" spans="1:2">
      <c r="A1205" s="411">
        <v>41304</v>
      </c>
      <c r="B1205" s="412">
        <v>0.9</v>
      </c>
    </row>
    <row r="1206" spans="1:2">
      <c r="A1206" s="411">
        <v>41305</v>
      </c>
      <c r="B1206" s="412">
        <v>0.83</v>
      </c>
    </row>
    <row r="1207" spans="1:2">
      <c r="A1207" s="411">
        <v>41306</v>
      </c>
      <c r="B1207" s="412">
        <v>0.74</v>
      </c>
    </row>
    <row r="1208" spans="1:2">
      <c r="A1208" s="411">
        <v>41307</v>
      </c>
      <c r="B1208" s="412">
        <v>0.64</v>
      </c>
    </row>
    <row r="1209" spans="1:2">
      <c r="A1209" s="411">
        <v>41308</v>
      </c>
      <c r="B1209" s="412">
        <v>0.53</v>
      </c>
    </row>
    <row r="1210" spans="1:2">
      <c r="A1210" s="411">
        <v>41309</v>
      </c>
      <c r="B1210" s="412">
        <v>0.42</v>
      </c>
    </row>
    <row r="1211" spans="1:2">
      <c r="A1211" s="411">
        <v>41310</v>
      </c>
      <c r="B1211" s="412">
        <v>0.31</v>
      </c>
    </row>
    <row r="1212" spans="1:2">
      <c r="A1212" s="411">
        <v>41311</v>
      </c>
      <c r="B1212" s="412">
        <v>0.21</v>
      </c>
    </row>
    <row r="1213" spans="1:2">
      <c r="A1213" s="411">
        <v>41312</v>
      </c>
      <c r="B1213" s="412">
        <v>0.12</v>
      </c>
    </row>
    <row r="1214" spans="1:2">
      <c r="A1214" s="411">
        <v>41313</v>
      </c>
      <c r="B1214" s="412">
        <v>0.05</v>
      </c>
    </row>
    <row r="1215" spans="1:2">
      <c r="A1215" s="411">
        <v>41314</v>
      </c>
      <c r="B1215" s="412">
        <v>0.01</v>
      </c>
    </row>
    <row r="1216" spans="1:2">
      <c r="A1216" s="411">
        <v>41315</v>
      </c>
      <c r="B1216" s="412">
        <v>0</v>
      </c>
    </row>
    <row r="1217" spans="1:2">
      <c r="A1217" s="411">
        <v>41316</v>
      </c>
      <c r="B1217" s="412">
        <v>0.02</v>
      </c>
    </row>
    <row r="1218" spans="1:2">
      <c r="A1218" s="411">
        <v>41317</v>
      </c>
      <c r="B1218" s="412">
        <v>0.05</v>
      </c>
    </row>
    <row r="1219" spans="1:2">
      <c r="A1219" s="411">
        <v>41318</v>
      </c>
      <c r="B1219" s="412">
        <v>0.11</v>
      </c>
    </row>
    <row r="1220" spans="1:2">
      <c r="A1220" s="411">
        <v>41319</v>
      </c>
      <c r="B1220" s="412">
        <v>0.18</v>
      </c>
    </row>
    <row r="1221" spans="1:2">
      <c r="A1221" s="411">
        <v>41320</v>
      </c>
      <c r="B1221" s="412">
        <v>0.27</v>
      </c>
    </row>
    <row r="1222" spans="1:2">
      <c r="A1222" s="411">
        <v>41321</v>
      </c>
      <c r="B1222" s="412">
        <v>0.36</v>
      </c>
    </row>
    <row r="1223" spans="1:2">
      <c r="A1223" s="411">
        <v>41322</v>
      </c>
      <c r="B1223" s="412">
        <v>0.45</v>
      </c>
    </row>
    <row r="1224" spans="1:2">
      <c r="A1224" s="411">
        <v>41323</v>
      </c>
      <c r="B1224" s="412">
        <v>0.55000000000000004</v>
      </c>
    </row>
    <row r="1225" spans="1:2">
      <c r="A1225" s="411">
        <v>41324</v>
      </c>
      <c r="B1225" s="412">
        <v>0.64</v>
      </c>
    </row>
    <row r="1226" spans="1:2">
      <c r="A1226" s="411">
        <v>41325</v>
      </c>
      <c r="B1226" s="412">
        <v>0.73</v>
      </c>
    </row>
    <row r="1227" spans="1:2">
      <c r="A1227" s="411">
        <v>41326</v>
      </c>
      <c r="B1227" s="412">
        <v>0.81</v>
      </c>
    </row>
    <row r="1228" spans="1:2">
      <c r="A1228" s="411">
        <v>41327</v>
      </c>
      <c r="B1228" s="412">
        <v>0.88</v>
      </c>
    </row>
    <row r="1229" spans="1:2">
      <c r="A1229" s="411">
        <v>41328</v>
      </c>
      <c r="B1229" s="412">
        <v>0.93</v>
      </c>
    </row>
    <row r="1230" spans="1:2">
      <c r="A1230" s="411">
        <v>41329</v>
      </c>
      <c r="B1230" s="412">
        <v>0.97</v>
      </c>
    </row>
    <row r="1231" spans="1:2">
      <c r="A1231" s="411">
        <v>41330</v>
      </c>
      <c r="B1231" s="412">
        <v>1</v>
      </c>
    </row>
    <row r="1232" spans="1:2">
      <c r="A1232" s="411">
        <v>41331</v>
      </c>
      <c r="B1232" s="412">
        <v>1</v>
      </c>
    </row>
    <row r="1233" spans="1:2">
      <c r="A1233" s="411">
        <v>41332</v>
      </c>
      <c r="B1233" s="412">
        <v>0.97</v>
      </c>
    </row>
    <row r="1234" spans="1:2">
      <c r="A1234" s="411">
        <v>41333</v>
      </c>
      <c r="B1234" s="412">
        <v>0.93</v>
      </c>
    </row>
    <row r="1235" spans="1:2">
      <c r="A1235" s="411">
        <v>41674</v>
      </c>
      <c r="B1235" s="412">
        <v>0.25</v>
      </c>
    </row>
    <row r="1236" spans="1:2">
      <c r="A1236" s="411">
        <v>41690</v>
      </c>
      <c r="B1236" s="412">
        <v>0.74</v>
      </c>
    </row>
    <row r="1237" spans="1:2">
      <c r="A1237" s="411">
        <v>42353</v>
      </c>
      <c r="B1237" s="412">
        <v>0.17</v>
      </c>
    </row>
    <row r="1238" spans="1:2">
      <c r="A1238" s="411">
        <v>42384</v>
      </c>
      <c r="B1238" s="412">
        <v>0.32</v>
      </c>
    </row>
    <row r="1239" spans="1:2">
      <c r="A1239" s="411">
        <v>42444</v>
      </c>
      <c r="B1239" s="412">
        <v>0.46</v>
      </c>
    </row>
    <row r="1240" spans="1:2">
      <c r="A1240" s="411">
        <v>42731</v>
      </c>
      <c r="B1240" s="412">
        <v>0.04</v>
      </c>
    </row>
    <row r="1241" spans="1:2">
      <c r="A1241" s="411">
        <v>42732</v>
      </c>
      <c r="B1241" s="412">
        <v>0.01</v>
      </c>
    </row>
    <row r="1242" spans="1:2">
      <c r="A1242" s="411">
        <v>42733</v>
      </c>
      <c r="B1242" s="412">
        <v>0</v>
      </c>
    </row>
    <row r="1243" spans="1:2">
      <c r="A1243" s="411">
        <v>42734</v>
      </c>
      <c r="B1243" s="412">
        <v>0.01</v>
      </c>
    </row>
    <row r="1244" spans="1:2">
      <c r="A1244" s="411">
        <v>42735</v>
      </c>
      <c r="B1244" s="412">
        <v>0.04</v>
      </c>
    </row>
    <row r="1245" spans="1:2">
      <c r="A1245" s="411">
        <v>42762</v>
      </c>
      <c r="B1245" s="413">
        <v>0.01</v>
      </c>
    </row>
    <row r="1246" spans="1:2">
      <c r="A1246" s="411">
        <v>42763</v>
      </c>
      <c r="B1246" s="413">
        <v>0</v>
      </c>
    </row>
    <row r="1247" spans="1:2">
      <c r="A1247" s="411">
        <v>42764</v>
      </c>
      <c r="B1247" s="413">
        <v>0.02</v>
      </c>
    </row>
    <row r="1248" spans="1:2">
      <c r="A1248" s="411">
        <v>42765</v>
      </c>
      <c r="B1248" s="413">
        <v>0.06</v>
      </c>
    </row>
    <row r="1249" spans="1:2">
      <c r="A1249" s="411">
        <v>42766</v>
      </c>
      <c r="B1249" s="413">
        <v>0.12</v>
      </c>
    </row>
    <row r="1250" spans="1:2">
      <c r="A1250" s="408">
        <v>43116</v>
      </c>
      <c r="B1250">
        <v>0.01</v>
      </c>
    </row>
    <row r="1251" spans="1:2">
      <c r="A1251" s="408">
        <v>43117</v>
      </c>
      <c r="B1251">
        <v>0</v>
      </c>
    </row>
    <row r="1252" spans="1:2">
      <c r="A1252" s="408">
        <v>43118</v>
      </c>
      <c r="B1252">
        <v>0.01</v>
      </c>
    </row>
    <row r="1253" spans="1:2">
      <c r="A1253" s="408">
        <v>43119</v>
      </c>
      <c r="B1253">
        <v>0.05</v>
      </c>
    </row>
    <row r="1254" spans="1:2">
      <c r="A1254" s="408">
        <v>43120</v>
      </c>
      <c r="B1254">
        <v>0.09</v>
      </c>
    </row>
    <row r="1255" spans="1:2">
      <c r="A1255" s="408">
        <v>43121</v>
      </c>
      <c r="B1255">
        <v>0.16</v>
      </c>
    </row>
    <row r="1256" spans="1:2">
      <c r="A1256" s="408">
        <v>43122</v>
      </c>
      <c r="B1256">
        <v>0.24</v>
      </c>
    </row>
    <row r="1257" spans="1:2">
      <c r="A1257" s="408">
        <v>43123</v>
      </c>
      <c r="B1257">
        <v>0.33</v>
      </c>
    </row>
    <row r="1258" spans="1:2">
      <c r="A1258" s="408">
        <v>43124</v>
      </c>
      <c r="B1258">
        <v>0.44</v>
      </c>
    </row>
    <row r="1259" spans="1:2">
      <c r="A1259" s="408">
        <v>43125</v>
      </c>
      <c r="B1259">
        <v>0.55000000000000004</v>
      </c>
    </row>
    <row r="1260" spans="1:2">
      <c r="A1260" s="408">
        <v>43126</v>
      </c>
      <c r="B1260">
        <v>0.65</v>
      </c>
    </row>
    <row r="1261" spans="1:2">
      <c r="A1261" s="408">
        <v>43127</v>
      </c>
      <c r="B1261">
        <v>0.76</v>
      </c>
    </row>
    <row r="1262" spans="1:2">
      <c r="A1262" s="408">
        <v>43128</v>
      </c>
      <c r="B1262">
        <v>0.85</v>
      </c>
    </row>
    <row r="1263" spans="1:2">
      <c r="A1263" s="408">
        <v>43129</v>
      </c>
      <c r="B1263">
        <v>0.93</v>
      </c>
    </row>
    <row r="1264" spans="1:2">
      <c r="A1264" s="408">
        <v>43130</v>
      </c>
      <c r="B1264">
        <v>0.98</v>
      </c>
    </row>
    <row r="1265" spans="1:2">
      <c r="A1265" s="408">
        <v>43131</v>
      </c>
      <c r="B1265">
        <v>1</v>
      </c>
    </row>
    <row r="1266" spans="1:2">
      <c r="A1266" s="408">
        <v>43132</v>
      </c>
      <c r="B1266">
        <v>0.99</v>
      </c>
    </row>
    <row r="1267" spans="1:2">
      <c r="A1267" s="408">
        <v>43133</v>
      </c>
      <c r="B1267">
        <v>0.96</v>
      </c>
    </row>
    <row r="1268" spans="1:2">
      <c r="A1268" s="408">
        <v>43134</v>
      </c>
      <c r="B1268">
        <v>0.9</v>
      </c>
    </row>
    <row r="1269" spans="1:2">
      <c r="A1269" s="408">
        <v>43135</v>
      </c>
      <c r="B1269">
        <v>0.82</v>
      </c>
    </row>
    <row r="1270" spans="1:2">
      <c r="A1270" s="408">
        <v>43136</v>
      </c>
      <c r="B1270">
        <v>0.73</v>
      </c>
    </row>
    <row r="1271" spans="1:2">
      <c r="A1271" s="408">
        <v>43137</v>
      </c>
      <c r="B1271">
        <v>0.63</v>
      </c>
    </row>
    <row r="1272" spans="1:2">
      <c r="A1272" s="408">
        <v>43138</v>
      </c>
      <c r="B1272">
        <v>0.53</v>
      </c>
    </row>
    <row r="1273" spans="1:2">
      <c r="A1273" s="408">
        <v>43139</v>
      </c>
      <c r="B1273">
        <v>0.44</v>
      </c>
    </row>
    <row r="1274" spans="1:2">
      <c r="A1274" s="408">
        <v>43140</v>
      </c>
      <c r="B1274">
        <v>0.34</v>
      </c>
    </row>
    <row r="1275" spans="1:2">
      <c r="A1275" s="408">
        <v>43141</v>
      </c>
      <c r="B1275">
        <v>0.26</v>
      </c>
    </row>
    <row r="1276" spans="1:2">
      <c r="A1276" s="408">
        <v>43142</v>
      </c>
      <c r="B1276">
        <v>0.18</v>
      </c>
    </row>
    <row r="1277" spans="1:2">
      <c r="A1277" s="408">
        <v>43143</v>
      </c>
      <c r="B1277">
        <v>0.11</v>
      </c>
    </row>
    <row r="1278" spans="1:2">
      <c r="A1278" s="408">
        <v>43144</v>
      </c>
      <c r="B1278">
        <v>0.06</v>
      </c>
    </row>
    <row r="1279" spans="1:2">
      <c r="A1279" s="408">
        <v>43145</v>
      </c>
      <c r="B1279">
        <v>0.02</v>
      </c>
    </row>
    <row r="1280" spans="1:2">
      <c r="A1280" s="408">
        <v>43146</v>
      </c>
      <c r="B1280">
        <v>0</v>
      </c>
    </row>
    <row r="1281" spans="1:2">
      <c r="A1281" s="408">
        <v>43147</v>
      </c>
      <c r="B1281">
        <v>0</v>
      </c>
    </row>
    <row r="1282" spans="1:2">
      <c r="A1282" s="408">
        <v>43148</v>
      </c>
      <c r="B1282">
        <v>0.02</v>
      </c>
    </row>
    <row r="1283" spans="1:2">
      <c r="A1283" s="408">
        <v>43149</v>
      </c>
      <c r="B1283">
        <v>0.06</v>
      </c>
    </row>
    <row r="1284" spans="1:2">
      <c r="A1284" s="408">
        <v>43150</v>
      </c>
      <c r="B1284">
        <v>0.12</v>
      </c>
    </row>
    <row r="1285" spans="1:2">
      <c r="A1285" s="408">
        <v>43151</v>
      </c>
      <c r="B1285">
        <v>0.2</v>
      </c>
    </row>
    <row r="1286" spans="1:2">
      <c r="A1286" s="408">
        <v>43152</v>
      </c>
      <c r="B1286">
        <v>0.28999999999999998</v>
      </c>
    </row>
    <row r="1287" spans="1:2">
      <c r="A1287" s="408">
        <v>43153</v>
      </c>
      <c r="B1287">
        <v>0.39</v>
      </c>
    </row>
    <row r="1288" spans="1:2">
      <c r="A1288" s="408">
        <v>43154</v>
      </c>
      <c r="B1288">
        <v>0.5</v>
      </c>
    </row>
    <row r="1289" spans="1:2">
      <c r="A1289" s="408">
        <v>43155</v>
      </c>
      <c r="B1289">
        <v>0.61</v>
      </c>
    </row>
    <row r="1290" spans="1:2">
      <c r="A1290" s="408">
        <v>43156</v>
      </c>
      <c r="B1290">
        <v>0.72</v>
      </c>
    </row>
    <row r="1291" spans="1:2">
      <c r="A1291" s="408">
        <v>43157</v>
      </c>
      <c r="B1291">
        <v>0.82</v>
      </c>
    </row>
    <row r="1292" spans="1:2">
      <c r="A1292" s="408">
        <v>43158</v>
      </c>
      <c r="B1292">
        <v>0.9</v>
      </c>
    </row>
    <row r="1293" spans="1:2">
      <c r="A1293" s="408">
        <v>43159</v>
      </c>
      <c r="B1293">
        <v>0.96</v>
      </c>
    </row>
    <row r="1294" spans="1:2">
      <c r="A1294" s="408">
        <v>43160</v>
      </c>
      <c r="B1294">
        <v>0.99</v>
      </c>
    </row>
    <row r="1295" spans="1:2">
      <c r="A1295" s="408">
        <v>43161</v>
      </c>
      <c r="B1295">
        <v>1</v>
      </c>
    </row>
    <row r="1296" spans="1:2">
      <c r="A1296" s="408">
        <v>43162</v>
      </c>
      <c r="B1296">
        <v>0.98</v>
      </c>
    </row>
    <row r="1297" spans="1:2">
      <c r="A1297" s="408">
        <v>43163</v>
      </c>
      <c r="B1297">
        <v>0.93</v>
      </c>
    </row>
    <row r="1298" spans="1:2">
      <c r="A1298" s="408">
        <v>43164</v>
      </c>
      <c r="B1298">
        <v>0.87</v>
      </c>
    </row>
    <row r="1299" spans="1:2">
      <c r="A1299" s="408">
        <v>43165</v>
      </c>
      <c r="B1299">
        <v>0.79</v>
      </c>
    </row>
    <row r="1300" spans="1:2">
      <c r="A1300" s="408">
        <v>43166</v>
      </c>
      <c r="B1300">
        <v>0.7</v>
      </c>
    </row>
    <row r="1301" spans="1:2">
      <c r="A1301" s="408">
        <v>43167</v>
      </c>
      <c r="B1301">
        <v>0.61</v>
      </c>
    </row>
    <row r="1302" spans="1:2">
      <c r="A1302" s="408">
        <v>43168</v>
      </c>
      <c r="B1302">
        <v>0.51</v>
      </c>
    </row>
    <row r="1303" spans="1:2">
      <c r="A1303" s="408">
        <v>43169</v>
      </c>
      <c r="B1303">
        <v>0.42</v>
      </c>
    </row>
    <row r="1304" spans="1:2">
      <c r="A1304" s="408">
        <v>43170</v>
      </c>
      <c r="B1304">
        <v>0.33</v>
      </c>
    </row>
    <row r="1305" spans="1:2">
      <c r="A1305" s="408">
        <v>43171</v>
      </c>
      <c r="B1305">
        <v>0.24</v>
      </c>
    </row>
    <row r="1306" spans="1:2">
      <c r="A1306" s="408">
        <v>43172</v>
      </c>
      <c r="B1306">
        <v>0.17</v>
      </c>
    </row>
    <row r="1307" spans="1:2">
      <c r="A1307" s="408">
        <v>43173</v>
      </c>
      <c r="B1307">
        <v>0.1</v>
      </c>
    </row>
    <row r="1308" spans="1:2">
      <c r="A1308" s="408">
        <v>43174</v>
      </c>
      <c r="B1308">
        <v>0.05</v>
      </c>
    </row>
    <row r="1309" spans="1:2">
      <c r="A1309" s="408">
        <v>43175</v>
      </c>
      <c r="B1309">
        <v>0.02</v>
      </c>
    </row>
    <row r="1310" spans="1:2">
      <c r="A1310" s="408">
        <v>43176</v>
      </c>
      <c r="B1310">
        <v>0</v>
      </c>
    </row>
    <row r="1311" spans="1:2">
      <c r="A1311" s="408">
        <v>43177</v>
      </c>
      <c r="B1311">
        <v>0.01</v>
      </c>
    </row>
    <row r="1312" spans="1:2">
      <c r="A1312" s="408">
        <v>43178</v>
      </c>
      <c r="B1312">
        <v>0.04</v>
      </c>
    </row>
    <row r="1313" spans="1:2">
      <c r="A1313" s="408">
        <v>43179</v>
      </c>
      <c r="B1313">
        <v>0.09</v>
      </c>
    </row>
    <row r="1314" spans="1:2">
      <c r="A1314" s="408">
        <v>43180</v>
      </c>
      <c r="B1314">
        <v>0.16</v>
      </c>
    </row>
    <row r="1315" spans="1:2">
      <c r="A1315" s="408">
        <v>43181</v>
      </c>
      <c r="B1315">
        <v>0.25</v>
      </c>
    </row>
    <row r="1316" spans="1:2">
      <c r="A1316" s="408">
        <v>43182</v>
      </c>
      <c r="B1316">
        <v>0.35</v>
      </c>
    </row>
    <row r="1317" spans="1:2">
      <c r="A1317" s="408">
        <v>43183</v>
      </c>
      <c r="B1317">
        <v>0.47</v>
      </c>
    </row>
    <row r="1318" spans="1:2">
      <c r="A1318" s="408">
        <v>43184</v>
      </c>
      <c r="B1318">
        <v>0.57999999999999996</v>
      </c>
    </row>
    <row r="1319" spans="1:2">
      <c r="A1319" s="408">
        <v>43185</v>
      </c>
      <c r="B1319">
        <v>0.69</v>
      </c>
    </row>
    <row r="1320" spans="1:2">
      <c r="A1320" s="408">
        <v>43186</v>
      </c>
      <c r="B1320">
        <v>0.79</v>
      </c>
    </row>
    <row r="1321" spans="1:2">
      <c r="A1321" s="408">
        <v>43187</v>
      </c>
      <c r="B1321">
        <v>0.88</v>
      </c>
    </row>
    <row r="1322" spans="1:2">
      <c r="A1322" s="408">
        <v>43188</v>
      </c>
      <c r="B1322">
        <v>0.94</v>
      </c>
    </row>
    <row r="1323" spans="1:2">
      <c r="A1323" s="408">
        <v>43189</v>
      </c>
      <c r="B1323">
        <v>0.98</v>
      </c>
    </row>
    <row r="1324" spans="1:2">
      <c r="A1324" s="408">
        <v>43190</v>
      </c>
      <c r="B1324">
        <v>1</v>
      </c>
    </row>
    <row r="1325" spans="1:2">
      <c r="A1325" s="408">
        <v>43191</v>
      </c>
      <c r="B1325">
        <v>0.99</v>
      </c>
    </row>
    <row r="1326" spans="1:2">
      <c r="A1326" s="408">
        <v>43192</v>
      </c>
      <c r="B1326">
        <v>0.96</v>
      </c>
    </row>
    <row r="1327" spans="1:2">
      <c r="A1327" s="408">
        <v>43193</v>
      </c>
      <c r="B1327">
        <v>0.91</v>
      </c>
    </row>
    <row r="1328" spans="1:2">
      <c r="A1328" s="408">
        <v>43194</v>
      </c>
      <c r="B1328">
        <v>0.85</v>
      </c>
    </row>
    <row r="1329" spans="1:2">
      <c r="A1329" s="408">
        <v>43195</v>
      </c>
      <c r="B1329">
        <v>0.77</v>
      </c>
    </row>
    <row r="1330" spans="1:2">
      <c r="A1330" s="408">
        <v>43196</v>
      </c>
      <c r="B1330">
        <v>0.68</v>
      </c>
    </row>
    <row r="1331" spans="1:2">
      <c r="A1331" s="408">
        <v>43197</v>
      </c>
      <c r="B1331">
        <v>0.59</v>
      </c>
    </row>
    <row r="1332" spans="1:2">
      <c r="A1332" s="408">
        <v>43198</v>
      </c>
      <c r="B1332">
        <v>0.5</v>
      </c>
    </row>
    <row r="1333" spans="1:2">
      <c r="A1333" s="408">
        <v>43466</v>
      </c>
      <c r="B1333">
        <v>0.21</v>
      </c>
    </row>
    <row r="1334" spans="1:2">
      <c r="A1334" s="408">
        <v>43467</v>
      </c>
      <c r="B1334">
        <v>0.13</v>
      </c>
    </row>
    <row r="1335" spans="1:2">
      <c r="A1335" s="408">
        <v>43468</v>
      </c>
      <c r="B1335">
        <v>7.0000000000000007E-2</v>
      </c>
    </row>
    <row r="1336" spans="1:2">
      <c r="A1336" s="408">
        <v>43469</v>
      </c>
      <c r="B1336">
        <v>0.03</v>
      </c>
    </row>
    <row r="1337" spans="1:2">
      <c r="A1337" s="408">
        <v>43470</v>
      </c>
      <c r="B1337">
        <v>0.01</v>
      </c>
    </row>
    <row r="1338" spans="1:2">
      <c r="A1338" s="408">
        <v>43471</v>
      </c>
      <c r="B1338">
        <v>0</v>
      </c>
    </row>
    <row r="1339" spans="1:2">
      <c r="A1339" s="408">
        <v>43472</v>
      </c>
      <c r="B1339">
        <v>0.01</v>
      </c>
    </row>
    <row r="1340" spans="1:2">
      <c r="A1340" s="408">
        <v>43473</v>
      </c>
      <c r="B1340">
        <v>0.05</v>
      </c>
    </row>
    <row r="1341" spans="1:2">
      <c r="A1341" s="408">
        <v>43474</v>
      </c>
      <c r="B1341">
        <v>0.09</v>
      </c>
    </row>
    <row r="1342" spans="1:2">
      <c r="A1342" s="408">
        <v>43475</v>
      </c>
      <c r="B1342">
        <v>0.16</v>
      </c>
    </row>
    <row r="1343" spans="1:2">
      <c r="A1343" s="408">
        <v>43476</v>
      </c>
      <c r="B1343">
        <v>0.23</v>
      </c>
    </row>
    <row r="1344" spans="1:2">
      <c r="A1344" s="408">
        <v>43477</v>
      </c>
      <c r="B1344">
        <v>0.31</v>
      </c>
    </row>
    <row r="1345" spans="1:2">
      <c r="A1345" s="408">
        <v>43478</v>
      </c>
      <c r="B1345">
        <v>0.41</v>
      </c>
    </row>
    <row r="1346" spans="1:2">
      <c r="A1346" s="408">
        <v>43479</v>
      </c>
      <c r="B1346">
        <v>0.51</v>
      </c>
    </row>
    <row r="1347" spans="1:2">
      <c r="A1347" s="408">
        <v>43480</v>
      </c>
      <c r="B1347">
        <v>0.61</v>
      </c>
    </row>
    <row r="1348" spans="1:2">
      <c r="A1348" s="408">
        <v>43481</v>
      </c>
      <c r="B1348">
        <v>0.71</v>
      </c>
    </row>
    <row r="1349" spans="1:2">
      <c r="A1349" s="408">
        <v>43482</v>
      </c>
      <c r="B1349">
        <v>0.8</v>
      </c>
    </row>
    <row r="1350" spans="1:2">
      <c r="A1350" s="408">
        <v>43483</v>
      </c>
      <c r="B1350">
        <v>0.88</v>
      </c>
    </row>
    <row r="1351" spans="1:2">
      <c r="A1351" s="408">
        <v>43484</v>
      </c>
      <c r="B1351">
        <v>0.95</v>
      </c>
    </row>
    <row r="1352" spans="1:2">
      <c r="A1352" s="408">
        <v>43485</v>
      </c>
      <c r="B1352">
        <v>0.99</v>
      </c>
    </row>
    <row r="1353" spans="1:2">
      <c r="A1353" s="408">
        <v>43486</v>
      </c>
      <c r="B1353">
        <v>1</v>
      </c>
    </row>
    <row r="1354" spans="1:2">
      <c r="A1354" s="408">
        <v>43487</v>
      </c>
      <c r="B1354">
        <v>0.98</v>
      </c>
    </row>
    <row r="1355" spans="1:2">
      <c r="A1355" s="408">
        <v>43488</v>
      </c>
      <c r="B1355">
        <v>0.93</v>
      </c>
    </row>
    <row r="1356" spans="1:2">
      <c r="A1356" s="408">
        <v>43489</v>
      </c>
      <c r="B1356">
        <v>0.86</v>
      </c>
    </row>
    <row r="1357" spans="1:2">
      <c r="A1357" s="408">
        <v>43490</v>
      </c>
      <c r="B1357">
        <v>0.77</v>
      </c>
    </row>
    <row r="1358" spans="1:2">
      <c r="A1358" s="408">
        <v>43491</v>
      </c>
      <c r="B1358">
        <v>0.67</v>
      </c>
    </row>
    <row r="1359" spans="1:2">
      <c r="A1359" s="408">
        <v>43492</v>
      </c>
      <c r="B1359">
        <v>0.56000000000000005</v>
      </c>
    </row>
    <row r="1360" spans="1:2">
      <c r="A1360" s="408">
        <v>43493</v>
      </c>
      <c r="B1360">
        <v>0.45</v>
      </c>
    </row>
    <row r="1361" spans="1:2">
      <c r="A1361" s="408">
        <v>43494</v>
      </c>
      <c r="B1361">
        <v>0.35</v>
      </c>
    </row>
    <row r="1362" spans="1:2">
      <c r="A1362" s="408">
        <v>43495</v>
      </c>
      <c r="B1362">
        <v>0.26</v>
      </c>
    </row>
    <row r="1363" spans="1:2">
      <c r="A1363" s="408">
        <v>43496</v>
      </c>
      <c r="B1363">
        <v>0.18</v>
      </c>
    </row>
    <row r="1364" spans="1:2">
      <c r="A1364" s="408">
        <v>43497</v>
      </c>
      <c r="B1364">
        <v>0.11</v>
      </c>
    </row>
    <row r="1365" spans="1:2">
      <c r="A1365" s="408">
        <v>43498</v>
      </c>
      <c r="B1365">
        <v>0.06</v>
      </c>
    </row>
    <row r="1366" spans="1:2">
      <c r="A1366" s="408">
        <v>43499</v>
      </c>
      <c r="B1366">
        <v>0.02</v>
      </c>
    </row>
    <row r="1367" spans="1:2">
      <c r="A1367" s="408">
        <v>43500</v>
      </c>
      <c r="B1367">
        <v>0</v>
      </c>
    </row>
    <row r="1368" spans="1:2">
      <c r="A1368" s="408">
        <v>43501</v>
      </c>
      <c r="B1368">
        <v>0</v>
      </c>
    </row>
    <row r="1369" spans="1:2">
      <c r="A1369" s="408">
        <v>43502</v>
      </c>
      <c r="B1369">
        <v>0.02</v>
      </c>
    </row>
    <row r="1370" spans="1:2">
      <c r="A1370" s="408">
        <v>43503</v>
      </c>
      <c r="B1370">
        <v>0.05</v>
      </c>
    </row>
    <row r="1371" spans="1:2">
      <c r="A1371" s="408">
        <v>43504</v>
      </c>
      <c r="B1371">
        <v>0.1</v>
      </c>
    </row>
    <row r="1372" spans="1:2">
      <c r="A1372" s="408">
        <v>43505</v>
      </c>
      <c r="B1372">
        <v>0.17</v>
      </c>
    </row>
    <row r="1373" spans="1:2">
      <c r="A1373" s="408">
        <v>43506</v>
      </c>
      <c r="B1373">
        <v>0.25</v>
      </c>
    </row>
    <row r="1374" spans="1:2">
      <c r="A1374" s="408">
        <v>43507</v>
      </c>
      <c r="B1374">
        <v>0.34</v>
      </c>
    </row>
    <row r="1375" spans="1:2">
      <c r="A1375" s="408">
        <v>43508</v>
      </c>
      <c r="B1375">
        <v>0.44</v>
      </c>
    </row>
    <row r="1376" spans="1:2">
      <c r="A1376" s="408">
        <v>43509</v>
      </c>
      <c r="B1376">
        <v>0.54</v>
      </c>
    </row>
    <row r="1377" spans="1:2">
      <c r="A1377" s="408">
        <v>43510</v>
      </c>
      <c r="B1377">
        <v>0.65</v>
      </c>
    </row>
    <row r="1378" spans="1:2">
      <c r="A1378" s="408">
        <v>43511</v>
      </c>
      <c r="B1378">
        <v>0.75</v>
      </c>
    </row>
    <row r="1379" spans="1:2">
      <c r="A1379" s="408">
        <v>43512</v>
      </c>
      <c r="B1379">
        <v>0.84</v>
      </c>
    </row>
    <row r="1380" spans="1:2">
      <c r="A1380" s="408">
        <v>43513</v>
      </c>
      <c r="B1380">
        <v>0.92</v>
      </c>
    </row>
    <row r="1381" spans="1:2">
      <c r="A1381" s="408">
        <v>43514</v>
      </c>
      <c r="B1381">
        <v>0.97</v>
      </c>
    </row>
    <row r="1382" spans="1:2">
      <c r="A1382" s="408">
        <v>43515</v>
      </c>
      <c r="B1382">
        <v>1</v>
      </c>
    </row>
    <row r="1383" spans="1:2">
      <c r="A1383" s="408">
        <v>43516</v>
      </c>
      <c r="B1383">
        <v>0.99</v>
      </c>
    </row>
    <row r="1384" spans="1:2">
      <c r="A1384" s="408">
        <v>43517</v>
      </c>
      <c r="B1384">
        <v>0.96</v>
      </c>
    </row>
    <row r="1385" spans="1:2">
      <c r="A1385" s="408">
        <v>43518</v>
      </c>
      <c r="B1385">
        <v>0.9</v>
      </c>
    </row>
    <row r="1386" spans="1:2">
      <c r="A1386" s="408">
        <v>43519</v>
      </c>
      <c r="B1386">
        <v>0.81</v>
      </c>
    </row>
    <row r="1387" spans="1:2">
      <c r="A1387" s="408">
        <v>43520</v>
      </c>
      <c r="B1387">
        <v>0.72</v>
      </c>
    </row>
    <row r="1388" spans="1:2">
      <c r="A1388" s="408">
        <v>43521</v>
      </c>
      <c r="B1388">
        <v>0.62</v>
      </c>
    </row>
    <row r="1389" spans="1:2">
      <c r="A1389" s="408">
        <v>43522</v>
      </c>
      <c r="B1389">
        <v>0.52</v>
      </c>
    </row>
    <row r="1390" spans="1:2">
      <c r="A1390" s="408">
        <v>43523</v>
      </c>
      <c r="B1390">
        <v>0.42</v>
      </c>
    </row>
    <row r="1391" spans="1:2">
      <c r="A1391" s="408">
        <v>43524</v>
      </c>
      <c r="B1391">
        <v>0.32</v>
      </c>
    </row>
    <row r="1392" spans="1:2">
      <c r="A1392" s="408">
        <v>43525</v>
      </c>
      <c r="B1392">
        <v>0.23</v>
      </c>
    </row>
    <row r="1393" spans="1:2">
      <c r="A1393" s="408">
        <v>43526</v>
      </c>
      <c r="B1393">
        <v>0.16</v>
      </c>
    </row>
    <row r="1394" spans="1:2">
      <c r="A1394" s="408">
        <v>43527</v>
      </c>
      <c r="B1394">
        <v>0.1</v>
      </c>
    </row>
    <row r="1395" spans="1:2">
      <c r="A1395" s="408">
        <v>43528</v>
      </c>
      <c r="B1395">
        <v>0.05</v>
      </c>
    </row>
    <row r="1396" spans="1:2">
      <c r="A1396" s="408">
        <v>43529</v>
      </c>
      <c r="B1396">
        <v>0.02</v>
      </c>
    </row>
    <row r="1397" spans="1:2">
      <c r="A1397" s="408">
        <v>43530</v>
      </c>
      <c r="B1397">
        <v>0</v>
      </c>
    </row>
    <row r="1398" spans="1:2">
      <c r="A1398" s="408">
        <v>43531</v>
      </c>
      <c r="B1398">
        <v>0.01</v>
      </c>
    </row>
    <row r="1399" spans="1:2">
      <c r="A1399" s="408">
        <v>43532</v>
      </c>
      <c r="B1399">
        <v>0.03</v>
      </c>
    </row>
    <row r="1400" spans="1:2">
      <c r="A1400" s="408">
        <v>43533</v>
      </c>
      <c r="B1400">
        <v>7.0000000000000007E-2</v>
      </c>
    </row>
    <row r="1401" spans="1:2">
      <c r="A1401" s="408">
        <v>43534</v>
      </c>
      <c r="B1401">
        <v>0.12</v>
      </c>
    </row>
    <row r="1402" spans="1:2">
      <c r="A1402" s="408">
        <v>43535</v>
      </c>
      <c r="B1402">
        <v>0.2</v>
      </c>
    </row>
    <row r="1403" spans="1:2">
      <c r="A1403" s="408">
        <v>43536</v>
      </c>
      <c r="B1403">
        <v>0.28999999999999998</v>
      </c>
    </row>
    <row r="1404" spans="1:2">
      <c r="A1404" s="408">
        <v>43537</v>
      </c>
      <c r="B1404">
        <v>0.38</v>
      </c>
    </row>
    <row r="1405" spans="1:2">
      <c r="A1405" s="408">
        <v>43538</v>
      </c>
      <c r="B1405">
        <v>0.49</v>
      </c>
    </row>
    <row r="1406" spans="1:2">
      <c r="A1406" s="408">
        <v>43539</v>
      </c>
      <c r="B1406">
        <v>0.6</v>
      </c>
    </row>
    <row r="1407" spans="1:2">
      <c r="A1407" s="408">
        <v>43540</v>
      </c>
      <c r="B1407">
        <v>0.71</v>
      </c>
    </row>
    <row r="1408" spans="1:2">
      <c r="A1408" s="408">
        <v>43541</v>
      </c>
      <c r="B1408">
        <v>0.81</v>
      </c>
    </row>
    <row r="1409" spans="1:2">
      <c r="A1409" s="408">
        <v>43542</v>
      </c>
      <c r="B1409">
        <v>0.89</v>
      </c>
    </row>
    <row r="1410" spans="1:2">
      <c r="A1410" s="408">
        <v>43543</v>
      </c>
      <c r="B1410">
        <v>0.95</v>
      </c>
    </row>
    <row r="1411" spans="1:2">
      <c r="A1411" s="408">
        <v>43544</v>
      </c>
      <c r="B1411">
        <v>0.99</v>
      </c>
    </row>
    <row r="1412" spans="1:2">
      <c r="A1412" s="408">
        <v>43545</v>
      </c>
      <c r="B1412">
        <v>1</v>
      </c>
    </row>
    <row r="1413" spans="1:2">
      <c r="A1413" s="408">
        <v>43546</v>
      </c>
      <c r="B1413">
        <v>0.98</v>
      </c>
    </row>
    <row r="1414" spans="1:2">
      <c r="A1414" s="408">
        <v>43547</v>
      </c>
      <c r="B1414">
        <v>0.93</v>
      </c>
    </row>
    <row r="1415" spans="1:2">
      <c r="A1415" s="408">
        <v>43548</v>
      </c>
      <c r="B1415">
        <v>0.86</v>
      </c>
    </row>
    <row r="1416" spans="1:2">
      <c r="A1416" s="408">
        <v>43549</v>
      </c>
      <c r="B1416">
        <v>0.77</v>
      </c>
    </row>
    <row r="1417" spans="1:2">
      <c r="A1417" s="408">
        <v>43550</v>
      </c>
      <c r="B1417">
        <v>0.68</v>
      </c>
    </row>
    <row r="1418" spans="1:2">
      <c r="A1418" s="408">
        <v>43551</v>
      </c>
      <c r="B1418">
        <v>0.57999999999999996</v>
      </c>
    </row>
    <row r="1419" spans="1:2">
      <c r="A1419" s="408">
        <v>43552</v>
      </c>
      <c r="B1419">
        <v>0.49</v>
      </c>
    </row>
    <row r="1420" spans="1:2">
      <c r="A1420" s="408">
        <v>43858</v>
      </c>
      <c r="B1420">
        <v>0.11</v>
      </c>
    </row>
    <row r="1421" spans="1:2">
      <c r="A1421" s="408">
        <v>43859</v>
      </c>
      <c r="B1421">
        <v>0.18</v>
      </c>
    </row>
    <row r="1422" spans="1:2">
      <c r="A1422" s="408">
        <v>43860</v>
      </c>
      <c r="B1422">
        <v>0.25</v>
      </c>
    </row>
    <row r="1423" spans="1:2">
      <c r="A1423" s="408">
        <v>43861</v>
      </c>
      <c r="B1423">
        <v>0.34</v>
      </c>
    </row>
    <row r="1424" spans="1:2">
      <c r="A1424" s="408">
        <v>43862</v>
      </c>
      <c r="B1424">
        <v>0.43</v>
      </c>
    </row>
    <row r="1425" spans="1:2">
      <c r="A1425" s="408">
        <v>43863</v>
      </c>
      <c r="B1425">
        <v>0.53</v>
      </c>
    </row>
    <row r="1426" spans="1:2">
      <c r="A1426" s="408">
        <v>43864</v>
      </c>
      <c r="B1426">
        <v>0.62</v>
      </c>
    </row>
    <row r="1427" spans="1:2">
      <c r="A1427" s="408">
        <v>43865</v>
      </c>
      <c r="B1427">
        <v>0.72</v>
      </c>
    </row>
    <row r="1428" spans="1:2">
      <c r="A1428" s="408">
        <v>43866</v>
      </c>
      <c r="B1428">
        <v>0.81</v>
      </c>
    </row>
    <row r="1429" spans="1:2">
      <c r="A1429" s="408">
        <v>43867</v>
      </c>
      <c r="B1429">
        <v>0.89</v>
      </c>
    </row>
    <row r="1430" spans="1:2">
      <c r="A1430" s="408">
        <v>43868</v>
      </c>
      <c r="B1430">
        <v>0.95</v>
      </c>
    </row>
    <row r="1431" spans="1:2">
      <c r="A1431" s="408">
        <v>43869</v>
      </c>
      <c r="B1431">
        <v>0.99</v>
      </c>
    </row>
    <row r="1432" spans="1:2">
      <c r="A1432" s="408">
        <v>43870</v>
      </c>
      <c r="B1432">
        <v>1</v>
      </c>
    </row>
    <row r="1433" spans="1:2">
      <c r="A1433" s="408">
        <v>43871</v>
      </c>
      <c r="B1433">
        <v>0.98</v>
      </c>
    </row>
    <row r="1434" spans="1:2">
      <c r="A1434" s="408">
        <v>43872</v>
      </c>
      <c r="B1434">
        <v>0.94</v>
      </c>
    </row>
    <row r="1435" spans="1:2">
      <c r="A1435" s="408">
        <v>43873</v>
      </c>
      <c r="B1435">
        <v>0.87</v>
      </c>
    </row>
    <row r="1436" spans="1:2">
      <c r="A1436" s="408">
        <v>43874</v>
      </c>
      <c r="B1436">
        <v>0.78</v>
      </c>
    </row>
    <row r="1437" spans="1:2">
      <c r="A1437" s="408">
        <v>43875</v>
      </c>
      <c r="B1437">
        <v>0.68</v>
      </c>
    </row>
    <row r="1438" spans="1:2">
      <c r="A1438" s="408">
        <v>43876</v>
      </c>
      <c r="B1438">
        <v>0.56999999999999995</v>
      </c>
    </row>
    <row r="1439" spans="1:2">
      <c r="A1439" s="408">
        <v>43877</v>
      </c>
      <c r="B1439">
        <v>0.46</v>
      </c>
    </row>
    <row r="1440" spans="1:2">
      <c r="A1440" s="408">
        <v>43878</v>
      </c>
      <c r="B1440">
        <v>0.35</v>
      </c>
    </row>
    <row r="1441" spans="1:2">
      <c r="A1441" s="408">
        <v>43879</v>
      </c>
      <c r="B1441">
        <v>0.25</v>
      </c>
    </row>
    <row r="1442" spans="1:2">
      <c r="A1442" s="408">
        <v>43880</v>
      </c>
      <c r="B1442">
        <v>0.17</v>
      </c>
    </row>
    <row r="1443" spans="1:2">
      <c r="A1443" s="408">
        <v>43881</v>
      </c>
      <c r="B1443">
        <v>0.1</v>
      </c>
    </row>
    <row r="1444" spans="1:2">
      <c r="A1444" s="408">
        <v>43882</v>
      </c>
      <c r="B1444">
        <v>0.05</v>
      </c>
    </row>
    <row r="1445" spans="1:2">
      <c r="A1445" s="408">
        <v>44139</v>
      </c>
      <c r="B1445">
        <v>0.88</v>
      </c>
    </row>
    <row r="1446" spans="1:2">
      <c r="A1446" s="408">
        <v>44140</v>
      </c>
      <c r="B1446">
        <v>0.81</v>
      </c>
    </row>
    <row r="1447" spans="1:2">
      <c r="A1447" s="408">
        <v>44141</v>
      </c>
      <c r="B1447">
        <v>0.73</v>
      </c>
    </row>
    <row r="1448" spans="1:2">
      <c r="A1448" s="408">
        <v>44142</v>
      </c>
      <c r="B1448">
        <v>0.63</v>
      </c>
    </row>
    <row r="1449" spans="1:2">
      <c r="A1449" s="408">
        <v>44143</v>
      </c>
      <c r="B1449">
        <v>0.53</v>
      </c>
    </row>
    <row r="1450" spans="1:2">
      <c r="A1450" s="408">
        <v>44144</v>
      </c>
      <c r="B1450">
        <v>0.42</v>
      </c>
    </row>
    <row r="1451" spans="1:2">
      <c r="A1451" s="408">
        <v>44145</v>
      </c>
      <c r="B1451">
        <v>0.31</v>
      </c>
    </row>
    <row r="1452" spans="1:2">
      <c r="A1452" s="408">
        <v>44146</v>
      </c>
      <c r="B1452">
        <v>0.21</v>
      </c>
    </row>
    <row r="1453" spans="1:2">
      <c r="A1453" s="408">
        <v>44147</v>
      </c>
      <c r="B1453">
        <v>0.12</v>
      </c>
    </row>
    <row r="1454" spans="1:2">
      <c r="A1454" s="408">
        <v>44148</v>
      </c>
      <c r="B1454">
        <v>0.05</v>
      </c>
    </row>
    <row r="1455" spans="1:2">
      <c r="A1455" s="408">
        <v>44149</v>
      </c>
      <c r="B1455">
        <v>0.01</v>
      </c>
    </row>
    <row r="1456" spans="1:2">
      <c r="A1456" s="408">
        <v>44150</v>
      </c>
      <c r="B1456">
        <v>0</v>
      </c>
    </row>
    <row r="1457" spans="1:2">
      <c r="A1457" s="408">
        <v>44151</v>
      </c>
      <c r="B1457">
        <v>0.02</v>
      </c>
    </row>
    <row r="1458" spans="1:2">
      <c r="A1458" s="408">
        <v>44152</v>
      </c>
      <c r="B1458">
        <v>0.06</v>
      </c>
    </row>
    <row r="1459" spans="1:2">
      <c r="A1459" s="408">
        <v>44153</v>
      </c>
      <c r="B1459">
        <v>0.13</v>
      </c>
    </row>
    <row r="1460" spans="1:2">
      <c r="A1460" s="408">
        <v>44154</v>
      </c>
      <c r="B1460">
        <v>0.22</v>
      </c>
    </row>
    <row r="1461" spans="1:2">
      <c r="A1461" s="408">
        <v>44155</v>
      </c>
      <c r="B1461">
        <v>0.31</v>
      </c>
    </row>
    <row r="1462" spans="1:2">
      <c r="A1462" s="408">
        <v>44156</v>
      </c>
      <c r="B1462">
        <v>0.41</v>
      </c>
    </row>
    <row r="1463" spans="1:2">
      <c r="A1463" s="408">
        <v>44157</v>
      </c>
      <c r="B1463">
        <v>0.51</v>
      </c>
    </row>
    <row r="1464" spans="1:2">
      <c r="A1464" s="408">
        <v>44158</v>
      </c>
      <c r="B1464">
        <v>0.61</v>
      </c>
    </row>
    <row r="1465" spans="1:2">
      <c r="A1465" s="408">
        <v>44159</v>
      </c>
      <c r="B1465">
        <v>0.7</v>
      </c>
    </row>
    <row r="1466" spans="1:2">
      <c r="A1466" s="408">
        <v>44160</v>
      </c>
      <c r="B1466">
        <v>0.79</v>
      </c>
    </row>
    <row r="1467" spans="1:2">
      <c r="A1467" s="408">
        <v>44161</v>
      </c>
      <c r="B1467">
        <v>0.86</v>
      </c>
    </row>
    <row r="1468" spans="1:2">
      <c r="A1468" s="408">
        <v>44162</v>
      </c>
      <c r="B1468">
        <v>0.92</v>
      </c>
    </row>
    <row r="1469" spans="1:2">
      <c r="A1469" s="408">
        <v>44163</v>
      </c>
      <c r="B1469">
        <v>0.96</v>
      </c>
    </row>
    <row r="1470" spans="1:2">
      <c r="A1470" s="408">
        <v>44164</v>
      </c>
      <c r="B1470">
        <v>0.99</v>
      </c>
    </row>
    <row r="1471" spans="1:2">
      <c r="A1471" s="408">
        <v>44165</v>
      </c>
      <c r="B1471">
        <v>1</v>
      </c>
    </row>
    <row r="1472" spans="1:2">
      <c r="A1472" s="408">
        <v>44166</v>
      </c>
      <c r="B1472">
        <v>0.99</v>
      </c>
    </row>
    <row r="1473" spans="1:2">
      <c r="A1473" s="408">
        <v>44167</v>
      </c>
      <c r="B1473">
        <v>0.96</v>
      </c>
    </row>
    <row r="1474" spans="1:2">
      <c r="A1474" s="408">
        <v>44168</v>
      </c>
      <c r="B1474">
        <v>0.92</v>
      </c>
    </row>
    <row r="1475" spans="1:2">
      <c r="A1475" s="408">
        <v>44169</v>
      </c>
      <c r="B1475">
        <v>0.86</v>
      </c>
    </row>
    <row r="1476" spans="1:2">
      <c r="A1476" s="408">
        <v>44170</v>
      </c>
      <c r="B1476">
        <v>0.78</v>
      </c>
    </row>
    <row r="1477" spans="1:2">
      <c r="A1477" s="408">
        <v>44171</v>
      </c>
      <c r="B1477">
        <v>0.68</v>
      </c>
    </row>
    <row r="1478" spans="1:2">
      <c r="A1478" s="408">
        <v>44172</v>
      </c>
      <c r="B1478">
        <v>0.57999999999999996</v>
      </c>
    </row>
    <row r="1479" spans="1:2">
      <c r="A1479" s="408">
        <v>44173</v>
      </c>
      <c r="B1479">
        <v>0.47</v>
      </c>
    </row>
    <row r="1480" spans="1:2">
      <c r="A1480" s="408">
        <v>44174</v>
      </c>
      <c r="B1480">
        <v>0.36</v>
      </c>
    </row>
    <row r="1481" spans="1:2">
      <c r="A1481" s="408">
        <v>44175</v>
      </c>
      <c r="B1481">
        <v>0.25</v>
      </c>
    </row>
    <row r="1482" spans="1:2">
      <c r="A1482" s="408">
        <v>44176</v>
      </c>
      <c r="B1482">
        <v>0.15</v>
      </c>
    </row>
    <row r="1483" spans="1:2">
      <c r="A1483" s="408">
        <v>44177</v>
      </c>
      <c r="B1483">
        <v>0.08</v>
      </c>
    </row>
    <row r="1484" spans="1:2">
      <c r="A1484" s="408">
        <v>44178</v>
      </c>
      <c r="B1484">
        <v>0.03</v>
      </c>
    </row>
    <row r="1485" spans="1:2">
      <c r="A1485" s="408">
        <v>44179</v>
      </c>
      <c r="B1485">
        <v>0</v>
      </c>
    </row>
    <row r="1486" spans="1:2">
      <c r="A1486" s="408">
        <v>44180</v>
      </c>
      <c r="B1486">
        <v>0.01</v>
      </c>
    </row>
    <row r="1487" spans="1:2">
      <c r="A1487" s="408">
        <v>44181</v>
      </c>
      <c r="B1487">
        <v>0.04</v>
      </c>
    </row>
    <row r="1488" spans="1:2">
      <c r="A1488" s="408">
        <v>44182</v>
      </c>
      <c r="B1488">
        <v>0.09</v>
      </c>
    </row>
    <row r="1489" spans="1:2">
      <c r="A1489" s="408">
        <v>44183</v>
      </c>
      <c r="B1489">
        <v>0.16</v>
      </c>
    </row>
    <row r="1490" spans="1:2">
      <c r="A1490" s="408">
        <v>44184</v>
      </c>
      <c r="B1490">
        <v>0.25</v>
      </c>
    </row>
    <row r="1491" spans="1:2">
      <c r="A1491" s="408">
        <v>44185</v>
      </c>
      <c r="B1491">
        <v>0.34</v>
      </c>
    </row>
    <row r="1492" spans="1:2">
      <c r="A1492" s="408">
        <v>44228</v>
      </c>
      <c r="B1492">
        <v>0.85</v>
      </c>
    </row>
    <row r="1493" spans="1:2">
      <c r="A1493" s="408">
        <v>44229</v>
      </c>
      <c r="B1493">
        <v>0.76</v>
      </c>
    </row>
    <row r="1494" spans="1:2">
      <c r="A1494" s="408">
        <v>44230</v>
      </c>
      <c r="B1494">
        <v>0.66</v>
      </c>
    </row>
    <row r="1495" spans="1:2">
      <c r="A1495" s="408">
        <v>44231</v>
      </c>
      <c r="B1495">
        <v>0.55000000000000004</v>
      </c>
    </row>
    <row r="1496" spans="1:2">
      <c r="A1496" s="408">
        <v>44232</v>
      </c>
      <c r="B1496">
        <v>0.43</v>
      </c>
    </row>
    <row r="1497" spans="1:2">
      <c r="A1497" s="408">
        <v>44233</v>
      </c>
      <c r="B1497">
        <v>0.32</v>
      </c>
    </row>
    <row r="1498" spans="1:2">
      <c r="A1498" s="408">
        <v>44234</v>
      </c>
      <c r="B1498">
        <v>0.22</v>
      </c>
    </row>
    <row r="1499" spans="1:2">
      <c r="A1499" s="408">
        <v>44235</v>
      </c>
      <c r="B1499">
        <v>0.14000000000000001</v>
      </c>
    </row>
    <row r="1500" spans="1:2">
      <c r="A1500" s="408">
        <v>44236</v>
      </c>
      <c r="B1500">
        <v>7.0000000000000007E-2</v>
      </c>
    </row>
    <row r="1501" spans="1:2">
      <c r="A1501" s="408">
        <v>44237</v>
      </c>
      <c r="B1501">
        <v>0.03</v>
      </c>
    </row>
    <row r="1502" spans="1:2">
      <c r="A1502" s="408">
        <v>44238</v>
      </c>
      <c r="B1502">
        <v>0</v>
      </c>
    </row>
    <row r="1503" spans="1:2">
      <c r="A1503" s="408">
        <v>44239</v>
      </c>
      <c r="B1503">
        <v>0.01</v>
      </c>
    </row>
    <row r="1504" spans="1:2">
      <c r="A1504" s="408">
        <v>44240</v>
      </c>
      <c r="B1504">
        <v>0.03</v>
      </c>
    </row>
    <row r="1505" spans="1:2">
      <c r="A1505" s="408">
        <v>44241</v>
      </c>
      <c r="B1505">
        <v>7.0000000000000007E-2</v>
      </c>
    </row>
    <row r="1506" spans="1:2">
      <c r="A1506" s="408">
        <v>44242</v>
      </c>
      <c r="B1506">
        <v>0.13</v>
      </c>
    </row>
    <row r="1507" spans="1:2">
      <c r="A1507" s="408">
        <v>44243</v>
      </c>
      <c r="B1507">
        <v>0.2</v>
      </c>
    </row>
    <row r="1508" spans="1:2">
      <c r="A1508" s="408">
        <v>44244</v>
      </c>
      <c r="B1508">
        <v>0.28000000000000003</v>
      </c>
    </row>
    <row r="1509" spans="1:2">
      <c r="A1509" s="408">
        <v>44245</v>
      </c>
      <c r="B1509">
        <v>0.37</v>
      </c>
    </row>
    <row r="1510" spans="1:2">
      <c r="A1510" s="408">
        <v>44246</v>
      </c>
      <c r="B1510">
        <v>0.46</v>
      </c>
    </row>
    <row r="1511" spans="1:2">
      <c r="A1511" s="408">
        <v>44247</v>
      </c>
      <c r="B1511">
        <v>0.55000000000000004</v>
      </c>
    </row>
    <row r="1512" spans="1:2">
      <c r="A1512" s="408">
        <v>44248</v>
      </c>
      <c r="B1512">
        <v>0.65</v>
      </c>
    </row>
    <row r="1513" spans="1:2">
      <c r="A1513" s="408">
        <v>44249</v>
      </c>
      <c r="B1513">
        <v>0.74</v>
      </c>
    </row>
    <row r="1514" spans="1:2">
      <c r="A1514" s="408">
        <v>44250</v>
      </c>
      <c r="B1514">
        <v>0.82</v>
      </c>
    </row>
    <row r="1515" spans="1:2">
      <c r="A1515" s="408">
        <v>44251</v>
      </c>
      <c r="B1515">
        <v>0.89</v>
      </c>
    </row>
    <row r="1516" spans="1:2">
      <c r="A1516" s="408">
        <v>44252</v>
      </c>
      <c r="B1516">
        <v>0.95</v>
      </c>
    </row>
    <row r="1517" spans="1:2">
      <c r="A1517" s="408">
        <v>44253</v>
      </c>
      <c r="B1517">
        <v>0.99</v>
      </c>
    </row>
    <row r="1518" spans="1:2">
      <c r="A1518" s="408">
        <v>44254</v>
      </c>
      <c r="B1518">
        <v>1</v>
      </c>
    </row>
    <row r="1519" spans="1:2">
      <c r="A1519" s="408">
        <v>44255</v>
      </c>
      <c r="B1519">
        <v>0.98</v>
      </c>
    </row>
    <row r="1520" spans="1:2">
      <c r="A1520" s="408">
        <v>44256</v>
      </c>
      <c r="B1520">
        <v>0.95</v>
      </c>
    </row>
    <row r="1521" spans="1:2">
      <c r="A1521" s="408">
        <v>44257</v>
      </c>
      <c r="B1521">
        <v>0.88</v>
      </c>
    </row>
    <row r="1522" spans="1:2">
      <c r="A1522" s="408">
        <v>44258</v>
      </c>
      <c r="B1522">
        <v>0.79</v>
      </c>
    </row>
    <row r="1523" spans="1:2">
      <c r="A1523" s="408">
        <v>44259</v>
      </c>
      <c r="B1523">
        <v>0.69</v>
      </c>
    </row>
    <row r="1524" spans="1:2">
      <c r="A1524" s="408">
        <v>44260</v>
      </c>
      <c r="B1524">
        <v>0.57999999999999996</v>
      </c>
    </row>
    <row r="1525" spans="1:2">
      <c r="A1525" s="408">
        <v>44261</v>
      </c>
      <c r="B1525">
        <v>0.47</v>
      </c>
    </row>
    <row r="1526" spans="1:2">
      <c r="A1526" s="408">
        <v>44262</v>
      </c>
      <c r="B1526">
        <v>0.36</v>
      </c>
    </row>
    <row r="1527" spans="1:2">
      <c r="A1527" s="408">
        <v>44263</v>
      </c>
      <c r="B1527">
        <v>0.26</v>
      </c>
    </row>
    <row r="1528" spans="1:2">
      <c r="A1528" s="408">
        <v>44264</v>
      </c>
      <c r="B1528">
        <v>0.17</v>
      </c>
    </row>
    <row r="1529" spans="1:2">
      <c r="A1529" s="408">
        <v>44265</v>
      </c>
      <c r="B1529">
        <v>0.1</v>
      </c>
    </row>
    <row r="1530" spans="1:2">
      <c r="A1530" s="408">
        <v>44266</v>
      </c>
      <c r="B1530">
        <v>0.05</v>
      </c>
    </row>
    <row r="1531" spans="1:2">
      <c r="A1531" s="408">
        <v>44267</v>
      </c>
      <c r="B1531">
        <v>0.01</v>
      </c>
    </row>
    <row r="1532" spans="1:2">
      <c r="A1532" s="408">
        <v>44268</v>
      </c>
      <c r="B1532">
        <v>0</v>
      </c>
    </row>
    <row r="1533" spans="1:2">
      <c r="A1533" s="408">
        <v>44269</v>
      </c>
      <c r="B1533">
        <v>0.01</v>
      </c>
    </row>
    <row r="1534" spans="1:2">
      <c r="A1534" s="408">
        <v>44270</v>
      </c>
      <c r="B1534">
        <v>0.04</v>
      </c>
    </row>
    <row r="1535" spans="1:2">
      <c r="A1535" s="408">
        <v>44271</v>
      </c>
      <c r="B1535">
        <v>0.08</v>
      </c>
    </row>
    <row r="1536" spans="1:2">
      <c r="A1536" s="408">
        <v>44272</v>
      </c>
      <c r="B1536">
        <v>0.14000000000000001</v>
      </c>
    </row>
    <row r="1537" spans="1:2">
      <c r="A1537" s="408">
        <v>44273</v>
      </c>
      <c r="B1537">
        <v>0.21</v>
      </c>
    </row>
    <row r="1538" spans="1:2">
      <c r="A1538" s="408">
        <v>44274</v>
      </c>
      <c r="B1538">
        <v>0.28999999999999998</v>
      </c>
    </row>
    <row r="1539" spans="1:2">
      <c r="A1539" s="408">
        <v>44275</v>
      </c>
      <c r="B1539">
        <v>0.38</v>
      </c>
    </row>
    <row r="1540" spans="1:2">
      <c r="A1540" s="408">
        <v>44276</v>
      </c>
      <c r="B1540">
        <v>0.47</v>
      </c>
    </row>
    <row r="1541" spans="1:2">
      <c r="A1541" s="408">
        <v>44277</v>
      </c>
      <c r="B1541">
        <v>0.56999999999999995</v>
      </c>
    </row>
    <row r="1542" spans="1:2">
      <c r="A1542" s="408">
        <v>44278</v>
      </c>
      <c r="B1542">
        <v>0.67</v>
      </c>
    </row>
    <row r="1543" spans="1:2">
      <c r="A1543" s="408">
        <v>44279</v>
      </c>
      <c r="B1543">
        <v>0.76</v>
      </c>
    </row>
    <row r="1544" spans="1:2">
      <c r="A1544" s="408">
        <v>44280</v>
      </c>
      <c r="B1544">
        <v>0.85</v>
      </c>
    </row>
    <row r="1545" spans="1:2">
      <c r="A1545" s="408">
        <v>44281</v>
      </c>
      <c r="B1545">
        <v>0.92</v>
      </c>
    </row>
    <row r="1546" spans="1:2">
      <c r="A1546" s="408">
        <v>44282</v>
      </c>
      <c r="B1546">
        <v>0.97</v>
      </c>
    </row>
    <row r="1547" spans="1:2">
      <c r="A1547" s="408">
        <v>44283</v>
      </c>
      <c r="B1547">
        <v>1</v>
      </c>
    </row>
    <row r="1548" spans="1:2">
      <c r="A1548" s="408">
        <v>44284</v>
      </c>
      <c r="B1548">
        <v>0.99</v>
      </c>
    </row>
    <row r="1549" spans="1:2">
      <c r="A1549" s="408">
        <v>44285</v>
      </c>
      <c r="B1549">
        <v>0.96</v>
      </c>
    </row>
    <row r="1550" spans="1:2">
      <c r="A1550" s="408">
        <v>44286</v>
      </c>
      <c r="B1550">
        <v>0.91</v>
      </c>
    </row>
    <row r="1551" spans="1:2">
      <c r="A1551" s="408">
        <v>44287</v>
      </c>
      <c r="B1551">
        <v>0.83</v>
      </c>
    </row>
    <row r="1552" spans="1:2">
      <c r="A1552" s="408">
        <v>44288</v>
      </c>
      <c r="B1552">
        <v>0.73</v>
      </c>
    </row>
    <row r="1553" spans="1:2">
      <c r="A1553" s="408">
        <v>44526</v>
      </c>
      <c r="B1553">
        <v>0.62</v>
      </c>
    </row>
    <row r="1554" spans="1:2">
      <c r="A1554" s="408">
        <v>44527</v>
      </c>
      <c r="B1554">
        <v>0.52</v>
      </c>
    </row>
    <row r="1555" spans="1:2">
      <c r="A1555" s="408">
        <v>44528</v>
      </c>
      <c r="B1555">
        <v>0.42</v>
      </c>
    </row>
    <row r="1556" spans="1:2">
      <c r="A1556" s="408">
        <v>44529</v>
      </c>
      <c r="B1556">
        <v>0.31</v>
      </c>
    </row>
    <row r="1557" spans="1:2">
      <c r="A1557" s="408">
        <v>44530</v>
      </c>
      <c r="B1557">
        <v>0.21</v>
      </c>
    </row>
    <row r="1558" spans="1:2">
      <c r="A1558" s="408">
        <v>44531</v>
      </c>
      <c r="B1558">
        <v>0.13</v>
      </c>
    </row>
    <row r="1559" spans="1:2">
      <c r="A1559" s="408">
        <v>44532</v>
      </c>
      <c r="B1559">
        <v>0.06</v>
      </c>
    </row>
    <row r="1560" spans="1:2">
      <c r="A1560" s="408">
        <v>44533</v>
      </c>
      <c r="B1560">
        <v>0.01</v>
      </c>
    </row>
    <row r="1561" spans="1:2">
      <c r="A1561" s="408">
        <v>44534</v>
      </c>
      <c r="B1561">
        <v>0</v>
      </c>
    </row>
    <row r="1562" spans="1:2">
      <c r="A1562" s="408">
        <v>44535</v>
      </c>
      <c r="B1562">
        <v>0.02</v>
      </c>
    </row>
    <row r="1563" spans="1:2">
      <c r="A1563" s="408">
        <v>44536</v>
      </c>
      <c r="B1563">
        <v>0.06</v>
      </c>
    </row>
    <row r="1564" spans="1:2">
      <c r="A1564" s="408">
        <v>44537</v>
      </c>
      <c r="B1564">
        <v>0.13</v>
      </c>
    </row>
    <row r="1565" spans="1:2">
      <c r="A1565" s="408">
        <v>44538</v>
      </c>
      <c r="B1565">
        <v>0.22</v>
      </c>
    </row>
    <row r="1566" spans="1:2">
      <c r="A1566" s="408">
        <v>44539</v>
      </c>
      <c r="B1566">
        <v>0.32</v>
      </c>
    </row>
    <row r="1567" spans="1:2">
      <c r="A1567" s="408">
        <v>44540</v>
      </c>
      <c r="B1567">
        <v>0.42</v>
      </c>
    </row>
    <row r="1568" spans="1:2">
      <c r="A1568" s="408">
        <v>44541</v>
      </c>
      <c r="B1568">
        <v>0.53</v>
      </c>
    </row>
    <row r="1569" spans="1:2">
      <c r="A1569" s="408">
        <v>44542</v>
      </c>
      <c r="B1569">
        <v>0.63</v>
      </c>
    </row>
    <row r="1570" spans="1:2">
      <c r="A1570" s="408">
        <v>44543</v>
      </c>
      <c r="B1570">
        <v>0.72</v>
      </c>
    </row>
    <row r="1571" spans="1:2">
      <c r="A1571" s="408">
        <v>44544</v>
      </c>
      <c r="B1571">
        <v>0.8</v>
      </c>
    </row>
    <row r="1572" spans="1:2">
      <c r="A1572" s="408">
        <v>44545</v>
      </c>
      <c r="B1572">
        <v>0.87</v>
      </c>
    </row>
    <row r="1573" spans="1:2">
      <c r="A1573" s="408">
        <v>44546</v>
      </c>
      <c r="B1573">
        <v>0.93</v>
      </c>
    </row>
    <row r="1574" spans="1:2">
      <c r="A1574" s="408">
        <v>44547</v>
      </c>
      <c r="B1574">
        <v>0.97</v>
      </c>
    </row>
    <row r="1575" spans="1:2">
      <c r="A1575" s="408">
        <v>44548</v>
      </c>
      <c r="B1575">
        <v>0.99</v>
      </c>
    </row>
    <row r="1576" spans="1:2">
      <c r="A1576" s="408">
        <v>44549</v>
      </c>
      <c r="B1576">
        <v>1</v>
      </c>
    </row>
    <row r="1577" spans="1:2">
      <c r="A1577" s="408">
        <v>44550</v>
      </c>
      <c r="B1577">
        <v>0.99</v>
      </c>
    </row>
    <row r="1578" spans="1:2">
      <c r="A1578" s="408">
        <v>44551</v>
      </c>
      <c r="B1578">
        <v>0.96</v>
      </c>
    </row>
    <row r="1579" spans="1:2">
      <c r="A1579" s="408">
        <v>44552</v>
      </c>
      <c r="B1579">
        <v>0.91</v>
      </c>
    </row>
    <row r="1580" spans="1:2">
      <c r="A1580" s="408">
        <v>44553</v>
      </c>
      <c r="B1580">
        <v>0.85</v>
      </c>
    </row>
    <row r="1581" spans="1:2">
      <c r="A1581" s="408">
        <v>44554</v>
      </c>
      <c r="B1581">
        <v>0.77</v>
      </c>
    </row>
    <row r="1582" spans="1:2">
      <c r="A1582" s="408">
        <v>44555</v>
      </c>
      <c r="B1582">
        <v>0.68</v>
      </c>
    </row>
    <row r="1583" spans="1:2">
      <c r="A1583" s="408">
        <v>44556</v>
      </c>
      <c r="B1583">
        <v>0.57999999999999996</v>
      </c>
    </row>
    <row r="1584" spans="1:2">
      <c r="A1584" s="408">
        <v>44557</v>
      </c>
      <c r="B1584">
        <v>0.48</v>
      </c>
    </row>
    <row r="1585" spans="1:2">
      <c r="A1585" s="408">
        <v>44558</v>
      </c>
      <c r="B1585">
        <v>0.37</v>
      </c>
    </row>
    <row r="1586" spans="1:2">
      <c r="A1586" s="408">
        <v>44559</v>
      </c>
      <c r="B1586">
        <v>0.26</v>
      </c>
    </row>
    <row r="1587" spans="1:2">
      <c r="A1587" s="408">
        <v>44560</v>
      </c>
      <c r="B1587">
        <v>0.17</v>
      </c>
    </row>
    <row r="1588" spans="1:2">
      <c r="A1588" s="408">
        <v>44561</v>
      </c>
      <c r="B1588">
        <v>0.09</v>
      </c>
    </row>
    <row r="1589" spans="1:2">
      <c r="A1589" s="408">
        <v>44576</v>
      </c>
      <c r="B1589">
        <v>0.94</v>
      </c>
    </row>
    <row r="1590" spans="1:2">
      <c r="A1590" s="408">
        <v>44577</v>
      </c>
      <c r="B1590">
        <v>0.97</v>
      </c>
    </row>
    <row r="1591" spans="1:2">
      <c r="A1591" s="408">
        <v>44578</v>
      </c>
      <c r="B1591">
        <v>0.99</v>
      </c>
    </row>
    <row r="1592" spans="1:2">
      <c r="A1592" s="408">
        <v>44579</v>
      </c>
      <c r="B1592">
        <v>1</v>
      </c>
    </row>
    <row r="1593" spans="1:2">
      <c r="A1593" s="408">
        <v>44580</v>
      </c>
      <c r="B1593">
        <v>0.98</v>
      </c>
    </row>
    <row r="1594" spans="1:2">
      <c r="A1594" s="408">
        <v>44581</v>
      </c>
      <c r="B1594">
        <v>0.95</v>
      </c>
    </row>
    <row r="1595" spans="1:2">
      <c r="A1595" s="408">
        <v>44582</v>
      </c>
      <c r="B1595">
        <v>0.89</v>
      </c>
    </row>
    <row r="1596" spans="1:2">
      <c r="A1596" s="408">
        <v>44583</v>
      </c>
      <c r="B1596">
        <v>0.82</v>
      </c>
    </row>
    <row r="1597" spans="1:2">
      <c r="A1597" s="408">
        <v>44584</v>
      </c>
      <c r="B1597">
        <v>0.73</v>
      </c>
    </row>
    <row r="1598" spans="1:2">
      <c r="A1598" s="408">
        <v>44585</v>
      </c>
      <c r="B1598">
        <v>0.63</v>
      </c>
    </row>
    <row r="1599" spans="1:2">
      <c r="A1599" s="408">
        <v>44586</v>
      </c>
      <c r="B1599">
        <v>0.53</v>
      </c>
    </row>
    <row r="1600" spans="1:2">
      <c r="A1600" s="408">
        <v>44587</v>
      </c>
      <c r="B1600">
        <v>0.42</v>
      </c>
    </row>
    <row r="1601" spans="1:2">
      <c r="A1601" s="408">
        <v>44588</v>
      </c>
      <c r="B1601">
        <v>0.31</v>
      </c>
    </row>
    <row r="1602" spans="1:2">
      <c r="A1602" s="408">
        <v>44589</v>
      </c>
      <c r="B1602">
        <v>0.2</v>
      </c>
    </row>
    <row r="1603" spans="1:2">
      <c r="A1603" s="408">
        <v>44590</v>
      </c>
      <c r="B1603">
        <v>0.12</v>
      </c>
    </row>
    <row r="1604" spans="1:2">
      <c r="A1604" s="408">
        <v>44591</v>
      </c>
      <c r="B1604">
        <v>0.05</v>
      </c>
    </row>
    <row r="1605" spans="1:2">
      <c r="A1605" s="408">
        <v>44592</v>
      </c>
      <c r="B1605">
        <v>0.01</v>
      </c>
    </row>
    <row r="1606" spans="1:2">
      <c r="A1606" s="408">
        <v>44593</v>
      </c>
      <c r="B1606">
        <v>0</v>
      </c>
    </row>
    <row r="1607" spans="1:2">
      <c r="A1607" s="408">
        <v>44594</v>
      </c>
      <c r="B1607">
        <v>0.02</v>
      </c>
    </row>
    <row r="1608" spans="1:2">
      <c r="A1608" s="408">
        <v>44595</v>
      </c>
      <c r="B1608">
        <v>0.06</v>
      </c>
    </row>
    <row r="1609" spans="1:2">
      <c r="A1609" s="408">
        <v>44596</v>
      </c>
      <c r="B1609">
        <v>0.12</v>
      </c>
    </row>
    <row r="1610" spans="1:2">
      <c r="A1610" s="408">
        <v>44597</v>
      </c>
      <c r="B1610">
        <v>0.2</v>
      </c>
    </row>
    <row r="1611" spans="1:2">
      <c r="A1611" s="408">
        <v>44598</v>
      </c>
      <c r="B1611">
        <v>0.28999999999999998</v>
      </c>
    </row>
    <row r="1612" spans="1:2">
      <c r="A1612" s="408">
        <v>44599</v>
      </c>
      <c r="B1612">
        <v>0.38</v>
      </c>
    </row>
    <row r="1613" spans="1:2">
      <c r="A1613" s="408">
        <v>44600</v>
      </c>
      <c r="B1613">
        <v>0.48</v>
      </c>
    </row>
    <row r="1614" spans="1:2">
      <c r="A1614" s="408">
        <v>44601</v>
      </c>
      <c r="B1614">
        <v>0.56999999999999995</v>
      </c>
    </row>
    <row r="1615" spans="1:2">
      <c r="A1615" s="408">
        <v>44602</v>
      </c>
      <c r="B1615">
        <v>0.66</v>
      </c>
    </row>
    <row r="1616" spans="1:2">
      <c r="A1616" s="408">
        <v>44603</v>
      </c>
      <c r="B1616">
        <v>0.75</v>
      </c>
    </row>
    <row r="1617" spans="1:2">
      <c r="A1617" s="408">
        <v>44604</v>
      </c>
      <c r="B1617">
        <v>0.83</v>
      </c>
    </row>
    <row r="1618" spans="1:2">
      <c r="A1618" s="408">
        <v>44605</v>
      </c>
      <c r="B1618">
        <v>0.89</v>
      </c>
    </row>
    <row r="1619" spans="1:2">
      <c r="A1619" s="408">
        <v>44606</v>
      </c>
      <c r="B1619">
        <v>0.94</v>
      </c>
    </row>
    <row r="1620" spans="1:2">
      <c r="A1620" s="408">
        <v>44607</v>
      </c>
      <c r="B1620">
        <v>0.98</v>
      </c>
    </row>
    <row r="1621" spans="1:2">
      <c r="A1621" s="408">
        <v>44608</v>
      </c>
      <c r="B1621">
        <v>1</v>
      </c>
    </row>
    <row r="1622" spans="1:2">
      <c r="A1622" s="408">
        <v>44609</v>
      </c>
      <c r="B1622">
        <v>0.99</v>
      </c>
    </row>
    <row r="1623" spans="1:2">
      <c r="A1623" s="408">
        <v>44610</v>
      </c>
      <c r="B1623">
        <v>0.97</v>
      </c>
    </row>
    <row r="1624" spans="1:2">
      <c r="A1624" s="408">
        <v>44611</v>
      </c>
      <c r="B1624">
        <v>0.92</v>
      </c>
    </row>
    <row r="1625" spans="1:2">
      <c r="A1625" s="408">
        <v>44612</v>
      </c>
      <c r="B1625">
        <v>0.86</v>
      </c>
    </row>
    <row r="1626" spans="1:2">
      <c r="A1626" s="408">
        <v>44613</v>
      </c>
      <c r="B1626">
        <v>0.78</v>
      </c>
    </row>
    <row r="1627" spans="1:2">
      <c r="A1627" s="408">
        <v>44614</v>
      </c>
      <c r="B1627">
        <v>0.68</v>
      </c>
    </row>
    <row r="1628" spans="1:2">
      <c r="A1628" s="408">
        <v>44615</v>
      </c>
      <c r="B1628">
        <v>0.56999999999999995</v>
      </c>
    </row>
    <row r="1629" spans="1:2">
      <c r="A1629" s="408">
        <v>44616</v>
      </c>
      <c r="B1629">
        <v>0.46</v>
      </c>
    </row>
    <row r="1630" spans="1:2">
      <c r="A1630" s="408">
        <v>44617</v>
      </c>
      <c r="B1630">
        <v>0.34</v>
      </c>
    </row>
    <row r="1631" spans="1:2">
      <c r="A1631" s="408">
        <v>44618</v>
      </c>
      <c r="B1631">
        <v>0.24</v>
      </c>
    </row>
    <row r="1632" spans="1:2">
      <c r="A1632" s="408">
        <v>44619</v>
      </c>
      <c r="B1632">
        <v>0.15</v>
      </c>
    </row>
    <row r="1633" spans="1:2">
      <c r="A1633" s="408">
        <v>44620</v>
      </c>
      <c r="B1633">
        <v>0.08</v>
      </c>
    </row>
    <row r="1634" spans="1:2">
      <c r="A1634" s="408">
        <v>44621</v>
      </c>
      <c r="B1634">
        <v>0.03</v>
      </c>
    </row>
    <row r="1635" spans="1:2">
      <c r="A1635" s="408">
        <v>44622</v>
      </c>
      <c r="B1635">
        <v>0</v>
      </c>
    </row>
    <row r="1636" spans="1:2">
      <c r="A1636" s="408">
        <v>44623</v>
      </c>
      <c r="B1636">
        <v>0.01</v>
      </c>
    </row>
    <row r="1637" spans="1:2">
      <c r="A1637" s="408">
        <v>44624</v>
      </c>
      <c r="B1637">
        <v>0.03</v>
      </c>
    </row>
    <row r="1638" spans="1:2">
      <c r="A1638" s="408">
        <v>44625</v>
      </c>
      <c r="B1638">
        <v>0.08</v>
      </c>
    </row>
    <row r="1639" spans="1:2">
      <c r="A1639" s="408">
        <v>44626</v>
      </c>
      <c r="B1639">
        <v>0.14000000000000001</v>
      </c>
    </row>
    <row r="1640" spans="1:2">
      <c r="A1640" s="408">
        <v>44627</v>
      </c>
      <c r="B1640">
        <v>0.22</v>
      </c>
    </row>
    <row r="1641" spans="1:2">
      <c r="A1641" s="408">
        <v>44628</v>
      </c>
      <c r="B1641">
        <v>0.31</v>
      </c>
    </row>
    <row r="1642" spans="1:2">
      <c r="A1642" s="408">
        <v>44629</v>
      </c>
      <c r="B1642">
        <v>0.4</v>
      </c>
    </row>
    <row r="1643" spans="1:2">
      <c r="A1643" s="408">
        <v>44630</v>
      </c>
      <c r="B1643">
        <v>0.49</v>
      </c>
    </row>
    <row r="1644" spans="1:2">
      <c r="A1644" s="408">
        <v>44631</v>
      </c>
      <c r="B1644">
        <v>0.57999999999999996</v>
      </c>
    </row>
    <row r="1645" spans="1:2">
      <c r="A1645" s="408">
        <v>44632</v>
      </c>
      <c r="B1645">
        <v>0.68</v>
      </c>
    </row>
    <row r="1646" spans="1:2">
      <c r="A1646" s="408">
        <v>44633</v>
      </c>
      <c r="B1646">
        <v>0.76</v>
      </c>
    </row>
    <row r="1647" spans="1:2">
      <c r="A1647" s="408">
        <v>44634</v>
      </c>
      <c r="B1647">
        <v>0.84</v>
      </c>
    </row>
    <row r="1648" spans="1:2">
      <c r="A1648" s="408">
        <v>44635</v>
      </c>
      <c r="B1648">
        <v>0.9</v>
      </c>
    </row>
    <row r="1649" spans="1:2">
      <c r="A1649" s="408">
        <v>44636</v>
      </c>
      <c r="B1649">
        <v>0.95</v>
      </c>
    </row>
    <row r="1650" spans="1:2">
      <c r="A1650" s="408">
        <v>44637</v>
      </c>
      <c r="B1650">
        <v>0.99</v>
      </c>
    </row>
    <row r="1651" spans="1:2">
      <c r="A1651" s="408">
        <v>44638</v>
      </c>
      <c r="B1651">
        <v>1</v>
      </c>
    </row>
    <row r="1652" spans="1:2">
      <c r="A1652" s="408">
        <v>44639</v>
      </c>
      <c r="B1652">
        <v>0.99</v>
      </c>
    </row>
    <row r="1653" spans="1:2">
      <c r="A1653" s="408">
        <v>44640</v>
      </c>
      <c r="B1653">
        <v>0.95</v>
      </c>
    </row>
    <row r="1654" spans="1:2">
      <c r="A1654" s="408">
        <v>44641</v>
      </c>
      <c r="B1654">
        <v>0.89</v>
      </c>
    </row>
    <row r="1655" spans="1:2">
      <c r="A1655" s="408">
        <v>44642</v>
      </c>
      <c r="B1655">
        <v>0.81</v>
      </c>
    </row>
    <row r="1656" spans="1:2">
      <c r="A1656" s="408">
        <v>44643</v>
      </c>
      <c r="B1656">
        <v>0.71</v>
      </c>
    </row>
    <row r="1657" spans="1:2">
      <c r="A1657" s="408">
        <v>44644</v>
      </c>
      <c r="B1657">
        <v>0.6</v>
      </c>
    </row>
    <row r="1658" spans="1:2">
      <c r="A1658" s="408">
        <v>44645</v>
      </c>
      <c r="B1658">
        <v>0.49</v>
      </c>
    </row>
    <row r="1659" spans="1:2">
      <c r="A1659" s="408">
        <v>44646</v>
      </c>
      <c r="B1659">
        <v>0.38</v>
      </c>
    </row>
    <row r="1660" spans="1:2">
      <c r="A1660" s="408">
        <v>44647</v>
      </c>
      <c r="B1660">
        <v>0.27</v>
      </c>
    </row>
    <row r="1661" spans="1:2">
      <c r="A1661" s="408">
        <v>44648</v>
      </c>
      <c r="B1661">
        <v>0.18</v>
      </c>
    </row>
    <row r="1662" spans="1:2">
      <c r="A1662" s="408">
        <v>44649</v>
      </c>
      <c r="B1662">
        <v>0.1</v>
      </c>
    </row>
    <row r="1663" spans="1:2">
      <c r="A1663" s="408">
        <v>44650</v>
      </c>
      <c r="B1663">
        <v>0.04</v>
      </c>
    </row>
    <row r="1664" spans="1:2">
      <c r="A1664" s="408">
        <v>44651</v>
      </c>
      <c r="B1664">
        <v>0.01</v>
      </c>
    </row>
    <row r="1665" spans="1:2">
      <c r="A1665" s="408">
        <v>44652</v>
      </c>
      <c r="B1665">
        <v>0</v>
      </c>
    </row>
    <row r="1666" spans="1:2">
      <c r="A1666" s="408">
        <v>44653</v>
      </c>
      <c r="B1666">
        <v>0.01</v>
      </c>
    </row>
    <row r="1667" spans="1:2">
      <c r="A1667" s="408">
        <v>44654</v>
      </c>
      <c r="B1667">
        <v>0.05</v>
      </c>
    </row>
    <row r="1668" spans="1:2">
      <c r="A1668" s="408">
        <v>44655</v>
      </c>
      <c r="B1668">
        <v>0.09</v>
      </c>
    </row>
    <row r="1669" spans="1:2">
      <c r="A1669" s="408">
        <v>44656</v>
      </c>
      <c r="B1669">
        <v>0.16</v>
      </c>
    </row>
    <row r="1670" spans="1:2">
      <c r="A1670" s="408">
        <v>44657</v>
      </c>
      <c r="B1670">
        <v>0.24</v>
      </c>
    </row>
    <row r="1671" spans="1:2">
      <c r="A1671" s="408">
        <v>44658</v>
      </c>
      <c r="B1671">
        <v>0.32</v>
      </c>
    </row>
    <row r="1672" spans="1:2">
      <c r="A1672" s="408">
        <v>44659</v>
      </c>
      <c r="B1672">
        <v>0.41</v>
      </c>
    </row>
    <row r="1673" spans="1:2">
      <c r="A1673" s="408">
        <v>44660</v>
      </c>
      <c r="B1673">
        <v>0.51</v>
      </c>
    </row>
    <row r="1674" spans="1:2">
      <c r="A1674" s="408">
        <v>44661</v>
      </c>
      <c r="B1674">
        <v>0.6</v>
      </c>
    </row>
    <row r="1675" spans="1:2">
      <c r="A1675" s="408">
        <v>44662</v>
      </c>
      <c r="B1675">
        <v>0.69</v>
      </c>
    </row>
    <row r="1676" spans="1:2">
      <c r="A1676" s="408">
        <v>44663</v>
      </c>
      <c r="B1676">
        <v>0.78</v>
      </c>
    </row>
    <row r="1677" spans="1:2">
      <c r="A1677" s="408">
        <v>44664</v>
      </c>
      <c r="B1677">
        <v>0.86</v>
      </c>
    </row>
    <row r="1678" spans="1:2">
      <c r="A1678" s="408">
        <v>44665</v>
      </c>
      <c r="B1678">
        <v>0.93</v>
      </c>
    </row>
    <row r="1679" spans="1:2">
      <c r="A1679" s="408">
        <v>44666</v>
      </c>
      <c r="B1679">
        <v>0.97</v>
      </c>
    </row>
    <row r="1680" spans="1:2">
      <c r="A1680" s="408">
        <v>44667</v>
      </c>
      <c r="B1680">
        <v>1</v>
      </c>
    </row>
    <row r="1681" spans="1:2">
      <c r="A1681" s="408">
        <v>44668</v>
      </c>
      <c r="B1681">
        <v>1</v>
      </c>
    </row>
    <row r="1682" spans="1:2">
      <c r="A1682" s="408">
        <v>44669</v>
      </c>
      <c r="B1682">
        <v>0.97</v>
      </c>
    </row>
    <row r="1683" spans="1:2">
      <c r="A1683" s="408">
        <v>44670</v>
      </c>
      <c r="B1683">
        <v>0.91</v>
      </c>
    </row>
    <row r="1684" spans="1:2">
      <c r="A1684" s="408">
        <v>44671</v>
      </c>
      <c r="B1684">
        <v>0.84</v>
      </c>
    </row>
    <row r="1685" spans="1:2">
      <c r="A1685" s="408">
        <v>44672</v>
      </c>
      <c r="B1685">
        <v>0.74</v>
      </c>
    </row>
    <row r="1686" spans="1:2">
      <c r="A1686" s="408">
        <v>44673</v>
      </c>
      <c r="B1686">
        <v>0.63</v>
      </c>
    </row>
    <row r="1687" spans="1:2">
      <c r="A1687" s="408">
        <v>44674</v>
      </c>
      <c r="B1687">
        <v>0.52</v>
      </c>
    </row>
    <row r="1688" spans="1:2">
      <c r="A1688" s="408">
        <v>44675</v>
      </c>
      <c r="B1688">
        <v>0.41</v>
      </c>
    </row>
    <row r="1689" spans="1:2">
      <c r="A1689" s="408">
        <v>44676</v>
      </c>
      <c r="B1689">
        <v>0.3</v>
      </c>
    </row>
    <row r="1690" spans="1:2">
      <c r="A1690" s="408">
        <v>44856</v>
      </c>
      <c r="B1690">
        <v>0.11</v>
      </c>
    </row>
    <row r="1691" spans="1:2">
      <c r="A1691" s="408">
        <v>44857</v>
      </c>
      <c r="B1691">
        <v>0.05</v>
      </c>
    </row>
    <row r="1692" spans="1:2">
      <c r="A1692" s="408">
        <v>44858</v>
      </c>
      <c r="B1692">
        <v>0.02</v>
      </c>
    </row>
    <row r="1693" spans="1:2">
      <c r="A1693" s="408">
        <v>44859</v>
      </c>
      <c r="B1693">
        <v>0</v>
      </c>
    </row>
    <row r="1694" spans="1:2">
      <c r="A1694" s="408">
        <v>44860</v>
      </c>
      <c r="B1694">
        <v>0.01</v>
      </c>
    </row>
    <row r="1695" spans="1:2">
      <c r="A1695" s="408">
        <v>44861</v>
      </c>
      <c r="B1695">
        <v>0.05</v>
      </c>
    </row>
    <row r="1696" spans="1:2">
      <c r="A1696" s="408">
        <v>44862</v>
      </c>
      <c r="B1696">
        <v>0.1</v>
      </c>
    </row>
    <row r="1697" spans="1:2">
      <c r="A1697" s="408">
        <v>44863</v>
      </c>
      <c r="B1697">
        <v>0.19</v>
      </c>
    </row>
    <row r="1698" spans="1:2">
      <c r="A1698" s="408">
        <v>44864</v>
      </c>
      <c r="B1698">
        <v>0.28000000000000003</v>
      </c>
    </row>
    <row r="1699" spans="1:2">
      <c r="A1699" s="408">
        <v>44865</v>
      </c>
      <c r="B1699">
        <v>0.39</v>
      </c>
    </row>
    <row r="1700" spans="1:2">
      <c r="A1700" s="408">
        <v>44866</v>
      </c>
      <c r="B1700">
        <v>0.51</v>
      </c>
    </row>
    <row r="1701" spans="1:2">
      <c r="A1701" s="408">
        <v>44867</v>
      </c>
      <c r="B1701">
        <v>0.62</v>
      </c>
    </row>
    <row r="1702" spans="1:2">
      <c r="A1702" s="408">
        <v>44868</v>
      </c>
      <c r="B1702">
        <v>0.73</v>
      </c>
    </row>
    <row r="1703" spans="1:2">
      <c r="A1703" s="408">
        <v>44869</v>
      </c>
      <c r="B1703">
        <v>0.82</v>
      </c>
    </row>
    <row r="1704" spans="1:2">
      <c r="A1704" s="408">
        <v>44870</v>
      </c>
      <c r="B1704">
        <v>0.89</v>
      </c>
    </row>
    <row r="1705" spans="1:2">
      <c r="A1705" s="408">
        <v>44871</v>
      </c>
      <c r="B1705">
        <v>0.95</v>
      </c>
    </row>
    <row r="1706" spans="1:2">
      <c r="A1706" s="408">
        <v>44872</v>
      </c>
      <c r="B1706">
        <v>0.99</v>
      </c>
    </row>
    <row r="1707" spans="1:2">
      <c r="A1707" s="408">
        <v>44873</v>
      </c>
      <c r="B1707">
        <v>1</v>
      </c>
    </row>
    <row r="1708" spans="1:2">
      <c r="A1708" s="408">
        <v>44874</v>
      </c>
      <c r="B1708">
        <v>0.99</v>
      </c>
    </row>
    <row r="1709" spans="1:2">
      <c r="A1709" s="408">
        <v>44875</v>
      </c>
      <c r="B1709">
        <v>0.96</v>
      </c>
    </row>
    <row r="1710" spans="1:2">
      <c r="A1710" s="408">
        <v>44876</v>
      </c>
      <c r="B1710">
        <v>0.92</v>
      </c>
    </row>
    <row r="1711" spans="1:2">
      <c r="A1711" s="408">
        <v>44877</v>
      </c>
      <c r="B1711">
        <v>0.86</v>
      </c>
    </row>
    <row r="1712" spans="1:2">
      <c r="A1712" s="408">
        <v>44878</v>
      </c>
      <c r="B1712">
        <v>0.79</v>
      </c>
    </row>
    <row r="1713" spans="1:2">
      <c r="A1713" s="408">
        <v>44879</v>
      </c>
      <c r="B1713">
        <v>0.71</v>
      </c>
    </row>
    <row r="1714" spans="1:2">
      <c r="A1714" s="408">
        <v>44880</v>
      </c>
      <c r="B1714">
        <v>0.62</v>
      </c>
    </row>
    <row r="1715" spans="1:2">
      <c r="A1715" s="408">
        <v>44881</v>
      </c>
      <c r="B1715">
        <v>0.52</v>
      </c>
    </row>
    <row r="1716" spans="1:2">
      <c r="A1716" s="408">
        <v>44882</v>
      </c>
      <c r="B1716">
        <v>0.43</v>
      </c>
    </row>
    <row r="1717" spans="1:2">
      <c r="A1717" s="408">
        <v>44883</v>
      </c>
      <c r="B1717">
        <v>0.33</v>
      </c>
    </row>
    <row r="1718" spans="1:2">
      <c r="A1718" s="408">
        <v>44963</v>
      </c>
      <c r="B1718">
        <v>0.98</v>
      </c>
    </row>
    <row r="1719" spans="1:2">
      <c r="A1719" s="408">
        <v>44964</v>
      </c>
      <c r="B1719">
        <v>0.94</v>
      </c>
    </row>
    <row r="1720" spans="1:2">
      <c r="A1720" s="408">
        <v>44965</v>
      </c>
      <c r="B1720">
        <v>0.89</v>
      </c>
    </row>
    <row r="1721" spans="1:2">
      <c r="A1721" s="408">
        <v>44966</v>
      </c>
      <c r="B1721">
        <v>0.82</v>
      </c>
    </row>
    <row r="1722" spans="1:2">
      <c r="A1722" s="408">
        <v>44967</v>
      </c>
      <c r="B1722">
        <v>0.73</v>
      </c>
    </row>
    <row r="1723" spans="1:2">
      <c r="A1723" s="408">
        <v>44968</v>
      </c>
      <c r="B1723">
        <v>0.64</v>
      </c>
    </row>
    <row r="1724" spans="1:2">
      <c r="A1724" s="408">
        <v>44969</v>
      </c>
      <c r="B1724">
        <v>0.54</v>
      </c>
    </row>
    <row r="1725" spans="1:2">
      <c r="A1725" s="408">
        <v>44970</v>
      </c>
      <c r="B1725">
        <v>0.43</v>
      </c>
    </row>
    <row r="1726" spans="1:2">
      <c r="A1726" s="408">
        <v>44971</v>
      </c>
      <c r="B1726">
        <v>0.32</v>
      </c>
    </row>
    <row r="1727" spans="1:2">
      <c r="A1727" s="408">
        <v>44972</v>
      </c>
      <c r="B1727">
        <v>0.22</v>
      </c>
    </row>
    <row r="1728" spans="1:2">
      <c r="A1728" s="408">
        <v>44973</v>
      </c>
      <c r="B1728">
        <v>0.13</v>
      </c>
    </row>
    <row r="1729" spans="1:2">
      <c r="A1729" s="408">
        <v>44974</v>
      </c>
      <c r="B1729">
        <v>0.06</v>
      </c>
    </row>
    <row r="1730" spans="1:2">
      <c r="A1730" s="408">
        <v>44975</v>
      </c>
      <c r="B1730">
        <v>0.02</v>
      </c>
    </row>
    <row r="1731" spans="1:2">
      <c r="A1731" s="408">
        <v>44976</v>
      </c>
      <c r="B1731">
        <v>0</v>
      </c>
    </row>
    <row r="1732" spans="1:2">
      <c r="A1732" s="408">
        <v>44977</v>
      </c>
      <c r="B1732">
        <v>0.02</v>
      </c>
    </row>
    <row r="1733" spans="1:2">
      <c r="A1733" s="408">
        <v>44978</v>
      </c>
      <c r="B1733">
        <v>0.06</v>
      </c>
    </row>
    <row r="1734" spans="1:2">
      <c r="A1734" s="408">
        <v>44979</v>
      </c>
      <c r="B1734">
        <v>0.13</v>
      </c>
    </row>
    <row r="1735" spans="1:2">
      <c r="A1735" s="408">
        <v>44980</v>
      </c>
      <c r="B1735">
        <v>0.21</v>
      </c>
    </row>
    <row r="1736" spans="1:2">
      <c r="A1736" s="408">
        <v>44981</v>
      </c>
      <c r="B1736">
        <v>0.3</v>
      </c>
    </row>
    <row r="1737" spans="1:2">
      <c r="A1737" s="408">
        <v>44982</v>
      </c>
      <c r="B1737">
        <v>0.4</v>
      </c>
    </row>
    <row r="1738" spans="1:2">
      <c r="A1738" s="408">
        <v>44983</v>
      </c>
      <c r="B1738">
        <v>0.5</v>
      </c>
    </row>
    <row r="1739" spans="1:2">
      <c r="A1739" s="408">
        <v>44984</v>
      </c>
      <c r="B1739">
        <v>0.6</v>
      </c>
    </row>
    <row r="1740" spans="1:2">
      <c r="A1740" s="408">
        <v>44985</v>
      </c>
      <c r="B1740" t="s">
        <v>550</v>
      </c>
    </row>
    <row r="1741" spans="1:2">
      <c r="A1741" s="408">
        <v>44986</v>
      </c>
      <c r="B1741">
        <v>0.77</v>
      </c>
    </row>
    <row r="1742" spans="1:2">
      <c r="A1742" s="408">
        <v>44987</v>
      </c>
      <c r="B1742">
        <v>0.85</v>
      </c>
    </row>
    <row r="1743" spans="1:2">
      <c r="A1743" s="408">
        <v>44988</v>
      </c>
      <c r="B1743">
        <v>0.91</v>
      </c>
    </row>
    <row r="1744" spans="1:2">
      <c r="A1744" s="408">
        <v>44989</v>
      </c>
      <c r="B1744">
        <v>0.95</v>
      </c>
    </row>
    <row r="1745" spans="1:2">
      <c r="A1745" s="408">
        <v>44990</v>
      </c>
      <c r="B1745">
        <v>0.99</v>
      </c>
    </row>
    <row r="1746" spans="1:2">
      <c r="A1746" s="408">
        <v>44991</v>
      </c>
      <c r="B1746">
        <v>1</v>
      </c>
    </row>
    <row r="1747" spans="1:2">
      <c r="A1747" s="408">
        <v>44992</v>
      </c>
      <c r="B1747">
        <v>0.99</v>
      </c>
    </row>
    <row r="1748" spans="1:2">
      <c r="A1748" s="408">
        <v>44993</v>
      </c>
      <c r="B1748">
        <v>0.97</v>
      </c>
    </row>
    <row r="1749" spans="1:2">
      <c r="A1749" s="408">
        <v>44994</v>
      </c>
      <c r="B1749">
        <v>0.92</v>
      </c>
    </row>
    <row r="1750" spans="1:2">
      <c r="A1750" s="408">
        <v>44995</v>
      </c>
      <c r="B1750">
        <v>0.86</v>
      </c>
    </row>
    <row r="1751" spans="1:2">
      <c r="A1751" s="408">
        <v>44996</v>
      </c>
      <c r="B1751">
        <v>0.78</v>
      </c>
    </row>
    <row r="1752" spans="1:2">
      <c r="A1752" s="408">
        <v>44997</v>
      </c>
      <c r="B1752">
        <v>0.69</v>
      </c>
    </row>
    <row r="1753" spans="1:2">
      <c r="A1753" s="408">
        <v>44998</v>
      </c>
      <c r="B1753">
        <v>0.57999999999999996</v>
      </c>
    </row>
    <row r="1754" spans="1:2">
      <c r="A1754" s="408">
        <v>44999</v>
      </c>
      <c r="B1754">
        <v>0.47</v>
      </c>
    </row>
    <row r="1755" spans="1:2">
      <c r="A1755" s="408">
        <v>45000</v>
      </c>
      <c r="B1755">
        <v>0.36</v>
      </c>
    </row>
    <row r="1756" spans="1:2">
      <c r="A1756" s="408">
        <v>45001</v>
      </c>
      <c r="B1756">
        <v>0.25</v>
      </c>
    </row>
    <row r="1757" spans="1:2">
      <c r="A1757" s="408">
        <v>45002</v>
      </c>
      <c r="B1757">
        <v>0.16</v>
      </c>
    </row>
    <row r="1758" spans="1:2">
      <c r="A1758" s="408">
        <v>45003</v>
      </c>
      <c r="B1758">
        <v>0.08</v>
      </c>
    </row>
    <row r="1759" spans="1:2">
      <c r="A1759" s="408">
        <v>45004</v>
      </c>
      <c r="B1759">
        <v>0.03</v>
      </c>
    </row>
    <row r="1760" spans="1:2">
      <c r="A1760" s="408">
        <v>45005</v>
      </c>
      <c r="B1760">
        <v>0</v>
      </c>
    </row>
    <row r="1761" spans="1:2">
      <c r="A1761" s="408">
        <v>45006</v>
      </c>
      <c r="B1761">
        <v>0.01</v>
      </c>
    </row>
    <row r="1762" spans="1:2">
      <c r="A1762" s="408">
        <v>45007</v>
      </c>
      <c r="B1762">
        <v>0.03</v>
      </c>
    </row>
    <row r="1763" spans="1:2">
      <c r="A1763" s="408">
        <v>45008</v>
      </c>
      <c r="B1763">
        <v>0.09</v>
      </c>
    </row>
    <row r="1764" spans="1:2">
      <c r="A1764" s="408">
        <v>45009</v>
      </c>
      <c r="B1764">
        <v>0.16</v>
      </c>
    </row>
    <row r="1765" spans="1:2">
      <c r="A1765" s="408">
        <v>45010</v>
      </c>
      <c r="B1765">
        <v>0.24</v>
      </c>
    </row>
    <row r="1766" spans="1:2">
      <c r="A1766" s="408">
        <v>45011</v>
      </c>
      <c r="B1766">
        <v>0.33</v>
      </c>
    </row>
    <row r="1767" spans="1:2">
      <c r="A1767" s="408">
        <v>45012</v>
      </c>
      <c r="B1767">
        <v>0.43</v>
      </c>
    </row>
    <row r="1768" spans="1:2">
      <c r="A1768" s="408">
        <v>45013</v>
      </c>
      <c r="B1768">
        <v>0.52</v>
      </c>
    </row>
    <row r="1769" spans="1:2">
      <c r="A1769" s="408">
        <v>45014</v>
      </c>
      <c r="B1769">
        <v>0.62</v>
      </c>
    </row>
    <row r="1770" spans="1:2">
      <c r="A1770" s="408">
        <v>45015</v>
      </c>
      <c r="B1770">
        <v>0.71</v>
      </c>
    </row>
    <row r="1771" spans="1:2">
      <c r="A1771" s="408">
        <v>45016</v>
      </c>
      <c r="B1771"/>
    </row>
    <row r="1772" spans="1:2">
      <c r="A1772" s="408">
        <v>45017</v>
      </c>
      <c r="B1772">
        <v>0.86</v>
      </c>
    </row>
    <row r="1773" spans="1:2">
      <c r="A1773" s="408">
        <v>45018</v>
      </c>
      <c r="B1773">
        <v>0.92</v>
      </c>
    </row>
    <row r="1774" spans="1:2">
      <c r="A1774" s="408">
        <v>45019</v>
      </c>
      <c r="B1774">
        <v>0.96</v>
      </c>
    </row>
    <row r="1775" spans="1:2">
      <c r="A1775" s="408">
        <v>45020</v>
      </c>
      <c r="B1775">
        <v>0.99</v>
      </c>
    </row>
    <row r="1776" spans="1:2">
      <c r="A1776" s="408">
        <v>45021</v>
      </c>
      <c r="B1776">
        <v>1</v>
      </c>
    </row>
    <row r="1777" spans="1:2">
      <c r="A1777" s="408">
        <v>45022</v>
      </c>
      <c r="B1777">
        <v>0.99</v>
      </c>
    </row>
    <row r="1778" spans="1:2">
      <c r="A1778" s="408">
        <v>45023</v>
      </c>
      <c r="B1778">
        <v>0.95</v>
      </c>
    </row>
    <row r="1779" spans="1:2">
      <c r="A1779" s="408">
        <v>45024</v>
      </c>
      <c r="B1779">
        <v>0.89</v>
      </c>
    </row>
    <row r="1780" spans="1:2">
      <c r="A1780" s="408">
        <v>45025</v>
      </c>
      <c r="B1780">
        <v>0.82</v>
      </c>
    </row>
    <row r="1781" spans="1:2">
      <c r="A1781" s="408">
        <v>45026</v>
      </c>
      <c r="B1781">
        <v>0.73</v>
      </c>
    </row>
    <row r="1782" spans="1:2">
      <c r="A1782" s="408">
        <v>45027</v>
      </c>
      <c r="B1782">
        <v>0.62</v>
      </c>
    </row>
    <row r="1783" spans="1:2">
      <c r="A1783" s="408">
        <v>45028</v>
      </c>
      <c r="B1783">
        <v>0.51</v>
      </c>
    </row>
    <row r="1784" spans="1:2">
      <c r="A1784" s="408">
        <v>45029</v>
      </c>
      <c r="B1784">
        <v>0.39</v>
      </c>
    </row>
    <row r="1785" spans="1:2">
      <c r="A1785" s="408">
        <v>45030</v>
      </c>
      <c r="B1785">
        <v>0.28000000000000003</v>
      </c>
    </row>
    <row r="1786" spans="1:2">
      <c r="A1786" s="408">
        <v>45031</v>
      </c>
      <c r="B1786">
        <v>0.18</v>
      </c>
    </row>
    <row r="1787" spans="1:2">
      <c r="A1787" s="408">
        <v>45032</v>
      </c>
      <c r="B1787">
        <v>0.1</v>
      </c>
    </row>
    <row r="1788" spans="1:2">
      <c r="A1788" s="408">
        <v>45202</v>
      </c>
      <c r="B1788">
        <v>0.72</v>
      </c>
    </row>
    <row r="1789" spans="1:2">
      <c r="A1789" s="408">
        <v>45203</v>
      </c>
      <c r="B1789">
        <v>0.62</v>
      </c>
    </row>
    <row r="1790" spans="1:2">
      <c r="A1790" s="408">
        <v>45204</v>
      </c>
      <c r="B1790">
        <v>0.53</v>
      </c>
    </row>
    <row r="1791" spans="1:2">
      <c r="A1791" s="408">
        <v>45205</v>
      </c>
      <c r="B1791">
        <v>0.43</v>
      </c>
    </row>
    <row r="1792" spans="1:2">
      <c r="A1792" s="408">
        <v>45206</v>
      </c>
      <c r="B1792">
        <v>0.34</v>
      </c>
    </row>
    <row r="1793" spans="1:2">
      <c r="A1793" s="408">
        <v>45207</v>
      </c>
      <c r="B1793">
        <v>0.25</v>
      </c>
    </row>
    <row r="1794" spans="1:2">
      <c r="A1794" s="408">
        <v>45208</v>
      </c>
      <c r="B1794">
        <v>0.17</v>
      </c>
    </row>
    <row r="1795" spans="1:2">
      <c r="A1795" s="408">
        <v>45209</v>
      </c>
      <c r="B1795">
        <v>0.11</v>
      </c>
    </row>
    <row r="1796" spans="1:2">
      <c r="A1796" s="408">
        <v>45210</v>
      </c>
      <c r="B1796">
        <v>0.06</v>
      </c>
    </row>
    <row r="1797" spans="1:2">
      <c r="A1797" s="408">
        <v>45211</v>
      </c>
      <c r="B1797">
        <v>0.02</v>
      </c>
    </row>
    <row r="1798" spans="1:2">
      <c r="A1798" s="408">
        <v>45212</v>
      </c>
      <c r="B1798">
        <v>0</v>
      </c>
    </row>
    <row r="1799" spans="1:2">
      <c r="A1799" s="408">
        <v>45213</v>
      </c>
      <c r="B1799">
        <v>0</v>
      </c>
    </row>
    <row r="1800" spans="1:2">
      <c r="A1800" s="408">
        <v>45214</v>
      </c>
      <c r="B1800">
        <v>0.03</v>
      </c>
    </row>
    <row r="1801" spans="1:2">
      <c r="A1801" s="408">
        <v>45215</v>
      </c>
      <c r="B1801">
        <v>7.0000000000000007E-2</v>
      </c>
    </row>
    <row r="1802" spans="1:2">
      <c r="A1802" s="408">
        <v>45216</v>
      </c>
      <c r="B1802">
        <v>0.13</v>
      </c>
    </row>
    <row r="1803" spans="1:2">
      <c r="A1803" s="408">
        <v>45217</v>
      </c>
      <c r="B1803">
        <v>0.21</v>
      </c>
    </row>
    <row r="1804" spans="1:2">
      <c r="A1804" s="408">
        <v>45218</v>
      </c>
      <c r="B1804">
        <v>0.3</v>
      </c>
    </row>
    <row r="1805" spans="1:2">
      <c r="A1805" s="408">
        <v>45219</v>
      </c>
      <c r="B1805">
        <v>0.41</v>
      </c>
    </row>
    <row r="1806" spans="1:2">
      <c r="A1806" s="408">
        <v>45220</v>
      </c>
      <c r="B1806">
        <v>0.52</v>
      </c>
    </row>
    <row r="1807" spans="1:2">
      <c r="A1807" s="408">
        <v>45221</v>
      </c>
      <c r="B1807">
        <v>0.64</v>
      </c>
    </row>
    <row r="1808" spans="1:2">
      <c r="A1808" s="408">
        <v>45222</v>
      </c>
      <c r="B1808">
        <v>0.74</v>
      </c>
    </row>
    <row r="1809" spans="1:2">
      <c r="A1809" s="408">
        <v>45223</v>
      </c>
      <c r="B1809">
        <v>0.84</v>
      </c>
    </row>
    <row r="1810" spans="1:2">
      <c r="A1810" s="408">
        <v>45224</v>
      </c>
      <c r="B1810">
        <v>0.92</v>
      </c>
    </row>
    <row r="1811" spans="1:2">
      <c r="A1811" s="408">
        <v>45225</v>
      </c>
      <c r="B1811">
        <v>0.97</v>
      </c>
    </row>
    <row r="1812" spans="1:2">
      <c r="A1812" s="408">
        <v>45226</v>
      </c>
      <c r="B1812">
        <v>1</v>
      </c>
    </row>
    <row r="1813" spans="1:2">
      <c r="A1813" s="408" t="s">
        <v>551</v>
      </c>
      <c r="B1813">
        <v>0.75</v>
      </c>
    </row>
    <row r="1814" spans="1:2">
      <c r="A1814" s="408" t="s">
        <v>552</v>
      </c>
      <c r="B1814">
        <v>0.67</v>
      </c>
    </row>
    <row r="1815" spans="1:2">
      <c r="A1815" s="408" t="s">
        <v>553</v>
      </c>
      <c r="B1815">
        <v>0.57999999999999996</v>
      </c>
    </row>
    <row r="1816" spans="1:2">
      <c r="A1816" s="408" t="s">
        <v>554</v>
      </c>
      <c r="B1816">
        <v>0.48</v>
      </c>
    </row>
    <row r="1817" spans="1:2">
      <c r="A1817" s="408" t="s">
        <v>555</v>
      </c>
      <c r="B1817">
        <v>0.39</v>
      </c>
    </row>
    <row r="1818" spans="1:2">
      <c r="A1818" s="408" t="s">
        <v>556</v>
      </c>
      <c r="B1818">
        <v>0.28999999999999998</v>
      </c>
    </row>
    <row r="1819" spans="1:2">
      <c r="A1819" s="408" t="s">
        <v>557</v>
      </c>
      <c r="B1819">
        <v>0.2</v>
      </c>
    </row>
    <row r="1820" spans="1:2">
      <c r="A1820" s="408" t="s">
        <v>558</v>
      </c>
      <c r="B1820">
        <v>0.13</v>
      </c>
    </row>
    <row r="1821" spans="1:2">
      <c r="A1821" s="408" t="s">
        <v>559</v>
      </c>
      <c r="B1821">
        <v>0.06</v>
      </c>
    </row>
    <row r="1822" spans="1:2">
      <c r="A1822" s="408" t="s">
        <v>560</v>
      </c>
      <c r="B1822">
        <v>0.02</v>
      </c>
    </row>
    <row r="1823" spans="1:2">
      <c r="A1823" s="408" t="s">
        <v>561</v>
      </c>
      <c r="B1823">
        <v>0</v>
      </c>
    </row>
    <row r="1824" spans="1:2">
      <c r="A1824" s="408" t="s">
        <v>562</v>
      </c>
      <c r="B1824">
        <v>0.01</v>
      </c>
    </row>
    <row r="1825" spans="1:2">
      <c r="A1825" s="408" t="s">
        <v>563</v>
      </c>
      <c r="B1825">
        <v>0.05</v>
      </c>
    </row>
    <row r="1826" spans="1:2">
      <c r="A1826" s="408" t="s">
        <v>564</v>
      </c>
      <c r="B1826">
        <v>0.11</v>
      </c>
    </row>
    <row r="1827" spans="1:2">
      <c r="A1827" s="408" t="s">
        <v>565</v>
      </c>
      <c r="B1827">
        <v>0.2</v>
      </c>
    </row>
    <row r="1828" spans="1:2">
      <c r="A1828" s="408" t="s">
        <v>566</v>
      </c>
      <c r="B1828">
        <v>0.3</v>
      </c>
    </row>
    <row r="1829" spans="1:2">
      <c r="A1829" s="408" t="s">
        <v>567</v>
      </c>
      <c r="B1829">
        <v>0.41</v>
      </c>
    </row>
    <row r="1830" spans="1:2">
      <c r="A1830" s="408" t="s">
        <v>568</v>
      </c>
      <c r="B1830">
        <v>0.52</v>
      </c>
    </row>
    <row r="1831" spans="1:2">
      <c r="A1831" s="408" t="s">
        <v>569</v>
      </c>
      <c r="B1831">
        <v>0.63</v>
      </c>
    </row>
    <row r="1832" spans="1:2">
      <c r="A1832" s="408" t="s">
        <v>570</v>
      </c>
      <c r="B1832">
        <v>0.73</v>
      </c>
    </row>
    <row r="1833" spans="1:2">
      <c r="A1833" s="408" t="s">
        <v>571</v>
      </c>
      <c r="B1833">
        <v>0.82</v>
      </c>
    </row>
    <row r="1834" spans="1:2">
      <c r="A1834" s="408" t="s">
        <v>572</v>
      </c>
      <c r="B1834">
        <v>0.89</v>
      </c>
    </row>
    <row r="1835" spans="1:2">
      <c r="A1835" s="408" t="s">
        <v>573</v>
      </c>
      <c r="B1835">
        <v>0.94</v>
      </c>
    </row>
    <row r="1836" spans="1:2">
      <c r="A1836" s="408" t="s">
        <v>574</v>
      </c>
      <c r="B1836">
        <v>0.98</v>
      </c>
    </row>
    <row r="1837" spans="1:2">
      <c r="A1837" s="408" t="s">
        <v>575</v>
      </c>
      <c r="B1837">
        <v>1</v>
      </c>
    </row>
    <row r="1838" spans="1:2">
      <c r="A1838" s="408" t="s">
        <v>576</v>
      </c>
      <c r="B1838">
        <v>1</v>
      </c>
    </row>
    <row r="1839" spans="1:2">
      <c r="A1839" s="408" t="s">
        <v>577</v>
      </c>
      <c r="B1839">
        <v>0.98</v>
      </c>
    </row>
    <row r="1840" spans="1:2">
      <c r="A1840" s="408" t="s">
        <v>578</v>
      </c>
      <c r="B1840">
        <v>0.94</v>
      </c>
    </row>
    <row r="1841" spans="1:2">
      <c r="A1841" s="408" t="s">
        <v>579</v>
      </c>
      <c r="B1841">
        <v>0.89</v>
      </c>
    </row>
    <row r="1842" spans="1:2">
      <c r="A1842" s="408" t="s">
        <v>580</v>
      </c>
      <c r="B1842">
        <v>0.82</v>
      </c>
    </row>
    <row r="1843" spans="1:2">
      <c r="A1843" s="408" t="s">
        <v>581</v>
      </c>
      <c r="B1843">
        <v>0.74</v>
      </c>
    </row>
    <row r="1844" spans="1:2">
      <c r="A1844" s="408" t="s">
        <v>582</v>
      </c>
      <c r="B1844">
        <v>0.66</v>
      </c>
    </row>
    <row r="1845" spans="1:2">
      <c r="A1845" s="408" t="s">
        <v>583</v>
      </c>
      <c r="B1845">
        <v>0.56000000000000005</v>
      </c>
    </row>
    <row r="1846" spans="1:2">
      <c r="A1846" s="408" t="s">
        <v>584</v>
      </c>
      <c r="B1846">
        <v>0.47</v>
      </c>
    </row>
    <row r="1847" spans="1:2">
      <c r="A1847" s="408" t="s">
        <v>585</v>
      </c>
      <c r="B1847">
        <v>0.36</v>
      </c>
    </row>
    <row r="1848" spans="1:2">
      <c r="A1848" s="408" t="s">
        <v>586</v>
      </c>
      <c r="B1848">
        <v>0.27</v>
      </c>
    </row>
    <row r="1849" spans="1:2">
      <c r="A1849" s="408" t="s">
        <v>587</v>
      </c>
      <c r="B1849">
        <v>0.18</v>
      </c>
    </row>
    <row r="1850" spans="1:2">
      <c r="A1850" s="408" t="s">
        <v>588</v>
      </c>
      <c r="B1850">
        <v>0.1</v>
      </c>
    </row>
    <row r="1851" spans="1:2">
      <c r="A1851" s="408" t="s">
        <v>589</v>
      </c>
      <c r="B1851">
        <v>0.04</v>
      </c>
    </row>
    <row r="1852" spans="1:2">
      <c r="A1852" s="408" t="s">
        <v>590</v>
      </c>
      <c r="B1852">
        <v>0.01</v>
      </c>
    </row>
    <row r="1853" spans="1:2">
      <c r="A1853" s="408" t="s">
        <v>591</v>
      </c>
      <c r="B1853">
        <v>0</v>
      </c>
    </row>
    <row r="1854" spans="1:2">
      <c r="A1854" s="408" t="s">
        <v>592</v>
      </c>
      <c r="B1854">
        <v>0.03</v>
      </c>
    </row>
    <row r="1855" spans="1:2">
      <c r="A1855" s="408" t="s">
        <v>593</v>
      </c>
      <c r="B1855">
        <v>0.08</v>
      </c>
    </row>
    <row r="1856" spans="1:2">
      <c r="A1856" s="408" t="s">
        <v>594</v>
      </c>
      <c r="B1856">
        <v>0.16</v>
      </c>
    </row>
    <row r="1857" spans="1:2">
      <c r="A1857" s="408" t="s">
        <v>595</v>
      </c>
      <c r="B1857">
        <v>0.26</v>
      </c>
    </row>
    <row r="1858" spans="1:2">
      <c r="A1858" s="408" t="s">
        <v>596</v>
      </c>
      <c r="B1858">
        <v>0.36</v>
      </c>
    </row>
    <row r="1859" spans="1:2">
      <c r="A1859" s="408" t="s">
        <v>597</v>
      </c>
      <c r="B1859">
        <v>0.47</v>
      </c>
    </row>
    <row r="1860" spans="1:2">
      <c r="A1860" s="408" t="s">
        <v>598</v>
      </c>
      <c r="B1860">
        <v>0.57999999999999996</v>
      </c>
    </row>
    <row r="1861" spans="1:2">
      <c r="A1861" s="408" t="s">
        <v>599</v>
      </c>
      <c r="B1861">
        <v>0.68</v>
      </c>
    </row>
    <row r="1862" spans="1:2">
      <c r="A1862" s="408" t="s">
        <v>600</v>
      </c>
      <c r="B1862">
        <v>0.77</v>
      </c>
    </row>
    <row r="1863" spans="1:2">
      <c r="A1863" s="408" t="s">
        <v>601</v>
      </c>
      <c r="B1863">
        <v>0.84</v>
      </c>
    </row>
    <row r="1864" spans="1:2">
      <c r="A1864" s="408" t="s">
        <v>602</v>
      </c>
      <c r="B1864">
        <v>0.91</v>
      </c>
    </row>
    <row r="1865" spans="1:2">
      <c r="A1865" s="408" t="s">
        <v>603</v>
      </c>
      <c r="B1865">
        <v>0.96</v>
      </c>
    </row>
    <row r="1866" spans="1:2">
      <c r="A1866" s="408" t="s">
        <v>604</v>
      </c>
      <c r="B1866">
        <v>0.99</v>
      </c>
    </row>
    <row r="1867" spans="1:2">
      <c r="A1867" s="408" t="s">
        <v>605</v>
      </c>
      <c r="B1867">
        <v>1</v>
      </c>
    </row>
    <row r="1868" spans="1:2">
      <c r="A1868" s="408" t="s">
        <v>606</v>
      </c>
      <c r="B1868">
        <v>0.99</v>
      </c>
    </row>
    <row r="1869" spans="1:2">
      <c r="A1869" s="408" t="s">
        <v>607</v>
      </c>
      <c r="B1869">
        <v>0.97</v>
      </c>
    </row>
    <row r="1870" spans="1:2">
      <c r="A1870" s="408" t="s">
        <v>608</v>
      </c>
      <c r="B1870">
        <v>0.93</v>
      </c>
    </row>
    <row r="1871" spans="1:2">
      <c r="A1871" s="408" t="s">
        <v>609</v>
      </c>
      <c r="B1871">
        <v>0.88</v>
      </c>
    </row>
    <row r="1872" spans="1:2">
      <c r="A1872" s="408" t="s">
        <v>610</v>
      </c>
      <c r="B1872">
        <v>0.81</v>
      </c>
    </row>
    <row r="1873" spans="1:2">
      <c r="A1873" s="408" t="s">
        <v>611</v>
      </c>
      <c r="B1873">
        <v>0.73</v>
      </c>
    </row>
    <row r="1874" spans="1:2">
      <c r="A1874" s="408" t="s">
        <v>612</v>
      </c>
      <c r="B1874">
        <v>0.63</v>
      </c>
    </row>
    <row r="1875" spans="1:2">
      <c r="A1875" s="408" t="s">
        <v>613</v>
      </c>
      <c r="B1875">
        <v>0.53</v>
      </c>
    </row>
    <row r="1876" spans="1:2">
      <c r="A1876" s="408" t="s">
        <v>614</v>
      </c>
      <c r="B1876">
        <v>0.43</v>
      </c>
    </row>
    <row r="1877" spans="1:2">
      <c r="A1877" s="408" t="s">
        <v>615</v>
      </c>
      <c r="B1877">
        <v>0.32</v>
      </c>
    </row>
    <row r="1878" spans="1:2">
      <c r="A1878" s="408" t="s">
        <v>616</v>
      </c>
      <c r="B1878">
        <v>0.22</v>
      </c>
    </row>
    <row r="1879" spans="1:2">
      <c r="A1879" s="408" t="s">
        <v>617</v>
      </c>
      <c r="B1879">
        <v>0.13</v>
      </c>
    </row>
    <row r="1880" spans="1:2">
      <c r="A1880" s="408" t="s">
        <v>618</v>
      </c>
      <c r="B1880">
        <v>0.06</v>
      </c>
    </row>
    <row r="1881" spans="1:2">
      <c r="A1881" s="408" t="s">
        <v>619</v>
      </c>
      <c r="B1881">
        <v>0.02</v>
      </c>
    </row>
    <row r="1882" spans="1:2">
      <c r="A1882" s="408" t="s">
        <v>620</v>
      </c>
      <c r="B1882">
        <v>0</v>
      </c>
    </row>
    <row r="1883" spans="1:2">
      <c r="A1883" s="408" t="s">
        <v>621</v>
      </c>
      <c r="B1883">
        <v>0.01</v>
      </c>
    </row>
    <row r="1884" spans="1:2">
      <c r="A1884" s="408" t="s">
        <v>622</v>
      </c>
      <c r="B1884">
        <v>0.06</v>
      </c>
    </row>
    <row r="1885" spans="1:2">
      <c r="A1885" s="408" t="s">
        <v>623</v>
      </c>
      <c r="B1885">
        <v>0.13</v>
      </c>
    </row>
    <row r="1886" spans="1:2">
      <c r="A1886" s="408" t="s">
        <v>624</v>
      </c>
      <c r="B1886">
        <v>0.21</v>
      </c>
    </row>
    <row r="1887" spans="1:2">
      <c r="A1887" s="408" t="s">
        <v>625</v>
      </c>
      <c r="B1887">
        <v>0.31</v>
      </c>
    </row>
    <row r="1888" spans="1:2">
      <c r="A1888" s="408" t="s">
        <v>626</v>
      </c>
      <c r="B1888">
        <v>0.41</v>
      </c>
    </row>
    <row r="1889" spans="1:2">
      <c r="A1889" s="408" t="s">
        <v>627</v>
      </c>
      <c r="B1889">
        <v>0.52</v>
      </c>
    </row>
    <row r="1890" spans="1:2">
      <c r="A1890" s="408" t="s">
        <v>628</v>
      </c>
      <c r="B1890">
        <v>0.62</v>
      </c>
    </row>
    <row r="1891" spans="1:2">
      <c r="A1891" s="408" t="s">
        <v>629</v>
      </c>
      <c r="B1891">
        <v>0.71</v>
      </c>
    </row>
    <row r="1892" spans="1:2">
      <c r="A1892" s="408" t="s">
        <v>630</v>
      </c>
      <c r="B1892">
        <v>0.79</v>
      </c>
    </row>
    <row r="1893" spans="1:2">
      <c r="A1893" s="408" t="s">
        <v>631</v>
      </c>
      <c r="B1893">
        <v>0.87</v>
      </c>
    </row>
    <row r="1894" spans="1:2">
      <c r="A1894" s="408" t="s">
        <v>632</v>
      </c>
      <c r="B1894">
        <v>0.92</v>
      </c>
    </row>
    <row r="1895" spans="1:2">
      <c r="A1895" s="408" t="s">
        <v>633</v>
      </c>
      <c r="B1895">
        <v>0.97</v>
      </c>
    </row>
    <row r="1896" spans="1:2">
      <c r="A1896" s="408" t="s">
        <v>634</v>
      </c>
      <c r="B1896">
        <v>0.99</v>
      </c>
    </row>
    <row r="1897" spans="1:2">
      <c r="A1897" s="408" t="s">
        <v>635</v>
      </c>
      <c r="B1897">
        <v>1</v>
      </c>
    </row>
    <row r="1898" spans="1:2">
      <c r="A1898" s="408" t="s">
        <v>636</v>
      </c>
      <c r="B1898">
        <v>0.99</v>
      </c>
    </row>
    <row r="1899" spans="1:2">
      <c r="A1899" s="408" t="s">
        <v>637</v>
      </c>
      <c r="B1899">
        <v>0.96</v>
      </c>
    </row>
    <row r="1900" spans="1:2">
      <c r="A1900" s="408" t="s">
        <v>638</v>
      </c>
      <c r="B1900">
        <v>0.92</v>
      </c>
    </row>
    <row r="1901" spans="1:2">
      <c r="A1901" s="408" t="s">
        <v>639</v>
      </c>
      <c r="B1901">
        <v>0.86</v>
      </c>
    </row>
    <row r="1902" spans="1:2">
      <c r="A1902" s="408" t="s">
        <v>640</v>
      </c>
      <c r="B1902">
        <v>0.78</v>
      </c>
    </row>
    <row r="1903" spans="1:2">
      <c r="A1903" s="408" t="s">
        <v>641</v>
      </c>
      <c r="B1903">
        <v>0.69</v>
      </c>
    </row>
    <row r="1904" spans="1:2">
      <c r="A1904" s="408" t="s">
        <v>642</v>
      </c>
      <c r="B1904">
        <v>0.59</v>
      </c>
    </row>
    <row r="1905" spans="1:2">
      <c r="A1905" s="408" t="s">
        <v>643</v>
      </c>
      <c r="B1905">
        <v>0.48</v>
      </c>
    </row>
    <row r="1906" spans="1:2">
      <c r="A1906" s="408" t="s">
        <v>644</v>
      </c>
      <c r="B1906">
        <v>0.37</v>
      </c>
    </row>
    <row r="1907" spans="1:2">
      <c r="A1907" s="408" t="s">
        <v>645</v>
      </c>
      <c r="B1907">
        <v>0.26</v>
      </c>
    </row>
    <row r="1908" spans="1:2">
      <c r="A1908" s="408" t="s">
        <v>646</v>
      </c>
      <c r="B1908">
        <v>0.17</v>
      </c>
    </row>
    <row r="1909" spans="1:2">
      <c r="A1909" s="408" t="s">
        <v>647</v>
      </c>
      <c r="B1909">
        <v>0.09</v>
      </c>
    </row>
    <row r="1910" spans="1:2">
      <c r="A1910" s="408" t="s">
        <v>648</v>
      </c>
      <c r="B1910">
        <v>0.03</v>
      </c>
    </row>
    <row r="1911" spans="1:2">
      <c r="A1911" s="408" t="s">
        <v>649</v>
      </c>
      <c r="B1911">
        <v>0</v>
      </c>
    </row>
    <row r="1912" spans="1:2">
      <c r="A1912" s="408" t="s">
        <v>650</v>
      </c>
      <c r="B1912">
        <v>0</v>
      </c>
    </row>
    <row r="1913" spans="1:2">
      <c r="A1913" s="408" t="s">
        <v>651</v>
      </c>
      <c r="B1913">
        <v>0.04</v>
      </c>
    </row>
    <row r="1914" spans="1:2">
      <c r="A1914" s="408" t="s">
        <v>652</v>
      </c>
      <c r="B1914">
        <v>0.09</v>
      </c>
    </row>
    <row r="1915" spans="1:2">
      <c r="A1915" s="408" t="s">
        <v>653</v>
      </c>
      <c r="B1915">
        <v>0.17</v>
      </c>
    </row>
    <row r="1916" spans="1:2">
      <c r="A1916" s="408" t="s">
        <v>654</v>
      </c>
      <c r="B1916">
        <v>0.26</v>
      </c>
    </row>
    <row r="1917" spans="1:2">
      <c r="A1917" s="408" t="s">
        <v>655</v>
      </c>
      <c r="B1917">
        <v>0.35</v>
      </c>
    </row>
    <row r="1918" spans="1:2">
      <c r="A1918" s="408" t="s">
        <v>656</v>
      </c>
      <c r="B1918">
        <v>0.45</v>
      </c>
    </row>
    <row r="1919" spans="1:2">
      <c r="A1919" s="408" t="s">
        <v>657</v>
      </c>
      <c r="B1919">
        <v>0.55000000000000004</v>
      </c>
    </row>
    <row r="1920" spans="1:2">
      <c r="A1920" s="408" t="s">
        <v>658</v>
      </c>
      <c r="B1920">
        <v>0.65</v>
      </c>
    </row>
    <row r="1921" spans="1:2">
      <c r="A1921" s="408" t="s">
        <v>659</v>
      </c>
      <c r="B1921">
        <v>0.74</v>
      </c>
    </row>
    <row r="1922" spans="1:2">
      <c r="A1922" s="408" t="s">
        <v>660</v>
      </c>
      <c r="B1922">
        <v>0.82</v>
      </c>
    </row>
    <row r="1923" spans="1:2">
      <c r="A1923" s="408" t="s">
        <v>661</v>
      </c>
      <c r="B1923">
        <v>0.88</v>
      </c>
    </row>
    <row r="1924" spans="1:2">
      <c r="A1924" s="408" t="s">
        <v>662</v>
      </c>
      <c r="B1924">
        <v>0.94</v>
      </c>
    </row>
    <row r="1925" spans="1:2">
      <c r="A1925" s="408" t="s">
        <v>663</v>
      </c>
      <c r="B1925">
        <v>0.97</v>
      </c>
    </row>
    <row r="1926" spans="1:2">
      <c r="A1926" s="408" t="s">
        <v>664</v>
      </c>
      <c r="B1926">
        <v>1</v>
      </c>
    </row>
    <row r="1927" spans="1:2">
      <c r="A1927" s="408" t="s">
        <v>665</v>
      </c>
      <c r="B1927">
        <v>1</v>
      </c>
    </row>
    <row r="1928" spans="1:2">
      <c r="A1928" s="408" t="s">
        <v>666</v>
      </c>
      <c r="B1928">
        <v>0.98</v>
      </c>
    </row>
    <row r="1929" spans="1:2">
      <c r="A1929" s="408" t="s">
        <v>667</v>
      </c>
      <c r="B1929">
        <v>0.95</v>
      </c>
    </row>
    <row r="1930" spans="1:2">
      <c r="A1930" s="408" t="s">
        <v>668</v>
      </c>
      <c r="B1930">
        <v>0.89</v>
      </c>
    </row>
    <row r="1931" spans="1:2">
      <c r="A1931" s="408" t="s">
        <v>669</v>
      </c>
      <c r="B1931">
        <v>0.82</v>
      </c>
    </row>
    <row r="1932" spans="1:2">
      <c r="A1932" s="408" t="s">
        <v>670</v>
      </c>
      <c r="B1932">
        <v>0.73</v>
      </c>
    </row>
    <row r="1933" spans="1:2">
      <c r="A1933" s="408" t="s">
        <v>671</v>
      </c>
      <c r="B1933">
        <v>0.63</v>
      </c>
    </row>
    <row r="1934" spans="1:2">
      <c r="A1934" s="408" t="s">
        <v>672</v>
      </c>
      <c r="B1934">
        <v>0.52</v>
      </c>
    </row>
    <row r="1935" spans="1:2">
      <c r="A1935" s="408" t="s">
        <v>673</v>
      </c>
      <c r="B1935">
        <v>0.4</v>
      </c>
    </row>
    <row r="1936" spans="1:2">
      <c r="A1936" s="408" t="s">
        <v>674</v>
      </c>
      <c r="B1936">
        <v>0.28999999999999998</v>
      </c>
    </row>
    <row r="1937" spans="1:2">
      <c r="A1937" s="408" t="s">
        <v>675</v>
      </c>
      <c r="B1937">
        <v>0.19</v>
      </c>
    </row>
    <row r="1938" spans="1:2">
      <c r="A1938" s="408" t="s">
        <v>676</v>
      </c>
      <c r="B1938">
        <v>0.11</v>
      </c>
    </row>
    <row r="1939" spans="1:2">
      <c r="A1939" s="408" t="s">
        <v>677</v>
      </c>
      <c r="B1939">
        <v>0.05</v>
      </c>
    </row>
    <row r="1940" spans="1:2">
      <c r="A1940" s="408" t="s">
        <v>678</v>
      </c>
      <c r="B1940">
        <v>0.01</v>
      </c>
    </row>
    <row r="1941" spans="1:2">
      <c r="A1941" s="408" t="s">
        <v>679</v>
      </c>
      <c r="B1941">
        <v>0</v>
      </c>
    </row>
    <row r="1942" spans="1:2">
      <c r="A1942" s="408" t="s">
        <v>680</v>
      </c>
      <c r="B1942">
        <v>0.02</v>
      </c>
    </row>
    <row r="1943" spans="1:2">
      <c r="A1943" s="408" t="s">
        <v>681</v>
      </c>
      <c r="B1943">
        <v>0.06</v>
      </c>
    </row>
    <row r="1944" spans="1:2">
      <c r="A1944" s="408" t="s">
        <v>682</v>
      </c>
      <c r="B1944">
        <v>0.13</v>
      </c>
    </row>
    <row r="1945" spans="1:2">
      <c r="A1945" s="408" t="s">
        <v>683</v>
      </c>
      <c r="B1945">
        <v>0.21</v>
      </c>
    </row>
    <row r="1946" spans="1:2">
      <c r="A1946" s="408" t="s">
        <v>684</v>
      </c>
      <c r="B1946">
        <v>0.3</v>
      </c>
    </row>
    <row r="1947" spans="1:2">
      <c r="A1947" s="408" t="s">
        <v>685</v>
      </c>
      <c r="B1947">
        <v>0.39</v>
      </c>
    </row>
    <row r="1948" spans="1:2">
      <c r="A1948" s="408" t="s">
        <v>686</v>
      </c>
      <c r="B1948">
        <v>0.49</v>
      </c>
    </row>
    <row r="1949" spans="1:2">
      <c r="A1949" s="408" t="s">
        <v>687</v>
      </c>
      <c r="B1949">
        <v>0.57999999999999996</v>
      </c>
    </row>
    <row r="1950" spans="1:2">
      <c r="A1950" s="408" t="s">
        <v>688</v>
      </c>
      <c r="B1950">
        <v>0.67</v>
      </c>
    </row>
    <row r="1951" spans="1:2">
      <c r="A1951" s="408" t="s">
        <v>689</v>
      </c>
      <c r="B1951">
        <v>0.76</v>
      </c>
    </row>
    <row r="1952" spans="1:2">
      <c r="A1952" s="408" t="s">
        <v>690</v>
      </c>
      <c r="B1952">
        <v>0.83</v>
      </c>
    </row>
    <row r="1953" spans="1:2">
      <c r="A1953" s="408" t="s">
        <v>691</v>
      </c>
      <c r="B1953">
        <v>0.9</v>
      </c>
    </row>
    <row r="1954" spans="1:2">
      <c r="A1954" s="408" t="s">
        <v>692</v>
      </c>
      <c r="B1954">
        <v>0.95</v>
      </c>
    </row>
    <row r="1955" spans="1:2">
      <c r="A1955" s="408" t="s">
        <v>693</v>
      </c>
      <c r="B1955">
        <v>0.98</v>
      </c>
    </row>
    <row r="1956" spans="1:2">
      <c r="A1956" s="408" t="s">
        <v>694</v>
      </c>
      <c r="B1956">
        <v>1</v>
      </c>
    </row>
    <row r="1957" spans="1:2">
      <c r="A1957" s="408" t="s">
        <v>695</v>
      </c>
      <c r="B1957">
        <v>0.99</v>
      </c>
    </row>
    <row r="1958" spans="1:2">
      <c r="A1958" s="408" t="s">
        <v>696</v>
      </c>
      <c r="B1958">
        <v>0.96</v>
      </c>
    </row>
    <row r="1959" spans="1:2">
      <c r="A1959" s="408" t="s">
        <v>697</v>
      </c>
      <c r="B1959">
        <v>0.92</v>
      </c>
    </row>
    <row r="1960" spans="1:2">
      <c r="A1960" s="408" t="s">
        <v>698</v>
      </c>
      <c r="B1960">
        <v>0.85</v>
      </c>
    </row>
    <row r="1961" spans="1:2">
      <c r="A1961" s="408" t="s">
        <v>699</v>
      </c>
      <c r="B1961">
        <v>0.76</v>
      </c>
    </row>
    <row r="1962" spans="1:2">
      <c r="A1962" s="408" t="s">
        <v>700</v>
      </c>
      <c r="B1962">
        <v>0.66</v>
      </c>
    </row>
    <row r="1963" spans="1:2">
      <c r="A1963" s="408" t="s">
        <v>701</v>
      </c>
      <c r="B1963">
        <v>0.55000000000000004</v>
      </c>
    </row>
    <row r="1964" spans="1:2">
      <c r="A1964" s="408" t="s">
        <v>702</v>
      </c>
      <c r="B1964">
        <v>0.43</v>
      </c>
    </row>
    <row r="1965" spans="1:2">
      <c r="A1965" s="408" t="s">
        <v>703</v>
      </c>
      <c r="B1965">
        <v>0.32</v>
      </c>
    </row>
    <row r="1966" spans="1:2">
      <c r="A1966" s="408" t="s">
        <v>704</v>
      </c>
      <c r="B1966">
        <v>0.22</v>
      </c>
    </row>
    <row r="1967" spans="1:2">
      <c r="A1967" s="408" t="s">
        <v>705</v>
      </c>
      <c r="B1967">
        <v>0.13</v>
      </c>
    </row>
    <row r="1968" spans="1:2">
      <c r="A1968" s="408" t="s">
        <v>706</v>
      </c>
      <c r="B1968">
        <v>0.06</v>
      </c>
    </row>
    <row r="1969" spans="1:2">
      <c r="A1969" s="408" t="s">
        <v>707</v>
      </c>
      <c r="B1969">
        <v>0.02</v>
      </c>
    </row>
    <row r="1970" spans="1:2">
      <c r="A1970" s="408" t="s">
        <v>708</v>
      </c>
      <c r="B1970">
        <v>0</v>
      </c>
    </row>
    <row r="1971" spans="1:2">
      <c r="A1971" s="408" t="s">
        <v>709</v>
      </c>
      <c r="B1971">
        <v>0.01</v>
      </c>
    </row>
    <row r="1972" spans="1:2">
      <c r="A1972" s="408" t="s">
        <v>710</v>
      </c>
      <c r="B1972">
        <v>0.04</v>
      </c>
    </row>
    <row r="1973" spans="1:2">
      <c r="A1973" s="408" t="s">
        <v>711</v>
      </c>
      <c r="B1973">
        <v>0.09</v>
      </c>
    </row>
    <row r="1974" spans="1:2">
      <c r="A1974" s="408" t="s">
        <v>712</v>
      </c>
      <c r="B1974">
        <v>0.16</v>
      </c>
    </row>
    <row r="1975" spans="1:2">
      <c r="A1975" s="408" t="s">
        <v>713</v>
      </c>
      <c r="B1975">
        <v>0.24</v>
      </c>
    </row>
    <row r="1976" spans="1:2">
      <c r="A1976" s="408" t="s">
        <v>714</v>
      </c>
      <c r="B1976">
        <v>0.33</v>
      </c>
    </row>
    <row r="1977" spans="1:2">
      <c r="A1977" s="408" t="s">
        <v>715</v>
      </c>
      <c r="B1977">
        <v>0.42</v>
      </c>
    </row>
    <row r="1978" spans="1:2">
      <c r="A1978" s="408" t="s">
        <v>716</v>
      </c>
      <c r="B1978">
        <v>0.51</v>
      </c>
    </row>
    <row r="1979" spans="1:2">
      <c r="A1979" s="408" t="s">
        <v>717</v>
      </c>
      <c r="B1979">
        <v>0.61</v>
      </c>
    </row>
    <row r="1980" spans="1:2">
      <c r="A1980" s="408" t="s">
        <v>718</v>
      </c>
      <c r="B1980">
        <v>0.7</v>
      </c>
    </row>
    <row r="1981" spans="1:2">
      <c r="A1981" s="408" t="s">
        <v>719</v>
      </c>
      <c r="B1981">
        <v>0.78</v>
      </c>
    </row>
    <row r="1982" spans="1:2">
      <c r="A1982" s="408" t="s">
        <v>720</v>
      </c>
      <c r="B1982">
        <v>0.86</v>
      </c>
    </row>
    <row r="1983" spans="1:2">
      <c r="A1983" s="408" t="s">
        <v>721</v>
      </c>
      <c r="B1983">
        <v>0.92</v>
      </c>
    </row>
    <row r="1984" spans="1:2">
      <c r="A1984" s="408" t="s">
        <v>722</v>
      </c>
      <c r="B1984">
        <v>0.97</v>
      </c>
    </row>
    <row r="1985" spans="1:2">
      <c r="A1985" s="408" t="s">
        <v>723</v>
      </c>
      <c r="B1985">
        <v>0.99</v>
      </c>
    </row>
    <row r="1986" spans="1:2">
      <c r="A1986" s="408" t="s">
        <v>724</v>
      </c>
      <c r="B1986">
        <v>1</v>
      </c>
    </row>
    <row r="1987" spans="1:2">
      <c r="A1987" s="408" t="s">
        <v>725</v>
      </c>
      <c r="B1987">
        <v>0.98</v>
      </c>
    </row>
    <row r="1988" spans="1:2">
      <c r="A1988" s="408" t="s">
        <v>726</v>
      </c>
      <c r="B1988">
        <v>0.93</v>
      </c>
    </row>
    <row r="1989" spans="1:2">
      <c r="A1989" s="408" t="s">
        <v>727</v>
      </c>
      <c r="B1989">
        <v>0.87</v>
      </c>
    </row>
    <row r="1990" spans="1:2">
      <c r="A1990" s="408" t="s">
        <v>728</v>
      </c>
      <c r="B1990">
        <v>0.78</v>
      </c>
    </row>
    <row r="1991" spans="1:2">
      <c r="A1991" s="408" t="s">
        <v>729</v>
      </c>
      <c r="B1991">
        <v>0.68</v>
      </c>
    </row>
    <row r="1992" spans="1:2">
      <c r="A1992" s="408" t="s">
        <v>730</v>
      </c>
      <c r="B1992">
        <v>0.56999999999999995</v>
      </c>
    </row>
    <row r="1993" spans="1:2">
      <c r="A1993" s="408" t="s">
        <v>731</v>
      </c>
      <c r="B1993">
        <v>0.45</v>
      </c>
    </row>
    <row r="1994" spans="1:2">
      <c r="A1994" s="408" t="s">
        <v>732</v>
      </c>
      <c r="B1994">
        <v>0.34</v>
      </c>
    </row>
    <row r="1995" spans="1:2">
      <c r="A1995" s="408" t="s">
        <v>733</v>
      </c>
      <c r="B1995">
        <v>0.24</v>
      </c>
    </row>
    <row r="1996" spans="1:2">
      <c r="A1996" s="408" t="s">
        <v>734</v>
      </c>
      <c r="B1996">
        <v>0.15</v>
      </c>
    </row>
    <row r="1997" spans="1:2">
      <c r="A1997" s="408" t="s">
        <v>735</v>
      </c>
      <c r="B1997">
        <v>0.08</v>
      </c>
    </row>
    <row r="1998" spans="1:2">
      <c r="A1998" s="408" t="s">
        <v>736</v>
      </c>
      <c r="B1998">
        <v>0.03</v>
      </c>
    </row>
    <row r="1999" spans="1:2">
      <c r="A1999" s="408" t="s">
        <v>737</v>
      </c>
      <c r="B1999">
        <v>0.01</v>
      </c>
    </row>
    <row r="2000" spans="1:2">
      <c r="A2000" s="408" t="s">
        <v>738</v>
      </c>
      <c r="B2000">
        <v>0</v>
      </c>
    </row>
    <row r="2001" spans="1:2">
      <c r="A2001" s="408" t="s">
        <v>739</v>
      </c>
      <c r="B2001">
        <v>0.02</v>
      </c>
    </row>
    <row r="2002" spans="1:2">
      <c r="A2002" s="408" t="s">
        <v>740</v>
      </c>
      <c r="B2002">
        <v>0.06</v>
      </c>
    </row>
    <row r="2003" spans="1:2">
      <c r="A2003" s="408" t="s">
        <v>741</v>
      </c>
      <c r="B2003">
        <v>0.12</v>
      </c>
    </row>
    <row r="2004" spans="1:2">
      <c r="A2004" s="408" t="s">
        <v>742</v>
      </c>
      <c r="B2004">
        <v>0.18</v>
      </c>
    </row>
    <row r="2005" spans="1:2">
      <c r="A2005" s="408" t="s">
        <v>743</v>
      </c>
      <c r="B2005">
        <v>0.26</v>
      </c>
    </row>
    <row r="2006" spans="1:2">
      <c r="A2006" s="408" t="s">
        <v>744</v>
      </c>
      <c r="B2006">
        <v>0.35</v>
      </c>
    </row>
    <row r="2007" spans="1:2">
      <c r="A2007" s="408" t="s">
        <v>745</v>
      </c>
      <c r="B2007">
        <v>0.44</v>
      </c>
    </row>
    <row r="2008" spans="1:2">
      <c r="A2008" s="408" t="s">
        <v>746</v>
      </c>
      <c r="B2008">
        <v>0.54</v>
      </c>
    </row>
    <row r="2009" spans="1:2">
      <c r="A2009" s="408" t="s">
        <v>747</v>
      </c>
      <c r="B2009">
        <v>0.63</v>
      </c>
    </row>
    <row r="2010" spans="1:2">
      <c r="A2010" s="408" t="s">
        <v>748</v>
      </c>
      <c r="B2010">
        <v>0.72</v>
      </c>
    </row>
    <row r="2011" spans="1:2">
      <c r="A2011" s="408" t="s">
        <v>749</v>
      </c>
      <c r="B2011">
        <v>0.81</v>
      </c>
    </row>
    <row r="2012" spans="1:2">
      <c r="A2012" s="408" t="s">
        <v>750</v>
      </c>
      <c r="B2012">
        <v>0.88</v>
      </c>
    </row>
    <row r="2013" spans="1:2">
      <c r="A2013" s="408" t="s">
        <v>751</v>
      </c>
      <c r="B2013">
        <v>0.94</v>
      </c>
    </row>
    <row r="2014" spans="1:2">
      <c r="A2014" s="408" t="s">
        <v>752</v>
      </c>
      <c r="B2014">
        <v>0.98</v>
      </c>
    </row>
    <row r="2015" spans="1:2">
      <c r="A2015" s="408" t="s">
        <v>753</v>
      </c>
      <c r="B2015">
        <v>1</v>
      </c>
    </row>
    <row r="2016" spans="1:2">
      <c r="A2016" s="408" t="s">
        <v>754</v>
      </c>
      <c r="B2016">
        <v>0.99</v>
      </c>
    </row>
    <row r="2017" spans="1:2">
      <c r="A2017" s="408" t="s">
        <v>755</v>
      </c>
      <c r="B2017">
        <v>0.95</v>
      </c>
    </row>
    <row r="2018" spans="1:2">
      <c r="A2018" s="408" t="s">
        <v>756</v>
      </c>
      <c r="B2018">
        <v>0.89</v>
      </c>
    </row>
    <row r="2019" spans="1:2">
      <c r="A2019" s="408" t="s">
        <v>757</v>
      </c>
      <c r="B2019">
        <v>0.8</v>
      </c>
    </row>
    <row r="2020" spans="1:2">
      <c r="A2020" s="408" t="s">
        <v>758</v>
      </c>
      <c r="B2020">
        <v>0.7</v>
      </c>
    </row>
    <row r="2021" spans="1:2">
      <c r="A2021" s="408" t="s">
        <v>759</v>
      </c>
      <c r="B2021">
        <v>0.59</v>
      </c>
    </row>
    <row r="2022" spans="1:2">
      <c r="A2022" s="408" t="s">
        <v>760</v>
      </c>
      <c r="B2022">
        <v>0.48</v>
      </c>
    </row>
    <row r="2023" spans="1:2">
      <c r="A2023" s="408" t="s">
        <v>761</v>
      </c>
      <c r="B2023">
        <v>0.37</v>
      </c>
    </row>
    <row r="2024" spans="1:2">
      <c r="A2024" s="408" t="s">
        <v>762</v>
      </c>
      <c r="B2024">
        <v>0.26</v>
      </c>
    </row>
    <row r="2025" spans="1:2">
      <c r="A2025" s="408" t="s">
        <v>763</v>
      </c>
      <c r="B2025">
        <v>0.18</v>
      </c>
    </row>
    <row r="2026" spans="1:2">
      <c r="A2026" s="408" t="s">
        <v>764</v>
      </c>
      <c r="B2026">
        <v>0.1</v>
      </c>
    </row>
    <row r="2027" spans="1:2">
      <c r="A2027" s="408" t="s">
        <v>765</v>
      </c>
      <c r="B2027">
        <v>0.05</v>
      </c>
    </row>
    <row r="2028" spans="1:2">
      <c r="A2028" s="408" t="s">
        <v>766</v>
      </c>
      <c r="B2028">
        <v>0.01</v>
      </c>
    </row>
    <row r="2029" spans="1:2">
      <c r="A2029" s="408" t="s">
        <v>767</v>
      </c>
      <c r="B2029">
        <v>0</v>
      </c>
    </row>
    <row r="2030" spans="1:2">
      <c r="A2030" s="408" t="s">
        <v>768</v>
      </c>
      <c r="B2030">
        <v>0.01</v>
      </c>
    </row>
    <row r="2031" spans="1:2">
      <c r="A2031" s="408" t="s">
        <v>769</v>
      </c>
      <c r="B2031">
        <v>0.03</v>
      </c>
    </row>
    <row r="2032" spans="1:2">
      <c r="A2032" s="408" t="s">
        <v>770</v>
      </c>
      <c r="B2032">
        <v>0.08</v>
      </c>
    </row>
    <row r="2033" spans="1:2">
      <c r="A2033" s="408" t="s">
        <v>771</v>
      </c>
      <c r="B2033">
        <v>0.13</v>
      </c>
    </row>
    <row r="2034" spans="1:2">
      <c r="A2034" s="408" t="s">
        <v>772</v>
      </c>
      <c r="B2034">
        <v>0.21</v>
      </c>
    </row>
    <row r="2035" spans="1:2">
      <c r="A2035" s="408" t="s">
        <v>773</v>
      </c>
      <c r="B2035">
        <v>0.28999999999999998</v>
      </c>
    </row>
    <row r="2036" spans="1:2">
      <c r="A2036" s="408" t="s">
        <v>774</v>
      </c>
      <c r="B2036">
        <v>0.38</v>
      </c>
    </row>
    <row r="2037" spans="1:2">
      <c r="A2037" s="408" t="s">
        <v>775</v>
      </c>
      <c r="B2037">
        <v>0.47</v>
      </c>
    </row>
    <row r="2038" spans="1:2">
      <c r="A2038" s="408" t="s">
        <v>776</v>
      </c>
      <c r="B2038">
        <v>0.56999999999999995</v>
      </c>
    </row>
    <row r="2039" spans="1:2">
      <c r="A2039" s="408" t="s">
        <v>777</v>
      </c>
      <c r="B2039">
        <v>0.67</v>
      </c>
    </row>
    <row r="2040" spans="1:2">
      <c r="A2040" s="408" t="s">
        <v>778</v>
      </c>
      <c r="B2040">
        <v>0.76</v>
      </c>
    </row>
    <row r="2041" spans="1:2">
      <c r="A2041" s="408" t="s">
        <v>779</v>
      </c>
      <c r="B2041">
        <v>0.85</v>
      </c>
    </row>
    <row r="2042" spans="1:2">
      <c r="A2042" s="408" t="s">
        <v>780</v>
      </c>
      <c r="B2042">
        <v>0.92</v>
      </c>
    </row>
    <row r="2043" spans="1:2">
      <c r="A2043" s="408" t="s">
        <v>781</v>
      </c>
      <c r="B2043">
        <v>0.97</v>
      </c>
    </row>
    <row r="2044" spans="1:2">
      <c r="A2044" s="408" t="s">
        <v>782</v>
      </c>
      <c r="B2044">
        <v>1</v>
      </c>
    </row>
    <row r="2045" spans="1:2">
      <c r="A2045" s="408" t="s">
        <v>783</v>
      </c>
      <c r="B2045">
        <v>0.99</v>
      </c>
    </row>
    <row r="2046" spans="1:2">
      <c r="A2046" s="408" t="s">
        <v>784</v>
      </c>
      <c r="B2046">
        <v>0.96</v>
      </c>
    </row>
    <row r="2047" spans="1:2">
      <c r="A2047" s="408" t="s">
        <v>785</v>
      </c>
      <c r="B2047">
        <v>0.91</v>
      </c>
    </row>
    <row r="2048" spans="1:2">
      <c r="A2048" s="408" t="s">
        <v>786</v>
      </c>
      <c r="B2048">
        <v>0.82</v>
      </c>
    </row>
    <row r="2049" spans="1:2">
      <c r="A2049" s="408" t="s">
        <v>787</v>
      </c>
      <c r="B2049">
        <v>0.73</v>
      </c>
    </row>
    <row r="2050" spans="1:2">
      <c r="A2050" s="408" t="s">
        <v>788</v>
      </c>
      <c r="B2050">
        <v>0.62</v>
      </c>
    </row>
    <row r="2051" spans="1:2">
      <c r="A2051" s="408" t="s">
        <v>789</v>
      </c>
      <c r="B2051">
        <v>0.51</v>
      </c>
    </row>
    <row r="2052" spans="1:2">
      <c r="A2052" s="408" t="s">
        <v>790</v>
      </c>
      <c r="B2052">
        <v>0.4</v>
      </c>
    </row>
    <row r="2053" spans="1:2">
      <c r="A2053" s="408" t="s">
        <v>791</v>
      </c>
      <c r="B2053">
        <v>0.3</v>
      </c>
    </row>
    <row r="2054" spans="1:2">
      <c r="A2054" s="408" t="s">
        <v>792</v>
      </c>
      <c r="B2054">
        <v>0.21</v>
      </c>
    </row>
    <row r="2055" spans="1:2">
      <c r="A2055" s="408" t="s">
        <v>793</v>
      </c>
      <c r="B2055">
        <v>0.13</v>
      </c>
    </row>
    <row r="2056" spans="1:2">
      <c r="A2056" s="408" t="s">
        <v>794</v>
      </c>
      <c r="B2056">
        <v>7.0000000000000007E-2</v>
      </c>
    </row>
    <row r="2057" spans="1:2">
      <c r="A2057" s="408" t="s">
        <v>795</v>
      </c>
      <c r="B2057">
        <v>0.03</v>
      </c>
    </row>
    <row r="2058" spans="1:2">
      <c r="A2058" s="408" t="s">
        <v>796</v>
      </c>
      <c r="B2058">
        <v>0.01</v>
      </c>
    </row>
    <row r="2059" spans="1:2">
      <c r="A2059" s="408" t="s">
        <v>797</v>
      </c>
      <c r="B2059">
        <v>0</v>
      </c>
    </row>
    <row r="2060" spans="1:2">
      <c r="A2060" s="408" t="s">
        <v>798</v>
      </c>
      <c r="B2060">
        <v>0.01</v>
      </c>
    </row>
    <row r="2061" spans="1:2">
      <c r="A2061" s="408" t="s">
        <v>799</v>
      </c>
      <c r="B2061">
        <v>0.05</v>
      </c>
    </row>
    <row r="2062" spans="1:2">
      <c r="A2062" s="408" t="s">
        <v>800</v>
      </c>
      <c r="B2062">
        <v>0.09</v>
      </c>
    </row>
    <row r="2063" spans="1:2">
      <c r="A2063" s="408" t="s">
        <v>801</v>
      </c>
      <c r="B2063">
        <v>0.15</v>
      </c>
    </row>
    <row r="2064" spans="1:2">
      <c r="A2064" s="408" t="s">
        <v>802</v>
      </c>
      <c r="B2064">
        <v>0.23</v>
      </c>
    </row>
    <row r="2065" spans="1:2">
      <c r="A2065" s="408" t="s">
        <v>803</v>
      </c>
      <c r="B2065">
        <v>0.31</v>
      </c>
    </row>
    <row r="2066" spans="1:2">
      <c r="A2066" s="408" t="s">
        <v>804</v>
      </c>
      <c r="B2066">
        <v>0.41</v>
      </c>
    </row>
    <row r="2067" spans="1:2">
      <c r="A2067" s="408" t="s">
        <v>805</v>
      </c>
      <c r="B2067">
        <v>0.51</v>
      </c>
    </row>
    <row r="2068" spans="1:2">
      <c r="A2068" s="408" t="s">
        <v>806</v>
      </c>
      <c r="B2068">
        <v>0.61</v>
      </c>
    </row>
    <row r="2069" spans="1:2">
      <c r="A2069" s="408" t="s">
        <v>807</v>
      </c>
      <c r="B2069">
        <v>0.71</v>
      </c>
    </row>
    <row r="2070" spans="1:2">
      <c r="A2070" s="408" t="s">
        <v>808</v>
      </c>
      <c r="B2070">
        <v>0.81</v>
      </c>
    </row>
    <row r="2071" spans="1:2">
      <c r="A2071" s="408" t="s">
        <v>809</v>
      </c>
      <c r="B2071">
        <v>0.89</v>
      </c>
    </row>
    <row r="2072" spans="1:2">
      <c r="A2072" s="408" t="s">
        <v>810</v>
      </c>
      <c r="B2072">
        <v>0.95</v>
      </c>
    </row>
    <row r="2073" spans="1:2">
      <c r="A2073" s="408" t="s">
        <v>811</v>
      </c>
      <c r="B2073">
        <v>0.99</v>
      </c>
    </row>
    <row r="2074" spans="1:2">
      <c r="A2074" s="408" t="s">
        <v>812</v>
      </c>
      <c r="B2074">
        <v>1</v>
      </c>
    </row>
    <row r="2075" spans="1:2">
      <c r="A2075" s="408" t="s">
        <v>813</v>
      </c>
      <c r="B2075">
        <v>0.98</v>
      </c>
    </row>
    <row r="2076" spans="1:2">
      <c r="A2076" s="408" t="s">
        <v>814</v>
      </c>
      <c r="B2076">
        <v>0.93</v>
      </c>
    </row>
    <row r="2077" spans="1:2">
      <c r="A2077" s="408" t="s">
        <v>815</v>
      </c>
      <c r="B2077">
        <v>0.85</v>
      </c>
    </row>
    <row r="2078" spans="1:2">
      <c r="A2078" s="408" t="s">
        <v>816</v>
      </c>
      <c r="B2078">
        <v>0.76</v>
      </c>
    </row>
    <row r="2079" spans="1:2">
      <c r="A2079" s="408" t="s">
        <v>817</v>
      </c>
      <c r="B2079">
        <v>0.66</v>
      </c>
    </row>
    <row r="2080" spans="1:2">
      <c r="A2080" s="408" t="s">
        <v>818</v>
      </c>
      <c r="B2080">
        <v>0.55000000000000004</v>
      </c>
    </row>
    <row r="2081" spans="1:2">
      <c r="A2081" s="408" t="s">
        <v>819</v>
      </c>
      <c r="B2081">
        <v>0.44</v>
      </c>
    </row>
    <row r="2082" spans="1:2">
      <c r="A2082" s="408" t="s">
        <v>820</v>
      </c>
      <c r="B2082">
        <v>0.34</v>
      </c>
    </row>
    <row r="2083" spans="1:2">
      <c r="A2083" s="408" t="s">
        <v>821</v>
      </c>
      <c r="B2083">
        <v>0.25</v>
      </c>
    </row>
    <row r="2084" spans="1:2">
      <c r="A2084" s="408" t="s">
        <v>822</v>
      </c>
      <c r="B2084">
        <v>0.17</v>
      </c>
    </row>
    <row r="2085" spans="1:2">
      <c r="A2085" s="408" t="s">
        <v>823</v>
      </c>
      <c r="B2085">
        <v>0.1</v>
      </c>
    </row>
    <row r="2086" spans="1:2">
      <c r="A2086" s="408" t="s">
        <v>824</v>
      </c>
      <c r="B2086">
        <v>0.05</v>
      </c>
    </row>
    <row r="2087" spans="1:2">
      <c r="A2087" s="408" t="s">
        <v>825</v>
      </c>
      <c r="B2087">
        <v>0.02</v>
      </c>
    </row>
    <row r="2088" spans="1:2">
      <c r="A2088" s="408" t="s">
        <v>826</v>
      </c>
      <c r="B2088">
        <v>0</v>
      </c>
    </row>
    <row r="2089" spans="1:2">
      <c r="A2089" s="408" t="s">
        <v>827</v>
      </c>
      <c r="B2089">
        <v>0</v>
      </c>
    </row>
    <row r="2090" spans="1:2">
      <c r="A2090" s="408" t="s">
        <v>828</v>
      </c>
      <c r="B2090">
        <v>0.02</v>
      </c>
    </row>
    <row r="2091" spans="1:2">
      <c r="A2091" s="408" t="s">
        <v>829</v>
      </c>
      <c r="B2091">
        <v>0.06</v>
      </c>
    </row>
    <row r="2092" spans="1:2">
      <c r="A2092" s="408" t="s">
        <v>830</v>
      </c>
      <c r="B2092">
        <v>0.11</v>
      </c>
    </row>
    <row r="2093" spans="1:2">
      <c r="A2093" s="408" t="s">
        <v>831</v>
      </c>
      <c r="B2093">
        <v>0.18</v>
      </c>
    </row>
    <row r="2094" spans="1:2">
      <c r="A2094" s="408" t="s">
        <v>832</v>
      </c>
      <c r="B2094">
        <v>0.26</v>
      </c>
    </row>
    <row r="2095" spans="1:2">
      <c r="A2095" s="408" t="s">
        <v>833</v>
      </c>
      <c r="B2095">
        <v>0.35</v>
      </c>
    </row>
    <row r="2096" spans="1:2">
      <c r="A2096" s="408" t="s">
        <v>834</v>
      </c>
      <c r="B2096">
        <v>0.45</v>
      </c>
    </row>
    <row r="2097" spans="1:2">
      <c r="A2097" s="408" t="s">
        <v>835</v>
      </c>
      <c r="B2097">
        <v>0.56000000000000005</v>
      </c>
    </row>
    <row r="2098" spans="1:2">
      <c r="A2098" s="408" t="s">
        <v>836</v>
      </c>
      <c r="B2098">
        <v>0.67</v>
      </c>
    </row>
    <row r="2099" spans="1:2">
      <c r="A2099" s="408" t="s">
        <v>837</v>
      </c>
      <c r="B2099">
        <v>0.77</v>
      </c>
    </row>
    <row r="2100" spans="1:2">
      <c r="A2100" s="408" t="s">
        <v>838</v>
      </c>
      <c r="B2100">
        <v>0.86</v>
      </c>
    </row>
    <row r="2101" spans="1:2">
      <c r="A2101" s="408" t="s">
        <v>839</v>
      </c>
      <c r="B2101">
        <v>0.93</v>
      </c>
    </row>
    <row r="2102" spans="1:2">
      <c r="A2102" s="408" t="s">
        <v>840</v>
      </c>
      <c r="B2102">
        <v>0.98</v>
      </c>
    </row>
    <row r="2103" spans="1:2">
      <c r="A2103" s="408" t="s">
        <v>841</v>
      </c>
      <c r="B2103">
        <v>1</v>
      </c>
    </row>
    <row r="2104" spans="1:2">
      <c r="A2104" s="408" t="s">
        <v>842</v>
      </c>
      <c r="B2104">
        <v>0.99</v>
      </c>
    </row>
    <row r="2105" spans="1:2">
      <c r="A2105" s="408" t="s">
        <v>843</v>
      </c>
      <c r="B2105">
        <v>0.95</v>
      </c>
    </row>
    <row r="2106" spans="1:2">
      <c r="A2106" s="408" t="s">
        <v>844</v>
      </c>
      <c r="B2106">
        <v>0.88</v>
      </c>
    </row>
    <row r="2107" spans="1:2">
      <c r="A2107" s="408" t="s">
        <v>845</v>
      </c>
      <c r="B2107">
        <v>0.8</v>
      </c>
    </row>
    <row r="2108" spans="1:2">
      <c r="A2108" s="408" t="s">
        <v>846</v>
      </c>
      <c r="B2108">
        <v>0.71</v>
      </c>
    </row>
    <row r="2109" spans="1:2">
      <c r="A2109" s="408" t="s">
        <v>847</v>
      </c>
      <c r="B2109">
        <v>0.6</v>
      </c>
    </row>
    <row r="2110" spans="1:2">
      <c r="A2110" s="408" t="s">
        <v>848</v>
      </c>
      <c r="B2110">
        <v>0.5</v>
      </c>
    </row>
    <row r="2111" spans="1:2">
      <c r="A2111" s="408" t="s">
        <v>849</v>
      </c>
      <c r="B2111">
        <v>0.4</v>
      </c>
    </row>
    <row r="2112" spans="1:2">
      <c r="A2112" s="408" t="s">
        <v>850</v>
      </c>
      <c r="B2112">
        <v>0.31</v>
      </c>
    </row>
    <row r="2113" spans="1:2">
      <c r="A2113" s="408" t="s">
        <v>851</v>
      </c>
      <c r="B2113">
        <v>0.22</v>
      </c>
    </row>
    <row r="2114" spans="1:2">
      <c r="A2114" s="408" t="s">
        <v>852</v>
      </c>
      <c r="B2114">
        <v>0.15</v>
      </c>
    </row>
    <row r="2115" spans="1:2">
      <c r="A2115" s="408" t="s">
        <v>853</v>
      </c>
      <c r="B2115">
        <v>0.09</v>
      </c>
    </row>
    <row r="2116" spans="1:2">
      <c r="A2116" s="408" t="s">
        <v>854</v>
      </c>
      <c r="B2116">
        <v>0.04</v>
      </c>
    </row>
    <row r="2117" spans="1:2">
      <c r="A2117" s="408" t="s">
        <v>855</v>
      </c>
      <c r="B2117">
        <v>0.01</v>
      </c>
    </row>
    <row r="2118" spans="1:2">
      <c r="A2118" s="408" t="s">
        <v>856</v>
      </c>
      <c r="B2118">
        <v>0</v>
      </c>
    </row>
    <row r="2119" spans="1:2">
      <c r="A2119" s="408" t="s">
        <v>857</v>
      </c>
      <c r="B2119">
        <v>0.01</v>
      </c>
    </row>
    <row r="2120" spans="1:2">
      <c r="A2120" s="408" t="s">
        <v>858</v>
      </c>
      <c r="B2120">
        <v>0.03</v>
      </c>
    </row>
    <row r="2121" spans="1:2">
      <c r="A2121" s="408" t="s">
        <v>859</v>
      </c>
      <c r="B2121">
        <v>7.0000000000000007E-2</v>
      </c>
    </row>
    <row r="2122" spans="1:2">
      <c r="A2122" s="408" t="s">
        <v>860</v>
      </c>
      <c r="B2122">
        <v>0.14000000000000001</v>
      </c>
    </row>
    <row r="2123" spans="1:2">
      <c r="A2123" s="408" t="s">
        <v>861</v>
      </c>
      <c r="B2123">
        <v>0.21</v>
      </c>
    </row>
    <row r="2124" spans="1:2">
      <c r="A2124" s="408" t="s">
        <v>862</v>
      </c>
      <c r="B2124">
        <v>0.3</v>
      </c>
    </row>
    <row r="2125" spans="1:2">
      <c r="A2125" s="408" t="s">
        <v>863</v>
      </c>
      <c r="B2125">
        <v>0.4</v>
      </c>
    </row>
    <row r="2126" spans="1:2">
      <c r="A2126" s="408" t="s">
        <v>864</v>
      </c>
      <c r="B2126">
        <v>0.51</v>
      </c>
    </row>
    <row r="2127" spans="1:2">
      <c r="A2127" s="408" t="s">
        <v>865</v>
      </c>
      <c r="B2127">
        <v>0.62</v>
      </c>
    </row>
    <row r="2128" spans="1:2">
      <c r="A2128" s="408" t="s">
        <v>866</v>
      </c>
      <c r="B2128">
        <v>0.73</v>
      </c>
    </row>
    <row r="2129" spans="1:2">
      <c r="A2129" s="408" t="s">
        <v>867</v>
      </c>
      <c r="B2129">
        <v>0.83</v>
      </c>
    </row>
    <row r="2130" spans="1:2">
      <c r="A2130" s="408" t="s">
        <v>868</v>
      </c>
      <c r="B2130">
        <v>0.91</v>
      </c>
    </row>
    <row r="2131" spans="1:2">
      <c r="A2131" s="408" t="s">
        <v>869</v>
      </c>
      <c r="B2131">
        <v>0.96</v>
      </c>
    </row>
    <row r="2132" spans="1:2">
      <c r="A2132" s="408" t="s">
        <v>870</v>
      </c>
      <c r="B2132">
        <v>0.99</v>
      </c>
    </row>
    <row r="2133" spans="1:2">
      <c r="A2133" s="408" t="s">
        <v>871</v>
      </c>
      <c r="B2133">
        <v>1</v>
      </c>
    </row>
    <row r="2134" spans="1:2">
      <c r="A2134" s="408" t="s">
        <v>872</v>
      </c>
      <c r="B2134">
        <v>0.97</v>
      </c>
    </row>
    <row r="2135" spans="1:2">
      <c r="A2135" s="408" t="s">
        <v>873</v>
      </c>
      <c r="B2135">
        <v>0.92</v>
      </c>
    </row>
    <row r="2136" spans="1:2">
      <c r="A2136" s="408" t="s">
        <v>874</v>
      </c>
      <c r="B2136">
        <v>0.85</v>
      </c>
    </row>
    <row r="2137" spans="1:2">
      <c r="A2137" s="408" t="s">
        <v>875</v>
      </c>
      <c r="B2137">
        <v>0.76</v>
      </c>
    </row>
    <row r="2138" spans="1:2">
      <c r="A2138" s="408" t="s">
        <v>876</v>
      </c>
      <c r="B2138">
        <v>0.67</v>
      </c>
    </row>
    <row r="2139" spans="1:2">
      <c r="A2139" s="408" t="s">
        <v>877</v>
      </c>
      <c r="B2139">
        <v>0.56999999999999995</v>
      </c>
    </row>
    <row r="2140" spans="1:2">
      <c r="A2140" s="408" t="s">
        <v>878</v>
      </c>
      <c r="B2140">
        <v>0.47</v>
      </c>
    </row>
    <row r="2141" spans="1:2">
      <c r="A2141" s="408" t="s">
        <v>879</v>
      </c>
      <c r="B2141">
        <v>0.38</v>
      </c>
    </row>
    <row r="2142" spans="1:2">
      <c r="A2142" s="408" t="s">
        <v>880</v>
      </c>
      <c r="B2142">
        <v>0.28999999999999998</v>
      </c>
    </row>
    <row r="2143" spans="1:2">
      <c r="A2143" s="408" t="s">
        <v>881</v>
      </c>
      <c r="B2143">
        <v>0.21</v>
      </c>
    </row>
    <row r="2144" spans="1:2">
      <c r="A2144" s="408" t="s">
        <v>882</v>
      </c>
      <c r="B2144">
        <v>0.14000000000000001</v>
      </c>
    </row>
    <row r="2145" spans="1:2">
      <c r="A2145" s="408" t="s">
        <v>883</v>
      </c>
      <c r="B2145">
        <v>0.08</v>
      </c>
    </row>
    <row r="2146" spans="1:2">
      <c r="A2146" s="408" t="s">
        <v>884</v>
      </c>
      <c r="B2146">
        <v>0.04</v>
      </c>
    </row>
    <row r="2147" spans="1:2">
      <c r="A2147" s="408" t="s">
        <v>885</v>
      </c>
      <c r="B2147">
        <v>0.01</v>
      </c>
    </row>
    <row r="2148" spans="1:2">
      <c r="A2148" s="408" t="s">
        <v>886</v>
      </c>
      <c r="B2148">
        <v>0</v>
      </c>
    </row>
    <row r="2149" spans="1:2">
      <c r="A2149" s="408" t="s">
        <v>887</v>
      </c>
      <c r="B2149">
        <v>0.01</v>
      </c>
    </row>
    <row r="2150" spans="1:2">
      <c r="A2150" s="408" t="s">
        <v>888</v>
      </c>
      <c r="B2150">
        <v>0.05</v>
      </c>
    </row>
    <row r="2151" spans="1:2">
      <c r="A2151" s="408" t="s">
        <v>889</v>
      </c>
      <c r="B2151">
        <v>0.1</v>
      </c>
    </row>
    <row r="2152" spans="1:2">
      <c r="A2152" s="408" t="s">
        <v>890</v>
      </c>
      <c r="B2152">
        <v>0.17</v>
      </c>
    </row>
    <row r="2153" spans="1:2">
      <c r="A2153" s="408" t="s">
        <v>891</v>
      </c>
      <c r="B2153">
        <v>0.26</v>
      </c>
    </row>
    <row r="2154" spans="1:2">
      <c r="A2154" s="408" t="s">
        <v>892</v>
      </c>
      <c r="B2154">
        <v>0.36</v>
      </c>
    </row>
    <row r="2155" spans="1:2">
      <c r="A2155" s="408" t="s">
        <v>893</v>
      </c>
      <c r="B2155">
        <v>0.47</v>
      </c>
    </row>
    <row r="2156" spans="1:2">
      <c r="A2156" s="408" t="s">
        <v>894</v>
      </c>
      <c r="B2156">
        <v>0.57999999999999996</v>
      </c>
    </row>
    <row r="2157" spans="1:2">
      <c r="A2157" s="408" t="s">
        <v>895</v>
      </c>
      <c r="B2157">
        <v>0.69</v>
      </c>
    </row>
    <row r="2158" spans="1:2">
      <c r="A2158" s="408" t="s">
        <v>896</v>
      </c>
      <c r="B2158">
        <v>0.79</v>
      </c>
    </row>
    <row r="2159" spans="1:2">
      <c r="A2159" s="408" t="s">
        <v>897</v>
      </c>
      <c r="B2159">
        <v>0.88</v>
      </c>
    </row>
    <row r="2160" spans="1:2">
      <c r="A2160" s="408" t="s">
        <v>898</v>
      </c>
      <c r="B2160">
        <v>0.94</v>
      </c>
    </row>
    <row r="2161" spans="1:2">
      <c r="A2161" s="408" t="s">
        <v>899</v>
      </c>
      <c r="B2161">
        <v>0.98</v>
      </c>
    </row>
    <row r="2162" spans="1:2">
      <c r="A2162" s="408" t="s">
        <v>900</v>
      </c>
      <c r="B2162">
        <v>1</v>
      </c>
    </row>
    <row r="2163" spans="1:2">
      <c r="A2163" s="408" t="s">
        <v>901</v>
      </c>
      <c r="B2163">
        <v>0.99</v>
      </c>
    </row>
    <row r="2164" spans="1:2">
      <c r="A2164" s="408" t="s">
        <v>902</v>
      </c>
      <c r="B2164">
        <v>0.95</v>
      </c>
    </row>
    <row r="2165" spans="1:2">
      <c r="A2165" s="408" t="s">
        <v>903</v>
      </c>
      <c r="B2165">
        <v>0.89</v>
      </c>
    </row>
    <row r="2166" spans="1:2">
      <c r="A2166" s="408" t="s">
        <v>904</v>
      </c>
      <c r="B2166">
        <v>0.82</v>
      </c>
    </row>
    <row r="2167" spans="1:2">
      <c r="A2167" s="408" t="s">
        <v>905</v>
      </c>
      <c r="B2167">
        <v>0.74</v>
      </c>
    </row>
    <row r="2168" spans="1:2">
      <c r="A2168" s="408" t="s">
        <v>906</v>
      </c>
      <c r="B2168">
        <v>0.65</v>
      </c>
    </row>
    <row r="2169" spans="1:2">
      <c r="A2169" s="408" t="s">
        <v>907</v>
      </c>
      <c r="B2169">
        <v>0.56000000000000005</v>
      </c>
    </row>
    <row r="2170" spans="1:2">
      <c r="A2170" s="408" t="s">
        <v>908</v>
      </c>
      <c r="B2170">
        <v>0.46</v>
      </c>
    </row>
    <row r="2171" spans="1:2">
      <c r="A2171" s="408" t="s">
        <v>909</v>
      </c>
      <c r="B2171">
        <v>0.37</v>
      </c>
    </row>
    <row r="2172" spans="1:2">
      <c r="A2172" s="408" t="s">
        <v>910</v>
      </c>
      <c r="B2172">
        <v>0.28000000000000003</v>
      </c>
    </row>
    <row r="2173" spans="1:2">
      <c r="A2173" s="408" t="s">
        <v>911</v>
      </c>
      <c r="B2173">
        <v>0.2</v>
      </c>
    </row>
    <row r="2174" spans="1:2">
      <c r="A2174" s="408" t="s">
        <v>912</v>
      </c>
      <c r="B2174">
        <v>0.13</v>
      </c>
    </row>
    <row r="2175" spans="1:2">
      <c r="A2175" s="408" t="s">
        <v>913</v>
      </c>
      <c r="B2175">
        <v>7.0000000000000007E-2</v>
      </c>
    </row>
    <row r="2176" spans="1:2">
      <c r="A2176" s="408" t="s">
        <v>914</v>
      </c>
      <c r="B2176">
        <v>0.03</v>
      </c>
    </row>
    <row r="2177" spans="1:2">
      <c r="A2177" s="408" t="s">
        <v>915</v>
      </c>
      <c r="B2177">
        <v>0.01</v>
      </c>
    </row>
    <row r="2178" spans="1:2">
      <c r="A2178" s="408" t="s">
        <v>916</v>
      </c>
      <c r="B2178">
        <v>0</v>
      </c>
    </row>
    <row r="2179" spans="1:2">
      <c r="A2179" s="408">
        <v>45292</v>
      </c>
      <c r="B2179">
        <v>0.75</v>
      </c>
    </row>
    <row r="2180" spans="1:2">
      <c r="A2180" s="408">
        <v>45293</v>
      </c>
      <c r="B2180">
        <v>0.67</v>
      </c>
    </row>
    <row r="2181" spans="1:2">
      <c r="A2181" s="408">
        <v>45294</v>
      </c>
      <c r="B2181">
        <v>0.57999999999999996</v>
      </c>
    </row>
    <row r="2182" spans="1:2">
      <c r="A2182" s="408">
        <v>45295</v>
      </c>
      <c r="B2182">
        <v>0.48</v>
      </c>
    </row>
    <row r="2183" spans="1:2">
      <c r="A2183" s="408">
        <v>45296</v>
      </c>
      <c r="B2183">
        <v>0.39</v>
      </c>
    </row>
    <row r="2184" spans="1:2">
      <c r="A2184" s="408">
        <v>45297</v>
      </c>
      <c r="B2184">
        <v>0.28999999999999998</v>
      </c>
    </row>
    <row r="2185" spans="1:2">
      <c r="A2185" s="408">
        <v>45298</v>
      </c>
      <c r="B2185">
        <v>0.2</v>
      </c>
    </row>
    <row r="2186" spans="1:2">
      <c r="A2186" s="408">
        <v>45299</v>
      </c>
      <c r="B2186">
        <v>0.13</v>
      </c>
    </row>
    <row r="2187" spans="1:2">
      <c r="A2187" s="408">
        <v>45300</v>
      </c>
      <c r="B2187">
        <v>0.06</v>
      </c>
    </row>
    <row r="2188" spans="1:2">
      <c r="A2188" s="408">
        <v>45301</v>
      </c>
      <c r="B2188">
        <v>0.02</v>
      </c>
    </row>
    <row r="2189" spans="1:2">
      <c r="A2189" s="408">
        <v>45302</v>
      </c>
      <c r="B2189">
        <v>0</v>
      </c>
    </row>
    <row r="2190" spans="1:2">
      <c r="A2190" s="408">
        <v>45303</v>
      </c>
      <c r="B2190">
        <v>0.01</v>
      </c>
    </row>
    <row r="2191" spans="1:2">
      <c r="A2191" s="408">
        <v>45304</v>
      </c>
      <c r="B2191">
        <v>0.05</v>
      </c>
    </row>
    <row r="2192" spans="1:2">
      <c r="A2192" s="408">
        <v>45305</v>
      </c>
      <c r="B2192">
        <v>0.11</v>
      </c>
    </row>
    <row r="2193" spans="1:2">
      <c r="A2193" s="408">
        <v>45306</v>
      </c>
      <c r="B2193">
        <v>0.2</v>
      </c>
    </row>
    <row r="2194" spans="1:2">
      <c r="A2194" s="408">
        <v>45307</v>
      </c>
      <c r="B2194">
        <v>0.3</v>
      </c>
    </row>
    <row r="2195" spans="1:2">
      <c r="A2195" s="408">
        <v>45308</v>
      </c>
      <c r="B2195">
        <v>0.41</v>
      </c>
    </row>
    <row r="2196" spans="1:2">
      <c r="A2196" s="408">
        <v>45309</v>
      </c>
      <c r="B2196">
        <v>0.52</v>
      </c>
    </row>
    <row r="2197" spans="1:2">
      <c r="A2197" s="408">
        <v>45310</v>
      </c>
      <c r="B2197">
        <v>0.63</v>
      </c>
    </row>
    <row r="2198" spans="1:2">
      <c r="A2198" s="408">
        <v>45311</v>
      </c>
      <c r="B2198">
        <v>0.73</v>
      </c>
    </row>
    <row r="2199" spans="1:2">
      <c r="A2199" s="408">
        <v>45312</v>
      </c>
      <c r="B2199">
        <v>0.82</v>
      </c>
    </row>
    <row r="2200" spans="1:2">
      <c r="A2200" s="408">
        <v>45313</v>
      </c>
      <c r="B2200">
        <v>0.89</v>
      </c>
    </row>
    <row r="2201" spans="1:2">
      <c r="A2201" s="408">
        <v>45314</v>
      </c>
      <c r="B2201">
        <v>0.94</v>
      </c>
    </row>
    <row r="2202" spans="1:2">
      <c r="A2202" s="408">
        <v>45315</v>
      </c>
      <c r="B2202">
        <v>0.98</v>
      </c>
    </row>
    <row r="2203" spans="1:2">
      <c r="A2203" s="408">
        <v>45316</v>
      </c>
      <c r="B2203">
        <v>1</v>
      </c>
    </row>
    <row r="2204" spans="1:2">
      <c r="A2204" s="408">
        <v>45317</v>
      </c>
      <c r="B2204">
        <v>1</v>
      </c>
    </row>
    <row r="2205" spans="1:2">
      <c r="A2205" s="408">
        <v>45318</v>
      </c>
      <c r="B2205">
        <v>0.98</v>
      </c>
    </row>
    <row r="2206" spans="1:2">
      <c r="A2206" s="408">
        <v>45319</v>
      </c>
      <c r="B2206">
        <v>0.94</v>
      </c>
    </row>
    <row r="2207" spans="1:2">
      <c r="A2207" s="408">
        <v>45320</v>
      </c>
      <c r="B2207">
        <v>0.89</v>
      </c>
    </row>
    <row r="2208" spans="1:2">
      <c r="A2208" s="408">
        <v>45321</v>
      </c>
      <c r="B2208">
        <v>0.82</v>
      </c>
    </row>
    <row r="2209" spans="1:2">
      <c r="A2209" s="408">
        <v>45322</v>
      </c>
      <c r="B2209">
        <v>0.74</v>
      </c>
    </row>
    <row r="2210" spans="1:2">
      <c r="A2210" s="408">
        <v>45323</v>
      </c>
      <c r="B2210">
        <v>0.66</v>
      </c>
    </row>
    <row r="2211" spans="1:2">
      <c r="A2211" s="408">
        <v>45324</v>
      </c>
      <c r="B2211">
        <v>0.56000000000000005</v>
      </c>
    </row>
    <row r="2212" spans="1:2">
      <c r="A2212" s="408">
        <v>45325</v>
      </c>
      <c r="B2212">
        <v>0.47</v>
      </c>
    </row>
    <row r="2213" spans="1:2">
      <c r="A2213" s="408">
        <v>45326</v>
      </c>
      <c r="B2213">
        <v>0.36</v>
      </c>
    </row>
    <row r="2214" spans="1:2">
      <c r="A2214" s="408">
        <v>45327</v>
      </c>
      <c r="B2214">
        <v>0.27</v>
      </c>
    </row>
    <row r="2215" spans="1:2">
      <c r="A2215" s="408">
        <v>45328</v>
      </c>
      <c r="B2215">
        <v>0.18</v>
      </c>
    </row>
    <row r="2216" spans="1:2">
      <c r="A2216" s="408">
        <v>45329</v>
      </c>
      <c r="B2216">
        <v>0.1</v>
      </c>
    </row>
    <row r="2217" spans="1:2">
      <c r="A2217" s="408">
        <v>45330</v>
      </c>
      <c r="B2217">
        <v>0.04</v>
      </c>
    </row>
    <row r="2218" spans="1:2">
      <c r="A2218" s="408">
        <v>45331</v>
      </c>
      <c r="B2218">
        <v>0.01</v>
      </c>
    </row>
    <row r="2219" spans="1:2">
      <c r="A2219" s="408">
        <v>45332</v>
      </c>
      <c r="B2219">
        <v>0</v>
      </c>
    </row>
    <row r="2220" spans="1:2">
      <c r="A2220" s="408">
        <v>45333</v>
      </c>
      <c r="B2220">
        <v>0.03</v>
      </c>
    </row>
    <row r="2221" spans="1:2">
      <c r="A2221" s="408">
        <v>45334</v>
      </c>
      <c r="B2221">
        <v>0.08</v>
      </c>
    </row>
    <row r="2222" spans="1:2">
      <c r="A2222" s="408">
        <v>45335</v>
      </c>
      <c r="B2222">
        <v>0.16</v>
      </c>
    </row>
    <row r="2223" spans="1:2">
      <c r="A2223" s="408">
        <v>45336</v>
      </c>
      <c r="B2223">
        <v>0.26</v>
      </c>
    </row>
    <row r="2224" spans="1:2">
      <c r="A2224" s="408">
        <v>45337</v>
      </c>
      <c r="B2224">
        <v>0.36</v>
      </c>
    </row>
    <row r="2225" spans="1:2">
      <c r="A2225" s="408">
        <v>45338</v>
      </c>
      <c r="B2225">
        <v>0.47</v>
      </c>
    </row>
    <row r="2226" spans="1:2">
      <c r="A2226" s="408">
        <v>45339</v>
      </c>
      <c r="B2226">
        <v>0.57999999999999996</v>
      </c>
    </row>
    <row r="2227" spans="1:2">
      <c r="A2227" s="408">
        <v>45340</v>
      </c>
      <c r="B2227">
        <v>0.68</v>
      </c>
    </row>
    <row r="2228" spans="1:2">
      <c r="A2228" s="408">
        <v>45341</v>
      </c>
      <c r="B2228">
        <v>0.77</v>
      </c>
    </row>
    <row r="2229" spans="1:2">
      <c r="A2229" s="408">
        <v>45342</v>
      </c>
      <c r="B2229">
        <v>0.84</v>
      </c>
    </row>
    <row r="2230" spans="1:2">
      <c r="A2230" s="408">
        <v>45343</v>
      </c>
      <c r="B2230">
        <v>0.91</v>
      </c>
    </row>
    <row r="2231" spans="1:2">
      <c r="A2231" s="408">
        <v>45344</v>
      </c>
      <c r="B2231">
        <v>0.96</v>
      </c>
    </row>
    <row r="2232" spans="1:2">
      <c r="A2232" s="408">
        <v>45345</v>
      </c>
      <c r="B2232">
        <v>0.99</v>
      </c>
    </row>
    <row r="2233" spans="1:2">
      <c r="A2233" s="408">
        <v>45346</v>
      </c>
      <c r="B2233">
        <v>1</v>
      </c>
    </row>
    <row r="2234" spans="1:2">
      <c r="A2234" s="408">
        <v>45347</v>
      </c>
      <c r="B2234">
        <v>0.99</v>
      </c>
    </row>
    <row r="2235" spans="1:2">
      <c r="A2235" s="408">
        <v>45348</v>
      </c>
      <c r="B2235">
        <v>0.97</v>
      </c>
    </row>
    <row r="2236" spans="1:2">
      <c r="A2236" s="408">
        <v>45349</v>
      </c>
      <c r="B2236">
        <v>0.93</v>
      </c>
    </row>
    <row r="2237" spans="1:2">
      <c r="A2237" s="408">
        <v>45350</v>
      </c>
      <c r="B2237">
        <v>0.88</v>
      </c>
    </row>
    <row r="2238" spans="1:2">
      <c r="A2238" s="408">
        <v>45351</v>
      </c>
      <c r="B2238">
        <v>0.81</v>
      </c>
    </row>
    <row r="2239" spans="1:2">
      <c r="A2239" s="408">
        <v>45352</v>
      </c>
      <c r="B2239">
        <v>0.73</v>
      </c>
    </row>
    <row r="2240" spans="1:2">
      <c r="A2240" s="408">
        <v>45353</v>
      </c>
      <c r="B2240">
        <v>0.63</v>
      </c>
    </row>
    <row r="2241" spans="1:2">
      <c r="A2241" s="408">
        <v>45354</v>
      </c>
      <c r="B2241">
        <v>0.53</v>
      </c>
    </row>
    <row r="2242" spans="1:2">
      <c r="A2242" s="408">
        <v>45355</v>
      </c>
      <c r="B2242">
        <v>0.43</v>
      </c>
    </row>
    <row r="2243" spans="1:2">
      <c r="A2243" s="408">
        <v>45356</v>
      </c>
      <c r="B2243">
        <v>0.32</v>
      </c>
    </row>
    <row r="2244" spans="1:2">
      <c r="A2244" s="408">
        <v>45357</v>
      </c>
      <c r="B2244">
        <v>0.22</v>
      </c>
    </row>
    <row r="2245" spans="1:2">
      <c r="A2245" s="408">
        <v>45358</v>
      </c>
      <c r="B2245">
        <v>0.13</v>
      </c>
    </row>
    <row r="2246" spans="1:2">
      <c r="A2246" s="408">
        <v>45359</v>
      </c>
      <c r="B2246">
        <v>0.06</v>
      </c>
    </row>
    <row r="2247" spans="1:2">
      <c r="A2247" s="408">
        <v>45360</v>
      </c>
      <c r="B2247">
        <v>0.02</v>
      </c>
    </row>
    <row r="2248" spans="1:2">
      <c r="A2248" s="408">
        <v>45361</v>
      </c>
      <c r="B2248">
        <v>0</v>
      </c>
    </row>
    <row r="2249" spans="1:2">
      <c r="A2249" s="408">
        <v>45362</v>
      </c>
      <c r="B2249">
        <v>0.01</v>
      </c>
    </row>
    <row r="2250" spans="1:2">
      <c r="A2250" s="408">
        <v>45363</v>
      </c>
      <c r="B2250">
        <v>0.06</v>
      </c>
    </row>
    <row r="2251" spans="1:2">
      <c r="A2251" s="408">
        <v>45364</v>
      </c>
      <c r="B2251">
        <v>0.13</v>
      </c>
    </row>
    <row r="2252" spans="1:2">
      <c r="A2252" s="408">
        <v>45365</v>
      </c>
      <c r="B2252">
        <v>0.21</v>
      </c>
    </row>
    <row r="2253" spans="1:2">
      <c r="A2253" s="408">
        <v>45366</v>
      </c>
      <c r="B2253">
        <v>0.31</v>
      </c>
    </row>
    <row r="2254" spans="1:2">
      <c r="A2254" s="408">
        <v>45367</v>
      </c>
      <c r="B2254">
        <v>0.41</v>
      </c>
    </row>
    <row r="2255" spans="1:2">
      <c r="A2255" s="408">
        <v>45368</v>
      </c>
      <c r="B2255">
        <v>0.52</v>
      </c>
    </row>
    <row r="2256" spans="1:2">
      <c r="A2256" s="408">
        <v>45369</v>
      </c>
      <c r="B2256">
        <v>0.62</v>
      </c>
    </row>
    <row r="2257" spans="1:2">
      <c r="A2257" s="408">
        <v>45370</v>
      </c>
      <c r="B2257">
        <v>0.71</v>
      </c>
    </row>
    <row r="2258" spans="1:2">
      <c r="A2258" s="408">
        <v>45371</v>
      </c>
      <c r="B2258">
        <v>0.79</v>
      </c>
    </row>
    <row r="2259" spans="1:2">
      <c r="A2259" s="408">
        <v>45372</v>
      </c>
      <c r="B2259">
        <v>0.87</v>
      </c>
    </row>
    <row r="2260" spans="1:2">
      <c r="A2260" s="408">
        <v>45373</v>
      </c>
      <c r="B2260">
        <v>0.92</v>
      </c>
    </row>
    <row r="2261" spans="1:2">
      <c r="A2261" s="408">
        <v>45374</v>
      </c>
      <c r="B2261">
        <v>0.97</v>
      </c>
    </row>
    <row r="2262" spans="1:2">
      <c r="A2262" s="408">
        <v>45375</v>
      </c>
      <c r="B2262">
        <v>0.99</v>
      </c>
    </row>
    <row r="2263" spans="1:2">
      <c r="A2263" s="408">
        <v>45376</v>
      </c>
      <c r="B2263">
        <v>1</v>
      </c>
    </row>
    <row r="2264" spans="1:2">
      <c r="A2264" s="408">
        <v>45377</v>
      </c>
      <c r="B2264">
        <v>0.99</v>
      </c>
    </row>
    <row r="2265" spans="1:2">
      <c r="A2265" s="408">
        <v>45378</v>
      </c>
      <c r="B2265">
        <v>0.96</v>
      </c>
    </row>
    <row r="2266" spans="1:2">
      <c r="A2266" s="408">
        <v>45379</v>
      </c>
      <c r="B2266">
        <v>0.92</v>
      </c>
    </row>
    <row r="2267" spans="1:2">
      <c r="A2267" s="408">
        <v>45380</v>
      </c>
      <c r="B2267">
        <v>0.86</v>
      </c>
    </row>
    <row r="2268" spans="1:2">
      <c r="A2268" s="408">
        <v>45381</v>
      </c>
      <c r="B2268">
        <v>0.78</v>
      </c>
    </row>
    <row r="2269" spans="1:2">
      <c r="A2269" s="408">
        <v>45382</v>
      </c>
      <c r="B2269">
        <v>0.69</v>
      </c>
    </row>
    <row r="2270" spans="1:2">
      <c r="A2270" s="408">
        <v>45383</v>
      </c>
      <c r="B2270">
        <v>0.59</v>
      </c>
    </row>
    <row r="2271" spans="1:2">
      <c r="A2271" s="408">
        <v>45384</v>
      </c>
      <c r="B2271">
        <v>0.48</v>
      </c>
    </row>
    <row r="2272" spans="1:2">
      <c r="A2272" s="408">
        <v>45385</v>
      </c>
      <c r="B2272">
        <v>0.37</v>
      </c>
    </row>
    <row r="2273" spans="1:2">
      <c r="A2273" s="408">
        <v>45386</v>
      </c>
      <c r="B2273">
        <v>0.26</v>
      </c>
    </row>
    <row r="2274" spans="1:2">
      <c r="A2274" s="408">
        <v>45387</v>
      </c>
      <c r="B2274">
        <v>0.17</v>
      </c>
    </row>
    <row r="2275" spans="1:2">
      <c r="A2275" s="408">
        <v>45388</v>
      </c>
      <c r="B2275">
        <v>0.09</v>
      </c>
    </row>
    <row r="2276" spans="1:2">
      <c r="A2276" s="408">
        <v>45389</v>
      </c>
      <c r="B2276">
        <v>0.03</v>
      </c>
    </row>
    <row r="2277" spans="1:2">
      <c r="A2277" s="408">
        <v>45390</v>
      </c>
      <c r="B2277">
        <v>0</v>
      </c>
    </row>
    <row r="2278" spans="1:2">
      <c r="A2278" s="408">
        <v>45391</v>
      </c>
      <c r="B2278">
        <v>0</v>
      </c>
    </row>
    <row r="2279" spans="1:2">
      <c r="A2279" s="408">
        <v>45392</v>
      </c>
      <c r="B2279">
        <v>0.04</v>
      </c>
    </row>
    <row r="2280" spans="1:2">
      <c r="A2280" s="408">
        <v>45393</v>
      </c>
      <c r="B2280">
        <v>0.09</v>
      </c>
    </row>
    <row r="2281" spans="1:2">
      <c r="A2281" s="408">
        <v>45394</v>
      </c>
      <c r="B2281">
        <v>0.17</v>
      </c>
    </row>
    <row r="2282" spans="1:2">
      <c r="A2282" s="408">
        <v>45395</v>
      </c>
      <c r="B2282">
        <v>0.26</v>
      </c>
    </row>
    <row r="2283" spans="1:2">
      <c r="A2283" s="408">
        <v>45396</v>
      </c>
      <c r="B2283">
        <v>0.35</v>
      </c>
    </row>
    <row r="2284" spans="1:2">
      <c r="A2284" s="408">
        <v>45397</v>
      </c>
      <c r="B2284">
        <v>0.45</v>
      </c>
    </row>
    <row r="2285" spans="1:2">
      <c r="A2285" s="408">
        <v>45398</v>
      </c>
      <c r="B2285">
        <v>0.55000000000000004</v>
      </c>
    </row>
    <row r="2286" spans="1:2">
      <c r="A2286" s="408">
        <v>45399</v>
      </c>
      <c r="B2286">
        <v>0.65</v>
      </c>
    </row>
    <row r="2287" spans="1:2">
      <c r="A2287" s="408">
        <v>45400</v>
      </c>
      <c r="B2287">
        <v>0.74</v>
      </c>
    </row>
    <row r="2288" spans="1:2">
      <c r="A2288" s="408">
        <v>45401</v>
      </c>
      <c r="B2288">
        <v>0.82</v>
      </c>
    </row>
    <row r="2289" spans="1:2">
      <c r="A2289" s="408">
        <v>45402</v>
      </c>
      <c r="B2289">
        <v>0.88</v>
      </c>
    </row>
    <row r="2290" spans="1:2">
      <c r="A2290" s="408">
        <v>45403</v>
      </c>
      <c r="B2290">
        <v>0.94</v>
      </c>
    </row>
    <row r="2291" spans="1:2">
      <c r="A2291" s="408">
        <v>45404</v>
      </c>
      <c r="B2291">
        <v>0.97</v>
      </c>
    </row>
    <row r="2292" spans="1:2">
      <c r="A2292" s="408">
        <v>45405</v>
      </c>
      <c r="B2292">
        <v>1</v>
      </c>
    </row>
    <row r="2293" spans="1:2">
      <c r="A2293" s="408">
        <v>45406</v>
      </c>
      <c r="B2293">
        <v>1</v>
      </c>
    </row>
    <row r="2294" spans="1:2">
      <c r="A2294" s="408">
        <v>45407</v>
      </c>
      <c r="B2294">
        <v>0.98</v>
      </c>
    </row>
    <row r="2295" spans="1:2">
      <c r="A2295" s="408">
        <v>45408</v>
      </c>
      <c r="B2295">
        <v>0.95</v>
      </c>
    </row>
    <row r="2296" spans="1:2">
      <c r="A2296" s="408">
        <v>45409</v>
      </c>
      <c r="B2296">
        <v>0.89</v>
      </c>
    </row>
    <row r="2297" spans="1:2">
      <c r="A2297" s="408">
        <v>45410</v>
      </c>
      <c r="B2297">
        <v>0.82</v>
      </c>
    </row>
    <row r="2298" spans="1:2">
      <c r="A2298" s="408">
        <v>45411</v>
      </c>
      <c r="B2298">
        <v>0.73</v>
      </c>
    </row>
    <row r="2299" spans="1:2">
      <c r="A2299" s="408">
        <v>45412</v>
      </c>
      <c r="B2299">
        <v>0.63</v>
      </c>
    </row>
    <row r="2300" spans="1:2">
      <c r="A2300" s="408">
        <v>45413</v>
      </c>
      <c r="B2300">
        <v>0.52</v>
      </c>
    </row>
    <row r="2301" spans="1:2">
      <c r="A2301" s="408">
        <v>45414</v>
      </c>
      <c r="B2301">
        <v>0.4</v>
      </c>
    </row>
    <row r="2302" spans="1:2">
      <c r="A2302" s="408">
        <v>45415</v>
      </c>
      <c r="B2302">
        <v>0.28999999999999998</v>
      </c>
    </row>
    <row r="2303" spans="1:2">
      <c r="A2303" s="408">
        <v>45416</v>
      </c>
      <c r="B2303">
        <v>0.19</v>
      </c>
    </row>
    <row r="2304" spans="1:2">
      <c r="A2304" s="408">
        <v>45417</v>
      </c>
      <c r="B2304">
        <v>0.11</v>
      </c>
    </row>
    <row r="2305" spans="1:2">
      <c r="A2305" s="408">
        <v>45418</v>
      </c>
      <c r="B2305">
        <v>0.05</v>
      </c>
    </row>
    <row r="2306" spans="1:2">
      <c r="A2306" s="408">
        <v>45419</v>
      </c>
      <c r="B2306">
        <v>0.01</v>
      </c>
    </row>
    <row r="2307" spans="1:2">
      <c r="A2307" s="408">
        <v>45420</v>
      </c>
      <c r="B2307">
        <v>0</v>
      </c>
    </row>
    <row r="2308" spans="1:2">
      <c r="A2308" s="408">
        <v>45421</v>
      </c>
      <c r="B2308">
        <v>0.02</v>
      </c>
    </row>
    <row r="2309" spans="1:2">
      <c r="A2309" s="408">
        <v>45422</v>
      </c>
      <c r="B2309">
        <v>0.06</v>
      </c>
    </row>
    <row r="2310" spans="1:2">
      <c r="A2310" s="408">
        <v>45423</v>
      </c>
      <c r="B2310">
        <v>0.13</v>
      </c>
    </row>
    <row r="2311" spans="1:2">
      <c r="A2311" s="408">
        <v>45424</v>
      </c>
      <c r="B2311">
        <v>0.21</v>
      </c>
    </row>
    <row r="2312" spans="1:2">
      <c r="A2312" s="408">
        <v>45425</v>
      </c>
      <c r="B2312">
        <v>0.3</v>
      </c>
    </row>
    <row r="2313" spans="1:2">
      <c r="A2313" s="408">
        <v>45426</v>
      </c>
      <c r="B2313">
        <v>0.39</v>
      </c>
    </row>
    <row r="2314" spans="1:2">
      <c r="A2314" s="408">
        <v>45427</v>
      </c>
      <c r="B2314">
        <v>0.49</v>
      </c>
    </row>
    <row r="2315" spans="1:2">
      <c r="A2315" s="408">
        <v>45428</v>
      </c>
      <c r="B2315">
        <v>0.57999999999999996</v>
      </c>
    </row>
    <row r="2316" spans="1:2">
      <c r="A2316" s="408">
        <v>45429</v>
      </c>
      <c r="B2316">
        <v>0.67</v>
      </c>
    </row>
    <row r="2317" spans="1:2">
      <c r="A2317" s="408">
        <v>45430</v>
      </c>
      <c r="B2317">
        <v>0.76</v>
      </c>
    </row>
    <row r="2318" spans="1:2">
      <c r="A2318" s="408">
        <v>45431</v>
      </c>
      <c r="B2318">
        <v>0.83</v>
      </c>
    </row>
    <row r="2319" spans="1:2">
      <c r="A2319" s="408">
        <v>45432</v>
      </c>
      <c r="B2319">
        <v>0.9</v>
      </c>
    </row>
    <row r="2320" spans="1:2">
      <c r="A2320" s="408">
        <v>45433</v>
      </c>
      <c r="B2320">
        <v>0.95</v>
      </c>
    </row>
    <row r="2321" spans="1:2">
      <c r="A2321" s="408">
        <v>45434</v>
      </c>
      <c r="B2321">
        <v>0.98</v>
      </c>
    </row>
    <row r="2322" spans="1:2">
      <c r="A2322" s="408">
        <v>45435</v>
      </c>
      <c r="B2322">
        <v>1</v>
      </c>
    </row>
    <row r="2323" spans="1:2">
      <c r="A2323" s="408">
        <v>45436</v>
      </c>
      <c r="B2323">
        <v>0.99</v>
      </c>
    </row>
    <row r="2324" spans="1:2">
      <c r="A2324" s="408">
        <v>45437</v>
      </c>
      <c r="B2324">
        <v>0.96</v>
      </c>
    </row>
    <row r="2325" spans="1:2">
      <c r="A2325" s="408">
        <v>45438</v>
      </c>
      <c r="B2325">
        <v>0.92</v>
      </c>
    </row>
    <row r="2326" spans="1:2">
      <c r="A2326" s="408">
        <v>45439</v>
      </c>
      <c r="B2326">
        <v>0.85</v>
      </c>
    </row>
    <row r="2327" spans="1:2">
      <c r="A2327" s="408">
        <v>45440</v>
      </c>
      <c r="B2327">
        <v>0.76</v>
      </c>
    </row>
    <row r="2328" spans="1:2">
      <c r="A2328" s="408">
        <v>45441</v>
      </c>
      <c r="B2328">
        <v>0.66</v>
      </c>
    </row>
    <row r="2329" spans="1:2">
      <c r="A2329" s="408">
        <v>45442</v>
      </c>
      <c r="B2329">
        <v>0.55000000000000004</v>
      </c>
    </row>
    <row r="2330" spans="1:2">
      <c r="A2330" s="408">
        <v>45443</v>
      </c>
      <c r="B2330">
        <v>0.43</v>
      </c>
    </row>
    <row r="2331" spans="1:2">
      <c r="A2331" s="408">
        <v>45444</v>
      </c>
      <c r="B2331">
        <v>0.32</v>
      </c>
    </row>
    <row r="2332" spans="1:2">
      <c r="A2332" s="408">
        <v>45445</v>
      </c>
      <c r="B2332">
        <v>0.22</v>
      </c>
    </row>
    <row r="2333" spans="1:2">
      <c r="A2333" s="408">
        <v>45446</v>
      </c>
      <c r="B2333">
        <v>0.13</v>
      </c>
    </row>
    <row r="2334" spans="1:2">
      <c r="A2334" s="408">
        <v>45447</v>
      </c>
      <c r="B2334">
        <v>0.06</v>
      </c>
    </row>
    <row r="2335" spans="1:2">
      <c r="A2335" s="408">
        <v>45448</v>
      </c>
      <c r="B2335">
        <v>0.02</v>
      </c>
    </row>
    <row r="2336" spans="1:2">
      <c r="A2336" s="408">
        <v>45449</v>
      </c>
      <c r="B2336">
        <v>0</v>
      </c>
    </row>
    <row r="2337" spans="1:2">
      <c r="A2337" s="408">
        <v>45450</v>
      </c>
      <c r="B2337">
        <v>0.01</v>
      </c>
    </row>
    <row r="2338" spans="1:2">
      <c r="A2338" s="408">
        <v>45451</v>
      </c>
      <c r="B2338">
        <v>0.04</v>
      </c>
    </row>
    <row r="2339" spans="1:2">
      <c r="A2339" s="408">
        <v>45452</v>
      </c>
      <c r="B2339">
        <v>0.09</v>
      </c>
    </row>
    <row r="2340" spans="1:2">
      <c r="A2340" s="408">
        <v>45453</v>
      </c>
      <c r="B2340">
        <v>0.16</v>
      </c>
    </row>
    <row r="2341" spans="1:2">
      <c r="A2341" s="408">
        <v>45454</v>
      </c>
      <c r="B2341">
        <v>0.24</v>
      </c>
    </row>
    <row r="2342" spans="1:2">
      <c r="A2342" s="408">
        <v>45455</v>
      </c>
      <c r="B2342">
        <v>0.33</v>
      </c>
    </row>
    <row r="2343" spans="1:2">
      <c r="A2343" s="408">
        <v>45456</v>
      </c>
      <c r="B2343">
        <v>0.42</v>
      </c>
    </row>
    <row r="2344" spans="1:2">
      <c r="A2344" s="408">
        <v>45457</v>
      </c>
      <c r="B2344">
        <v>0.51</v>
      </c>
    </row>
    <row r="2345" spans="1:2">
      <c r="A2345" s="408">
        <v>45458</v>
      </c>
      <c r="B2345">
        <v>0.61</v>
      </c>
    </row>
    <row r="2346" spans="1:2">
      <c r="A2346" s="408">
        <v>45459</v>
      </c>
      <c r="B2346">
        <v>0.7</v>
      </c>
    </row>
    <row r="2347" spans="1:2">
      <c r="A2347" s="408">
        <v>45460</v>
      </c>
      <c r="B2347">
        <v>0.78</v>
      </c>
    </row>
    <row r="2348" spans="1:2">
      <c r="A2348" s="408">
        <v>45461</v>
      </c>
      <c r="B2348">
        <v>0.86</v>
      </c>
    </row>
    <row r="2349" spans="1:2">
      <c r="A2349" s="408">
        <v>45462</v>
      </c>
      <c r="B2349">
        <v>0.92</v>
      </c>
    </row>
    <row r="2350" spans="1:2">
      <c r="A2350" s="408">
        <v>45463</v>
      </c>
      <c r="B2350">
        <v>0.97</v>
      </c>
    </row>
    <row r="2351" spans="1:2">
      <c r="A2351" s="408">
        <v>45464</v>
      </c>
      <c r="B2351">
        <v>0.99</v>
      </c>
    </row>
    <row r="2352" spans="1:2">
      <c r="A2352" s="408">
        <v>45465</v>
      </c>
      <c r="B2352">
        <v>1</v>
      </c>
    </row>
    <row r="2353" spans="1:2">
      <c r="A2353" s="408">
        <v>45466</v>
      </c>
      <c r="B2353">
        <v>0.98</v>
      </c>
    </row>
    <row r="2354" spans="1:2">
      <c r="A2354" s="408">
        <v>45467</v>
      </c>
      <c r="B2354">
        <v>0.93</v>
      </c>
    </row>
    <row r="2355" spans="1:2">
      <c r="A2355" s="408">
        <v>45468</v>
      </c>
      <c r="B2355">
        <v>0.87</v>
      </c>
    </row>
    <row r="2356" spans="1:2">
      <c r="A2356" s="408">
        <v>45469</v>
      </c>
      <c r="B2356">
        <v>0.78</v>
      </c>
    </row>
    <row r="2357" spans="1:2">
      <c r="A2357" s="408">
        <v>45470</v>
      </c>
      <c r="B2357">
        <v>0.68</v>
      </c>
    </row>
    <row r="2358" spans="1:2">
      <c r="A2358" s="408">
        <v>45471</v>
      </c>
      <c r="B2358">
        <v>0.56999999999999995</v>
      </c>
    </row>
    <row r="2359" spans="1:2">
      <c r="A2359" s="408">
        <v>45472</v>
      </c>
      <c r="B2359">
        <v>0.45</v>
      </c>
    </row>
    <row r="2360" spans="1:2">
      <c r="A2360" s="408">
        <v>45473</v>
      </c>
      <c r="B2360">
        <v>0.34</v>
      </c>
    </row>
    <row r="2361" spans="1:2">
      <c r="A2361" s="408">
        <v>45474</v>
      </c>
      <c r="B2361">
        <v>0.24</v>
      </c>
    </row>
    <row r="2362" spans="1:2">
      <c r="A2362" s="408">
        <v>45475</v>
      </c>
      <c r="B2362">
        <v>0.15</v>
      </c>
    </row>
    <row r="2363" spans="1:2">
      <c r="A2363" s="408">
        <v>45476</v>
      </c>
      <c r="B2363">
        <v>0.08</v>
      </c>
    </row>
    <row r="2364" spans="1:2">
      <c r="A2364" s="408">
        <v>45477</v>
      </c>
      <c r="B2364">
        <v>0.03</v>
      </c>
    </row>
    <row r="2365" spans="1:2">
      <c r="A2365" s="408">
        <v>45478</v>
      </c>
      <c r="B2365">
        <v>0.01</v>
      </c>
    </row>
    <row r="2366" spans="1:2">
      <c r="A2366" s="408">
        <v>45479</v>
      </c>
      <c r="B2366">
        <v>0</v>
      </c>
    </row>
    <row r="2367" spans="1:2">
      <c r="A2367" s="408">
        <v>45480</v>
      </c>
      <c r="B2367">
        <v>0.02</v>
      </c>
    </row>
    <row r="2368" spans="1:2">
      <c r="A2368" s="408">
        <v>45481</v>
      </c>
      <c r="B2368">
        <v>0.06</v>
      </c>
    </row>
    <row r="2369" spans="1:2">
      <c r="A2369" s="408">
        <v>45482</v>
      </c>
      <c r="B2369">
        <v>0.12</v>
      </c>
    </row>
    <row r="2370" spans="1:2">
      <c r="A2370" s="408">
        <v>45483</v>
      </c>
      <c r="B2370">
        <v>0.18</v>
      </c>
    </row>
    <row r="2371" spans="1:2">
      <c r="A2371" s="408">
        <v>45484</v>
      </c>
      <c r="B2371">
        <v>0.26</v>
      </c>
    </row>
    <row r="2372" spans="1:2">
      <c r="A2372" s="408">
        <v>45485</v>
      </c>
      <c r="B2372">
        <v>0.35</v>
      </c>
    </row>
    <row r="2373" spans="1:2">
      <c r="A2373" s="408">
        <v>45486</v>
      </c>
      <c r="B2373">
        <v>0.44</v>
      </c>
    </row>
    <row r="2374" spans="1:2">
      <c r="A2374" s="408">
        <v>45487</v>
      </c>
      <c r="B2374">
        <v>0.54</v>
      </c>
    </row>
    <row r="2375" spans="1:2">
      <c r="A2375" s="408">
        <v>45488</v>
      </c>
      <c r="B2375">
        <v>0.63</v>
      </c>
    </row>
    <row r="2376" spans="1:2">
      <c r="A2376" s="408">
        <v>45489</v>
      </c>
      <c r="B2376">
        <v>0.72</v>
      </c>
    </row>
    <row r="2377" spans="1:2">
      <c r="A2377" s="408">
        <v>45490</v>
      </c>
      <c r="B2377">
        <v>0.81</v>
      </c>
    </row>
    <row r="2378" spans="1:2">
      <c r="A2378" s="408">
        <v>45491</v>
      </c>
      <c r="B2378">
        <v>0.88</v>
      </c>
    </row>
    <row r="2379" spans="1:2">
      <c r="A2379" s="408">
        <v>45492</v>
      </c>
      <c r="B2379">
        <v>0.94</v>
      </c>
    </row>
    <row r="2380" spans="1:2">
      <c r="A2380" s="408">
        <v>45493</v>
      </c>
      <c r="B2380">
        <v>0.98</v>
      </c>
    </row>
    <row r="2381" spans="1:2">
      <c r="A2381" s="408">
        <v>45494</v>
      </c>
      <c r="B2381">
        <v>1</v>
      </c>
    </row>
    <row r="2382" spans="1:2">
      <c r="A2382" s="408">
        <v>45495</v>
      </c>
      <c r="B2382">
        <v>0.99</v>
      </c>
    </row>
    <row r="2383" spans="1:2">
      <c r="A2383" s="408">
        <v>45496</v>
      </c>
      <c r="B2383">
        <v>0.95</v>
      </c>
    </row>
    <row r="2384" spans="1:2">
      <c r="A2384" s="408">
        <v>45497</v>
      </c>
      <c r="B2384">
        <v>0.89</v>
      </c>
    </row>
    <row r="2385" spans="1:2">
      <c r="A2385" s="408">
        <v>45498</v>
      </c>
      <c r="B2385">
        <v>0.8</v>
      </c>
    </row>
    <row r="2386" spans="1:2">
      <c r="A2386" s="408">
        <v>45499</v>
      </c>
      <c r="B2386">
        <v>0.7</v>
      </c>
    </row>
    <row r="2387" spans="1:2">
      <c r="A2387" s="408">
        <v>45500</v>
      </c>
      <c r="B2387">
        <v>0.59</v>
      </c>
    </row>
    <row r="2388" spans="1:2">
      <c r="A2388" s="408">
        <v>45501</v>
      </c>
      <c r="B2388">
        <v>0.48</v>
      </c>
    </row>
    <row r="2389" spans="1:2">
      <c r="A2389" s="408">
        <v>45502</v>
      </c>
      <c r="B2389">
        <v>0.37</v>
      </c>
    </row>
    <row r="2390" spans="1:2">
      <c r="A2390" s="408">
        <v>45503</v>
      </c>
      <c r="B2390">
        <v>0.26</v>
      </c>
    </row>
    <row r="2391" spans="1:2">
      <c r="A2391" s="408">
        <v>45504</v>
      </c>
      <c r="B2391">
        <v>0.18</v>
      </c>
    </row>
    <row r="2392" spans="1:2">
      <c r="A2392" s="408">
        <v>45505</v>
      </c>
      <c r="B2392">
        <v>0.1</v>
      </c>
    </row>
    <row r="2393" spans="1:2">
      <c r="A2393" s="408">
        <v>45506</v>
      </c>
      <c r="B2393">
        <v>0.05</v>
      </c>
    </row>
    <row r="2394" spans="1:2">
      <c r="A2394" s="408">
        <v>45507</v>
      </c>
      <c r="B2394">
        <v>0.01</v>
      </c>
    </row>
    <row r="2395" spans="1:2">
      <c r="A2395" s="408">
        <v>45508</v>
      </c>
      <c r="B2395">
        <v>0</v>
      </c>
    </row>
    <row r="2396" spans="1:2">
      <c r="A2396" s="408">
        <v>45509</v>
      </c>
      <c r="B2396">
        <v>0.01</v>
      </c>
    </row>
    <row r="2397" spans="1:2">
      <c r="A2397" s="408">
        <v>45510</v>
      </c>
      <c r="B2397">
        <v>0.03</v>
      </c>
    </row>
    <row r="2398" spans="1:2">
      <c r="A2398" s="408">
        <v>45511</v>
      </c>
      <c r="B2398">
        <v>0.08</v>
      </c>
    </row>
    <row r="2399" spans="1:2">
      <c r="A2399" s="408">
        <v>45512</v>
      </c>
      <c r="B2399">
        <v>0.13</v>
      </c>
    </row>
    <row r="2400" spans="1:2">
      <c r="A2400" s="408">
        <v>45513</v>
      </c>
      <c r="B2400">
        <v>0.21</v>
      </c>
    </row>
    <row r="2401" spans="1:2">
      <c r="A2401" s="408">
        <v>45514</v>
      </c>
      <c r="B2401">
        <v>0.28999999999999998</v>
      </c>
    </row>
    <row r="2402" spans="1:2">
      <c r="A2402" s="408">
        <v>45515</v>
      </c>
      <c r="B2402">
        <v>0.38</v>
      </c>
    </row>
    <row r="2403" spans="1:2">
      <c r="A2403" s="408">
        <v>45516</v>
      </c>
      <c r="B2403">
        <v>0.47</v>
      </c>
    </row>
    <row r="2404" spans="1:2">
      <c r="A2404" s="408">
        <v>45517</v>
      </c>
      <c r="B2404">
        <v>0.56999999999999995</v>
      </c>
    </row>
    <row r="2405" spans="1:2">
      <c r="A2405" s="408">
        <v>45518</v>
      </c>
      <c r="B2405">
        <v>0.67</v>
      </c>
    </row>
    <row r="2406" spans="1:2">
      <c r="A2406" s="408">
        <v>45519</v>
      </c>
      <c r="B2406">
        <v>0.76</v>
      </c>
    </row>
    <row r="2407" spans="1:2">
      <c r="A2407" s="408">
        <v>45520</v>
      </c>
      <c r="B2407">
        <v>0.85</v>
      </c>
    </row>
    <row r="2408" spans="1:2">
      <c r="A2408" s="408">
        <v>45521</v>
      </c>
      <c r="B2408">
        <v>0.92</v>
      </c>
    </row>
    <row r="2409" spans="1:2">
      <c r="A2409" s="408">
        <v>45522</v>
      </c>
      <c r="B2409">
        <v>0.97</v>
      </c>
    </row>
    <row r="2410" spans="1:2">
      <c r="A2410" s="408">
        <v>45523</v>
      </c>
      <c r="B2410">
        <v>1</v>
      </c>
    </row>
    <row r="2411" spans="1:2">
      <c r="A2411" s="408">
        <v>45524</v>
      </c>
      <c r="B2411">
        <v>0.99</v>
      </c>
    </row>
    <row r="2412" spans="1:2">
      <c r="A2412" s="408">
        <v>45525</v>
      </c>
      <c r="B2412">
        <v>0.96</v>
      </c>
    </row>
    <row r="2413" spans="1:2">
      <c r="A2413" s="408">
        <v>45526</v>
      </c>
      <c r="B2413">
        <v>0.91</v>
      </c>
    </row>
    <row r="2414" spans="1:2">
      <c r="A2414" s="408">
        <v>45527</v>
      </c>
      <c r="B2414">
        <v>0.82</v>
      </c>
    </row>
    <row r="2415" spans="1:2">
      <c r="A2415" s="408">
        <v>45528</v>
      </c>
      <c r="B2415">
        <v>0.73</v>
      </c>
    </row>
    <row r="2416" spans="1:2">
      <c r="A2416" s="408">
        <v>45529</v>
      </c>
      <c r="B2416">
        <v>0.62</v>
      </c>
    </row>
    <row r="2417" spans="1:2">
      <c r="A2417" s="408">
        <v>45530</v>
      </c>
      <c r="B2417">
        <v>0.51</v>
      </c>
    </row>
    <row r="2418" spans="1:2">
      <c r="A2418" s="408">
        <v>45531</v>
      </c>
      <c r="B2418">
        <v>0.4</v>
      </c>
    </row>
    <row r="2419" spans="1:2">
      <c r="A2419" s="408">
        <v>45532</v>
      </c>
      <c r="B2419">
        <v>0.3</v>
      </c>
    </row>
    <row r="2420" spans="1:2">
      <c r="A2420" s="408">
        <v>45533</v>
      </c>
      <c r="B2420">
        <v>0.21</v>
      </c>
    </row>
    <row r="2421" spans="1:2">
      <c r="A2421" s="408">
        <v>45534</v>
      </c>
      <c r="B2421">
        <v>0.13</v>
      </c>
    </row>
    <row r="2422" spans="1:2">
      <c r="A2422" s="408">
        <v>45535</v>
      </c>
      <c r="B2422">
        <v>7.0000000000000007E-2</v>
      </c>
    </row>
    <row r="2423" spans="1:2">
      <c r="A2423" s="408">
        <v>45536</v>
      </c>
      <c r="B2423">
        <v>0.03</v>
      </c>
    </row>
    <row r="2424" spans="1:2">
      <c r="A2424" s="408">
        <v>45537</v>
      </c>
      <c r="B2424">
        <v>0.01</v>
      </c>
    </row>
    <row r="2425" spans="1:2">
      <c r="A2425" s="408">
        <v>45538</v>
      </c>
      <c r="B2425">
        <v>0</v>
      </c>
    </row>
    <row r="2426" spans="1:2">
      <c r="A2426" s="408">
        <v>45539</v>
      </c>
      <c r="B2426">
        <v>0.01</v>
      </c>
    </row>
    <row r="2427" spans="1:2">
      <c r="A2427" s="408">
        <v>45540</v>
      </c>
      <c r="B2427">
        <v>0.05</v>
      </c>
    </row>
    <row r="2428" spans="1:2">
      <c r="A2428" s="408">
        <v>45541</v>
      </c>
      <c r="B2428">
        <v>0.09</v>
      </c>
    </row>
    <row r="2429" spans="1:2">
      <c r="A2429" s="408">
        <v>45542</v>
      </c>
      <c r="B2429">
        <v>0.15</v>
      </c>
    </row>
    <row r="2430" spans="1:2">
      <c r="A2430" s="408">
        <v>45543</v>
      </c>
      <c r="B2430">
        <v>0.23</v>
      </c>
    </row>
    <row r="2431" spans="1:2">
      <c r="A2431" s="408">
        <v>45544</v>
      </c>
      <c r="B2431">
        <v>0.31</v>
      </c>
    </row>
    <row r="2432" spans="1:2">
      <c r="A2432" s="408">
        <v>45545</v>
      </c>
      <c r="B2432">
        <v>0.41</v>
      </c>
    </row>
    <row r="2433" spans="1:2">
      <c r="A2433" s="408">
        <v>45546</v>
      </c>
      <c r="B2433">
        <v>0.51</v>
      </c>
    </row>
    <row r="2434" spans="1:2">
      <c r="A2434" s="408">
        <v>45547</v>
      </c>
      <c r="B2434">
        <v>0.61</v>
      </c>
    </row>
    <row r="2435" spans="1:2">
      <c r="A2435" s="408">
        <v>45548</v>
      </c>
      <c r="B2435">
        <v>0.71</v>
      </c>
    </row>
    <row r="2436" spans="1:2">
      <c r="A2436" s="408">
        <v>45549</v>
      </c>
      <c r="B2436">
        <v>0.81</v>
      </c>
    </row>
    <row r="2437" spans="1:2">
      <c r="A2437" s="408">
        <v>45550</v>
      </c>
      <c r="B2437">
        <v>0.89</v>
      </c>
    </row>
    <row r="2438" spans="1:2">
      <c r="A2438" s="408">
        <v>45551</v>
      </c>
      <c r="B2438">
        <v>0.95</v>
      </c>
    </row>
    <row r="2439" spans="1:2">
      <c r="A2439" s="408">
        <v>45552</v>
      </c>
      <c r="B2439">
        <v>0.99</v>
      </c>
    </row>
    <row r="2440" spans="1:2">
      <c r="A2440" s="408">
        <v>45553</v>
      </c>
      <c r="B2440">
        <v>1</v>
      </c>
    </row>
    <row r="2441" spans="1:2">
      <c r="A2441" s="408">
        <v>45554</v>
      </c>
      <c r="B2441">
        <v>0.98</v>
      </c>
    </row>
    <row r="2442" spans="1:2">
      <c r="A2442" s="408">
        <v>45555</v>
      </c>
      <c r="B2442">
        <v>0.93</v>
      </c>
    </row>
    <row r="2443" spans="1:2">
      <c r="A2443" s="408">
        <v>45556</v>
      </c>
      <c r="B2443">
        <v>0.85</v>
      </c>
    </row>
    <row r="2444" spans="1:2">
      <c r="A2444" s="408">
        <v>45557</v>
      </c>
      <c r="B2444">
        <v>0.76</v>
      </c>
    </row>
    <row r="2445" spans="1:2">
      <c r="A2445" s="408">
        <v>45558</v>
      </c>
      <c r="B2445">
        <v>0.66</v>
      </c>
    </row>
    <row r="2446" spans="1:2">
      <c r="A2446" s="408">
        <v>45559</v>
      </c>
      <c r="B2446">
        <v>0.55000000000000004</v>
      </c>
    </row>
    <row r="2447" spans="1:2">
      <c r="A2447" s="408">
        <v>45560</v>
      </c>
      <c r="B2447">
        <v>0.44</v>
      </c>
    </row>
    <row r="2448" spans="1:2">
      <c r="A2448" s="408">
        <v>45561</v>
      </c>
      <c r="B2448">
        <v>0.34</v>
      </c>
    </row>
    <row r="2449" spans="1:2">
      <c r="A2449" s="408">
        <v>45562</v>
      </c>
      <c r="B2449">
        <v>0.25</v>
      </c>
    </row>
    <row r="2450" spans="1:2">
      <c r="A2450" s="408">
        <v>45563</v>
      </c>
      <c r="B2450">
        <v>0.17</v>
      </c>
    </row>
    <row r="2451" spans="1:2">
      <c r="A2451" s="408">
        <v>45564</v>
      </c>
      <c r="B2451">
        <v>0.1</v>
      </c>
    </row>
    <row r="2452" spans="1:2">
      <c r="A2452" s="408">
        <v>45565</v>
      </c>
      <c r="B2452">
        <v>0.05</v>
      </c>
    </row>
    <row r="2453" spans="1:2">
      <c r="A2453" s="408">
        <v>45566</v>
      </c>
      <c r="B2453">
        <v>0.02</v>
      </c>
    </row>
    <row r="2454" spans="1:2">
      <c r="A2454" s="408">
        <v>45567</v>
      </c>
      <c r="B2454">
        <v>0</v>
      </c>
    </row>
    <row r="2455" spans="1:2">
      <c r="A2455" s="408">
        <v>45568</v>
      </c>
      <c r="B2455">
        <v>0</v>
      </c>
    </row>
    <row r="2456" spans="1:2">
      <c r="A2456" s="408">
        <v>45569</v>
      </c>
      <c r="B2456">
        <v>0.02</v>
      </c>
    </row>
    <row r="2457" spans="1:2">
      <c r="A2457" s="408">
        <v>45570</v>
      </c>
      <c r="B2457">
        <v>0.06</v>
      </c>
    </row>
    <row r="2458" spans="1:2">
      <c r="A2458" s="408">
        <v>45571</v>
      </c>
      <c r="B2458">
        <v>0.11</v>
      </c>
    </row>
    <row r="2459" spans="1:2">
      <c r="A2459" s="408">
        <v>45572</v>
      </c>
      <c r="B2459">
        <v>0.18</v>
      </c>
    </row>
    <row r="2460" spans="1:2">
      <c r="A2460" s="408">
        <v>45573</v>
      </c>
      <c r="B2460">
        <v>0.26</v>
      </c>
    </row>
    <row r="2461" spans="1:2">
      <c r="A2461" s="408">
        <v>45574</v>
      </c>
      <c r="B2461">
        <v>0.35</v>
      </c>
    </row>
    <row r="2462" spans="1:2">
      <c r="A2462" s="408">
        <v>45575</v>
      </c>
      <c r="B2462">
        <v>0.45</v>
      </c>
    </row>
    <row r="2463" spans="1:2">
      <c r="A2463" s="408">
        <v>45576</v>
      </c>
      <c r="B2463">
        <v>0.56000000000000005</v>
      </c>
    </row>
    <row r="2464" spans="1:2">
      <c r="A2464" s="408">
        <v>45577</v>
      </c>
      <c r="B2464">
        <v>0.67</v>
      </c>
    </row>
    <row r="2465" spans="1:2">
      <c r="A2465" s="408">
        <v>45578</v>
      </c>
      <c r="B2465">
        <v>0.77</v>
      </c>
    </row>
    <row r="2466" spans="1:2">
      <c r="A2466" s="408">
        <v>45579</v>
      </c>
      <c r="B2466">
        <v>0.86</v>
      </c>
    </row>
    <row r="2467" spans="1:2">
      <c r="A2467" s="408">
        <v>45580</v>
      </c>
      <c r="B2467">
        <v>0.93</v>
      </c>
    </row>
    <row r="2468" spans="1:2">
      <c r="A2468" s="408">
        <v>45581</v>
      </c>
      <c r="B2468">
        <v>0.98</v>
      </c>
    </row>
    <row r="2469" spans="1:2">
      <c r="A2469" s="408">
        <v>45582</v>
      </c>
      <c r="B2469">
        <v>1</v>
      </c>
    </row>
    <row r="2470" spans="1:2">
      <c r="A2470" s="408">
        <v>45583</v>
      </c>
      <c r="B2470">
        <v>0.99</v>
      </c>
    </row>
    <row r="2471" spans="1:2">
      <c r="A2471" s="408">
        <v>45584</v>
      </c>
      <c r="B2471">
        <v>0.95</v>
      </c>
    </row>
    <row r="2472" spans="1:2">
      <c r="A2472" s="408">
        <v>45585</v>
      </c>
      <c r="B2472">
        <v>0.88</v>
      </c>
    </row>
    <row r="2473" spans="1:2">
      <c r="A2473" s="408">
        <v>45586</v>
      </c>
      <c r="B2473">
        <v>0.8</v>
      </c>
    </row>
    <row r="2474" spans="1:2">
      <c r="A2474" s="408">
        <v>45587</v>
      </c>
      <c r="B2474">
        <v>0.71</v>
      </c>
    </row>
    <row r="2475" spans="1:2">
      <c r="A2475" s="408">
        <v>45588</v>
      </c>
      <c r="B2475">
        <v>0.6</v>
      </c>
    </row>
    <row r="2476" spans="1:2">
      <c r="A2476" s="408">
        <v>45589</v>
      </c>
      <c r="B2476">
        <v>0.5</v>
      </c>
    </row>
    <row r="2477" spans="1:2">
      <c r="A2477" s="408">
        <v>45590</v>
      </c>
      <c r="B2477">
        <v>0.4</v>
      </c>
    </row>
    <row r="2478" spans="1:2">
      <c r="A2478" s="408">
        <v>45591</v>
      </c>
      <c r="B2478">
        <v>0.31</v>
      </c>
    </row>
    <row r="2479" spans="1:2">
      <c r="A2479" s="408">
        <v>45592</v>
      </c>
      <c r="B2479">
        <v>0.22</v>
      </c>
    </row>
    <row r="2480" spans="1:2">
      <c r="A2480" s="408">
        <v>45593</v>
      </c>
      <c r="B2480">
        <v>0.15</v>
      </c>
    </row>
    <row r="2481" spans="1:2">
      <c r="A2481" s="408">
        <v>45594</v>
      </c>
      <c r="B2481">
        <v>0.09</v>
      </c>
    </row>
    <row r="2482" spans="1:2">
      <c r="A2482" s="408">
        <v>45595</v>
      </c>
      <c r="B2482">
        <v>0.04</v>
      </c>
    </row>
    <row r="2483" spans="1:2">
      <c r="A2483" s="408">
        <v>45596</v>
      </c>
      <c r="B2483">
        <v>0.01</v>
      </c>
    </row>
    <row r="2484" spans="1:2">
      <c r="A2484" s="408">
        <v>45597</v>
      </c>
      <c r="B2484">
        <v>0</v>
      </c>
    </row>
    <row r="2485" spans="1:2">
      <c r="A2485" s="408">
        <v>45598</v>
      </c>
      <c r="B2485">
        <v>0.01</v>
      </c>
    </row>
    <row r="2486" spans="1:2">
      <c r="A2486" s="408">
        <v>45599</v>
      </c>
      <c r="B2486">
        <v>0.03</v>
      </c>
    </row>
    <row r="2487" spans="1:2">
      <c r="A2487" s="408">
        <v>45600</v>
      </c>
      <c r="B2487">
        <v>7.0000000000000007E-2</v>
      </c>
    </row>
    <row r="2488" spans="1:2">
      <c r="A2488" s="408">
        <v>45601</v>
      </c>
      <c r="B2488">
        <v>0.14000000000000001</v>
      </c>
    </row>
    <row r="2489" spans="1:2">
      <c r="A2489" s="408">
        <v>45602</v>
      </c>
      <c r="B2489">
        <v>0.21</v>
      </c>
    </row>
    <row r="2490" spans="1:2">
      <c r="A2490" s="408">
        <v>45603</v>
      </c>
      <c r="B2490">
        <v>0.3</v>
      </c>
    </row>
    <row r="2491" spans="1:2">
      <c r="A2491" s="408">
        <v>45604</v>
      </c>
      <c r="B2491">
        <v>0.4</v>
      </c>
    </row>
    <row r="2492" spans="1:2">
      <c r="A2492" s="408">
        <v>45605</v>
      </c>
      <c r="B2492">
        <v>0.51</v>
      </c>
    </row>
    <row r="2493" spans="1:2">
      <c r="A2493" s="408">
        <v>45606</v>
      </c>
      <c r="B2493">
        <v>0.62</v>
      </c>
    </row>
    <row r="2494" spans="1:2">
      <c r="A2494" s="408">
        <v>45607</v>
      </c>
      <c r="B2494">
        <v>0.73</v>
      </c>
    </row>
    <row r="2495" spans="1:2">
      <c r="A2495" s="408">
        <v>45608</v>
      </c>
      <c r="B2495">
        <v>0.83</v>
      </c>
    </row>
    <row r="2496" spans="1:2">
      <c r="A2496" s="408">
        <v>45609</v>
      </c>
      <c r="B2496">
        <v>0.91</v>
      </c>
    </row>
    <row r="2497" spans="1:2">
      <c r="A2497" s="408">
        <v>45610</v>
      </c>
      <c r="B2497">
        <v>0.96</v>
      </c>
    </row>
    <row r="2498" spans="1:2">
      <c r="A2498" s="408">
        <v>45611</v>
      </c>
      <c r="B2498">
        <v>0.99</v>
      </c>
    </row>
    <row r="2499" spans="1:2">
      <c r="A2499" s="408">
        <v>45612</v>
      </c>
      <c r="B2499">
        <v>1</v>
      </c>
    </row>
    <row r="2500" spans="1:2">
      <c r="A2500" s="408">
        <v>45613</v>
      </c>
      <c r="B2500">
        <v>0.97</v>
      </c>
    </row>
    <row r="2501" spans="1:2">
      <c r="A2501" s="408">
        <v>45614</v>
      </c>
      <c r="B2501">
        <v>0.92</v>
      </c>
    </row>
    <row r="2502" spans="1:2">
      <c r="A2502" s="408">
        <v>45615</v>
      </c>
      <c r="B2502">
        <v>0.85</v>
      </c>
    </row>
    <row r="2503" spans="1:2">
      <c r="A2503" s="408">
        <v>45616</v>
      </c>
      <c r="B2503">
        <v>0.76</v>
      </c>
    </row>
    <row r="2504" spans="1:2">
      <c r="A2504" s="408">
        <v>45617</v>
      </c>
      <c r="B2504">
        <v>0.67</v>
      </c>
    </row>
    <row r="2505" spans="1:2">
      <c r="A2505" s="408">
        <v>45618</v>
      </c>
      <c r="B2505">
        <v>0.56999999999999995</v>
      </c>
    </row>
    <row r="2506" spans="1:2">
      <c r="A2506" s="408">
        <v>45619</v>
      </c>
      <c r="B2506">
        <v>0.47</v>
      </c>
    </row>
    <row r="2507" spans="1:2">
      <c r="A2507" s="408">
        <v>45620</v>
      </c>
      <c r="B2507">
        <v>0.38</v>
      </c>
    </row>
    <row r="2508" spans="1:2">
      <c r="A2508" s="408">
        <v>45621</v>
      </c>
      <c r="B2508">
        <v>0.28999999999999998</v>
      </c>
    </row>
    <row r="2509" spans="1:2">
      <c r="A2509" s="408">
        <v>45622</v>
      </c>
      <c r="B2509">
        <v>0.21</v>
      </c>
    </row>
    <row r="2510" spans="1:2">
      <c r="A2510" s="408">
        <v>45623</v>
      </c>
      <c r="B2510">
        <v>0.14000000000000001</v>
      </c>
    </row>
    <row r="2511" spans="1:2">
      <c r="A2511" s="408">
        <v>45624</v>
      </c>
      <c r="B2511">
        <v>0.08</v>
      </c>
    </row>
    <row r="2512" spans="1:2">
      <c r="A2512" s="408">
        <v>45625</v>
      </c>
      <c r="B2512">
        <v>0.04</v>
      </c>
    </row>
    <row r="2513" spans="1:2">
      <c r="A2513" s="408">
        <v>45626</v>
      </c>
      <c r="B2513">
        <v>0.01</v>
      </c>
    </row>
    <row r="2514" spans="1:2">
      <c r="A2514" s="408">
        <v>45627</v>
      </c>
      <c r="B2514">
        <v>0</v>
      </c>
    </row>
    <row r="2515" spans="1:2">
      <c r="A2515" s="408">
        <v>45628</v>
      </c>
      <c r="B2515">
        <v>0.01</v>
      </c>
    </row>
    <row r="2516" spans="1:2">
      <c r="A2516" s="408">
        <v>45629</v>
      </c>
      <c r="B2516">
        <v>0.05</v>
      </c>
    </row>
    <row r="2517" spans="1:2">
      <c r="A2517" s="408">
        <v>45630</v>
      </c>
      <c r="B2517">
        <v>0.1</v>
      </c>
    </row>
    <row r="2518" spans="1:2">
      <c r="A2518" s="408">
        <v>45631</v>
      </c>
      <c r="B2518">
        <v>0.17</v>
      </c>
    </row>
    <row r="2519" spans="1:2">
      <c r="A2519" s="408">
        <v>45632</v>
      </c>
      <c r="B2519">
        <v>0.26</v>
      </c>
    </row>
    <row r="2520" spans="1:2">
      <c r="A2520" s="408">
        <v>45633</v>
      </c>
      <c r="B2520">
        <v>0.36</v>
      </c>
    </row>
    <row r="2521" spans="1:2">
      <c r="A2521" s="408">
        <v>45634</v>
      </c>
      <c r="B2521">
        <v>0.47</v>
      </c>
    </row>
    <row r="2522" spans="1:2">
      <c r="A2522" s="408">
        <v>45635</v>
      </c>
      <c r="B2522">
        <v>0.57999999999999996</v>
      </c>
    </row>
    <row r="2523" spans="1:2">
      <c r="A2523" s="408">
        <v>45636</v>
      </c>
      <c r="B2523">
        <v>0.69</v>
      </c>
    </row>
    <row r="2524" spans="1:2">
      <c r="A2524" s="408">
        <v>45637</v>
      </c>
      <c r="B2524">
        <v>0.79</v>
      </c>
    </row>
    <row r="2525" spans="1:2">
      <c r="A2525" s="408">
        <v>45638</v>
      </c>
      <c r="B2525">
        <v>0.88</v>
      </c>
    </row>
    <row r="2526" spans="1:2">
      <c r="A2526" s="408">
        <v>45639</v>
      </c>
      <c r="B2526">
        <v>0.94</v>
      </c>
    </row>
    <row r="2527" spans="1:2">
      <c r="A2527" s="408">
        <v>45640</v>
      </c>
      <c r="B2527">
        <v>0.98</v>
      </c>
    </row>
    <row r="2528" spans="1:2">
      <c r="A2528" s="408">
        <v>45641</v>
      </c>
      <c r="B2528">
        <v>1</v>
      </c>
    </row>
    <row r="2529" spans="1:2">
      <c r="A2529" s="408">
        <v>45642</v>
      </c>
      <c r="B2529">
        <v>0.99</v>
      </c>
    </row>
    <row r="2530" spans="1:2">
      <c r="A2530" s="408">
        <v>45643</v>
      </c>
      <c r="B2530">
        <v>0.95</v>
      </c>
    </row>
    <row r="2531" spans="1:2">
      <c r="A2531" s="408">
        <v>45644</v>
      </c>
      <c r="B2531">
        <v>0.89</v>
      </c>
    </row>
    <row r="2532" spans="1:2">
      <c r="A2532" s="408">
        <v>45645</v>
      </c>
      <c r="B2532">
        <v>0.82</v>
      </c>
    </row>
    <row r="2533" spans="1:2">
      <c r="A2533" s="408">
        <v>45646</v>
      </c>
      <c r="B2533">
        <v>0.74</v>
      </c>
    </row>
    <row r="2534" spans="1:2">
      <c r="A2534" s="408">
        <v>45647</v>
      </c>
      <c r="B2534">
        <v>0.65</v>
      </c>
    </row>
    <row r="2535" spans="1:2">
      <c r="A2535" s="408">
        <v>45648</v>
      </c>
      <c r="B2535">
        <v>0.56000000000000005</v>
      </c>
    </row>
    <row r="2536" spans="1:2">
      <c r="A2536" s="408">
        <v>45649</v>
      </c>
      <c r="B2536">
        <v>0.46</v>
      </c>
    </row>
    <row r="2537" spans="1:2">
      <c r="A2537" s="408">
        <v>45650</v>
      </c>
      <c r="B2537">
        <v>0.37</v>
      </c>
    </row>
    <row r="2538" spans="1:2">
      <c r="A2538" s="408">
        <v>45651</v>
      </c>
      <c r="B2538">
        <v>0.28000000000000003</v>
      </c>
    </row>
    <row r="2539" spans="1:2">
      <c r="A2539" s="408">
        <v>45652</v>
      </c>
      <c r="B2539">
        <v>0.2</v>
      </c>
    </row>
    <row r="2540" spans="1:2">
      <c r="A2540" s="408">
        <v>45653</v>
      </c>
      <c r="B2540">
        <v>0.13</v>
      </c>
    </row>
    <row r="2541" spans="1:2">
      <c r="A2541" s="408">
        <v>45654</v>
      </c>
      <c r="B2541">
        <v>7.0000000000000007E-2</v>
      </c>
    </row>
    <row r="2542" spans="1:2">
      <c r="A2542" s="408">
        <v>45655</v>
      </c>
      <c r="B2542">
        <v>0.03</v>
      </c>
    </row>
    <row r="2543" spans="1:2">
      <c r="A2543" s="408">
        <v>45656</v>
      </c>
      <c r="B2543">
        <v>0.01</v>
      </c>
    </row>
    <row r="2544" spans="1:2">
      <c r="A2544" s="408">
        <v>45657</v>
      </c>
      <c r="B2544">
        <v>0</v>
      </c>
    </row>
  </sheetData>
  <sortState xmlns:xlrd2="http://schemas.microsoft.com/office/spreadsheetml/2017/richdata2" ref="A5:C1404">
    <sortCondition ref="A5:A1404"/>
  </sortState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A16C-DFE3-491A-8DC0-22A554977BAD}">
  <sheetPr codeName="Sheet7"/>
  <dimension ref="A1:B1461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/>
  <cols>
    <col min="1" max="1" width="9.140625" style="268"/>
    <col min="2" max="2" width="9.140625" style="267"/>
    <col min="3" max="16384" width="9.140625" style="266"/>
  </cols>
  <sheetData>
    <row r="1" spans="1:2">
      <c r="A1" s="268" t="s">
        <v>260</v>
      </c>
      <c r="B1" s="267" t="s">
        <v>453</v>
      </c>
    </row>
    <row r="2" spans="1:2">
      <c r="A2" s="268">
        <v>36893.333333333336</v>
      </c>
      <c r="B2" s="267">
        <v>343</v>
      </c>
    </row>
    <row r="3" spans="1:2">
      <c r="A3" s="268">
        <v>36894.333333333336</v>
      </c>
      <c r="B3" s="267">
        <v>338</v>
      </c>
    </row>
    <row r="4" spans="1:2">
      <c r="A4" s="268">
        <v>36895.333333333336</v>
      </c>
      <c r="B4" s="267">
        <v>340</v>
      </c>
    </row>
    <row r="5" spans="1:2">
      <c r="A5" s="268">
        <v>36896.333333333336</v>
      </c>
      <c r="B5" s="267">
        <v>336</v>
      </c>
    </row>
    <row r="6" spans="1:2">
      <c r="A6" s="268">
        <v>36897.333333333336</v>
      </c>
      <c r="B6" s="267">
        <v>340</v>
      </c>
    </row>
    <row r="7" spans="1:2">
      <c r="A7" s="268">
        <v>36898.333333333336</v>
      </c>
      <c r="B7" s="267">
        <v>338</v>
      </c>
    </row>
    <row r="8" spans="1:2">
      <c r="A8" s="268">
        <v>36899.333333333336</v>
      </c>
      <c r="B8" s="267">
        <v>378</v>
      </c>
    </row>
    <row r="9" spans="1:2">
      <c r="A9" s="268">
        <v>36900.333333333336</v>
      </c>
      <c r="B9" s="267">
        <v>354</v>
      </c>
    </row>
    <row r="10" spans="1:2">
      <c r="A10" s="268">
        <v>36901.333333333336</v>
      </c>
      <c r="B10" s="267">
        <v>617</v>
      </c>
    </row>
    <row r="11" spans="1:2">
      <c r="A11" s="268">
        <v>36902.333333333336</v>
      </c>
      <c r="B11" s="267">
        <v>648</v>
      </c>
    </row>
    <row r="12" spans="1:2">
      <c r="A12" s="268">
        <v>36903.333333333336</v>
      </c>
      <c r="B12" s="267">
        <v>401</v>
      </c>
    </row>
    <row r="13" spans="1:2">
      <c r="A13" s="268">
        <v>36904.333333333336</v>
      </c>
      <c r="B13" s="267">
        <v>362</v>
      </c>
    </row>
    <row r="14" spans="1:2">
      <c r="A14" s="268">
        <v>36905.333333333336</v>
      </c>
      <c r="B14" s="267">
        <v>360</v>
      </c>
    </row>
    <row r="15" spans="1:2">
      <c r="A15" s="268">
        <v>36906.333333333336</v>
      </c>
      <c r="B15" s="267">
        <v>340</v>
      </c>
    </row>
    <row r="16" spans="1:2">
      <c r="A16" s="268">
        <v>36907.333333333336</v>
      </c>
      <c r="B16" s="267">
        <v>331</v>
      </c>
    </row>
    <row r="17" spans="1:2">
      <c r="A17" s="268">
        <v>36908.333333333336</v>
      </c>
      <c r="B17" s="267">
        <v>317</v>
      </c>
    </row>
    <row r="18" spans="1:2">
      <c r="A18" s="268">
        <v>36909.333333333336</v>
      </c>
      <c r="B18" s="267">
        <v>313</v>
      </c>
    </row>
    <row r="19" spans="1:2">
      <c r="A19" s="268">
        <v>36910.333333333336</v>
      </c>
      <c r="B19" s="267">
        <v>316</v>
      </c>
    </row>
    <row r="20" spans="1:2">
      <c r="A20" s="268">
        <v>36911.333333333336</v>
      </c>
      <c r="B20" s="267">
        <v>315</v>
      </c>
    </row>
    <row r="21" spans="1:2">
      <c r="A21" s="268">
        <v>36912.333333333336</v>
      </c>
      <c r="B21" s="267">
        <v>316</v>
      </c>
    </row>
    <row r="22" spans="1:2">
      <c r="A22" s="268">
        <v>36913.333333333336</v>
      </c>
      <c r="B22" s="267">
        <v>316</v>
      </c>
    </row>
    <row r="23" spans="1:2">
      <c r="A23" s="268">
        <v>36914.333333333336</v>
      </c>
      <c r="B23" s="267">
        <v>325</v>
      </c>
    </row>
    <row r="24" spans="1:2">
      <c r="A24" s="268">
        <v>36915.333333333336</v>
      </c>
      <c r="B24" s="267">
        <v>700</v>
      </c>
    </row>
    <row r="25" spans="1:2">
      <c r="A25" s="268">
        <v>36916.333333333336</v>
      </c>
      <c r="B25" s="267">
        <v>584</v>
      </c>
    </row>
    <row r="26" spans="1:2">
      <c r="A26" s="268">
        <v>36917.333333333336</v>
      </c>
      <c r="B26" s="267">
        <v>627</v>
      </c>
    </row>
    <row r="27" spans="1:2">
      <c r="A27" s="268">
        <v>36918.333333333336</v>
      </c>
      <c r="B27" s="267">
        <v>388</v>
      </c>
    </row>
    <row r="28" spans="1:2">
      <c r="A28" s="268">
        <v>36919.333333333336</v>
      </c>
      <c r="B28" s="267">
        <v>341</v>
      </c>
    </row>
    <row r="29" spans="1:2">
      <c r="A29" s="268">
        <v>36920.333333333336</v>
      </c>
      <c r="B29" s="267">
        <v>357</v>
      </c>
    </row>
    <row r="30" spans="1:2">
      <c r="A30" s="268">
        <v>36921.333333333336</v>
      </c>
      <c r="B30" s="267">
        <v>344</v>
      </c>
    </row>
    <row r="31" spans="1:2">
      <c r="A31" s="268">
        <v>36922.333333333336</v>
      </c>
      <c r="B31" s="267">
        <v>329</v>
      </c>
    </row>
    <row r="32" spans="1:2">
      <c r="A32" s="268">
        <v>36923.333333333336</v>
      </c>
      <c r="B32" s="267">
        <v>312</v>
      </c>
    </row>
    <row r="33" spans="1:2">
      <c r="A33" s="268">
        <v>36924.333333333336</v>
      </c>
      <c r="B33" s="267">
        <v>312</v>
      </c>
    </row>
    <row r="34" spans="1:2">
      <c r="A34" s="268">
        <v>36925.333333333336</v>
      </c>
      <c r="B34" s="267">
        <v>316</v>
      </c>
    </row>
    <row r="35" spans="1:2">
      <c r="A35" s="268">
        <v>36926.333333333336</v>
      </c>
      <c r="B35" s="267">
        <v>310</v>
      </c>
    </row>
    <row r="36" spans="1:2">
      <c r="A36" s="268">
        <v>36927.333333333336</v>
      </c>
      <c r="B36" s="267">
        <v>308</v>
      </c>
    </row>
    <row r="37" spans="1:2">
      <c r="A37" s="268">
        <v>36928.333333333336</v>
      </c>
      <c r="B37" s="267">
        <v>321</v>
      </c>
    </row>
    <row r="38" spans="1:2">
      <c r="A38" s="268">
        <v>37213.333333333336</v>
      </c>
      <c r="B38" s="267">
        <v>257</v>
      </c>
    </row>
    <row r="39" spans="1:2">
      <c r="A39" s="268">
        <v>37214.333333333336</v>
      </c>
      <c r="B39" s="267">
        <v>252</v>
      </c>
    </row>
    <row r="40" spans="1:2">
      <c r="A40" s="268">
        <v>37215.333333333336</v>
      </c>
      <c r="B40" s="267">
        <v>254</v>
      </c>
    </row>
    <row r="41" spans="1:2">
      <c r="A41" s="268">
        <v>37216.333333333336</v>
      </c>
      <c r="B41" s="267">
        <v>359</v>
      </c>
    </row>
    <row r="42" spans="1:2">
      <c r="A42" s="268">
        <v>37217.333333333336</v>
      </c>
      <c r="B42" s="267">
        <v>501</v>
      </c>
    </row>
    <row r="43" spans="1:2">
      <c r="A43" s="268">
        <v>37218.333333333336</v>
      </c>
      <c r="B43" s="267">
        <v>334</v>
      </c>
    </row>
    <row r="44" spans="1:2">
      <c r="A44" s="268">
        <v>37219.333333333336</v>
      </c>
      <c r="B44" s="267">
        <v>1197</v>
      </c>
    </row>
    <row r="45" spans="1:2">
      <c r="A45" s="268">
        <v>37220.333333333336</v>
      </c>
      <c r="B45" s="267">
        <v>435</v>
      </c>
    </row>
    <row r="46" spans="1:2">
      <c r="A46" s="268">
        <v>37221.333333333336</v>
      </c>
      <c r="B46" s="267">
        <v>316</v>
      </c>
    </row>
    <row r="47" spans="1:2">
      <c r="A47" s="268">
        <v>37222.333333333336</v>
      </c>
      <c r="B47" s="267">
        <v>282</v>
      </c>
    </row>
    <row r="48" spans="1:2">
      <c r="A48" s="268">
        <v>37223.333333333336</v>
      </c>
      <c r="B48" s="267">
        <v>300</v>
      </c>
    </row>
    <row r="49" spans="1:2">
      <c r="A49" s="268">
        <v>37224.333333333336</v>
      </c>
      <c r="B49" s="267">
        <v>616</v>
      </c>
    </row>
    <row r="50" spans="1:2">
      <c r="A50" s="268">
        <v>37225.333333333336</v>
      </c>
      <c r="B50" s="267">
        <v>388</v>
      </c>
    </row>
    <row r="51" spans="1:2">
      <c r="A51" s="268">
        <v>37226.333333333336</v>
      </c>
      <c r="B51" s="267">
        <v>803</v>
      </c>
    </row>
    <row r="52" spans="1:2">
      <c r="A52" s="268">
        <v>37227.333333333336</v>
      </c>
      <c r="B52" s="267">
        <v>764</v>
      </c>
    </row>
    <row r="53" spans="1:2">
      <c r="A53" s="268">
        <v>37228.333333333336</v>
      </c>
      <c r="B53" s="267">
        <v>534</v>
      </c>
    </row>
    <row r="54" spans="1:2">
      <c r="A54" s="268">
        <v>37229.333333333336</v>
      </c>
      <c r="B54" s="267">
        <v>426</v>
      </c>
    </row>
    <row r="55" spans="1:2">
      <c r="A55" s="268">
        <v>37230.333333333336</v>
      </c>
      <c r="B55" s="267">
        <v>400</v>
      </c>
    </row>
    <row r="56" spans="1:2">
      <c r="A56" s="268">
        <v>37231.333333333336</v>
      </c>
      <c r="B56" s="267">
        <v>804</v>
      </c>
    </row>
    <row r="57" spans="1:2">
      <c r="A57" s="268">
        <v>37232.333333333336</v>
      </c>
      <c r="B57" s="267">
        <v>455</v>
      </c>
    </row>
    <row r="58" spans="1:2">
      <c r="A58" s="268">
        <v>37233.333333333336</v>
      </c>
      <c r="B58" s="267">
        <v>383</v>
      </c>
    </row>
    <row r="59" spans="1:2">
      <c r="A59" s="268">
        <v>37234.333333333336</v>
      </c>
      <c r="B59" s="267">
        <v>797</v>
      </c>
    </row>
    <row r="60" spans="1:2">
      <c r="A60" s="268">
        <v>37235.333333333336</v>
      </c>
      <c r="B60" s="267">
        <v>414</v>
      </c>
    </row>
    <row r="61" spans="1:2">
      <c r="A61" s="268">
        <v>37236.333333333336</v>
      </c>
      <c r="B61" s="267">
        <v>357</v>
      </c>
    </row>
    <row r="62" spans="1:2">
      <c r="A62" s="268">
        <v>37237.333333333336</v>
      </c>
      <c r="B62" s="267">
        <v>336</v>
      </c>
    </row>
    <row r="63" spans="1:2">
      <c r="A63" s="268">
        <v>37238.333333333336</v>
      </c>
      <c r="B63" s="267">
        <v>327</v>
      </c>
    </row>
    <row r="64" spans="1:2">
      <c r="A64" s="268">
        <v>37239.333333333336</v>
      </c>
      <c r="B64" s="267">
        <v>668</v>
      </c>
    </row>
    <row r="65" spans="1:2">
      <c r="A65" s="268">
        <v>37240.333333333336</v>
      </c>
      <c r="B65" s="267">
        <v>423</v>
      </c>
    </row>
    <row r="66" spans="1:2">
      <c r="A66" s="268">
        <v>37241.333333333336</v>
      </c>
      <c r="B66" s="267">
        <v>367</v>
      </c>
    </row>
    <row r="67" spans="1:2">
      <c r="A67" s="268">
        <v>37242.333333333336</v>
      </c>
      <c r="B67" s="267">
        <v>933</v>
      </c>
    </row>
    <row r="68" spans="1:2">
      <c r="A68" s="268">
        <v>37243.333333333336</v>
      </c>
      <c r="B68" s="267">
        <v>588</v>
      </c>
    </row>
    <row r="69" spans="1:2">
      <c r="A69" s="268">
        <v>37244.333333333336</v>
      </c>
      <c r="B69" s="267">
        <v>767</v>
      </c>
    </row>
    <row r="70" spans="1:2">
      <c r="A70" s="268">
        <v>37245.333333333336</v>
      </c>
      <c r="B70" s="267">
        <v>1088</v>
      </c>
    </row>
    <row r="71" spans="1:2">
      <c r="A71" s="268">
        <v>37246.333333333336</v>
      </c>
      <c r="B71" s="267">
        <v>659</v>
      </c>
    </row>
    <row r="72" spans="1:2">
      <c r="A72" s="268">
        <v>37247.333333333336</v>
      </c>
      <c r="B72" s="267">
        <v>711</v>
      </c>
    </row>
    <row r="73" spans="1:2">
      <c r="A73" s="268">
        <v>37248.333333333336</v>
      </c>
      <c r="B73" s="267">
        <v>579</v>
      </c>
    </row>
    <row r="74" spans="1:2">
      <c r="A74" s="268">
        <v>37249.333333333336</v>
      </c>
      <c r="B74" s="267">
        <v>468</v>
      </c>
    </row>
    <row r="75" spans="1:2">
      <c r="A75" s="268">
        <v>37250.333333333336</v>
      </c>
      <c r="B75" s="267">
        <v>420</v>
      </c>
    </row>
    <row r="76" spans="1:2">
      <c r="A76" s="268">
        <v>37251.333333333336</v>
      </c>
      <c r="B76" s="267">
        <v>395</v>
      </c>
    </row>
    <row r="77" spans="1:2">
      <c r="A77" s="268">
        <v>37258.333333333336</v>
      </c>
      <c r="B77" s="267">
        <v>2546</v>
      </c>
    </row>
    <row r="78" spans="1:2">
      <c r="A78" s="268">
        <v>37259.333333333336</v>
      </c>
      <c r="B78" s="267">
        <v>1620</v>
      </c>
    </row>
    <row r="79" spans="1:2">
      <c r="A79" s="268">
        <v>37260.333333333336</v>
      </c>
      <c r="B79" s="267">
        <v>874</v>
      </c>
    </row>
    <row r="80" spans="1:2">
      <c r="A80" s="268">
        <v>37261.333333333336</v>
      </c>
      <c r="B80" s="267">
        <v>721</v>
      </c>
    </row>
    <row r="81" spans="1:2">
      <c r="A81" s="268">
        <v>37262.333333333336</v>
      </c>
      <c r="B81" s="267">
        <v>1240</v>
      </c>
    </row>
    <row r="82" spans="1:2">
      <c r="A82" s="268">
        <v>37263.333333333336</v>
      </c>
      <c r="B82" s="267">
        <v>943</v>
      </c>
    </row>
    <row r="83" spans="1:2">
      <c r="A83" s="268">
        <v>37264.333333333336</v>
      </c>
      <c r="B83" s="267">
        <v>741</v>
      </c>
    </row>
    <row r="84" spans="1:2">
      <c r="A84" s="268">
        <v>37265.333333333336</v>
      </c>
      <c r="B84" s="267">
        <v>686</v>
      </c>
    </row>
    <row r="85" spans="1:2">
      <c r="A85" s="268">
        <v>37266.333333333336</v>
      </c>
      <c r="B85" s="267">
        <v>602</v>
      </c>
    </row>
    <row r="86" spans="1:2">
      <c r="A86" s="268">
        <v>37267.333333333336</v>
      </c>
      <c r="B86" s="267">
        <v>546</v>
      </c>
    </row>
    <row r="87" spans="1:2">
      <c r="A87" s="268">
        <v>37268.333333333336</v>
      </c>
      <c r="B87" s="267">
        <v>513</v>
      </c>
    </row>
    <row r="88" spans="1:2">
      <c r="A88" s="268">
        <v>37269.333333333336</v>
      </c>
      <c r="B88" s="267">
        <v>490</v>
      </c>
    </row>
    <row r="89" spans="1:2">
      <c r="A89" s="268">
        <v>37270.333333333336</v>
      </c>
      <c r="B89" s="267">
        <v>477</v>
      </c>
    </row>
    <row r="90" spans="1:2">
      <c r="A90" s="268">
        <v>37271.333333333336</v>
      </c>
      <c r="B90" s="267">
        <v>457</v>
      </c>
    </row>
    <row r="91" spans="1:2">
      <c r="A91" s="268">
        <v>37272.333333333336</v>
      </c>
      <c r="B91" s="267">
        <v>441</v>
      </c>
    </row>
    <row r="92" spans="1:2">
      <c r="A92" s="268">
        <v>37273.333333333336</v>
      </c>
      <c r="B92" s="267">
        <v>427</v>
      </c>
    </row>
    <row r="93" spans="1:2">
      <c r="A93" s="268">
        <v>37274.333333333336</v>
      </c>
      <c r="B93" s="267">
        <v>405</v>
      </c>
    </row>
    <row r="94" spans="1:2">
      <c r="A94" s="268">
        <v>37275.333333333336</v>
      </c>
      <c r="B94" s="267">
        <v>397</v>
      </c>
    </row>
    <row r="95" spans="1:2">
      <c r="A95" s="268">
        <v>37276.333333333336</v>
      </c>
      <c r="B95" s="267">
        <v>390</v>
      </c>
    </row>
    <row r="96" spans="1:2">
      <c r="A96" s="268">
        <v>37277.333333333336</v>
      </c>
      <c r="B96" s="267">
        <v>402</v>
      </c>
    </row>
    <row r="97" spans="1:2">
      <c r="A97" s="268">
        <v>37278.333333333336</v>
      </c>
      <c r="B97" s="267">
        <v>407</v>
      </c>
    </row>
    <row r="98" spans="1:2">
      <c r="A98" s="268">
        <v>37279.333333333336</v>
      </c>
      <c r="B98" s="267">
        <v>376</v>
      </c>
    </row>
    <row r="99" spans="1:2">
      <c r="A99" s="268">
        <v>37280.333333333336</v>
      </c>
      <c r="B99" s="267">
        <v>367</v>
      </c>
    </row>
    <row r="100" spans="1:2">
      <c r="A100" s="268">
        <v>37281.333333333336</v>
      </c>
      <c r="B100" s="267">
        <v>366</v>
      </c>
    </row>
    <row r="101" spans="1:2">
      <c r="A101" s="268">
        <v>37282.333333333336</v>
      </c>
      <c r="B101" s="267">
        <v>459</v>
      </c>
    </row>
    <row r="102" spans="1:2">
      <c r="A102" s="268">
        <v>37283.333333333336</v>
      </c>
      <c r="B102" s="267">
        <v>491</v>
      </c>
    </row>
    <row r="103" spans="1:2">
      <c r="A103" s="268">
        <v>37284.333333333336</v>
      </c>
      <c r="B103" s="267">
        <v>395</v>
      </c>
    </row>
    <row r="104" spans="1:2">
      <c r="A104" s="268">
        <v>37285.333333333336</v>
      </c>
      <c r="B104" s="267">
        <v>398</v>
      </c>
    </row>
    <row r="105" spans="1:2">
      <c r="A105" s="268">
        <v>37286.333333333336</v>
      </c>
      <c r="B105" s="267">
        <v>382</v>
      </c>
    </row>
    <row r="106" spans="1:2">
      <c r="A106" s="268">
        <v>37287.333333333336</v>
      </c>
      <c r="B106" s="267">
        <v>370</v>
      </c>
    </row>
    <row r="107" spans="1:2">
      <c r="A107" s="268">
        <v>37288.333333333336</v>
      </c>
      <c r="B107" s="267">
        <v>368</v>
      </c>
    </row>
    <row r="108" spans="1:2">
      <c r="A108" s="268">
        <v>37289.333333333336</v>
      </c>
      <c r="B108" s="267">
        <v>363</v>
      </c>
    </row>
    <row r="109" spans="1:2">
      <c r="A109" s="268">
        <v>37290.333333333336</v>
      </c>
      <c r="B109" s="267">
        <v>355</v>
      </c>
    </row>
    <row r="110" spans="1:2">
      <c r="A110" s="268">
        <v>37291.333333333336</v>
      </c>
      <c r="B110" s="267">
        <v>349</v>
      </c>
    </row>
    <row r="111" spans="1:2">
      <c r="A111" s="268">
        <v>37292.333333333336</v>
      </c>
      <c r="B111" s="267">
        <v>345</v>
      </c>
    </row>
    <row r="112" spans="1:2">
      <c r="A112" s="268">
        <v>37293.333333333336</v>
      </c>
      <c r="B112" s="267">
        <v>341</v>
      </c>
    </row>
    <row r="113" spans="1:2">
      <c r="A113" s="268">
        <v>37294.333333333336</v>
      </c>
      <c r="B113" s="267">
        <v>358</v>
      </c>
    </row>
    <row r="114" spans="1:2">
      <c r="A114" s="268">
        <v>37295.333333333336</v>
      </c>
      <c r="B114" s="267">
        <v>428</v>
      </c>
    </row>
    <row r="115" spans="1:2">
      <c r="A115" s="268">
        <v>37296.333333333336</v>
      </c>
      <c r="B115" s="267">
        <v>388</v>
      </c>
    </row>
    <row r="116" spans="1:2">
      <c r="A116" s="268">
        <v>37297.333333333336</v>
      </c>
      <c r="B116" s="267">
        <v>366</v>
      </c>
    </row>
    <row r="117" spans="1:2">
      <c r="A117" s="268">
        <v>37298.333333333336</v>
      </c>
      <c r="B117" s="267">
        <v>357</v>
      </c>
    </row>
    <row r="118" spans="1:2">
      <c r="A118" s="268">
        <v>37299.333333333336</v>
      </c>
      <c r="B118" s="267">
        <v>355</v>
      </c>
    </row>
    <row r="119" spans="1:2">
      <c r="A119" s="268">
        <v>37300.333333333336</v>
      </c>
      <c r="B119" s="267">
        <v>351</v>
      </c>
    </row>
    <row r="120" spans="1:2">
      <c r="A120" s="268">
        <v>37301.333333333336</v>
      </c>
      <c r="B120" s="267">
        <v>347</v>
      </c>
    </row>
    <row r="121" spans="1:2">
      <c r="A121" s="268">
        <v>37302.333333333336</v>
      </c>
      <c r="B121" s="267">
        <v>347</v>
      </c>
    </row>
    <row r="122" spans="1:2">
      <c r="A122" s="268">
        <v>37303.333333333336</v>
      </c>
      <c r="B122" s="267">
        <v>354</v>
      </c>
    </row>
    <row r="123" spans="1:2">
      <c r="A123" s="268">
        <v>37304.333333333336</v>
      </c>
      <c r="B123" s="267">
        <v>364</v>
      </c>
    </row>
    <row r="124" spans="1:2">
      <c r="A124" s="268">
        <v>37305.333333333336</v>
      </c>
      <c r="B124" s="267">
        <v>356</v>
      </c>
    </row>
    <row r="125" spans="1:2">
      <c r="A125" s="268">
        <v>37306.333333333336</v>
      </c>
      <c r="B125" s="267">
        <v>570</v>
      </c>
    </row>
    <row r="126" spans="1:2">
      <c r="A126" s="268">
        <v>37307.333333333336</v>
      </c>
      <c r="B126" s="267">
        <v>1772</v>
      </c>
    </row>
    <row r="127" spans="1:2">
      <c r="A127" s="268">
        <v>37308.333333333336</v>
      </c>
      <c r="B127" s="267">
        <v>833</v>
      </c>
    </row>
    <row r="128" spans="1:2">
      <c r="A128" s="268">
        <v>37309.333333333336</v>
      </c>
      <c r="B128" s="267">
        <v>644</v>
      </c>
    </row>
    <row r="129" spans="1:2">
      <c r="A129" s="268">
        <v>37310.333333333336</v>
      </c>
      <c r="B129" s="267">
        <v>599</v>
      </c>
    </row>
    <row r="130" spans="1:2">
      <c r="A130" s="268">
        <v>37311.333333333336</v>
      </c>
      <c r="B130" s="267">
        <v>546</v>
      </c>
    </row>
    <row r="131" spans="1:2">
      <c r="A131" s="268">
        <v>37312.333333333336</v>
      </c>
      <c r="B131" s="267">
        <v>514</v>
      </c>
    </row>
    <row r="132" spans="1:2">
      <c r="A132" s="268">
        <v>37313.333333333336</v>
      </c>
      <c r="B132" s="267">
        <v>488</v>
      </c>
    </row>
    <row r="133" spans="1:2">
      <c r="A133" s="268">
        <v>37314.333333333336</v>
      </c>
      <c r="B133" s="267">
        <v>497</v>
      </c>
    </row>
    <row r="134" spans="1:2">
      <c r="A134" s="268">
        <v>37315.333333333336</v>
      </c>
      <c r="B134" s="267">
        <v>486</v>
      </c>
    </row>
    <row r="135" spans="1:2">
      <c r="A135" s="268">
        <v>37316.333333333336</v>
      </c>
      <c r="B135" s="267">
        <v>463</v>
      </c>
    </row>
    <row r="136" spans="1:2">
      <c r="A136" s="268">
        <v>37317.333333333336</v>
      </c>
      <c r="B136" s="267">
        <v>456</v>
      </c>
    </row>
    <row r="137" spans="1:2">
      <c r="A137" s="268">
        <v>37318.333333333336</v>
      </c>
      <c r="B137" s="267">
        <v>442</v>
      </c>
    </row>
    <row r="138" spans="1:2">
      <c r="A138" s="268">
        <v>37319.333333333336</v>
      </c>
      <c r="B138" s="267">
        <v>435</v>
      </c>
    </row>
    <row r="139" spans="1:2">
      <c r="A139" s="268">
        <v>37321.333333333336</v>
      </c>
      <c r="B139" s="267">
        <v>490</v>
      </c>
    </row>
    <row r="140" spans="1:2">
      <c r="A140" s="268">
        <v>37322.333333333336</v>
      </c>
      <c r="B140" s="267">
        <v>632</v>
      </c>
    </row>
    <row r="141" spans="1:2">
      <c r="A141" s="268">
        <v>37323.333333333336</v>
      </c>
      <c r="B141" s="267">
        <v>534</v>
      </c>
    </row>
    <row r="142" spans="1:2">
      <c r="A142" s="268">
        <v>37324.333333333336</v>
      </c>
      <c r="B142" s="267">
        <v>483</v>
      </c>
    </row>
    <row r="143" spans="1:2">
      <c r="A143" s="268">
        <v>37325.333333333336</v>
      </c>
      <c r="B143" s="267">
        <v>538</v>
      </c>
    </row>
    <row r="144" spans="1:2">
      <c r="A144" s="268">
        <v>37326.333333333336</v>
      </c>
      <c r="B144" s="267">
        <v>546</v>
      </c>
    </row>
    <row r="145" spans="1:2">
      <c r="A145" s="268">
        <v>37327.333333333336</v>
      </c>
      <c r="B145" s="267">
        <v>500</v>
      </c>
    </row>
    <row r="146" spans="1:2">
      <c r="A146" s="268">
        <v>37328.333333333336</v>
      </c>
      <c r="B146" s="267">
        <v>481</v>
      </c>
    </row>
    <row r="147" spans="1:2">
      <c r="A147" s="268">
        <v>37329.333333333336</v>
      </c>
      <c r="B147" s="267">
        <v>469</v>
      </c>
    </row>
    <row r="148" spans="1:2">
      <c r="A148" s="268">
        <v>37330.333333333336</v>
      </c>
      <c r="B148" s="267">
        <v>449</v>
      </c>
    </row>
    <row r="149" spans="1:2">
      <c r="A149" s="268">
        <v>37331.333333333336</v>
      </c>
      <c r="B149" s="267">
        <v>440</v>
      </c>
    </row>
    <row r="150" spans="1:2">
      <c r="A150" s="268">
        <v>37332.333333333336</v>
      </c>
      <c r="B150" s="267">
        <v>432</v>
      </c>
    </row>
    <row r="151" spans="1:2">
      <c r="A151" s="268">
        <v>37333.333333333336</v>
      </c>
      <c r="B151" s="267">
        <v>419</v>
      </c>
    </row>
    <row r="152" spans="1:2">
      <c r="A152" s="268">
        <v>37334.333333333336</v>
      </c>
      <c r="B152" s="267">
        <v>418</v>
      </c>
    </row>
    <row r="153" spans="1:2">
      <c r="A153" s="268">
        <v>37335.333333333336</v>
      </c>
      <c r="B153" s="267">
        <v>408</v>
      </c>
    </row>
    <row r="154" spans="1:2">
      <c r="A154" s="268">
        <v>37336.333333333336</v>
      </c>
      <c r="B154" s="267">
        <v>403</v>
      </c>
    </row>
    <row r="155" spans="1:2">
      <c r="A155" s="268">
        <v>37337.333333333336</v>
      </c>
      <c r="B155" s="267">
        <v>411</v>
      </c>
    </row>
    <row r="156" spans="1:2">
      <c r="A156" s="268">
        <v>37338.333333333336</v>
      </c>
      <c r="B156" s="267">
        <v>449</v>
      </c>
    </row>
    <row r="157" spans="1:2">
      <c r="A157" s="268">
        <v>37339.333333333336</v>
      </c>
      <c r="B157" s="267">
        <v>496</v>
      </c>
    </row>
    <row r="158" spans="1:2">
      <c r="A158" s="268">
        <v>37340.333333333336</v>
      </c>
      <c r="B158" s="267">
        <v>457</v>
      </c>
    </row>
    <row r="159" spans="1:2">
      <c r="A159" s="268">
        <v>37341.333333333336</v>
      </c>
      <c r="B159" s="267">
        <v>432</v>
      </c>
    </row>
    <row r="160" spans="1:2">
      <c r="A160" s="268">
        <v>37342.333333333336</v>
      </c>
      <c r="B160" s="267">
        <v>428</v>
      </c>
    </row>
    <row r="161" spans="1:2">
      <c r="A161" s="268">
        <v>37343.333333333336</v>
      </c>
      <c r="B161" s="267">
        <v>425</v>
      </c>
    </row>
    <row r="162" spans="1:2">
      <c r="A162" s="268">
        <v>37344.333333333336</v>
      </c>
      <c r="B162" s="267">
        <v>442</v>
      </c>
    </row>
    <row r="163" spans="1:2">
      <c r="A163" s="268">
        <v>37345.333333333336</v>
      </c>
      <c r="B163" s="267">
        <v>447</v>
      </c>
    </row>
    <row r="164" spans="1:2">
      <c r="A164" s="268">
        <v>37346.333333333336</v>
      </c>
      <c r="B164" s="267">
        <v>450</v>
      </c>
    </row>
    <row r="165" spans="1:2">
      <c r="A165" s="268">
        <v>37347.333333333336</v>
      </c>
      <c r="B165" s="267">
        <v>461</v>
      </c>
    </row>
    <row r="166" spans="1:2">
      <c r="A166" s="268">
        <v>37348.333333333336</v>
      </c>
      <c r="B166" s="267">
        <v>460</v>
      </c>
    </row>
    <row r="167" spans="1:2">
      <c r="A167" s="268">
        <v>37349.333333333336</v>
      </c>
      <c r="B167" s="267">
        <v>478</v>
      </c>
    </row>
    <row r="168" spans="1:2">
      <c r="A168" s="268">
        <v>37350.333333333336</v>
      </c>
      <c r="B168" s="267">
        <v>501</v>
      </c>
    </row>
    <row r="169" spans="1:2">
      <c r="A169" s="268">
        <v>37351.333333333336</v>
      </c>
      <c r="B169" s="267">
        <v>522</v>
      </c>
    </row>
    <row r="170" spans="1:2">
      <c r="A170" s="268">
        <v>37352.333333333336</v>
      </c>
      <c r="B170" s="267">
        <v>505</v>
      </c>
    </row>
    <row r="171" spans="1:2">
      <c r="A171" s="268">
        <v>37353.333333333336</v>
      </c>
      <c r="B171" s="267">
        <v>490</v>
      </c>
    </row>
    <row r="172" spans="1:2">
      <c r="A172" s="268">
        <v>37354.291666666664</v>
      </c>
      <c r="B172" s="267">
        <v>481</v>
      </c>
    </row>
    <row r="173" spans="1:2">
      <c r="A173" s="268">
        <v>37355.291666666664</v>
      </c>
      <c r="B173" s="267">
        <v>486</v>
      </c>
    </row>
    <row r="174" spans="1:2">
      <c r="A174" s="268">
        <v>37356.291666666664</v>
      </c>
      <c r="B174" s="267">
        <v>538</v>
      </c>
    </row>
    <row r="175" spans="1:2">
      <c r="A175" s="268">
        <v>37357.291666666664</v>
      </c>
      <c r="B175" s="267">
        <v>515</v>
      </c>
    </row>
    <row r="176" spans="1:2">
      <c r="A176" s="268">
        <v>37358.291666666664</v>
      </c>
      <c r="B176" s="267">
        <v>493</v>
      </c>
    </row>
    <row r="177" spans="1:2">
      <c r="A177" s="268">
        <v>37359.291666666664</v>
      </c>
      <c r="B177" s="267">
        <v>490</v>
      </c>
    </row>
    <row r="178" spans="1:2">
      <c r="A178" s="268">
        <v>37360.291666666664</v>
      </c>
      <c r="B178" s="267">
        <v>518</v>
      </c>
    </row>
    <row r="179" spans="1:2">
      <c r="A179" s="268">
        <v>37361.291666666664</v>
      </c>
      <c r="B179" s="267">
        <v>586</v>
      </c>
    </row>
    <row r="180" spans="1:2">
      <c r="A180" s="268">
        <v>37362.291666666664</v>
      </c>
      <c r="B180" s="267">
        <v>527</v>
      </c>
    </row>
    <row r="181" spans="1:2">
      <c r="A181" s="268">
        <v>37363.291666666664</v>
      </c>
      <c r="B181" s="267">
        <v>524</v>
      </c>
    </row>
    <row r="182" spans="1:2">
      <c r="A182" s="268">
        <v>37364.291666666664</v>
      </c>
      <c r="B182" s="267">
        <v>487</v>
      </c>
    </row>
    <row r="183" spans="1:2">
      <c r="A183" s="268">
        <v>37365.291666666664</v>
      </c>
      <c r="B183" s="267">
        <v>454</v>
      </c>
    </row>
    <row r="184" spans="1:2">
      <c r="A184" s="268">
        <v>37366.291666666664</v>
      </c>
      <c r="B184" s="267">
        <v>440</v>
      </c>
    </row>
    <row r="185" spans="1:2">
      <c r="A185" s="268">
        <v>37367.291666666664</v>
      </c>
      <c r="B185" s="267">
        <v>417</v>
      </c>
    </row>
    <row r="186" spans="1:2">
      <c r="A186" s="268">
        <v>37368.291666666664</v>
      </c>
      <c r="B186" s="267">
        <v>409</v>
      </c>
    </row>
    <row r="187" spans="1:2">
      <c r="A187" s="268">
        <v>37369.291666666664</v>
      </c>
      <c r="B187" s="267">
        <v>402</v>
      </c>
    </row>
    <row r="188" spans="1:2">
      <c r="A188" s="268">
        <v>37370.291666666664</v>
      </c>
      <c r="B188" s="267">
        <v>415</v>
      </c>
    </row>
    <row r="189" spans="1:2">
      <c r="A189" s="268">
        <v>37371.291666666664</v>
      </c>
      <c r="B189" s="267">
        <v>431</v>
      </c>
    </row>
    <row r="190" spans="1:2">
      <c r="A190" s="268">
        <v>37372.291666666664</v>
      </c>
      <c r="B190" s="267">
        <v>439</v>
      </c>
    </row>
    <row r="191" spans="1:2">
      <c r="A191" s="268">
        <v>37373.291666666664</v>
      </c>
      <c r="B191" s="267">
        <v>501</v>
      </c>
    </row>
    <row r="192" spans="1:2">
      <c r="A192" s="268">
        <v>37374.291666666664</v>
      </c>
      <c r="B192" s="267">
        <v>487</v>
      </c>
    </row>
    <row r="193" spans="1:2">
      <c r="A193" s="268">
        <v>37375.291666666664</v>
      </c>
      <c r="B193" s="267">
        <v>446</v>
      </c>
    </row>
    <row r="194" spans="1:2">
      <c r="A194" s="268">
        <v>37376.291666666664</v>
      </c>
      <c r="B194" s="267">
        <v>467</v>
      </c>
    </row>
    <row r="195" spans="1:2">
      <c r="A195" s="268">
        <v>37377.291666666664</v>
      </c>
      <c r="B195" s="267">
        <v>465</v>
      </c>
    </row>
    <row r="196" spans="1:2">
      <c r="A196" s="268">
        <v>37378.291666666664</v>
      </c>
      <c r="B196" s="267">
        <v>439</v>
      </c>
    </row>
    <row r="197" spans="1:2">
      <c r="A197" s="268">
        <v>37379.291666666664</v>
      </c>
      <c r="B197" s="267">
        <v>430</v>
      </c>
    </row>
    <row r="198" spans="1:2">
      <c r="A198" s="268">
        <v>37380.291666666664</v>
      </c>
      <c r="B198" s="267">
        <v>432</v>
      </c>
    </row>
    <row r="199" spans="1:2">
      <c r="A199" s="268">
        <v>37381.291666666664</v>
      </c>
      <c r="B199" s="267">
        <v>434</v>
      </c>
    </row>
    <row r="200" spans="1:2">
      <c r="A200" s="268">
        <v>37382.291666666664</v>
      </c>
      <c r="B200" s="267">
        <v>437</v>
      </c>
    </row>
    <row r="201" spans="1:2">
      <c r="A201" s="268">
        <v>37383.291666666664</v>
      </c>
      <c r="B201" s="267">
        <v>452</v>
      </c>
    </row>
    <row r="202" spans="1:2">
      <c r="A202" s="268">
        <v>37384.291666666664</v>
      </c>
      <c r="B202" s="267">
        <v>441</v>
      </c>
    </row>
    <row r="203" spans="1:2">
      <c r="A203" s="268">
        <v>37385.291666666664</v>
      </c>
      <c r="B203" s="267">
        <v>429</v>
      </c>
    </row>
    <row r="204" spans="1:2">
      <c r="A204" s="268">
        <v>37386.291666666664</v>
      </c>
      <c r="B204" s="267">
        <v>423</v>
      </c>
    </row>
    <row r="205" spans="1:2">
      <c r="A205" s="268">
        <v>37387.291666666664</v>
      </c>
      <c r="B205" s="267">
        <v>414</v>
      </c>
    </row>
    <row r="206" spans="1:2">
      <c r="A206" s="268">
        <v>37388.291666666664</v>
      </c>
      <c r="B206" s="267">
        <v>398</v>
      </c>
    </row>
    <row r="207" spans="1:2">
      <c r="A207" s="268">
        <v>37389.291666666664</v>
      </c>
      <c r="B207" s="267">
        <v>410</v>
      </c>
    </row>
    <row r="208" spans="1:2">
      <c r="A208" s="268">
        <v>37390.291666666664</v>
      </c>
      <c r="B208" s="267">
        <v>413</v>
      </c>
    </row>
    <row r="209" spans="1:2">
      <c r="A209" s="268">
        <v>37391.291666666664</v>
      </c>
      <c r="B209" s="267">
        <v>415</v>
      </c>
    </row>
    <row r="210" spans="1:2">
      <c r="A210" s="268">
        <v>37392.291666666664</v>
      </c>
      <c r="B210" s="267">
        <v>417</v>
      </c>
    </row>
    <row r="211" spans="1:2">
      <c r="A211" s="268">
        <v>37393.291666666664</v>
      </c>
      <c r="B211" s="267">
        <v>429</v>
      </c>
    </row>
    <row r="212" spans="1:2">
      <c r="A212" s="268">
        <v>37394.291666666664</v>
      </c>
      <c r="B212" s="267">
        <v>435</v>
      </c>
    </row>
    <row r="213" spans="1:2">
      <c r="A213" s="268">
        <v>37395.291666666664</v>
      </c>
      <c r="B213" s="267">
        <v>448</v>
      </c>
    </row>
    <row r="214" spans="1:2">
      <c r="A214" s="268">
        <v>37396.291666666664</v>
      </c>
      <c r="B214" s="267">
        <v>534</v>
      </c>
    </row>
    <row r="215" spans="1:2">
      <c r="A215" s="268">
        <v>37397.291666666664</v>
      </c>
      <c r="B215" s="267">
        <v>455</v>
      </c>
    </row>
    <row r="216" spans="1:2">
      <c r="A216" s="268">
        <v>37398.291666666664</v>
      </c>
      <c r="B216" s="267">
        <v>408</v>
      </c>
    </row>
    <row r="217" spans="1:2">
      <c r="A217" s="268">
        <v>37399.291666666664</v>
      </c>
      <c r="B217" s="267">
        <v>390</v>
      </c>
    </row>
    <row r="218" spans="1:2">
      <c r="A218" s="268">
        <v>37400.291666666664</v>
      </c>
      <c r="B218" s="267">
        <v>378</v>
      </c>
    </row>
    <row r="219" spans="1:2">
      <c r="A219" s="268">
        <v>37401.291666666664</v>
      </c>
      <c r="B219" s="267">
        <v>374</v>
      </c>
    </row>
    <row r="220" spans="1:2">
      <c r="A220" s="268">
        <v>37402.291666666664</v>
      </c>
      <c r="B220" s="267">
        <v>379</v>
      </c>
    </row>
    <row r="221" spans="1:2">
      <c r="A221" s="268">
        <v>37403.291666666664</v>
      </c>
      <c r="B221" s="267">
        <v>385</v>
      </c>
    </row>
    <row r="222" spans="1:2">
      <c r="A222" s="268">
        <v>37404.291666666664</v>
      </c>
      <c r="B222" s="267">
        <v>387</v>
      </c>
    </row>
    <row r="223" spans="1:2">
      <c r="A223" s="268">
        <v>37405.291666666664</v>
      </c>
      <c r="B223" s="267">
        <v>396</v>
      </c>
    </row>
    <row r="224" spans="1:2">
      <c r="A224" s="268">
        <v>37406.291666666664</v>
      </c>
      <c r="B224" s="267">
        <v>424</v>
      </c>
    </row>
    <row r="225" spans="1:2">
      <c r="A225" s="268">
        <v>37407.291666666664</v>
      </c>
      <c r="B225" s="267">
        <v>409</v>
      </c>
    </row>
    <row r="226" spans="1:2">
      <c r="A226" s="268">
        <v>37408.291666666664</v>
      </c>
      <c r="B226" s="267">
        <v>443</v>
      </c>
    </row>
    <row r="227" spans="1:2">
      <c r="A227" s="268">
        <v>37409.291666666664</v>
      </c>
      <c r="B227" s="267">
        <v>432</v>
      </c>
    </row>
    <row r="228" spans="1:2">
      <c r="A228" s="268">
        <v>37410.291666666664</v>
      </c>
      <c r="B228" s="267">
        <v>435</v>
      </c>
    </row>
    <row r="229" spans="1:2">
      <c r="A229" s="268">
        <v>37411.291666666664</v>
      </c>
      <c r="B229" s="267">
        <v>407</v>
      </c>
    </row>
    <row r="230" spans="1:2">
      <c r="A230" s="268">
        <v>37412.291666666664</v>
      </c>
      <c r="B230" s="267">
        <v>397</v>
      </c>
    </row>
    <row r="231" spans="1:2">
      <c r="A231" s="268">
        <v>37413.291666666664</v>
      </c>
      <c r="B231" s="267">
        <v>397</v>
      </c>
    </row>
    <row r="232" spans="1:2">
      <c r="A232" s="268">
        <v>37643.333333333336</v>
      </c>
      <c r="B232" s="267">
        <v>1235</v>
      </c>
    </row>
    <row r="233" spans="1:2">
      <c r="A233" s="268">
        <v>37644.333333333336</v>
      </c>
      <c r="B233" s="267">
        <v>1718</v>
      </c>
    </row>
    <row r="234" spans="1:2">
      <c r="A234" s="268">
        <v>37645.333333333336</v>
      </c>
      <c r="B234" s="267">
        <v>1002</v>
      </c>
    </row>
    <row r="235" spans="1:2">
      <c r="A235" s="268">
        <v>37646.333333333336</v>
      </c>
      <c r="B235" s="267">
        <v>1001</v>
      </c>
    </row>
    <row r="236" spans="1:2">
      <c r="A236" s="268">
        <v>37647.333333333336</v>
      </c>
      <c r="B236" s="267">
        <v>851</v>
      </c>
    </row>
    <row r="237" spans="1:2">
      <c r="A237" s="268">
        <v>37648.333333333336</v>
      </c>
      <c r="B237" s="267">
        <v>819</v>
      </c>
    </row>
    <row r="238" spans="1:2">
      <c r="A238" s="268">
        <v>37649.333333333336</v>
      </c>
      <c r="B238" s="267">
        <v>846</v>
      </c>
    </row>
    <row r="239" spans="1:2">
      <c r="A239" s="268">
        <v>37650.333333333336</v>
      </c>
      <c r="B239" s="267">
        <v>726</v>
      </c>
    </row>
    <row r="240" spans="1:2">
      <c r="A240" s="268">
        <v>37651.333333333336</v>
      </c>
      <c r="B240" s="267">
        <v>663</v>
      </c>
    </row>
    <row r="241" spans="1:2">
      <c r="A241" s="268">
        <v>37652.333333333336</v>
      </c>
      <c r="B241" s="267">
        <v>638</v>
      </c>
    </row>
    <row r="242" spans="1:2">
      <c r="A242" s="268">
        <v>37653.333333333336</v>
      </c>
      <c r="B242" s="267">
        <v>695</v>
      </c>
    </row>
    <row r="243" spans="1:2">
      <c r="A243" s="268">
        <v>37654.333333333336</v>
      </c>
      <c r="B243" s="267">
        <v>709</v>
      </c>
    </row>
    <row r="244" spans="1:2">
      <c r="A244" s="268">
        <v>37655.333333333336</v>
      </c>
      <c r="B244" s="267">
        <v>625</v>
      </c>
    </row>
    <row r="245" spans="1:2">
      <c r="A245" s="268">
        <v>37656.333333333336</v>
      </c>
      <c r="B245" s="267">
        <v>584</v>
      </c>
    </row>
    <row r="246" spans="1:2">
      <c r="A246" s="268">
        <v>37657.333333333336</v>
      </c>
      <c r="B246" s="267">
        <v>555</v>
      </c>
    </row>
    <row r="247" spans="1:2">
      <c r="A247" s="268">
        <v>37658.333333333336</v>
      </c>
      <c r="B247" s="267">
        <v>541</v>
      </c>
    </row>
    <row r="248" spans="1:2">
      <c r="A248" s="268">
        <v>37659.333333333336</v>
      </c>
      <c r="B248" s="267">
        <v>512</v>
      </c>
    </row>
    <row r="249" spans="1:2">
      <c r="A249" s="268">
        <v>37660.333333333336</v>
      </c>
      <c r="B249" s="267">
        <v>502</v>
      </c>
    </row>
    <row r="250" spans="1:2">
      <c r="A250" s="268">
        <v>37661.333333333336</v>
      </c>
      <c r="B250" s="267">
        <v>491</v>
      </c>
    </row>
    <row r="251" spans="1:2">
      <c r="A251" s="268">
        <v>37662.333333333336</v>
      </c>
      <c r="B251" s="267">
        <v>483</v>
      </c>
    </row>
    <row r="252" spans="1:2">
      <c r="A252" s="268">
        <v>37663.333333333336</v>
      </c>
      <c r="B252" s="267">
        <v>475</v>
      </c>
    </row>
    <row r="253" spans="1:2">
      <c r="A253" s="268">
        <v>37664.333333333336</v>
      </c>
      <c r="B253" s="267">
        <v>468</v>
      </c>
    </row>
    <row r="254" spans="1:2">
      <c r="A254" s="268">
        <v>37665.333333333336</v>
      </c>
      <c r="B254" s="267">
        <v>586</v>
      </c>
    </row>
    <row r="255" spans="1:2">
      <c r="A255" s="268">
        <v>37666.333333333336</v>
      </c>
      <c r="B255" s="267">
        <v>594</v>
      </c>
    </row>
    <row r="256" spans="1:2">
      <c r="A256" s="268">
        <v>37667.333333333336</v>
      </c>
      <c r="B256" s="267">
        <v>541</v>
      </c>
    </row>
    <row r="257" spans="1:2">
      <c r="A257" s="268">
        <v>37668.333333333336</v>
      </c>
      <c r="B257" s="267">
        <v>1738</v>
      </c>
    </row>
    <row r="258" spans="1:2">
      <c r="A258" s="268">
        <v>37669.333333333336</v>
      </c>
      <c r="B258" s="267">
        <v>728</v>
      </c>
    </row>
    <row r="259" spans="1:2">
      <c r="A259" s="268">
        <v>37670.333333333336</v>
      </c>
      <c r="B259" s="267">
        <v>602</v>
      </c>
    </row>
    <row r="260" spans="1:2">
      <c r="A260" s="268">
        <v>37671.333333333336</v>
      </c>
      <c r="B260" s="267">
        <v>639</v>
      </c>
    </row>
    <row r="261" spans="1:2">
      <c r="A261" s="268">
        <v>37672.333333333336</v>
      </c>
      <c r="B261" s="267">
        <v>613</v>
      </c>
    </row>
    <row r="262" spans="1:2">
      <c r="A262" s="268">
        <v>37673.333333333336</v>
      </c>
      <c r="B262" s="267">
        <v>552</v>
      </c>
    </row>
    <row r="263" spans="1:2">
      <c r="A263" s="268">
        <v>37674.333333333336</v>
      </c>
      <c r="B263" s="267">
        <v>520</v>
      </c>
    </row>
    <row r="264" spans="1:2">
      <c r="A264" s="268">
        <v>37675.333333333336</v>
      </c>
      <c r="B264" s="267">
        <v>502</v>
      </c>
    </row>
    <row r="265" spans="1:2">
      <c r="A265" s="268">
        <v>37676.333333333336</v>
      </c>
      <c r="B265" s="267">
        <v>489</v>
      </c>
    </row>
    <row r="266" spans="1:2">
      <c r="A266" s="268">
        <v>37677.333333333336</v>
      </c>
      <c r="B266" s="267">
        <v>474</v>
      </c>
    </row>
    <row r="267" spans="1:2">
      <c r="A267" s="268">
        <v>37678.333333333336</v>
      </c>
      <c r="B267" s="267">
        <v>457</v>
      </c>
    </row>
    <row r="268" spans="1:2">
      <c r="A268" s="268">
        <v>37679.333333333336</v>
      </c>
      <c r="B268" s="267">
        <v>459</v>
      </c>
    </row>
    <row r="269" spans="1:2">
      <c r="A269" s="268">
        <v>37680.333333333336</v>
      </c>
      <c r="B269" s="267">
        <v>442</v>
      </c>
    </row>
    <row r="270" spans="1:2">
      <c r="A270" s="268">
        <v>37681.333333333336</v>
      </c>
      <c r="B270" s="267">
        <v>431</v>
      </c>
    </row>
    <row r="271" spans="1:2">
      <c r="A271" s="268">
        <v>37682.333333333336</v>
      </c>
      <c r="B271" s="267">
        <v>417</v>
      </c>
    </row>
    <row r="272" spans="1:2">
      <c r="A272" s="268">
        <v>37683.333333333336</v>
      </c>
      <c r="B272" s="267">
        <v>416</v>
      </c>
    </row>
    <row r="273" spans="1:2">
      <c r="A273" s="268">
        <v>37684.333333333336</v>
      </c>
      <c r="B273" s="267">
        <v>414</v>
      </c>
    </row>
    <row r="274" spans="1:2">
      <c r="A274" s="268">
        <v>37685.333333333336</v>
      </c>
      <c r="B274" s="267">
        <v>401</v>
      </c>
    </row>
    <row r="275" spans="1:2">
      <c r="A275" s="268">
        <v>37686.333333333336</v>
      </c>
      <c r="B275" s="267">
        <v>390</v>
      </c>
    </row>
    <row r="276" spans="1:2">
      <c r="A276" s="268">
        <v>37687.333333333336</v>
      </c>
      <c r="B276" s="267">
        <v>383</v>
      </c>
    </row>
    <row r="277" spans="1:2">
      <c r="A277" s="268">
        <v>37688.333333333336</v>
      </c>
      <c r="B277" s="267">
        <v>381</v>
      </c>
    </row>
    <row r="278" spans="1:2">
      <c r="A278" s="268">
        <v>37689.333333333336</v>
      </c>
      <c r="B278" s="267">
        <v>376</v>
      </c>
    </row>
    <row r="279" spans="1:2">
      <c r="A279" s="268">
        <v>37690.333333333336</v>
      </c>
      <c r="B279" s="267">
        <v>378</v>
      </c>
    </row>
    <row r="280" spans="1:2">
      <c r="A280" s="268">
        <v>37691.333333333336</v>
      </c>
      <c r="B280" s="267">
        <v>398</v>
      </c>
    </row>
    <row r="281" spans="1:2">
      <c r="A281" s="268">
        <v>37692.333333333336</v>
      </c>
      <c r="B281" s="267">
        <v>390</v>
      </c>
    </row>
    <row r="282" spans="1:2">
      <c r="A282" s="268">
        <v>37693.333333333336</v>
      </c>
      <c r="B282" s="267">
        <v>395</v>
      </c>
    </row>
    <row r="283" spans="1:2">
      <c r="A283" s="268">
        <v>37694.333333333336</v>
      </c>
      <c r="B283" s="267">
        <v>617</v>
      </c>
    </row>
    <row r="284" spans="1:2">
      <c r="A284" s="268">
        <v>37695.333333333336</v>
      </c>
      <c r="B284" s="267">
        <v>2756</v>
      </c>
    </row>
    <row r="285" spans="1:2">
      <c r="A285" s="268">
        <v>37696.333333333336</v>
      </c>
      <c r="B285" s="267">
        <v>1116</v>
      </c>
    </row>
    <row r="286" spans="1:2">
      <c r="A286" s="268">
        <v>37697.333333333336</v>
      </c>
      <c r="B286" s="267">
        <v>801</v>
      </c>
    </row>
    <row r="287" spans="1:2">
      <c r="A287" s="268">
        <v>37698.333333333336</v>
      </c>
      <c r="B287" s="267">
        <v>659</v>
      </c>
    </row>
    <row r="288" spans="1:2">
      <c r="A288" s="268">
        <v>37699.333333333336</v>
      </c>
      <c r="B288" s="267">
        <v>593</v>
      </c>
    </row>
    <row r="289" spans="1:2">
      <c r="A289" s="268">
        <v>37700.333333333336</v>
      </c>
      <c r="B289" s="267">
        <v>616</v>
      </c>
    </row>
    <row r="290" spans="1:2">
      <c r="A290" s="268">
        <v>37701.333333333336</v>
      </c>
      <c r="B290" s="267">
        <v>559</v>
      </c>
    </row>
    <row r="291" spans="1:2">
      <c r="A291" s="268">
        <v>37702.333333333336</v>
      </c>
      <c r="B291" s="267">
        <v>531</v>
      </c>
    </row>
    <row r="292" spans="1:2">
      <c r="A292" s="268">
        <v>37703.333333333336</v>
      </c>
      <c r="B292" s="267">
        <v>649</v>
      </c>
    </row>
    <row r="293" spans="1:2">
      <c r="A293" s="268">
        <v>37704.333333333336</v>
      </c>
      <c r="B293" s="267">
        <v>611</v>
      </c>
    </row>
    <row r="294" spans="1:2">
      <c r="A294" s="268">
        <v>37705.333333333336</v>
      </c>
      <c r="B294" s="267">
        <v>555</v>
      </c>
    </row>
    <row r="295" spans="1:2">
      <c r="A295" s="268">
        <v>37706.333333333336</v>
      </c>
      <c r="B295" s="267">
        <v>2257</v>
      </c>
    </row>
    <row r="296" spans="1:2">
      <c r="A296" s="268">
        <v>37707.333333333336</v>
      </c>
      <c r="B296" s="267">
        <v>1161</v>
      </c>
    </row>
    <row r="297" spans="1:2">
      <c r="A297" s="268">
        <v>37708.333333333336</v>
      </c>
      <c r="B297" s="267">
        <v>856</v>
      </c>
    </row>
    <row r="298" spans="1:2">
      <c r="A298" s="268">
        <v>37709.333333333336</v>
      </c>
      <c r="B298" s="267">
        <v>735</v>
      </c>
    </row>
    <row r="299" spans="1:2">
      <c r="A299" s="268">
        <v>37710.333333333336</v>
      </c>
      <c r="B299" s="267">
        <v>679</v>
      </c>
    </row>
    <row r="300" spans="1:2">
      <c r="A300" s="268">
        <v>37711.333333333336</v>
      </c>
      <c r="B300" s="267">
        <v>670</v>
      </c>
    </row>
    <row r="301" spans="1:2">
      <c r="A301" s="268">
        <v>37712.333333333336</v>
      </c>
      <c r="B301" s="267">
        <v>727</v>
      </c>
    </row>
    <row r="302" spans="1:2">
      <c r="A302" s="268">
        <v>37713.333333333336</v>
      </c>
      <c r="B302" s="267">
        <v>847</v>
      </c>
    </row>
    <row r="303" spans="1:2">
      <c r="A303" s="268">
        <v>37714.333333333336</v>
      </c>
      <c r="B303" s="267">
        <v>735</v>
      </c>
    </row>
    <row r="304" spans="1:2">
      <c r="A304" s="268">
        <v>37715.333333333336</v>
      </c>
      <c r="B304" s="267">
        <v>762</v>
      </c>
    </row>
    <row r="305" spans="1:2">
      <c r="A305" s="268">
        <v>37716.333333333336</v>
      </c>
      <c r="B305" s="267">
        <v>697</v>
      </c>
    </row>
    <row r="306" spans="1:2">
      <c r="A306" s="268">
        <v>37717.333333333336</v>
      </c>
      <c r="B306" s="267">
        <v>642</v>
      </c>
    </row>
    <row r="307" spans="1:2">
      <c r="A307" s="268">
        <v>37718.291666666664</v>
      </c>
      <c r="B307" s="267">
        <v>614</v>
      </c>
    </row>
    <row r="308" spans="1:2">
      <c r="A308" s="268">
        <v>37719.291666666664</v>
      </c>
      <c r="B308" s="267">
        <v>638</v>
      </c>
    </row>
    <row r="309" spans="1:2">
      <c r="A309" s="268">
        <v>37720.291666666664</v>
      </c>
      <c r="B309" s="267">
        <v>666</v>
      </c>
    </row>
    <row r="310" spans="1:2">
      <c r="A310" s="268">
        <v>37721.291666666664</v>
      </c>
      <c r="B310" s="267">
        <v>650</v>
      </c>
    </row>
    <row r="311" spans="1:2">
      <c r="A311" s="268">
        <v>37722.291666666664</v>
      </c>
      <c r="B311" s="267">
        <v>629</v>
      </c>
    </row>
    <row r="312" spans="1:2">
      <c r="A312" s="268">
        <v>37723.291666666664</v>
      </c>
      <c r="B312" s="267">
        <v>790</v>
      </c>
    </row>
    <row r="313" spans="1:2">
      <c r="A313" s="268">
        <v>37724.291666666664</v>
      </c>
      <c r="B313" s="267">
        <v>1038</v>
      </c>
    </row>
    <row r="314" spans="1:2">
      <c r="A314" s="268">
        <v>37725.291666666664</v>
      </c>
      <c r="B314" s="267">
        <v>860</v>
      </c>
    </row>
    <row r="315" spans="1:2">
      <c r="A315" s="268">
        <v>37726.291666666664</v>
      </c>
      <c r="B315" s="267">
        <v>741</v>
      </c>
    </row>
    <row r="316" spans="1:2">
      <c r="A316" s="268">
        <v>37727.291666666664</v>
      </c>
      <c r="B316" s="267">
        <v>678</v>
      </c>
    </row>
    <row r="317" spans="1:2">
      <c r="A317" s="268">
        <v>37728.291666666664</v>
      </c>
      <c r="B317" s="267">
        <v>668</v>
      </c>
    </row>
    <row r="318" spans="1:2">
      <c r="A318" s="268">
        <v>37729.291666666664</v>
      </c>
      <c r="B318" s="267">
        <v>651</v>
      </c>
    </row>
    <row r="319" spans="1:2">
      <c r="A319" s="268">
        <v>37730.291666666664</v>
      </c>
      <c r="B319" s="267">
        <v>616</v>
      </c>
    </row>
    <row r="320" spans="1:2">
      <c r="A320" s="268">
        <v>37731.291666666664</v>
      </c>
      <c r="B320" s="267">
        <v>605</v>
      </c>
    </row>
    <row r="321" spans="1:2">
      <c r="A321" s="268">
        <v>37732.291666666664</v>
      </c>
      <c r="B321" s="267">
        <v>609</v>
      </c>
    </row>
    <row r="322" spans="1:2">
      <c r="A322" s="268">
        <v>37733.291666666664</v>
      </c>
      <c r="B322" s="267">
        <v>591</v>
      </c>
    </row>
    <row r="323" spans="1:2">
      <c r="A323" s="268">
        <v>37734.291666666664</v>
      </c>
      <c r="B323" s="267">
        <v>575</v>
      </c>
    </row>
    <row r="324" spans="1:2">
      <c r="A324" s="268">
        <v>37735.291666666664</v>
      </c>
      <c r="B324" s="267">
        <v>1389</v>
      </c>
    </row>
    <row r="325" spans="1:2">
      <c r="A325" s="268">
        <v>37736.291666666664</v>
      </c>
      <c r="B325" s="267">
        <v>1311</v>
      </c>
    </row>
    <row r="326" spans="1:2">
      <c r="A326" s="268">
        <v>37737.291666666664</v>
      </c>
      <c r="B326" s="267">
        <v>1036</v>
      </c>
    </row>
    <row r="327" spans="1:2">
      <c r="A327" s="268">
        <v>37738.291666666664</v>
      </c>
      <c r="B327" s="267">
        <v>858</v>
      </c>
    </row>
    <row r="328" spans="1:2">
      <c r="A328" s="268">
        <v>37739.291666666664</v>
      </c>
      <c r="B328" s="267">
        <v>1159</v>
      </c>
    </row>
    <row r="329" spans="1:2">
      <c r="A329" s="268">
        <v>37740.291666666664</v>
      </c>
      <c r="B329" s="267">
        <v>993</v>
      </c>
    </row>
    <row r="330" spans="1:2">
      <c r="A330" s="268">
        <v>38000.333333333336</v>
      </c>
      <c r="B330" s="267">
        <v>445</v>
      </c>
    </row>
    <row r="331" spans="1:2">
      <c r="A331" s="268">
        <v>38001.333333333336</v>
      </c>
      <c r="B331" s="267">
        <v>434</v>
      </c>
    </row>
    <row r="332" spans="1:2">
      <c r="A332" s="268">
        <v>38002.333333333336</v>
      </c>
      <c r="B332" s="267">
        <v>421</v>
      </c>
    </row>
    <row r="333" spans="1:2">
      <c r="A333" s="268">
        <v>38003.333333333336</v>
      </c>
      <c r="B333" s="267">
        <v>411</v>
      </c>
    </row>
    <row r="334" spans="1:2">
      <c r="A334" s="268">
        <v>38004.333333333336</v>
      </c>
      <c r="B334" s="267">
        <v>400</v>
      </c>
    </row>
    <row r="335" spans="1:2">
      <c r="A335" s="268">
        <v>38005.333333333336</v>
      </c>
      <c r="B335" s="267">
        <v>393</v>
      </c>
    </row>
    <row r="336" spans="1:2">
      <c r="A336" s="268">
        <v>38006.333333333336</v>
      </c>
      <c r="B336" s="267">
        <v>391</v>
      </c>
    </row>
    <row r="337" spans="1:2">
      <c r="A337" s="268">
        <v>38007.333333333336</v>
      </c>
      <c r="B337" s="267">
        <v>384</v>
      </c>
    </row>
    <row r="338" spans="1:2">
      <c r="A338" s="268">
        <v>38008.333333333336</v>
      </c>
      <c r="B338" s="267">
        <v>374</v>
      </c>
    </row>
    <row r="339" spans="1:2">
      <c r="A339" s="268">
        <v>38009.333333333336</v>
      </c>
      <c r="B339" s="267">
        <v>375</v>
      </c>
    </row>
    <row r="340" spans="1:2">
      <c r="A340" s="268">
        <v>38010.333333333336</v>
      </c>
      <c r="B340" s="267">
        <v>381</v>
      </c>
    </row>
    <row r="341" spans="1:2">
      <c r="A341" s="268">
        <v>38011.333333333336</v>
      </c>
      <c r="B341" s="267">
        <v>374</v>
      </c>
    </row>
    <row r="342" spans="1:2">
      <c r="A342" s="268">
        <v>38012.333333333336</v>
      </c>
      <c r="B342" s="267">
        <v>360</v>
      </c>
    </row>
    <row r="343" spans="1:2">
      <c r="A343" s="268">
        <v>38013.333333333336</v>
      </c>
      <c r="B343" s="267">
        <v>687</v>
      </c>
    </row>
    <row r="344" spans="1:2">
      <c r="A344" s="268">
        <v>38014.333333333336</v>
      </c>
      <c r="B344" s="267">
        <v>532</v>
      </c>
    </row>
    <row r="345" spans="1:2">
      <c r="A345" s="268">
        <v>38015.333333333336</v>
      </c>
      <c r="B345" s="267">
        <v>427</v>
      </c>
    </row>
    <row r="346" spans="1:2">
      <c r="A346" s="268">
        <v>38016.333333333336</v>
      </c>
      <c r="B346" s="267">
        <v>445</v>
      </c>
    </row>
    <row r="347" spans="1:2">
      <c r="A347" s="268">
        <v>38017.333333333336</v>
      </c>
      <c r="B347" s="267">
        <v>431</v>
      </c>
    </row>
    <row r="348" spans="1:2">
      <c r="A348" s="268">
        <v>38018.333333333336</v>
      </c>
      <c r="B348" s="267">
        <v>405</v>
      </c>
    </row>
    <row r="349" spans="1:2">
      <c r="A349" s="268">
        <v>38019.333333333336</v>
      </c>
      <c r="B349" s="267">
        <v>1848</v>
      </c>
    </row>
    <row r="350" spans="1:2">
      <c r="A350" s="268">
        <v>38020.333333333336</v>
      </c>
      <c r="B350" s="267">
        <v>1232</v>
      </c>
    </row>
    <row r="351" spans="1:2">
      <c r="A351" s="268">
        <v>38021.333333333336</v>
      </c>
      <c r="B351" s="267">
        <v>684</v>
      </c>
    </row>
    <row r="352" spans="1:2">
      <c r="A352" s="268">
        <v>38022.333333333336</v>
      </c>
      <c r="B352" s="267">
        <v>539</v>
      </c>
    </row>
    <row r="353" spans="1:2">
      <c r="A353" s="268">
        <v>38023.333333333336</v>
      </c>
      <c r="B353" s="267">
        <v>514</v>
      </c>
    </row>
    <row r="354" spans="1:2">
      <c r="A354" s="268">
        <v>38024.333333333336</v>
      </c>
      <c r="B354" s="267">
        <v>642</v>
      </c>
    </row>
    <row r="355" spans="1:2">
      <c r="A355" s="268">
        <v>38025.333333333336</v>
      </c>
      <c r="B355" s="267">
        <v>496</v>
      </c>
    </row>
    <row r="356" spans="1:2">
      <c r="A356" s="268">
        <v>38026.333333333336</v>
      </c>
      <c r="B356" s="267">
        <v>459</v>
      </c>
    </row>
    <row r="357" spans="1:2">
      <c r="A357" s="268">
        <v>38027.333333333336</v>
      </c>
      <c r="B357" s="267">
        <v>437</v>
      </c>
    </row>
    <row r="358" spans="1:2">
      <c r="A358" s="268">
        <v>38028.333333333336</v>
      </c>
      <c r="B358" s="267">
        <v>424</v>
      </c>
    </row>
    <row r="359" spans="1:2">
      <c r="A359" s="268">
        <v>38029.333333333336</v>
      </c>
      <c r="B359" s="267">
        <v>413</v>
      </c>
    </row>
    <row r="360" spans="1:2">
      <c r="A360" s="268">
        <v>38030.333333333336</v>
      </c>
      <c r="B360" s="267">
        <v>406</v>
      </c>
    </row>
    <row r="361" spans="1:2">
      <c r="A361" s="268">
        <v>38031.333333333336</v>
      </c>
      <c r="B361" s="267">
        <v>403</v>
      </c>
    </row>
    <row r="362" spans="1:2">
      <c r="A362" s="268">
        <v>38032.333333333336</v>
      </c>
      <c r="B362" s="267">
        <v>423</v>
      </c>
    </row>
    <row r="363" spans="1:2">
      <c r="A363" s="268">
        <v>38033.333333333336</v>
      </c>
      <c r="B363" s="267">
        <v>1640</v>
      </c>
    </row>
    <row r="364" spans="1:2">
      <c r="A364" s="268">
        <v>38034.333333333336</v>
      </c>
      <c r="B364" s="267">
        <v>4104</v>
      </c>
    </row>
    <row r="365" spans="1:2">
      <c r="A365" s="268">
        <v>38035.333333333336</v>
      </c>
      <c r="B365" s="267">
        <v>3764</v>
      </c>
    </row>
    <row r="366" spans="1:2">
      <c r="A366" s="268">
        <v>38036.333333333336</v>
      </c>
      <c r="B366" s="267">
        <v>1732</v>
      </c>
    </row>
    <row r="367" spans="1:2">
      <c r="A367" s="268">
        <v>38037.333333333336</v>
      </c>
      <c r="B367" s="267">
        <v>1175</v>
      </c>
    </row>
    <row r="368" spans="1:2">
      <c r="A368" s="268">
        <v>38038.333333333336</v>
      </c>
      <c r="B368" s="267">
        <v>968</v>
      </c>
    </row>
    <row r="369" spans="1:2">
      <c r="A369" s="268">
        <v>38039.333333333336</v>
      </c>
      <c r="B369" s="267">
        <v>945</v>
      </c>
    </row>
    <row r="370" spans="1:2">
      <c r="A370" s="268">
        <v>38040.333333333336</v>
      </c>
      <c r="B370" s="267">
        <v>883</v>
      </c>
    </row>
    <row r="371" spans="1:2">
      <c r="A371" s="268">
        <v>38041.333333333336</v>
      </c>
      <c r="B371" s="267">
        <v>843</v>
      </c>
    </row>
    <row r="372" spans="1:2">
      <c r="A372" s="268">
        <v>38042.333333333336</v>
      </c>
      <c r="B372" s="267">
        <v>2823</v>
      </c>
    </row>
    <row r="373" spans="1:2">
      <c r="A373" s="268">
        <v>38043.333333333336</v>
      </c>
      <c r="B373" s="267">
        <v>1462</v>
      </c>
    </row>
    <row r="374" spans="1:2">
      <c r="A374" s="268">
        <v>38044.333333333336</v>
      </c>
      <c r="B374" s="267">
        <v>1091</v>
      </c>
    </row>
    <row r="375" spans="1:2">
      <c r="A375" s="268">
        <v>38045.333333333336</v>
      </c>
      <c r="B375" s="267">
        <v>894</v>
      </c>
    </row>
    <row r="376" spans="1:2">
      <c r="A376" s="268">
        <v>38046.333333333336</v>
      </c>
      <c r="B376" s="267">
        <v>797</v>
      </c>
    </row>
    <row r="377" spans="1:2">
      <c r="A377" s="268">
        <v>38047.333333333336</v>
      </c>
      <c r="B377" s="267">
        <v>1374</v>
      </c>
    </row>
    <row r="378" spans="1:2">
      <c r="A378" s="268">
        <v>38048.333333333336</v>
      </c>
      <c r="B378" s="267">
        <v>1035</v>
      </c>
    </row>
    <row r="379" spans="1:2">
      <c r="A379" s="268">
        <v>38049.333333333336</v>
      </c>
      <c r="B379" s="267">
        <v>793</v>
      </c>
    </row>
    <row r="380" spans="1:2">
      <c r="A380" s="268">
        <v>38050.333333333336</v>
      </c>
      <c r="B380" s="267">
        <v>728</v>
      </c>
    </row>
    <row r="381" spans="1:2">
      <c r="A381" s="268">
        <v>38051.333333333336</v>
      </c>
      <c r="B381" s="267">
        <v>699</v>
      </c>
    </row>
    <row r="382" spans="1:2">
      <c r="A382" s="268">
        <v>38052.333333333336</v>
      </c>
      <c r="B382" s="267">
        <v>678</v>
      </c>
    </row>
    <row r="383" spans="1:2">
      <c r="A383" s="268">
        <v>38053.333333333336</v>
      </c>
      <c r="B383" s="267">
        <v>658</v>
      </c>
    </row>
    <row r="384" spans="1:2">
      <c r="A384" s="268">
        <v>38054.333333333336</v>
      </c>
      <c r="B384" s="267">
        <v>654</v>
      </c>
    </row>
    <row r="385" spans="1:2">
      <c r="A385" s="268">
        <v>38055.333333333336</v>
      </c>
      <c r="B385" s="267">
        <v>682</v>
      </c>
    </row>
    <row r="386" spans="1:2">
      <c r="A386" s="268">
        <v>38056.333333333336</v>
      </c>
      <c r="B386" s="267">
        <v>676</v>
      </c>
    </row>
    <row r="387" spans="1:2">
      <c r="A387" s="268">
        <v>38057.333333333336</v>
      </c>
      <c r="B387" s="267">
        <v>684</v>
      </c>
    </row>
    <row r="388" spans="1:2">
      <c r="A388" s="268">
        <v>38058.333333333336</v>
      </c>
      <c r="B388" s="267">
        <v>690</v>
      </c>
    </row>
    <row r="389" spans="1:2">
      <c r="A389" s="268">
        <v>38059.333333333336</v>
      </c>
      <c r="B389" s="267">
        <v>692</v>
      </c>
    </row>
    <row r="390" spans="1:2">
      <c r="A390" s="268">
        <v>38060.333333333336</v>
      </c>
      <c r="B390" s="267">
        <v>691</v>
      </c>
    </row>
    <row r="391" spans="1:2">
      <c r="A391" s="268">
        <v>38061.333333333336</v>
      </c>
      <c r="B391" s="267">
        <v>703</v>
      </c>
    </row>
    <row r="392" spans="1:2">
      <c r="A392" s="268">
        <v>38062.333333333336</v>
      </c>
      <c r="B392" s="267">
        <v>703</v>
      </c>
    </row>
    <row r="393" spans="1:2">
      <c r="A393" s="268">
        <v>38063.333333333336</v>
      </c>
      <c r="B393" s="267">
        <v>700</v>
      </c>
    </row>
    <row r="394" spans="1:2">
      <c r="A394" s="268">
        <v>38064.333333333336</v>
      </c>
      <c r="B394" s="267">
        <v>707</v>
      </c>
    </row>
    <row r="395" spans="1:2">
      <c r="A395" s="268">
        <v>38065.333333333336</v>
      </c>
      <c r="B395" s="267">
        <v>733</v>
      </c>
    </row>
    <row r="396" spans="1:2">
      <c r="A396" s="268">
        <v>38066.333333333336</v>
      </c>
      <c r="B396" s="267">
        <v>736</v>
      </c>
    </row>
    <row r="397" spans="1:2">
      <c r="A397" s="268">
        <v>38067.333333333336</v>
      </c>
      <c r="B397" s="267">
        <v>729</v>
      </c>
    </row>
    <row r="398" spans="1:2">
      <c r="A398" s="268">
        <v>38068.333333333336</v>
      </c>
      <c r="B398" s="267">
        <v>749</v>
      </c>
    </row>
    <row r="399" spans="1:2">
      <c r="A399" s="268">
        <v>38069.333333333336</v>
      </c>
      <c r="B399" s="267">
        <v>758</v>
      </c>
    </row>
    <row r="400" spans="1:2">
      <c r="A400" s="268">
        <v>38070.333333333336</v>
      </c>
      <c r="B400" s="267">
        <v>762</v>
      </c>
    </row>
    <row r="401" spans="1:2">
      <c r="A401" s="268">
        <v>38071.333333333336</v>
      </c>
      <c r="B401" s="267">
        <v>767</v>
      </c>
    </row>
    <row r="402" spans="1:2">
      <c r="A402" s="268">
        <v>38072.333333333336</v>
      </c>
      <c r="B402" s="267">
        <v>744</v>
      </c>
    </row>
    <row r="403" spans="1:2">
      <c r="A403" s="268">
        <v>38073.333333333336</v>
      </c>
      <c r="B403" s="267">
        <v>688</v>
      </c>
    </row>
    <row r="404" spans="1:2">
      <c r="A404" s="268">
        <v>38074.333333333336</v>
      </c>
      <c r="B404" s="267">
        <v>671</v>
      </c>
    </row>
    <row r="405" spans="1:2">
      <c r="A405" s="268">
        <v>38075.333333333336</v>
      </c>
      <c r="B405" s="267">
        <v>646</v>
      </c>
    </row>
    <row r="406" spans="1:2">
      <c r="A406" s="268">
        <v>38076.333333333336</v>
      </c>
      <c r="B406" s="267">
        <v>672</v>
      </c>
    </row>
    <row r="407" spans="1:2">
      <c r="A407" s="268">
        <v>38077.333333333336</v>
      </c>
      <c r="B407" s="267">
        <v>652</v>
      </c>
    </row>
    <row r="408" spans="1:2">
      <c r="A408" s="268">
        <v>38078.333333333336</v>
      </c>
      <c r="B408" s="267">
        <v>638</v>
      </c>
    </row>
    <row r="409" spans="1:2">
      <c r="A409" s="268">
        <v>38079.333333333336</v>
      </c>
      <c r="B409" s="267">
        <v>596</v>
      </c>
    </row>
    <row r="410" spans="1:2">
      <c r="A410" s="268">
        <v>38080.333333333336</v>
      </c>
      <c r="B410" s="267">
        <v>589</v>
      </c>
    </row>
    <row r="411" spans="1:2">
      <c r="A411" s="268">
        <v>38081.333333333336</v>
      </c>
      <c r="B411" s="267">
        <v>606</v>
      </c>
    </row>
    <row r="412" spans="1:2">
      <c r="A412" s="268">
        <v>38082.291666666664</v>
      </c>
      <c r="B412" s="267">
        <v>606</v>
      </c>
    </row>
    <row r="413" spans="1:2">
      <c r="A413" s="268">
        <v>38083.291666666664</v>
      </c>
      <c r="B413" s="267">
        <v>601</v>
      </c>
    </row>
    <row r="414" spans="1:2">
      <c r="A414" s="268">
        <v>38084.291666666664</v>
      </c>
      <c r="B414" s="267">
        <v>600</v>
      </c>
    </row>
    <row r="415" spans="1:2">
      <c r="A415" s="268">
        <v>38085.291666666664</v>
      </c>
      <c r="B415" s="267">
        <v>591</v>
      </c>
    </row>
    <row r="416" spans="1:2">
      <c r="A416" s="268">
        <v>38086.291666666664</v>
      </c>
      <c r="B416" s="267">
        <v>593</v>
      </c>
    </row>
    <row r="417" spans="1:2">
      <c r="A417" s="268">
        <v>38087.291666666664</v>
      </c>
      <c r="B417" s="267">
        <v>590</v>
      </c>
    </row>
    <row r="418" spans="1:2">
      <c r="A418" s="268">
        <v>38088.291666666664</v>
      </c>
      <c r="B418" s="267">
        <v>589</v>
      </c>
    </row>
    <row r="419" spans="1:2">
      <c r="A419" s="268">
        <v>38089.291666666664</v>
      </c>
      <c r="B419" s="267">
        <v>590</v>
      </c>
    </row>
    <row r="420" spans="1:2">
      <c r="A420" s="268">
        <v>38090.291666666664</v>
      </c>
      <c r="B420" s="267">
        <v>590</v>
      </c>
    </row>
    <row r="421" spans="1:2">
      <c r="A421" s="268">
        <v>38091.291666666664</v>
      </c>
      <c r="B421" s="267">
        <v>572</v>
      </c>
    </row>
    <row r="422" spans="1:2">
      <c r="A422" s="268">
        <v>38092.291666666664</v>
      </c>
      <c r="B422" s="267">
        <v>576</v>
      </c>
    </row>
    <row r="423" spans="1:2">
      <c r="A423" s="268">
        <v>38093.291666666664</v>
      </c>
      <c r="B423" s="267">
        <v>543</v>
      </c>
    </row>
    <row r="424" spans="1:2">
      <c r="A424" s="268">
        <v>38094.291666666664</v>
      </c>
      <c r="B424" s="267">
        <v>527</v>
      </c>
    </row>
    <row r="425" spans="1:2">
      <c r="A425" s="268">
        <v>38095.291666666664</v>
      </c>
      <c r="B425" s="267">
        <v>553</v>
      </c>
    </row>
    <row r="426" spans="1:2">
      <c r="A426" s="268">
        <v>38096.291666666664</v>
      </c>
      <c r="B426" s="267">
        <v>532</v>
      </c>
    </row>
    <row r="427" spans="1:2">
      <c r="A427" s="268">
        <v>38097.291666666664</v>
      </c>
      <c r="B427" s="267">
        <v>550</v>
      </c>
    </row>
    <row r="428" spans="1:2">
      <c r="A428" s="268">
        <v>38098.291666666664</v>
      </c>
      <c r="B428" s="267">
        <v>557</v>
      </c>
    </row>
    <row r="429" spans="1:2">
      <c r="A429" s="268">
        <v>38099.291666666664</v>
      </c>
      <c r="B429" s="267">
        <v>528</v>
      </c>
    </row>
    <row r="430" spans="1:2">
      <c r="A430" s="268">
        <v>38356.333333333336</v>
      </c>
      <c r="B430" s="267">
        <v>412</v>
      </c>
    </row>
    <row r="431" spans="1:2">
      <c r="A431" s="268">
        <v>38357.333333333336</v>
      </c>
      <c r="B431" s="267">
        <v>376</v>
      </c>
    </row>
    <row r="432" spans="1:2">
      <c r="A432" s="268">
        <v>38358.333333333336</v>
      </c>
      <c r="B432" s="267">
        <v>359</v>
      </c>
    </row>
    <row r="433" spans="1:2">
      <c r="A433" s="268">
        <v>38359.333333333336</v>
      </c>
      <c r="B433" s="267">
        <v>866</v>
      </c>
    </row>
    <row r="434" spans="1:2">
      <c r="A434" s="268">
        <v>38360.333333333336</v>
      </c>
      <c r="B434" s="267">
        <v>657</v>
      </c>
    </row>
    <row r="435" spans="1:2">
      <c r="A435" s="268">
        <v>38361.333333333336</v>
      </c>
      <c r="B435" s="267">
        <v>500</v>
      </c>
    </row>
    <row r="436" spans="1:2">
      <c r="A436" s="268">
        <v>38362.333333333336</v>
      </c>
      <c r="B436" s="267">
        <v>416</v>
      </c>
    </row>
    <row r="437" spans="1:2">
      <c r="A437" s="268">
        <v>38363.333333333336</v>
      </c>
      <c r="B437" s="267">
        <v>555</v>
      </c>
    </row>
    <row r="438" spans="1:2">
      <c r="A438" s="268">
        <v>38364.333333333336</v>
      </c>
      <c r="B438" s="267">
        <v>414</v>
      </c>
    </row>
    <row r="439" spans="1:2">
      <c r="A439" s="268">
        <v>38365.333333333336</v>
      </c>
      <c r="B439" s="267">
        <v>372</v>
      </c>
    </row>
    <row r="440" spans="1:2">
      <c r="A440" s="268">
        <v>38366.333333333336</v>
      </c>
      <c r="B440" s="267">
        <v>346</v>
      </c>
    </row>
    <row r="441" spans="1:2">
      <c r="A441" s="268">
        <v>38367.333333333336</v>
      </c>
      <c r="B441" s="267">
        <v>330</v>
      </c>
    </row>
    <row r="442" spans="1:2">
      <c r="A442" s="268">
        <v>38368.333333333336</v>
      </c>
      <c r="B442" s="267">
        <v>333</v>
      </c>
    </row>
    <row r="443" spans="1:2">
      <c r="A443" s="268">
        <v>38369.333333333336</v>
      </c>
      <c r="B443" s="267">
        <v>336</v>
      </c>
    </row>
    <row r="444" spans="1:2">
      <c r="A444" s="268">
        <v>38370.333333333336</v>
      </c>
      <c r="B444" s="267">
        <v>325</v>
      </c>
    </row>
    <row r="445" spans="1:2">
      <c r="A445" s="268">
        <v>38371.333333333336</v>
      </c>
      <c r="B445" s="267">
        <v>320</v>
      </c>
    </row>
    <row r="446" spans="1:2">
      <c r="A446" s="268">
        <v>38372.333333333336</v>
      </c>
      <c r="B446" s="267">
        <v>316</v>
      </c>
    </row>
    <row r="447" spans="1:2">
      <c r="A447" s="268">
        <v>38373.333333333336</v>
      </c>
      <c r="B447" s="267">
        <v>312</v>
      </c>
    </row>
    <row r="448" spans="1:2">
      <c r="A448" s="268">
        <v>38374.333333333336</v>
      </c>
      <c r="B448" s="267">
        <v>306</v>
      </c>
    </row>
    <row r="449" spans="1:2">
      <c r="A449" s="268">
        <v>38375.333333333336</v>
      </c>
      <c r="B449" s="267">
        <v>310</v>
      </c>
    </row>
    <row r="450" spans="1:2">
      <c r="A450" s="268">
        <v>38376.333333333336</v>
      </c>
      <c r="B450" s="267">
        <v>302</v>
      </c>
    </row>
    <row r="451" spans="1:2">
      <c r="A451" s="268">
        <v>38377.333333333336</v>
      </c>
      <c r="B451" s="267">
        <v>315</v>
      </c>
    </row>
    <row r="452" spans="1:2">
      <c r="A452" s="268">
        <v>38378.333333333336</v>
      </c>
      <c r="B452" s="267">
        <v>1008</v>
      </c>
    </row>
    <row r="453" spans="1:2">
      <c r="A453" s="268">
        <v>38379.333333333336</v>
      </c>
      <c r="B453" s="267">
        <v>812</v>
      </c>
    </row>
    <row r="454" spans="1:2">
      <c r="A454" s="268">
        <v>38380.333333333336</v>
      </c>
      <c r="B454" s="267">
        <v>632</v>
      </c>
    </row>
    <row r="455" spans="1:2">
      <c r="A455" s="268">
        <v>38381.333333333336</v>
      </c>
      <c r="B455" s="267">
        <v>480</v>
      </c>
    </row>
    <row r="456" spans="1:2">
      <c r="A456" s="268">
        <v>38382.333333333336</v>
      </c>
      <c r="B456" s="267">
        <v>414</v>
      </c>
    </row>
    <row r="457" spans="1:2">
      <c r="A457" s="268">
        <v>38383.333333333336</v>
      </c>
      <c r="B457" s="267">
        <v>380</v>
      </c>
    </row>
    <row r="458" spans="1:2">
      <c r="A458" s="268">
        <v>38384.333333333336</v>
      </c>
      <c r="B458" s="267">
        <v>362</v>
      </c>
    </row>
    <row r="459" spans="1:2">
      <c r="A459" s="268">
        <v>38385.333333333336</v>
      </c>
      <c r="B459" s="267">
        <v>341</v>
      </c>
    </row>
    <row r="460" spans="1:2">
      <c r="A460" s="268">
        <v>38386.333333333336</v>
      </c>
      <c r="B460" s="267">
        <v>338</v>
      </c>
    </row>
    <row r="461" spans="1:2">
      <c r="A461" s="268">
        <v>38387.333333333336</v>
      </c>
      <c r="B461" s="267">
        <v>331</v>
      </c>
    </row>
    <row r="462" spans="1:2">
      <c r="A462" s="268">
        <v>38388.333333333336</v>
      </c>
      <c r="B462" s="267">
        <v>330</v>
      </c>
    </row>
    <row r="463" spans="1:2">
      <c r="A463" s="268">
        <v>38389.333333333336</v>
      </c>
      <c r="B463" s="267">
        <v>327</v>
      </c>
    </row>
    <row r="464" spans="1:2">
      <c r="A464" s="268">
        <v>38390.333333333336</v>
      </c>
      <c r="B464" s="267">
        <v>324</v>
      </c>
    </row>
    <row r="465" spans="1:2">
      <c r="A465" s="268">
        <v>38391.333333333336</v>
      </c>
      <c r="B465" s="267">
        <v>318</v>
      </c>
    </row>
    <row r="466" spans="1:2">
      <c r="A466" s="268">
        <v>38392.333333333336</v>
      </c>
      <c r="B466" s="267">
        <v>312</v>
      </c>
    </row>
    <row r="467" spans="1:2">
      <c r="A467" s="268">
        <v>38393.333333333336</v>
      </c>
      <c r="B467" s="267">
        <v>309</v>
      </c>
    </row>
    <row r="468" spans="1:2">
      <c r="A468" s="268">
        <v>38394.333333333336</v>
      </c>
      <c r="B468" s="267">
        <v>309</v>
      </c>
    </row>
    <row r="469" spans="1:2">
      <c r="A469" s="268">
        <v>38395.333333333336</v>
      </c>
      <c r="B469" s="267">
        <v>307</v>
      </c>
    </row>
    <row r="470" spans="1:2">
      <c r="A470" s="268">
        <v>38396.333333333336</v>
      </c>
      <c r="B470" s="267">
        <v>359</v>
      </c>
    </row>
    <row r="471" spans="1:2">
      <c r="A471" s="268">
        <v>38397.333333333336</v>
      </c>
      <c r="B471" s="267">
        <v>471</v>
      </c>
    </row>
    <row r="472" spans="1:2">
      <c r="A472" s="268">
        <v>38398.333333333336</v>
      </c>
      <c r="B472" s="267">
        <v>408</v>
      </c>
    </row>
    <row r="473" spans="1:2">
      <c r="A473" s="268">
        <v>38399.333333333336</v>
      </c>
      <c r="B473" s="267">
        <v>369</v>
      </c>
    </row>
    <row r="474" spans="1:2">
      <c r="A474" s="268">
        <v>38400.333333333336</v>
      </c>
      <c r="B474" s="267">
        <v>359</v>
      </c>
    </row>
    <row r="475" spans="1:2">
      <c r="A475" s="268">
        <v>38401.333333333336</v>
      </c>
      <c r="B475" s="267">
        <v>349</v>
      </c>
    </row>
    <row r="476" spans="1:2">
      <c r="A476" s="268">
        <v>38402.333333333336</v>
      </c>
      <c r="B476" s="267">
        <v>376</v>
      </c>
    </row>
    <row r="477" spans="1:2">
      <c r="A477" s="268">
        <v>38403.333333333336</v>
      </c>
      <c r="B477" s="267">
        <v>659</v>
      </c>
    </row>
    <row r="478" spans="1:2">
      <c r="A478" s="268">
        <v>38404.333333333336</v>
      </c>
      <c r="B478" s="267">
        <v>466</v>
      </c>
    </row>
    <row r="479" spans="1:2">
      <c r="A479" s="268">
        <v>38405.333333333336</v>
      </c>
      <c r="B479" s="267">
        <v>412</v>
      </c>
    </row>
    <row r="480" spans="1:2">
      <c r="A480" s="268">
        <v>38406.333333333336</v>
      </c>
      <c r="B480" s="267">
        <v>388</v>
      </c>
    </row>
    <row r="481" spans="1:2">
      <c r="A481" s="268">
        <v>38407.333333333336</v>
      </c>
      <c r="B481" s="267">
        <v>365</v>
      </c>
    </row>
    <row r="482" spans="1:2">
      <c r="A482" s="268">
        <v>38408.333333333336</v>
      </c>
      <c r="B482" s="267">
        <v>364</v>
      </c>
    </row>
    <row r="483" spans="1:2">
      <c r="A483" s="268">
        <v>38409.333333333336</v>
      </c>
      <c r="B483" s="267">
        <v>357</v>
      </c>
    </row>
    <row r="484" spans="1:2">
      <c r="A484" s="268">
        <v>38410.333333333336</v>
      </c>
      <c r="B484" s="267">
        <v>381</v>
      </c>
    </row>
    <row r="485" spans="1:2">
      <c r="A485" s="268">
        <v>38411.333333333336</v>
      </c>
      <c r="B485" s="267">
        <v>658</v>
      </c>
    </row>
    <row r="486" spans="1:2">
      <c r="A486" s="268">
        <v>38412.333333333336</v>
      </c>
      <c r="B486" s="267">
        <v>442</v>
      </c>
    </row>
    <row r="487" spans="1:2">
      <c r="A487" s="268">
        <v>38413.333333333336</v>
      </c>
      <c r="B487" s="267">
        <v>632</v>
      </c>
    </row>
    <row r="488" spans="1:2">
      <c r="A488" s="268">
        <v>38414.333333333336</v>
      </c>
      <c r="B488" s="267">
        <v>486</v>
      </c>
    </row>
    <row r="489" spans="1:2">
      <c r="A489" s="268">
        <v>38415.333333333336</v>
      </c>
      <c r="B489" s="267">
        <v>433</v>
      </c>
    </row>
    <row r="490" spans="1:2">
      <c r="A490" s="268">
        <v>38416.333333333336</v>
      </c>
      <c r="B490" s="267">
        <v>409</v>
      </c>
    </row>
    <row r="491" spans="1:2">
      <c r="A491" s="268">
        <v>38417.333333333336</v>
      </c>
      <c r="B491" s="267">
        <v>388</v>
      </c>
    </row>
    <row r="492" spans="1:2">
      <c r="A492" s="268">
        <v>38418.333333333336</v>
      </c>
      <c r="B492" s="267">
        <v>382</v>
      </c>
    </row>
    <row r="493" spans="1:2">
      <c r="A493" s="268">
        <v>38419.333333333336</v>
      </c>
      <c r="B493" s="267">
        <v>378</v>
      </c>
    </row>
    <row r="494" spans="1:2">
      <c r="A494" s="268">
        <v>38420.333333333336</v>
      </c>
      <c r="B494" s="267">
        <v>382</v>
      </c>
    </row>
    <row r="495" spans="1:2">
      <c r="A495" s="268">
        <v>38421.333333333336</v>
      </c>
      <c r="B495" s="267">
        <v>387</v>
      </c>
    </row>
    <row r="496" spans="1:2">
      <c r="A496" s="268">
        <v>38422.333333333336</v>
      </c>
      <c r="B496" s="267">
        <v>391</v>
      </c>
    </row>
    <row r="497" spans="1:2">
      <c r="A497" s="268">
        <v>38423.333333333336</v>
      </c>
      <c r="B497" s="267">
        <v>390</v>
      </c>
    </row>
    <row r="498" spans="1:2">
      <c r="A498" s="268">
        <v>38424.333333333336</v>
      </c>
      <c r="B498" s="267">
        <v>386</v>
      </c>
    </row>
    <row r="499" spans="1:2">
      <c r="A499" s="268">
        <v>38425.333333333336</v>
      </c>
      <c r="B499" s="267">
        <v>365</v>
      </c>
    </row>
    <row r="500" spans="1:2">
      <c r="A500" s="268">
        <v>38426.333333333336</v>
      </c>
      <c r="B500" s="267">
        <v>357</v>
      </c>
    </row>
    <row r="501" spans="1:2">
      <c r="A501" s="268">
        <v>38427.333333333336</v>
      </c>
      <c r="B501" s="267">
        <v>345</v>
      </c>
    </row>
    <row r="502" spans="1:2">
      <c r="A502" s="268">
        <v>38428.333333333336</v>
      </c>
      <c r="B502" s="267">
        <v>342</v>
      </c>
    </row>
    <row r="503" spans="1:2">
      <c r="A503" s="268">
        <v>38429.333333333336</v>
      </c>
      <c r="B503" s="267">
        <v>331</v>
      </c>
    </row>
    <row r="504" spans="1:2">
      <c r="A504" s="268">
        <v>38430.333333333336</v>
      </c>
      <c r="B504" s="267">
        <v>362</v>
      </c>
    </row>
    <row r="505" spans="1:2">
      <c r="A505" s="268">
        <v>38431.333333333336</v>
      </c>
      <c r="B505" s="267">
        <v>432</v>
      </c>
    </row>
    <row r="506" spans="1:2">
      <c r="A506" s="268">
        <v>38432.333333333336</v>
      </c>
      <c r="B506" s="267">
        <v>422</v>
      </c>
    </row>
    <row r="507" spans="1:2">
      <c r="A507" s="268">
        <v>38433.333333333336</v>
      </c>
      <c r="B507" s="267">
        <v>508</v>
      </c>
    </row>
    <row r="508" spans="1:2">
      <c r="A508" s="268">
        <v>38434.333333333336</v>
      </c>
      <c r="B508" s="267">
        <v>516</v>
      </c>
    </row>
    <row r="509" spans="1:2">
      <c r="A509" s="268">
        <v>38435.333333333336</v>
      </c>
      <c r="B509" s="267">
        <v>457</v>
      </c>
    </row>
    <row r="510" spans="1:2">
      <c r="A510" s="268">
        <v>38436.333333333336</v>
      </c>
      <c r="B510" s="267">
        <v>409</v>
      </c>
    </row>
    <row r="511" spans="1:2">
      <c r="A511" s="268">
        <v>38437.333333333336</v>
      </c>
      <c r="B511" s="267">
        <v>383</v>
      </c>
    </row>
    <row r="512" spans="1:2">
      <c r="A512" s="268">
        <v>38438.333333333336</v>
      </c>
      <c r="B512" s="267">
        <v>386</v>
      </c>
    </row>
    <row r="513" spans="1:2">
      <c r="A513" s="268">
        <v>38439.333333333336</v>
      </c>
      <c r="B513" s="267">
        <v>701</v>
      </c>
    </row>
    <row r="514" spans="1:2">
      <c r="A514" s="268">
        <v>38440.333333333336</v>
      </c>
      <c r="B514" s="267">
        <v>548</v>
      </c>
    </row>
    <row r="515" spans="1:2">
      <c r="A515" s="268">
        <v>38441.333333333336</v>
      </c>
      <c r="B515" s="267">
        <v>465</v>
      </c>
    </row>
    <row r="516" spans="1:2">
      <c r="A516" s="268">
        <v>38442.333333333336</v>
      </c>
      <c r="B516" s="267">
        <v>427</v>
      </c>
    </row>
    <row r="517" spans="1:2">
      <c r="A517" s="268">
        <v>38443.333333333336</v>
      </c>
      <c r="B517" s="267">
        <v>404</v>
      </c>
    </row>
    <row r="518" spans="1:2">
      <c r="A518" s="268">
        <v>38444.333333333336</v>
      </c>
      <c r="B518" s="267">
        <v>394</v>
      </c>
    </row>
    <row r="519" spans="1:2">
      <c r="A519" s="268">
        <v>38445.333333333336</v>
      </c>
      <c r="B519" s="267">
        <v>412</v>
      </c>
    </row>
    <row r="520" spans="1:2">
      <c r="A520" s="268">
        <v>38446.291666666664</v>
      </c>
      <c r="B520" s="267">
        <v>434</v>
      </c>
    </row>
    <row r="521" spans="1:2">
      <c r="A521" s="268">
        <v>38447.291666666664</v>
      </c>
      <c r="B521" s="267">
        <v>410</v>
      </c>
    </row>
    <row r="522" spans="1:2">
      <c r="A522" s="268">
        <v>38448.291666666664</v>
      </c>
      <c r="B522" s="267">
        <v>403</v>
      </c>
    </row>
    <row r="523" spans="1:2">
      <c r="A523" s="268">
        <v>38449.291666666664</v>
      </c>
      <c r="B523" s="267">
        <v>611</v>
      </c>
    </row>
    <row r="524" spans="1:2">
      <c r="A524" s="268">
        <v>38450.291666666664</v>
      </c>
      <c r="B524" s="267">
        <v>609</v>
      </c>
    </row>
    <row r="525" spans="1:2">
      <c r="A525" s="268">
        <v>38451.291666666664</v>
      </c>
      <c r="B525" s="267">
        <v>530</v>
      </c>
    </row>
    <row r="526" spans="1:2">
      <c r="A526" s="268">
        <v>38452.291666666664</v>
      </c>
      <c r="B526" s="267">
        <v>488</v>
      </c>
    </row>
    <row r="527" spans="1:2">
      <c r="A527" s="268">
        <v>38453.291666666664</v>
      </c>
      <c r="B527" s="267">
        <v>463</v>
      </c>
    </row>
    <row r="528" spans="1:2">
      <c r="A528" s="268">
        <v>38454.291666666664</v>
      </c>
      <c r="B528" s="267">
        <v>429</v>
      </c>
    </row>
    <row r="529" spans="1:2">
      <c r="A529" s="268">
        <v>38455.291666666664</v>
      </c>
      <c r="B529" s="267">
        <v>448</v>
      </c>
    </row>
    <row r="530" spans="1:2">
      <c r="A530" s="268">
        <v>38456.291666666664</v>
      </c>
      <c r="B530" s="267">
        <v>433</v>
      </c>
    </row>
    <row r="531" spans="1:2">
      <c r="A531" s="268">
        <v>38457.291666666664</v>
      </c>
      <c r="B531" s="267">
        <v>417</v>
      </c>
    </row>
    <row r="532" spans="1:2">
      <c r="A532" s="268">
        <v>38458.291666666664</v>
      </c>
      <c r="B532" s="267">
        <v>405</v>
      </c>
    </row>
    <row r="533" spans="1:2">
      <c r="A533" s="268">
        <v>38459.291666666664</v>
      </c>
      <c r="B533" s="267">
        <v>414</v>
      </c>
    </row>
    <row r="534" spans="1:2">
      <c r="A534" s="268">
        <v>38460.291666666664</v>
      </c>
      <c r="B534" s="267">
        <v>422</v>
      </c>
    </row>
    <row r="535" spans="1:2">
      <c r="A535" s="268">
        <v>38461.291666666664</v>
      </c>
      <c r="B535" s="267">
        <v>417</v>
      </c>
    </row>
    <row r="536" spans="1:2">
      <c r="A536" s="268">
        <v>38462.291666666664</v>
      </c>
      <c r="B536" s="267">
        <v>403</v>
      </c>
    </row>
    <row r="537" spans="1:2">
      <c r="A537" s="268">
        <v>38463.291666666664</v>
      </c>
      <c r="B537" s="267">
        <v>392</v>
      </c>
    </row>
    <row r="538" spans="1:2">
      <c r="A538" s="268">
        <v>38464.291666666664</v>
      </c>
      <c r="B538" s="267">
        <v>390</v>
      </c>
    </row>
    <row r="539" spans="1:2">
      <c r="A539" s="268">
        <v>38465.291666666664</v>
      </c>
      <c r="B539" s="267">
        <v>421</v>
      </c>
    </row>
    <row r="540" spans="1:2">
      <c r="A540" s="268">
        <v>38466.291666666664</v>
      </c>
      <c r="B540" s="267">
        <v>453</v>
      </c>
    </row>
    <row r="541" spans="1:2">
      <c r="A541" s="268">
        <v>38467.291666666664</v>
      </c>
      <c r="B541" s="267">
        <v>434</v>
      </c>
    </row>
    <row r="542" spans="1:2">
      <c r="A542" s="268">
        <v>38468.291666666664</v>
      </c>
      <c r="B542" s="267">
        <v>416</v>
      </c>
    </row>
    <row r="543" spans="1:2">
      <c r="A543" s="268">
        <v>38469.291666666664</v>
      </c>
      <c r="B543" s="267">
        <v>414</v>
      </c>
    </row>
    <row r="544" spans="1:2">
      <c r="A544" s="268">
        <v>38470.291666666664</v>
      </c>
      <c r="B544" s="267">
        <v>437</v>
      </c>
    </row>
    <row r="545" spans="1:2">
      <c r="A545" s="268">
        <v>38471.291666666664</v>
      </c>
      <c r="B545" s="267">
        <v>438</v>
      </c>
    </row>
    <row r="546" spans="1:2">
      <c r="A546" s="268">
        <v>38472.291666666664</v>
      </c>
      <c r="B546" s="267">
        <v>435</v>
      </c>
    </row>
    <row r="547" spans="1:2">
      <c r="A547" s="268">
        <v>38473.291666666664</v>
      </c>
      <c r="B547" s="267">
        <v>431</v>
      </c>
    </row>
    <row r="548" spans="1:2">
      <c r="A548" s="268">
        <v>38474.291666666664</v>
      </c>
      <c r="B548" s="267">
        <v>420</v>
      </c>
    </row>
    <row r="549" spans="1:2">
      <c r="A549" s="268">
        <v>38475.291666666664</v>
      </c>
      <c r="B549" s="267">
        <v>409</v>
      </c>
    </row>
    <row r="550" spans="1:2">
      <c r="A550" s="268">
        <v>38476.291666666664</v>
      </c>
      <c r="B550" s="267">
        <v>426</v>
      </c>
    </row>
    <row r="551" spans="1:2">
      <c r="A551" s="268">
        <v>38477.291666666664</v>
      </c>
      <c r="B551" s="267">
        <v>553</v>
      </c>
    </row>
    <row r="552" spans="1:2">
      <c r="A552" s="268">
        <v>38478.291666666664</v>
      </c>
      <c r="B552" s="267">
        <v>621</v>
      </c>
    </row>
    <row r="553" spans="1:2">
      <c r="A553" s="268">
        <v>38479.291666666664</v>
      </c>
      <c r="B553" s="267">
        <v>586</v>
      </c>
    </row>
    <row r="554" spans="1:2">
      <c r="A554" s="268">
        <v>38480.291666666664</v>
      </c>
      <c r="B554" s="267">
        <v>747</v>
      </c>
    </row>
    <row r="555" spans="1:2">
      <c r="A555" s="268">
        <v>38481.291666666664</v>
      </c>
      <c r="B555" s="267">
        <v>2019</v>
      </c>
    </row>
    <row r="556" spans="1:2">
      <c r="A556" s="268">
        <v>38482.291666666664</v>
      </c>
      <c r="B556" s="267">
        <v>1128</v>
      </c>
    </row>
    <row r="557" spans="1:2">
      <c r="A557" s="268">
        <v>38483.291666666664</v>
      </c>
      <c r="B557" s="267">
        <v>850</v>
      </c>
    </row>
    <row r="558" spans="1:2">
      <c r="A558" s="268">
        <v>38484.291666666664</v>
      </c>
      <c r="B558" s="267">
        <v>727</v>
      </c>
    </row>
    <row r="559" spans="1:2">
      <c r="A559" s="268">
        <v>38485.291666666664</v>
      </c>
      <c r="B559" s="267">
        <v>676</v>
      </c>
    </row>
    <row r="560" spans="1:2">
      <c r="A560" s="268">
        <v>38486.291666666664</v>
      </c>
      <c r="B560" s="267">
        <v>658</v>
      </c>
    </row>
    <row r="561" spans="1:2">
      <c r="A561" s="268">
        <v>38487.291666666664</v>
      </c>
      <c r="B561" s="267">
        <v>676</v>
      </c>
    </row>
    <row r="562" spans="1:2">
      <c r="A562" s="268">
        <v>38488.291666666664</v>
      </c>
      <c r="B562" s="267">
        <v>869</v>
      </c>
    </row>
    <row r="563" spans="1:2">
      <c r="A563" s="268">
        <v>38489.291666666664</v>
      </c>
      <c r="B563" s="267">
        <v>794</v>
      </c>
    </row>
    <row r="564" spans="1:2">
      <c r="A564" s="268">
        <v>38490.291666666664</v>
      </c>
      <c r="B564" s="267">
        <v>1290</v>
      </c>
    </row>
    <row r="565" spans="1:2">
      <c r="A565" s="268">
        <v>38491.291666666664</v>
      </c>
      <c r="B565" s="267">
        <v>2016</v>
      </c>
    </row>
    <row r="566" spans="1:2">
      <c r="A566" s="268">
        <v>38748.333333333336</v>
      </c>
      <c r="B566" s="267">
        <v>1018</v>
      </c>
    </row>
    <row r="567" spans="1:2">
      <c r="A567" s="268">
        <v>38749.333333333336</v>
      </c>
      <c r="B567" s="267">
        <v>1390</v>
      </c>
    </row>
    <row r="568" spans="1:2">
      <c r="A568" s="268">
        <v>38750.333333333336</v>
      </c>
      <c r="B568" s="267">
        <v>2066</v>
      </c>
    </row>
    <row r="569" spans="1:2">
      <c r="A569" s="268">
        <v>38751.333333333336</v>
      </c>
      <c r="B569" s="267">
        <v>1370</v>
      </c>
    </row>
    <row r="570" spans="1:2">
      <c r="A570" s="268">
        <v>38752.333333333336</v>
      </c>
      <c r="B570" s="267">
        <v>1823</v>
      </c>
    </row>
    <row r="571" spans="1:2">
      <c r="A571" s="268">
        <v>38753.333333333336</v>
      </c>
      <c r="B571" s="267">
        <v>1265</v>
      </c>
    </row>
    <row r="572" spans="1:2">
      <c r="A572" s="268">
        <v>38754.333333333336</v>
      </c>
      <c r="B572" s="267">
        <v>1047</v>
      </c>
    </row>
    <row r="573" spans="1:2">
      <c r="A573" s="268">
        <v>38755.333333333336</v>
      </c>
      <c r="B573" s="267">
        <v>932</v>
      </c>
    </row>
    <row r="574" spans="1:2">
      <c r="A574" s="268">
        <v>38756.333333333336</v>
      </c>
      <c r="B574" s="267">
        <v>860</v>
      </c>
    </row>
    <row r="575" spans="1:2">
      <c r="A575" s="268">
        <v>38757.333333333336</v>
      </c>
      <c r="B575" s="267">
        <v>817</v>
      </c>
    </row>
    <row r="576" spans="1:2">
      <c r="A576" s="268">
        <v>38758.333333333336</v>
      </c>
      <c r="B576" s="267">
        <v>780</v>
      </c>
    </row>
    <row r="577" spans="1:2">
      <c r="A577" s="268">
        <v>38759.333333333336</v>
      </c>
      <c r="B577" s="267">
        <v>750</v>
      </c>
    </row>
    <row r="578" spans="1:2">
      <c r="A578" s="268">
        <v>38760.333333333336</v>
      </c>
      <c r="B578" s="267">
        <v>722</v>
      </c>
    </row>
    <row r="579" spans="1:2">
      <c r="A579" s="268">
        <v>38761.333333333336</v>
      </c>
      <c r="B579" s="267">
        <v>702</v>
      </c>
    </row>
    <row r="580" spans="1:2">
      <c r="A580" s="268">
        <v>38762.333333333336</v>
      </c>
      <c r="B580" s="267">
        <v>689</v>
      </c>
    </row>
    <row r="581" spans="1:2">
      <c r="A581" s="268">
        <v>38763.333333333336</v>
      </c>
      <c r="B581" s="267">
        <v>664</v>
      </c>
    </row>
    <row r="582" spans="1:2">
      <c r="A582" s="268">
        <v>38764.333333333336</v>
      </c>
      <c r="B582" s="267">
        <v>633</v>
      </c>
    </row>
    <row r="583" spans="1:2">
      <c r="A583" s="268">
        <v>38765.333333333336</v>
      </c>
      <c r="B583" s="267">
        <v>635</v>
      </c>
    </row>
    <row r="584" spans="1:2">
      <c r="A584" s="268">
        <v>38766.333333333336</v>
      </c>
      <c r="B584" s="267">
        <v>659</v>
      </c>
    </row>
    <row r="585" spans="1:2">
      <c r="A585" s="268">
        <v>38767.333333333336</v>
      </c>
      <c r="B585" s="267">
        <v>630</v>
      </c>
    </row>
    <row r="586" spans="1:2">
      <c r="A586" s="268">
        <v>38768.333333333336</v>
      </c>
      <c r="B586" s="267">
        <v>603</v>
      </c>
    </row>
    <row r="587" spans="1:2">
      <c r="A587" s="268">
        <v>38769.333333333336</v>
      </c>
      <c r="B587" s="267">
        <v>596</v>
      </c>
    </row>
    <row r="588" spans="1:2">
      <c r="A588" s="268">
        <v>38770.333333333336</v>
      </c>
      <c r="B588" s="267">
        <v>579</v>
      </c>
    </row>
    <row r="589" spans="1:2">
      <c r="A589" s="268">
        <v>38771.333333333336</v>
      </c>
      <c r="B589" s="267">
        <v>571</v>
      </c>
    </row>
    <row r="590" spans="1:2">
      <c r="A590" s="268">
        <v>38772.333333333336</v>
      </c>
      <c r="B590" s="267">
        <v>565</v>
      </c>
    </row>
    <row r="591" spans="1:2">
      <c r="A591" s="268">
        <v>38773.333333333336</v>
      </c>
      <c r="B591" s="267">
        <v>556</v>
      </c>
    </row>
    <row r="592" spans="1:2">
      <c r="A592" s="268">
        <v>38774.333333333336</v>
      </c>
      <c r="B592" s="267">
        <v>556</v>
      </c>
    </row>
    <row r="593" spans="1:2">
      <c r="A593" s="268">
        <v>38775.333333333336</v>
      </c>
      <c r="B593" s="267">
        <v>2291</v>
      </c>
    </row>
    <row r="594" spans="1:2">
      <c r="A594" s="268">
        <v>38776.333333333336</v>
      </c>
      <c r="B594" s="267">
        <v>3362</v>
      </c>
    </row>
    <row r="595" spans="1:2">
      <c r="A595" s="268">
        <v>38777.333333333336</v>
      </c>
      <c r="B595" s="267">
        <v>1358</v>
      </c>
    </row>
    <row r="596" spans="1:2">
      <c r="A596" s="268">
        <v>38778.333333333336</v>
      </c>
      <c r="B596" s="267">
        <v>1205</v>
      </c>
    </row>
    <row r="597" spans="1:2">
      <c r="A597" s="268">
        <v>38779.333333333336</v>
      </c>
      <c r="B597" s="267">
        <v>1280</v>
      </c>
    </row>
    <row r="598" spans="1:2">
      <c r="A598" s="268">
        <v>38780.333333333336</v>
      </c>
      <c r="B598" s="267">
        <v>1019</v>
      </c>
    </row>
    <row r="599" spans="1:2">
      <c r="A599" s="268">
        <v>38781.333333333336</v>
      </c>
      <c r="B599" s="267">
        <v>1794</v>
      </c>
    </row>
    <row r="600" spans="1:2">
      <c r="A600" s="268">
        <v>38797.333333333336</v>
      </c>
      <c r="B600" s="267">
        <v>791</v>
      </c>
    </row>
    <row r="601" spans="1:2">
      <c r="A601" s="268">
        <v>38798.333333333336</v>
      </c>
      <c r="B601" s="267">
        <v>751</v>
      </c>
    </row>
    <row r="602" spans="1:2">
      <c r="A602" s="268">
        <v>38799.333333333336</v>
      </c>
      <c r="B602" s="267">
        <v>730</v>
      </c>
    </row>
    <row r="603" spans="1:2">
      <c r="A603" s="268">
        <v>38800.333333333336</v>
      </c>
      <c r="B603" s="267">
        <v>861</v>
      </c>
    </row>
    <row r="604" spans="1:2">
      <c r="A604" s="268">
        <v>38801.333333333336</v>
      </c>
      <c r="B604" s="267">
        <v>1533</v>
      </c>
    </row>
    <row r="605" spans="1:2">
      <c r="A605" s="268">
        <v>38802.333333333336</v>
      </c>
      <c r="B605" s="267">
        <v>1336</v>
      </c>
    </row>
    <row r="606" spans="1:2">
      <c r="A606" s="268">
        <v>38803.333333333336</v>
      </c>
      <c r="B606" s="267">
        <v>1116</v>
      </c>
    </row>
    <row r="607" spans="1:2">
      <c r="A607" s="268">
        <v>38804.333333333336</v>
      </c>
      <c r="B607" s="267">
        <v>1386</v>
      </c>
    </row>
    <row r="608" spans="1:2">
      <c r="A608" s="268">
        <v>39445.333333333336</v>
      </c>
      <c r="B608" s="267">
        <v>319</v>
      </c>
    </row>
    <row r="609" spans="1:2">
      <c r="A609" s="268">
        <v>39446.333333333336</v>
      </c>
      <c r="B609" s="267">
        <v>304</v>
      </c>
    </row>
    <row r="610" spans="1:2">
      <c r="A610" s="268">
        <v>39447.333333333336</v>
      </c>
      <c r="B610" s="267">
        <v>271</v>
      </c>
    </row>
    <row r="611" spans="1:2">
      <c r="A611" s="268">
        <v>39448.333333333336</v>
      </c>
      <c r="B611" s="267">
        <v>261</v>
      </c>
    </row>
    <row r="612" spans="1:2">
      <c r="A612" s="268">
        <v>39449.333333333336</v>
      </c>
      <c r="B612" s="267">
        <v>261</v>
      </c>
    </row>
    <row r="613" spans="1:2">
      <c r="A613" s="268">
        <v>39450.333333333336</v>
      </c>
      <c r="B613" s="267">
        <v>268</v>
      </c>
    </row>
    <row r="614" spans="1:2">
      <c r="A614" s="268">
        <v>39451.333333333336</v>
      </c>
      <c r="B614" s="267">
        <v>1546</v>
      </c>
    </row>
    <row r="615" spans="1:2">
      <c r="A615" s="268">
        <v>39452.333333333336</v>
      </c>
      <c r="B615" s="267">
        <v>653</v>
      </c>
    </row>
    <row r="616" spans="1:2">
      <c r="A616" s="268">
        <v>39453.333333333336</v>
      </c>
      <c r="B616" s="267">
        <v>505</v>
      </c>
    </row>
    <row r="617" spans="1:2">
      <c r="A617" s="268">
        <v>39454.333333333336</v>
      </c>
      <c r="B617" s="267">
        <v>401</v>
      </c>
    </row>
    <row r="618" spans="1:2">
      <c r="A618" s="268">
        <v>39455.333333333336</v>
      </c>
      <c r="B618" s="267">
        <v>460</v>
      </c>
    </row>
    <row r="619" spans="1:2">
      <c r="A619" s="268">
        <v>39456.333333333336</v>
      </c>
      <c r="B619" s="267">
        <v>495</v>
      </c>
    </row>
    <row r="620" spans="1:2">
      <c r="A620" s="268">
        <v>39457.333333333336</v>
      </c>
      <c r="B620" s="267">
        <v>589</v>
      </c>
    </row>
    <row r="621" spans="1:2">
      <c r="A621" s="268">
        <v>39458.333333333336</v>
      </c>
      <c r="B621" s="267">
        <v>473</v>
      </c>
    </row>
    <row r="622" spans="1:2">
      <c r="A622" s="268">
        <v>39459.333333333336</v>
      </c>
      <c r="B622" s="267">
        <v>449</v>
      </c>
    </row>
    <row r="623" spans="1:2">
      <c r="A623" s="268">
        <v>39460.333333333336</v>
      </c>
      <c r="B623" s="267">
        <v>390</v>
      </c>
    </row>
    <row r="624" spans="1:2">
      <c r="A624" s="268">
        <v>39461.333333333336</v>
      </c>
      <c r="B624" s="267">
        <v>347</v>
      </c>
    </row>
    <row r="625" spans="1:2">
      <c r="A625" s="268">
        <v>39462.333333333336</v>
      </c>
      <c r="B625" s="267">
        <v>326</v>
      </c>
    </row>
    <row r="626" spans="1:2">
      <c r="A626" s="268">
        <v>39463.333333333336</v>
      </c>
      <c r="B626" s="267">
        <v>346</v>
      </c>
    </row>
    <row r="627" spans="1:2">
      <c r="A627" s="268">
        <v>39464.333333333336</v>
      </c>
      <c r="B627" s="267">
        <v>300</v>
      </c>
    </row>
    <row r="628" spans="1:2">
      <c r="A628" s="268">
        <v>39465.333333333336</v>
      </c>
      <c r="B628" s="267">
        <v>294</v>
      </c>
    </row>
    <row r="629" spans="1:2">
      <c r="A629" s="268">
        <v>39466.333333333336</v>
      </c>
      <c r="B629" s="267">
        <v>289</v>
      </c>
    </row>
    <row r="630" spans="1:2">
      <c r="A630" s="268">
        <v>39467.333333333336</v>
      </c>
      <c r="B630" s="267">
        <v>286</v>
      </c>
    </row>
    <row r="631" spans="1:2">
      <c r="A631" s="268">
        <v>39468.333333333336</v>
      </c>
      <c r="B631" s="267">
        <v>496</v>
      </c>
    </row>
    <row r="632" spans="1:2">
      <c r="A632" s="268">
        <v>39469.333333333336</v>
      </c>
      <c r="B632" s="267">
        <v>395</v>
      </c>
    </row>
    <row r="633" spans="1:2">
      <c r="A633" s="268">
        <v>39470.333333333336</v>
      </c>
      <c r="B633" s="267">
        <v>345</v>
      </c>
    </row>
    <row r="634" spans="1:2">
      <c r="A634" s="268">
        <v>39471.333333333336</v>
      </c>
      <c r="B634" s="267">
        <v>392</v>
      </c>
    </row>
    <row r="635" spans="1:2">
      <c r="A635" s="268">
        <v>39472.333333333336</v>
      </c>
      <c r="B635" s="267">
        <v>827</v>
      </c>
    </row>
    <row r="636" spans="1:2">
      <c r="A636" s="268">
        <v>39473.333333333336</v>
      </c>
      <c r="B636" s="267">
        <v>1220</v>
      </c>
    </row>
    <row r="637" spans="1:2">
      <c r="A637" s="268">
        <v>39474.333333333336</v>
      </c>
      <c r="B637" s="267">
        <v>725</v>
      </c>
    </row>
    <row r="638" spans="1:2">
      <c r="A638" s="268">
        <v>39475.333333333336</v>
      </c>
      <c r="B638" s="267">
        <v>755</v>
      </c>
    </row>
    <row r="639" spans="1:2">
      <c r="A639" s="268">
        <v>39476.333333333336</v>
      </c>
      <c r="B639" s="267">
        <v>566</v>
      </c>
    </row>
    <row r="640" spans="1:2">
      <c r="A640" s="268">
        <v>39477.333333333336</v>
      </c>
      <c r="B640" s="267">
        <v>500</v>
      </c>
    </row>
    <row r="641" spans="1:2">
      <c r="A641" s="268">
        <v>39478.333333333336</v>
      </c>
      <c r="B641" s="267">
        <v>515</v>
      </c>
    </row>
    <row r="642" spans="1:2">
      <c r="A642" s="268">
        <v>39479.333333333336</v>
      </c>
      <c r="B642" s="267">
        <v>574</v>
      </c>
    </row>
    <row r="643" spans="1:2">
      <c r="A643" s="268">
        <v>39480.333333333336</v>
      </c>
      <c r="B643" s="267">
        <v>453</v>
      </c>
    </row>
    <row r="644" spans="1:2">
      <c r="A644" s="268">
        <v>39481.333333333336</v>
      </c>
      <c r="B644" s="267">
        <v>524</v>
      </c>
    </row>
    <row r="645" spans="1:2">
      <c r="A645" s="268">
        <v>39482.333333333336</v>
      </c>
      <c r="B645" s="267">
        <v>436</v>
      </c>
    </row>
    <row r="646" spans="1:2">
      <c r="A646" s="268">
        <v>39483.333333333336</v>
      </c>
      <c r="B646" s="267">
        <v>389</v>
      </c>
    </row>
    <row r="647" spans="1:2">
      <c r="A647" s="268">
        <v>39484.333333333336</v>
      </c>
      <c r="B647" s="267">
        <v>371</v>
      </c>
    </row>
    <row r="648" spans="1:2">
      <c r="A648" s="268">
        <v>39485.333333333336</v>
      </c>
      <c r="B648" s="267">
        <v>356</v>
      </c>
    </row>
    <row r="649" spans="1:2">
      <c r="A649" s="268">
        <v>39486.333333333336</v>
      </c>
      <c r="B649" s="267">
        <v>347</v>
      </c>
    </row>
    <row r="650" spans="1:2">
      <c r="A650" s="268">
        <v>39487.333333333336</v>
      </c>
      <c r="B650" s="267">
        <v>339</v>
      </c>
    </row>
    <row r="651" spans="1:2">
      <c r="A651" s="268">
        <v>39488.333333333336</v>
      </c>
      <c r="B651" s="267">
        <v>338</v>
      </c>
    </row>
    <row r="652" spans="1:2">
      <c r="A652" s="268">
        <v>39489.333333333336</v>
      </c>
      <c r="B652" s="267">
        <v>333</v>
      </c>
    </row>
    <row r="653" spans="1:2">
      <c r="A653" s="268">
        <v>39490.333333333336</v>
      </c>
      <c r="B653" s="267">
        <v>330</v>
      </c>
    </row>
    <row r="654" spans="1:2">
      <c r="A654" s="268">
        <v>39491.333333333336</v>
      </c>
      <c r="B654" s="267">
        <v>329</v>
      </c>
    </row>
    <row r="655" spans="1:2">
      <c r="A655" s="268">
        <v>39492.333333333336</v>
      </c>
      <c r="B655" s="267">
        <v>323</v>
      </c>
    </row>
    <row r="656" spans="1:2">
      <c r="A656" s="268">
        <v>39493.333333333336</v>
      </c>
      <c r="B656" s="267">
        <v>320</v>
      </c>
    </row>
    <row r="657" spans="1:2">
      <c r="A657" s="268">
        <v>39494.333333333336</v>
      </c>
      <c r="B657" s="267">
        <v>316</v>
      </c>
    </row>
    <row r="658" spans="1:2">
      <c r="A658" s="268">
        <v>39495.333333333336</v>
      </c>
      <c r="B658" s="267">
        <v>315</v>
      </c>
    </row>
    <row r="659" spans="1:2">
      <c r="A659" s="268">
        <v>39496.333333333336</v>
      </c>
      <c r="B659" s="267">
        <v>313</v>
      </c>
    </row>
    <row r="660" spans="1:2">
      <c r="A660" s="268">
        <v>39497.333333333336</v>
      </c>
      <c r="B660" s="267">
        <v>315</v>
      </c>
    </row>
    <row r="661" spans="1:2">
      <c r="A661" s="268">
        <v>39498.333333333336</v>
      </c>
      <c r="B661" s="267">
        <v>318</v>
      </c>
    </row>
    <row r="662" spans="1:2">
      <c r="A662" s="268">
        <v>39499.333333333336</v>
      </c>
      <c r="B662" s="267">
        <v>328</v>
      </c>
    </row>
    <row r="663" spans="1:2">
      <c r="A663" s="268">
        <v>39500.333333333336</v>
      </c>
      <c r="B663" s="267">
        <v>736</v>
      </c>
    </row>
    <row r="664" spans="1:2">
      <c r="A664" s="268">
        <v>39501.333333333336</v>
      </c>
      <c r="B664" s="267">
        <v>528</v>
      </c>
    </row>
    <row r="665" spans="1:2">
      <c r="A665" s="268">
        <v>39502.333333333336</v>
      </c>
      <c r="B665" s="267">
        <v>745</v>
      </c>
    </row>
    <row r="666" spans="1:2">
      <c r="A666" s="268">
        <v>39503.333333333336</v>
      </c>
      <c r="B666" s="267">
        <v>600</v>
      </c>
    </row>
    <row r="667" spans="1:2">
      <c r="A667" s="268">
        <v>39504.333333333336</v>
      </c>
      <c r="B667" s="267">
        <v>483</v>
      </c>
    </row>
    <row r="668" spans="1:2">
      <c r="A668" s="268">
        <v>39505.333333333336</v>
      </c>
      <c r="B668" s="267">
        <v>436</v>
      </c>
    </row>
    <row r="669" spans="1:2">
      <c r="A669" s="268">
        <v>39506.333333333336</v>
      </c>
      <c r="B669" s="267">
        <v>417</v>
      </c>
    </row>
    <row r="670" spans="1:2">
      <c r="A670" s="268">
        <v>39507.333333333336</v>
      </c>
      <c r="B670" s="267">
        <v>414</v>
      </c>
    </row>
    <row r="671" spans="1:2">
      <c r="A671" s="268">
        <v>39508.333333333336</v>
      </c>
      <c r="B671" s="267">
        <v>412</v>
      </c>
    </row>
    <row r="672" spans="1:2">
      <c r="A672" s="268">
        <v>39509.333333333336</v>
      </c>
      <c r="B672" s="267">
        <v>407</v>
      </c>
    </row>
    <row r="673" spans="1:2">
      <c r="A673" s="268">
        <v>39510.333333333336</v>
      </c>
      <c r="B673" s="267">
        <v>396</v>
      </c>
    </row>
    <row r="674" spans="1:2">
      <c r="A674" s="268">
        <v>39511.333333333336</v>
      </c>
      <c r="B674" s="267">
        <v>388</v>
      </c>
    </row>
    <row r="675" spans="1:2">
      <c r="A675" s="268">
        <v>39512.333333333336</v>
      </c>
      <c r="B675" s="267">
        <v>380</v>
      </c>
    </row>
    <row r="676" spans="1:2">
      <c r="A676" s="268">
        <v>39513.333333333336</v>
      </c>
      <c r="B676" s="267">
        <v>370</v>
      </c>
    </row>
    <row r="677" spans="1:2">
      <c r="A677" s="268">
        <v>39514.333333333336</v>
      </c>
      <c r="B677" s="267">
        <v>364</v>
      </c>
    </row>
    <row r="678" spans="1:2">
      <c r="A678" s="268">
        <v>39515.333333333336</v>
      </c>
      <c r="B678" s="267">
        <v>367</v>
      </c>
    </row>
    <row r="679" spans="1:2">
      <c r="A679" s="268">
        <v>39516.333333333336</v>
      </c>
      <c r="B679" s="267">
        <v>361</v>
      </c>
    </row>
    <row r="680" spans="1:2">
      <c r="A680" s="268">
        <v>39517.291666666664</v>
      </c>
      <c r="B680" s="267">
        <v>360</v>
      </c>
    </row>
    <row r="681" spans="1:2">
      <c r="A681" s="268">
        <v>39518.291666666664</v>
      </c>
      <c r="B681" s="267">
        <v>368</v>
      </c>
    </row>
    <row r="682" spans="1:2">
      <c r="A682" s="268">
        <v>39519.291666666664</v>
      </c>
      <c r="B682" s="267">
        <v>379</v>
      </c>
    </row>
    <row r="683" spans="1:2">
      <c r="A683" s="268">
        <v>39520.291666666664</v>
      </c>
      <c r="B683" s="267">
        <v>405</v>
      </c>
    </row>
    <row r="684" spans="1:2">
      <c r="A684" s="268">
        <v>39521.291666666664</v>
      </c>
      <c r="B684" s="267">
        <v>437</v>
      </c>
    </row>
    <row r="685" spans="1:2">
      <c r="A685" s="268">
        <v>39522.291666666664</v>
      </c>
      <c r="B685" s="267">
        <v>430</v>
      </c>
    </row>
    <row r="686" spans="1:2">
      <c r="A686" s="268">
        <v>39523.291666666664</v>
      </c>
      <c r="B686" s="267">
        <v>405</v>
      </c>
    </row>
    <row r="687" spans="1:2">
      <c r="A687" s="268">
        <v>39524.291666666664</v>
      </c>
      <c r="B687" s="267">
        <v>387</v>
      </c>
    </row>
    <row r="688" spans="1:2">
      <c r="A688" s="268">
        <v>39525.291666666664</v>
      </c>
      <c r="B688" s="267">
        <v>384</v>
      </c>
    </row>
    <row r="689" spans="1:2">
      <c r="A689" s="268">
        <v>39526.291666666664</v>
      </c>
      <c r="B689" s="267">
        <v>391</v>
      </c>
    </row>
    <row r="690" spans="1:2">
      <c r="A690" s="268">
        <v>39527.291666666664</v>
      </c>
      <c r="B690" s="267">
        <v>425</v>
      </c>
    </row>
    <row r="691" spans="1:2">
      <c r="A691" s="268">
        <v>39528.291666666664</v>
      </c>
      <c r="B691" s="267">
        <v>410</v>
      </c>
    </row>
    <row r="692" spans="1:2">
      <c r="A692" s="268">
        <v>39529.291666666664</v>
      </c>
      <c r="B692" s="267">
        <v>400</v>
      </c>
    </row>
    <row r="693" spans="1:2">
      <c r="A693" s="268">
        <v>39530.291666666664</v>
      </c>
      <c r="B693" s="267">
        <v>400</v>
      </c>
    </row>
    <row r="694" spans="1:2">
      <c r="A694" s="268">
        <v>39531.291666666664</v>
      </c>
      <c r="B694" s="267">
        <v>396</v>
      </c>
    </row>
    <row r="695" spans="1:2">
      <c r="A695" s="268">
        <v>39532.291666666664</v>
      </c>
      <c r="B695" s="267">
        <v>410</v>
      </c>
    </row>
    <row r="696" spans="1:2">
      <c r="A696" s="268">
        <v>39533.291666666664</v>
      </c>
      <c r="B696" s="267">
        <v>422</v>
      </c>
    </row>
    <row r="697" spans="1:2">
      <c r="A697" s="268">
        <v>39534.291666666664</v>
      </c>
      <c r="B697" s="267">
        <v>400</v>
      </c>
    </row>
    <row r="698" spans="1:2">
      <c r="A698" s="268">
        <v>39535.291666666664</v>
      </c>
      <c r="B698" s="267">
        <v>377</v>
      </c>
    </row>
    <row r="699" spans="1:2">
      <c r="A699" s="268">
        <v>39536.291666666664</v>
      </c>
      <c r="B699" s="267">
        <v>421</v>
      </c>
    </row>
    <row r="700" spans="1:2">
      <c r="A700" s="268">
        <v>39537.291666666664</v>
      </c>
      <c r="B700" s="267">
        <v>391</v>
      </c>
    </row>
    <row r="701" spans="1:2">
      <c r="A701" s="268">
        <v>39538.291666666664</v>
      </c>
      <c r="B701" s="267">
        <v>374</v>
      </c>
    </row>
    <row r="702" spans="1:2">
      <c r="A702" s="268">
        <v>39539.291666666664</v>
      </c>
      <c r="B702" s="267">
        <v>373</v>
      </c>
    </row>
    <row r="703" spans="1:2">
      <c r="A703" s="268">
        <v>39540.291666666664</v>
      </c>
      <c r="B703" s="267">
        <v>375</v>
      </c>
    </row>
    <row r="704" spans="1:2">
      <c r="A704" s="268">
        <v>39541.291666666664</v>
      </c>
      <c r="B704" s="267">
        <v>379</v>
      </c>
    </row>
    <row r="705" spans="1:2">
      <c r="A705" s="268">
        <v>39542.291666666664</v>
      </c>
      <c r="B705" s="267">
        <v>381</v>
      </c>
    </row>
    <row r="706" spans="1:2">
      <c r="A706" s="268">
        <v>39543.291666666664</v>
      </c>
      <c r="B706" s="267">
        <v>375</v>
      </c>
    </row>
    <row r="707" spans="1:2">
      <c r="A707" s="268">
        <v>39544.291666666664</v>
      </c>
      <c r="B707" s="267">
        <v>376</v>
      </c>
    </row>
    <row r="708" spans="1:2">
      <c r="A708" s="268">
        <v>39545.291666666664</v>
      </c>
      <c r="B708" s="267">
        <v>380</v>
      </c>
    </row>
    <row r="709" spans="1:2">
      <c r="A709" s="268">
        <v>39546.291666666664</v>
      </c>
      <c r="B709" s="267">
        <v>377</v>
      </c>
    </row>
    <row r="710" spans="1:2">
      <c r="A710" s="268">
        <v>39547.291666666664</v>
      </c>
      <c r="B710" s="267">
        <v>366</v>
      </c>
    </row>
    <row r="711" spans="1:2">
      <c r="A711" s="268">
        <v>39548.291666666664</v>
      </c>
      <c r="B711" s="267">
        <v>364</v>
      </c>
    </row>
    <row r="712" spans="1:2">
      <c r="A712" s="268">
        <v>39549.291666666664</v>
      </c>
      <c r="B712" s="267">
        <v>371</v>
      </c>
    </row>
    <row r="713" spans="1:2">
      <c r="A713" s="268">
        <v>39550.291666666664</v>
      </c>
      <c r="B713" s="267">
        <v>398</v>
      </c>
    </row>
    <row r="714" spans="1:2">
      <c r="A714" s="268">
        <v>39551.291666666664</v>
      </c>
      <c r="B714" s="267">
        <v>426</v>
      </c>
    </row>
    <row r="715" spans="1:2">
      <c r="A715" s="268">
        <v>39552.291666666664</v>
      </c>
      <c r="B715" s="267">
        <v>456</v>
      </c>
    </row>
    <row r="716" spans="1:2">
      <c r="A716" s="268">
        <v>39553.291666666664</v>
      </c>
      <c r="B716" s="267">
        <v>456</v>
      </c>
    </row>
    <row r="717" spans="1:2">
      <c r="A717" s="268">
        <v>39810.333333333336</v>
      </c>
      <c r="B717" s="267">
        <v>258</v>
      </c>
    </row>
    <row r="718" spans="1:2">
      <c r="A718" s="268">
        <v>39811.333333333336</v>
      </c>
      <c r="B718" s="267">
        <v>265</v>
      </c>
    </row>
    <row r="719" spans="1:2">
      <c r="A719" s="268">
        <v>39812.333333333336</v>
      </c>
      <c r="B719" s="267">
        <v>259</v>
      </c>
    </row>
    <row r="720" spans="1:2">
      <c r="A720" s="268">
        <v>39813.333333333336</v>
      </c>
      <c r="B720" s="267">
        <v>255</v>
      </c>
    </row>
    <row r="721" spans="1:2">
      <c r="A721" s="268">
        <v>39814.333333333336</v>
      </c>
      <c r="B721" s="267">
        <v>254</v>
      </c>
    </row>
    <row r="722" spans="1:2">
      <c r="A722" s="268">
        <v>39815.333333333336</v>
      </c>
      <c r="B722" s="267">
        <v>295</v>
      </c>
    </row>
    <row r="723" spans="1:2">
      <c r="A723" s="268">
        <v>39816.333333333336</v>
      </c>
      <c r="B723" s="267">
        <v>302</v>
      </c>
    </row>
    <row r="724" spans="1:2">
      <c r="A724" s="268">
        <v>39817.333333333336</v>
      </c>
      <c r="B724" s="267">
        <v>269</v>
      </c>
    </row>
    <row r="725" spans="1:2">
      <c r="A725" s="268">
        <v>39818.333333333336</v>
      </c>
      <c r="B725" s="267">
        <v>263</v>
      </c>
    </row>
    <row r="726" spans="1:2">
      <c r="A726" s="268">
        <v>39819.333333333336</v>
      </c>
      <c r="B726" s="267">
        <v>260</v>
      </c>
    </row>
    <row r="727" spans="1:2">
      <c r="A727" s="268">
        <v>39820.333333333336</v>
      </c>
      <c r="B727" s="267">
        <v>253</v>
      </c>
    </row>
    <row r="728" spans="1:2">
      <c r="A728" s="268">
        <v>39821.333333333336</v>
      </c>
      <c r="B728" s="267">
        <v>252</v>
      </c>
    </row>
    <row r="729" spans="1:2">
      <c r="A729" s="268">
        <v>39822.333333333336</v>
      </c>
      <c r="B729" s="267">
        <v>250</v>
      </c>
    </row>
    <row r="730" spans="1:2">
      <c r="A730" s="268">
        <v>39823.333333333336</v>
      </c>
      <c r="B730" s="267">
        <v>245</v>
      </c>
    </row>
    <row r="731" spans="1:2">
      <c r="A731" s="268">
        <v>39824.333333333336</v>
      </c>
      <c r="B731" s="267">
        <v>244</v>
      </c>
    </row>
    <row r="732" spans="1:2">
      <c r="A732" s="268">
        <v>39825.333333333336</v>
      </c>
      <c r="B732" s="267">
        <v>243</v>
      </c>
    </row>
    <row r="733" spans="1:2">
      <c r="A733" s="268">
        <v>39826.333333333336</v>
      </c>
      <c r="B733" s="267">
        <v>252</v>
      </c>
    </row>
    <row r="734" spans="1:2">
      <c r="A734" s="268">
        <v>39827.333333333336</v>
      </c>
      <c r="B734" s="267">
        <v>252</v>
      </c>
    </row>
    <row r="735" spans="1:2">
      <c r="A735" s="268">
        <v>39828.333333333336</v>
      </c>
      <c r="B735" s="267">
        <v>245</v>
      </c>
    </row>
    <row r="736" spans="1:2">
      <c r="A736" s="268">
        <v>39829.333333333336</v>
      </c>
      <c r="B736" s="267">
        <v>251</v>
      </c>
    </row>
    <row r="737" spans="1:2">
      <c r="A737" s="268">
        <v>39830.333333333336</v>
      </c>
      <c r="B737" s="267">
        <v>247</v>
      </c>
    </row>
    <row r="738" spans="1:2">
      <c r="A738" s="268">
        <v>39831.333333333336</v>
      </c>
      <c r="B738" s="267">
        <v>246</v>
      </c>
    </row>
    <row r="739" spans="1:2">
      <c r="A739" s="268">
        <v>39832.333333333336</v>
      </c>
      <c r="B739" s="267">
        <v>245</v>
      </c>
    </row>
    <row r="740" spans="1:2">
      <c r="A740" s="268">
        <v>39833.333333333336</v>
      </c>
      <c r="B740" s="267">
        <v>243</v>
      </c>
    </row>
    <row r="741" spans="1:2">
      <c r="A741" s="268">
        <v>39834.333333333336</v>
      </c>
      <c r="B741" s="267">
        <v>243</v>
      </c>
    </row>
    <row r="742" spans="1:2">
      <c r="A742" s="268">
        <v>39835.333333333336</v>
      </c>
      <c r="B742" s="267">
        <v>294</v>
      </c>
    </row>
    <row r="743" spans="1:2">
      <c r="A743" s="268">
        <v>39836.333333333336</v>
      </c>
      <c r="B743" s="267">
        <v>319</v>
      </c>
    </row>
    <row r="744" spans="1:2">
      <c r="A744" s="268">
        <v>39837.333333333336</v>
      </c>
      <c r="B744" s="267">
        <v>586</v>
      </c>
    </row>
    <row r="745" spans="1:2">
      <c r="A745" s="268">
        <v>39838.333333333336</v>
      </c>
      <c r="B745" s="267">
        <v>625</v>
      </c>
    </row>
    <row r="746" spans="1:2">
      <c r="A746" s="268">
        <v>39839.333333333336</v>
      </c>
      <c r="B746" s="267">
        <v>423</v>
      </c>
    </row>
    <row r="747" spans="1:2">
      <c r="A747" s="268">
        <v>39840.333333333336</v>
      </c>
      <c r="B747" s="267">
        <v>341</v>
      </c>
    </row>
    <row r="748" spans="1:2">
      <c r="A748" s="268">
        <v>39841.333333333336</v>
      </c>
      <c r="B748" s="267">
        <v>322</v>
      </c>
    </row>
    <row r="749" spans="1:2">
      <c r="A749" s="268">
        <v>39842.333333333336</v>
      </c>
      <c r="B749" s="267">
        <v>304</v>
      </c>
    </row>
    <row r="750" spans="1:2">
      <c r="A750" s="268">
        <v>39843.333333333336</v>
      </c>
      <c r="B750" s="267">
        <v>295</v>
      </c>
    </row>
    <row r="751" spans="1:2">
      <c r="A751" s="268">
        <v>39844.333333333336</v>
      </c>
      <c r="B751" s="267">
        <v>286</v>
      </c>
    </row>
    <row r="752" spans="1:2">
      <c r="A752" s="268">
        <v>39845.333333333336</v>
      </c>
      <c r="B752" s="267">
        <v>280</v>
      </c>
    </row>
    <row r="753" spans="1:2">
      <c r="A753" s="268">
        <v>39846.333333333336</v>
      </c>
      <c r="B753" s="267">
        <v>275</v>
      </c>
    </row>
    <row r="754" spans="1:2">
      <c r="A754" s="268">
        <v>39847.333333333336</v>
      </c>
      <c r="B754" s="267">
        <v>273</v>
      </c>
    </row>
    <row r="755" spans="1:2">
      <c r="A755" s="268">
        <v>39848.333333333336</v>
      </c>
      <c r="B755" s="267">
        <v>269</v>
      </c>
    </row>
    <row r="756" spans="1:2">
      <c r="A756" s="268">
        <v>39849.333333333336</v>
      </c>
      <c r="B756" s="267">
        <v>272</v>
      </c>
    </row>
    <row r="757" spans="1:2">
      <c r="A757" s="268">
        <v>39850.333333333336</v>
      </c>
      <c r="B757" s="267">
        <v>282</v>
      </c>
    </row>
    <row r="758" spans="1:2">
      <c r="A758" s="268">
        <v>39851.333333333336</v>
      </c>
      <c r="B758" s="267">
        <v>275</v>
      </c>
    </row>
    <row r="759" spans="1:2">
      <c r="A759" s="268">
        <v>39852.333333333336</v>
      </c>
      <c r="B759" s="267">
        <v>294</v>
      </c>
    </row>
    <row r="760" spans="1:2">
      <c r="A760" s="268">
        <v>39853.333333333336</v>
      </c>
      <c r="B760" s="267">
        <v>485</v>
      </c>
    </row>
    <row r="761" spans="1:2">
      <c r="A761" s="268">
        <v>39854.333333333336</v>
      </c>
      <c r="B761" s="267">
        <v>308</v>
      </c>
    </row>
    <row r="762" spans="1:2">
      <c r="A762" s="268">
        <v>39855.333333333336</v>
      </c>
      <c r="B762" s="267">
        <v>412</v>
      </c>
    </row>
    <row r="763" spans="1:2">
      <c r="A763" s="268">
        <v>39856.333333333336</v>
      </c>
      <c r="B763" s="267">
        <v>324</v>
      </c>
    </row>
    <row r="764" spans="1:2">
      <c r="A764" s="268">
        <v>39857.333333333336</v>
      </c>
      <c r="B764" s="267">
        <v>463</v>
      </c>
    </row>
    <row r="765" spans="1:2">
      <c r="A765" s="268">
        <v>39858.333333333336</v>
      </c>
      <c r="B765" s="267">
        <v>361</v>
      </c>
    </row>
    <row r="766" spans="1:2">
      <c r="A766" s="268">
        <v>39859.333333333336</v>
      </c>
      <c r="B766" s="267">
        <v>609</v>
      </c>
    </row>
    <row r="767" spans="1:2">
      <c r="A767" s="268">
        <v>39860.333333333336</v>
      </c>
      <c r="B767" s="267">
        <v>1346</v>
      </c>
    </row>
    <row r="768" spans="1:2">
      <c r="A768" s="268">
        <v>39861.333333333336</v>
      </c>
      <c r="B768" s="267">
        <v>1194</v>
      </c>
    </row>
    <row r="769" spans="1:2">
      <c r="A769" s="268">
        <v>39862.333333333336</v>
      </c>
      <c r="B769" s="267">
        <v>731</v>
      </c>
    </row>
    <row r="770" spans="1:2">
      <c r="A770" s="268">
        <v>39863.333333333336</v>
      </c>
      <c r="B770" s="267">
        <v>443</v>
      </c>
    </row>
    <row r="771" spans="1:2">
      <c r="A771" s="268">
        <v>39864.333333333336</v>
      </c>
      <c r="B771" s="267">
        <v>376</v>
      </c>
    </row>
    <row r="772" spans="1:2">
      <c r="A772" s="268">
        <v>39865.333333333336</v>
      </c>
      <c r="B772" s="267">
        <v>343</v>
      </c>
    </row>
    <row r="773" spans="1:2">
      <c r="A773" s="268">
        <v>39866.333333333336</v>
      </c>
      <c r="B773" s="267">
        <v>772</v>
      </c>
    </row>
    <row r="774" spans="1:2">
      <c r="A774" s="268">
        <v>39867.333333333336</v>
      </c>
      <c r="B774" s="267">
        <v>1387</v>
      </c>
    </row>
    <row r="775" spans="1:2">
      <c r="A775" s="268">
        <v>39868.333333333336</v>
      </c>
      <c r="B775" s="267">
        <v>1227</v>
      </c>
    </row>
    <row r="776" spans="1:2">
      <c r="A776" s="268">
        <v>39869.333333333336</v>
      </c>
      <c r="B776" s="267">
        <v>778</v>
      </c>
    </row>
    <row r="777" spans="1:2">
      <c r="A777" s="268">
        <v>39870.333333333336</v>
      </c>
      <c r="B777" s="267">
        <v>633</v>
      </c>
    </row>
    <row r="778" spans="1:2">
      <c r="A778" s="268">
        <v>39871.333333333336</v>
      </c>
      <c r="B778" s="267">
        <v>562</v>
      </c>
    </row>
    <row r="779" spans="1:2">
      <c r="A779" s="268">
        <v>39872.333333333336</v>
      </c>
      <c r="B779" s="267">
        <v>507</v>
      </c>
    </row>
    <row r="780" spans="1:2">
      <c r="A780" s="268">
        <v>39873.333333333336</v>
      </c>
      <c r="B780" s="267">
        <v>1484</v>
      </c>
    </row>
    <row r="781" spans="1:2">
      <c r="A781" s="268">
        <v>39874.333333333336</v>
      </c>
      <c r="B781" s="267">
        <v>2643</v>
      </c>
    </row>
    <row r="782" spans="1:2">
      <c r="A782" s="268">
        <v>39875.333333333336</v>
      </c>
      <c r="B782" s="267">
        <v>1651</v>
      </c>
    </row>
    <row r="783" spans="1:2">
      <c r="A783" s="268">
        <v>39876.333333333336</v>
      </c>
      <c r="B783" s="267">
        <v>1193</v>
      </c>
    </row>
    <row r="784" spans="1:2">
      <c r="A784" s="268">
        <v>39877.333333333336</v>
      </c>
      <c r="B784" s="267">
        <v>1048</v>
      </c>
    </row>
    <row r="785" spans="1:2">
      <c r="A785" s="268">
        <v>39878.333333333336</v>
      </c>
      <c r="B785" s="267">
        <v>734</v>
      </c>
    </row>
    <row r="786" spans="1:2">
      <c r="A786" s="268">
        <v>39879.333333333336</v>
      </c>
      <c r="B786" s="267">
        <v>635</v>
      </c>
    </row>
    <row r="787" spans="1:2">
      <c r="A787" s="268">
        <v>39880.333333333336</v>
      </c>
      <c r="B787" s="267">
        <v>588</v>
      </c>
    </row>
    <row r="788" spans="1:2">
      <c r="A788" s="268">
        <v>39881.291666666664</v>
      </c>
      <c r="B788" s="267">
        <v>549</v>
      </c>
    </row>
    <row r="789" spans="1:2">
      <c r="A789" s="268">
        <v>39882.291666666664</v>
      </c>
      <c r="B789" s="267">
        <v>516</v>
      </c>
    </row>
    <row r="790" spans="1:2">
      <c r="A790" s="268">
        <v>39883.291666666664</v>
      </c>
      <c r="B790" s="267">
        <v>499</v>
      </c>
    </row>
    <row r="791" spans="1:2">
      <c r="A791" s="268">
        <v>39884.291666666664</v>
      </c>
      <c r="B791" s="267">
        <v>482</v>
      </c>
    </row>
    <row r="792" spans="1:2">
      <c r="A792" s="268">
        <v>39885.291666666664</v>
      </c>
      <c r="B792" s="267">
        <v>461</v>
      </c>
    </row>
    <row r="793" spans="1:2">
      <c r="A793" s="268">
        <v>39886.291666666664</v>
      </c>
      <c r="B793" s="267">
        <v>460</v>
      </c>
    </row>
    <row r="794" spans="1:2">
      <c r="A794" s="268">
        <v>39887.291666666664</v>
      </c>
      <c r="B794" s="267">
        <v>450</v>
      </c>
    </row>
    <row r="795" spans="1:2">
      <c r="A795" s="268">
        <v>39888.291666666664</v>
      </c>
      <c r="B795" s="267">
        <v>456</v>
      </c>
    </row>
    <row r="796" spans="1:2">
      <c r="A796" s="268">
        <v>39889.291666666664</v>
      </c>
      <c r="B796" s="267">
        <v>496</v>
      </c>
    </row>
    <row r="797" spans="1:2">
      <c r="A797" s="268">
        <v>39890.291666666664</v>
      </c>
      <c r="B797" s="267">
        <v>480</v>
      </c>
    </row>
    <row r="798" spans="1:2">
      <c r="A798" s="268">
        <v>39891.291666666664</v>
      </c>
      <c r="B798" s="267">
        <v>463</v>
      </c>
    </row>
    <row r="799" spans="1:2">
      <c r="A799" s="268">
        <v>39892.291666666664</v>
      </c>
      <c r="B799" s="267">
        <v>464</v>
      </c>
    </row>
    <row r="800" spans="1:2">
      <c r="A800" s="268">
        <v>39893.291666666664</v>
      </c>
      <c r="B800" s="267">
        <v>465</v>
      </c>
    </row>
    <row r="801" spans="1:2">
      <c r="A801" s="268">
        <v>39894.291666666664</v>
      </c>
      <c r="B801" s="267">
        <v>476</v>
      </c>
    </row>
    <row r="802" spans="1:2">
      <c r="A802" s="268">
        <v>39895.291666666664</v>
      </c>
      <c r="B802" s="267">
        <v>447</v>
      </c>
    </row>
    <row r="803" spans="1:2">
      <c r="A803" s="268">
        <v>39896.291666666664</v>
      </c>
      <c r="B803" s="267">
        <v>431</v>
      </c>
    </row>
    <row r="804" spans="1:2">
      <c r="A804" s="268">
        <v>39897.291666666664</v>
      </c>
      <c r="B804" s="267">
        <v>425</v>
      </c>
    </row>
    <row r="805" spans="1:2">
      <c r="A805" s="268">
        <v>39898.291666666664</v>
      </c>
      <c r="B805" s="267">
        <v>427</v>
      </c>
    </row>
    <row r="806" spans="1:2">
      <c r="A806" s="268">
        <v>39899.291666666664</v>
      </c>
      <c r="B806" s="267">
        <v>440</v>
      </c>
    </row>
    <row r="807" spans="1:2">
      <c r="A807" s="268">
        <v>39900.291666666664</v>
      </c>
      <c r="B807" s="267">
        <v>440</v>
      </c>
    </row>
    <row r="808" spans="1:2">
      <c r="A808" s="268">
        <v>39901.291666666664</v>
      </c>
      <c r="B808" s="267">
        <v>456</v>
      </c>
    </row>
    <row r="809" spans="1:2">
      <c r="A809" s="268">
        <v>39902.291666666664</v>
      </c>
      <c r="B809" s="267">
        <v>426</v>
      </c>
    </row>
    <row r="810" spans="1:2">
      <c r="A810" s="268">
        <v>39903.291666666664</v>
      </c>
      <c r="B810" s="267">
        <v>417</v>
      </c>
    </row>
    <row r="811" spans="1:2">
      <c r="A811" s="268">
        <v>39904.291666666664</v>
      </c>
      <c r="B811" s="267">
        <v>416</v>
      </c>
    </row>
    <row r="812" spans="1:2">
      <c r="A812" s="268">
        <v>39905.291666666664</v>
      </c>
      <c r="B812" s="267">
        <v>422</v>
      </c>
    </row>
    <row r="813" spans="1:2">
      <c r="A813" s="268">
        <v>39906.291666666664</v>
      </c>
      <c r="B813" s="267">
        <v>418</v>
      </c>
    </row>
    <row r="814" spans="1:2">
      <c r="A814" s="268">
        <v>39907.291666666664</v>
      </c>
      <c r="B814" s="267">
        <v>403</v>
      </c>
    </row>
    <row r="815" spans="1:2">
      <c r="A815" s="268">
        <v>39908.291666666664</v>
      </c>
      <c r="B815" s="267">
        <v>391</v>
      </c>
    </row>
    <row r="816" spans="1:2">
      <c r="A816" s="268">
        <v>39909.291666666664</v>
      </c>
      <c r="B816" s="267">
        <v>386</v>
      </c>
    </row>
    <row r="817" spans="1:2">
      <c r="A817" s="268">
        <v>39910.291666666664</v>
      </c>
      <c r="B817" s="267">
        <v>388</v>
      </c>
    </row>
    <row r="818" spans="1:2">
      <c r="A818" s="268">
        <v>39911.291666666664</v>
      </c>
      <c r="B818" s="267">
        <v>388</v>
      </c>
    </row>
    <row r="819" spans="1:2">
      <c r="A819" s="268">
        <v>39912.291666666664</v>
      </c>
      <c r="B819" s="267">
        <v>389</v>
      </c>
    </row>
    <row r="820" spans="1:2">
      <c r="A820" s="268">
        <v>39913.291666666664</v>
      </c>
      <c r="B820" s="267">
        <v>398</v>
      </c>
    </row>
    <row r="821" spans="1:2">
      <c r="A821" s="268">
        <v>39914.291666666664</v>
      </c>
      <c r="B821" s="267">
        <v>380</v>
      </c>
    </row>
    <row r="822" spans="1:2">
      <c r="A822" s="268">
        <v>39915.291666666664</v>
      </c>
      <c r="B822" s="267">
        <v>365</v>
      </c>
    </row>
    <row r="823" spans="1:2">
      <c r="A823" s="268">
        <v>39916.291666666664</v>
      </c>
      <c r="B823" s="267">
        <v>368</v>
      </c>
    </row>
    <row r="824" spans="1:2">
      <c r="A824" s="268">
        <v>39917.291666666664</v>
      </c>
      <c r="B824" s="267">
        <v>380</v>
      </c>
    </row>
    <row r="825" spans="1:2">
      <c r="A825" s="268">
        <v>40183.333333333336</v>
      </c>
      <c r="B825" s="267">
        <v>253</v>
      </c>
    </row>
    <row r="826" spans="1:2">
      <c r="A826" s="268">
        <v>40184.333333333336</v>
      </c>
      <c r="B826" s="267">
        <v>244</v>
      </c>
    </row>
    <row r="827" spans="1:2">
      <c r="A827" s="268">
        <v>40185.333333333336</v>
      </c>
      <c r="B827" s="267">
        <v>241</v>
      </c>
    </row>
    <row r="828" spans="1:2">
      <c r="A828" s="268">
        <v>40186.333333333336</v>
      </c>
      <c r="B828" s="267">
        <v>245</v>
      </c>
    </row>
    <row r="829" spans="1:2">
      <c r="A829" s="268">
        <v>40187.333333333336</v>
      </c>
      <c r="B829" s="267">
        <v>251</v>
      </c>
    </row>
    <row r="830" spans="1:2">
      <c r="A830" s="268">
        <v>40188.333333333336</v>
      </c>
      <c r="B830" s="267">
        <v>254</v>
      </c>
    </row>
    <row r="831" spans="1:2">
      <c r="A831" s="268">
        <v>40189.333333333336</v>
      </c>
      <c r="B831" s="267">
        <v>253</v>
      </c>
    </row>
    <row r="832" spans="1:2">
      <c r="A832" s="268">
        <v>40190.333333333336</v>
      </c>
      <c r="B832" s="267">
        <v>494</v>
      </c>
    </row>
    <row r="833" spans="1:2">
      <c r="A833" s="268">
        <v>40191.333333333336</v>
      </c>
      <c r="B833" s="267">
        <v>835</v>
      </c>
    </row>
    <row r="834" spans="1:2">
      <c r="A834" s="268">
        <v>40192.333333333336</v>
      </c>
      <c r="B834" s="267">
        <v>441</v>
      </c>
    </row>
    <row r="835" spans="1:2">
      <c r="A835" s="268">
        <v>40193.333333333336</v>
      </c>
      <c r="B835" s="267">
        <v>337</v>
      </c>
    </row>
    <row r="836" spans="1:2">
      <c r="A836" s="268">
        <v>40194.333333333336</v>
      </c>
      <c r="B836" s="267">
        <v>305</v>
      </c>
    </row>
    <row r="837" spans="1:2">
      <c r="A837" s="268">
        <v>40195.333333333336</v>
      </c>
      <c r="B837" s="267">
        <v>404</v>
      </c>
    </row>
    <row r="838" spans="1:2">
      <c r="A838" s="268">
        <v>40196.333333333336</v>
      </c>
      <c r="B838" s="267">
        <v>1028</v>
      </c>
    </row>
    <row r="839" spans="1:2">
      <c r="A839" s="268">
        <v>40197.333333333336</v>
      </c>
      <c r="B839" s="267">
        <v>1806</v>
      </c>
    </row>
    <row r="840" spans="1:2">
      <c r="A840" s="268">
        <v>40198.333333333336</v>
      </c>
      <c r="B840" s="267">
        <v>1713</v>
      </c>
    </row>
    <row r="841" spans="1:2">
      <c r="A841" s="268">
        <v>40199.333333333336</v>
      </c>
      <c r="B841" s="267">
        <v>904</v>
      </c>
    </row>
    <row r="842" spans="1:2">
      <c r="A842" s="268">
        <v>40200.333333333336</v>
      </c>
      <c r="B842" s="267">
        <v>766</v>
      </c>
    </row>
    <row r="843" spans="1:2">
      <c r="A843" s="268">
        <v>40201.333333333336</v>
      </c>
      <c r="B843" s="267">
        <v>529</v>
      </c>
    </row>
    <row r="844" spans="1:2">
      <c r="A844" s="268">
        <v>40202.333333333336</v>
      </c>
      <c r="B844" s="267">
        <v>626</v>
      </c>
    </row>
    <row r="845" spans="1:2">
      <c r="A845" s="268">
        <v>40203.333333333336</v>
      </c>
      <c r="B845" s="267">
        <v>1713</v>
      </c>
    </row>
    <row r="846" spans="1:2">
      <c r="A846" s="268">
        <v>40204.333333333336</v>
      </c>
      <c r="B846" s="267">
        <v>1570</v>
      </c>
    </row>
    <row r="847" spans="1:2">
      <c r="A847" s="268">
        <v>40205.333333333336</v>
      </c>
      <c r="B847" s="267">
        <v>643</v>
      </c>
    </row>
    <row r="848" spans="1:2">
      <c r="A848" s="268">
        <v>40206.333333333336</v>
      </c>
      <c r="B848" s="267">
        <v>505</v>
      </c>
    </row>
    <row r="849" spans="1:2">
      <c r="A849" s="268">
        <v>40207.333333333336</v>
      </c>
      <c r="B849" s="267">
        <v>446</v>
      </c>
    </row>
    <row r="850" spans="1:2">
      <c r="A850" s="268">
        <v>40208.333333333336</v>
      </c>
      <c r="B850" s="267">
        <v>698</v>
      </c>
    </row>
    <row r="851" spans="1:2">
      <c r="A851" s="268">
        <v>40209.333333333336</v>
      </c>
      <c r="B851" s="267">
        <v>583</v>
      </c>
    </row>
    <row r="852" spans="1:2">
      <c r="A852" s="268">
        <v>40210.333333333336</v>
      </c>
      <c r="B852" s="267">
        <v>530</v>
      </c>
    </row>
    <row r="853" spans="1:2">
      <c r="A853" s="268">
        <v>40211.333333333336</v>
      </c>
      <c r="B853" s="267">
        <v>595</v>
      </c>
    </row>
    <row r="854" spans="1:2">
      <c r="A854" s="268">
        <v>40212.333333333336</v>
      </c>
      <c r="B854" s="267">
        <v>479</v>
      </c>
    </row>
    <row r="855" spans="1:2">
      <c r="A855" s="268">
        <v>40213.333333333336</v>
      </c>
      <c r="B855" s="267">
        <v>500</v>
      </c>
    </row>
    <row r="856" spans="1:2">
      <c r="A856" s="268">
        <v>40214.333333333336</v>
      </c>
      <c r="B856" s="267">
        <v>835</v>
      </c>
    </row>
    <row r="857" spans="1:2">
      <c r="A857" s="268">
        <v>40215.333333333336</v>
      </c>
      <c r="B857" s="267">
        <v>1431</v>
      </c>
    </row>
    <row r="858" spans="1:2">
      <c r="A858" s="268">
        <v>40216.333333333336</v>
      </c>
      <c r="B858" s="267">
        <v>722</v>
      </c>
    </row>
    <row r="859" spans="1:2">
      <c r="A859" s="268">
        <v>40217.333333333336</v>
      </c>
      <c r="B859" s="267">
        <v>575</v>
      </c>
    </row>
    <row r="860" spans="1:2">
      <c r="A860" s="268">
        <v>40218.333333333336</v>
      </c>
      <c r="B860" s="267">
        <v>803</v>
      </c>
    </row>
    <row r="861" spans="1:2">
      <c r="A861" s="268">
        <v>40219.333333333336</v>
      </c>
      <c r="B861" s="267">
        <v>571</v>
      </c>
    </row>
    <row r="862" spans="1:2">
      <c r="A862" s="268">
        <v>40220.333333333336</v>
      </c>
      <c r="B862" s="267">
        <v>533</v>
      </c>
    </row>
    <row r="863" spans="1:2">
      <c r="A863" s="268">
        <v>40221.333333333336</v>
      </c>
      <c r="B863" s="267">
        <v>486</v>
      </c>
    </row>
    <row r="864" spans="1:2">
      <c r="A864" s="268">
        <v>40222.333333333336</v>
      </c>
      <c r="B864" s="267">
        <v>469</v>
      </c>
    </row>
    <row r="865" spans="1:2">
      <c r="A865" s="268">
        <v>40223.333333333336</v>
      </c>
      <c r="B865" s="267">
        <v>448</v>
      </c>
    </row>
    <row r="866" spans="1:2">
      <c r="A866" s="268">
        <v>40224.333333333336</v>
      </c>
      <c r="B866" s="267">
        <v>432</v>
      </c>
    </row>
    <row r="867" spans="1:2">
      <c r="A867" s="268">
        <v>40225.333333333336</v>
      </c>
      <c r="B867" s="267">
        <v>423</v>
      </c>
    </row>
    <row r="868" spans="1:2">
      <c r="A868" s="268">
        <v>40226.333333333336</v>
      </c>
      <c r="B868" s="267">
        <v>410</v>
      </c>
    </row>
    <row r="869" spans="1:2">
      <c r="A869" s="268">
        <v>40227.333333333336</v>
      </c>
      <c r="B869" s="267">
        <v>414</v>
      </c>
    </row>
    <row r="870" spans="1:2">
      <c r="A870" s="268">
        <v>40228.333333333336</v>
      </c>
      <c r="B870" s="267">
        <v>410</v>
      </c>
    </row>
    <row r="871" spans="1:2">
      <c r="A871" s="268">
        <v>40229.333333333336</v>
      </c>
      <c r="B871" s="267">
        <v>409</v>
      </c>
    </row>
    <row r="872" spans="1:2">
      <c r="A872" s="268">
        <v>40230.333333333336</v>
      </c>
      <c r="B872" s="267">
        <v>661</v>
      </c>
    </row>
    <row r="873" spans="1:2">
      <c r="A873" s="268">
        <v>40231.333333333336</v>
      </c>
      <c r="B873" s="267">
        <v>474</v>
      </c>
    </row>
    <row r="874" spans="1:2">
      <c r="A874" s="268">
        <v>40232.333333333336</v>
      </c>
      <c r="B874" s="267">
        <v>471</v>
      </c>
    </row>
    <row r="875" spans="1:2">
      <c r="A875" s="268">
        <v>40233.333333333336</v>
      </c>
      <c r="B875" s="267">
        <v>777</v>
      </c>
    </row>
    <row r="876" spans="1:2">
      <c r="A876" s="268">
        <v>40234.333333333336</v>
      </c>
      <c r="B876" s="267">
        <v>552</v>
      </c>
    </row>
    <row r="877" spans="1:2">
      <c r="A877" s="268">
        <v>40235.333333333336</v>
      </c>
      <c r="B877" s="267">
        <v>737</v>
      </c>
    </row>
    <row r="878" spans="1:2">
      <c r="A878" s="268">
        <v>40236.333333333336</v>
      </c>
      <c r="B878" s="267">
        <v>742</v>
      </c>
    </row>
    <row r="879" spans="1:2">
      <c r="A879" s="268">
        <v>40237.333333333336</v>
      </c>
      <c r="B879" s="267">
        <v>568</v>
      </c>
    </row>
    <row r="880" spans="1:2">
      <c r="A880" s="268">
        <v>40238.333333333336</v>
      </c>
      <c r="B880" s="267">
        <v>507</v>
      </c>
    </row>
    <row r="881" spans="1:2">
      <c r="A881" s="268">
        <v>40555.333333333336</v>
      </c>
      <c r="B881" s="267">
        <v>436</v>
      </c>
    </row>
    <row r="882" spans="1:2">
      <c r="A882" s="268">
        <v>40556.333333333336</v>
      </c>
      <c r="B882" s="267">
        <v>569</v>
      </c>
    </row>
    <row r="883" spans="1:2">
      <c r="A883" s="268">
        <v>40557.333333333336</v>
      </c>
      <c r="B883" s="267">
        <v>564</v>
      </c>
    </row>
    <row r="884" spans="1:2">
      <c r="A884" s="268">
        <v>40558.333333333336</v>
      </c>
      <c r="B884" s="267">
        <v>488</v>
      </c>
    </row>
    <row r="885" spans="1:2">
      <c r="A885" s="268">
        <v>40559.333333333336</v>
      </c>
      <c r="B885" s="267">
        <v>462</v>
      </c>
    </row>
    <row r="886" spans="1:2">
      <c r="A886" s="268">
        <v>40560.333333333336</v>
      </c>
      <c r="B886" s="267">
        <v>468</v>
      </c>
    </row>
    <row r="887" spans="1:2">
      <c r="A887" s="268">
        <v>40561.333333333336</v>
      </c>
      <c r="B887" s="267">
        <v>464</v>
      </c>
    </row>
    <row r="888" spans="1:2">
      <c r="A888" s="268">
        <v>40562.333333333336</v>
      </c>
      <c r="B888" s="267">
        <v>463</v>
      </c>
    </row>
    <row r="889" spans="1:2">
      <c r="A889" s="268">
        <v>40563.333333333336</v>
      </c>
      <c r="B889" s="267">
        <v>444</v>
      </c>
    </row>
    <row r="890" spans="1:2">
      <c r="A890" s="268">
        <v>40564.333333333336</v>
      </c>
      <c r="B890" s="267">
        <v>432</v>
      </c>
    </row>
    <row r="891" spans="1:2">
      <c r="A891" s="268">
        <v>40565.333333333336</v>
      </c>
      <c r="B891" s="267">
        <v>427</v>
      </c>
    </row>
    <row r="892" spans="1:2">
      <c r="A892" s="268">
        <v>40566.333333333336</v>
      </c>
      <c r="B892" s="267">
        <v>420</v>
      </c>
    </row>
    <row r="893" spans="1:2">
      <c r="A893" s="268">
        <v>40567.333333333336</v>
      </c>
      <c r="B893" s="267">
        <v>415</v>
      </c>
    </row>
    <row r="894" spans="1:2">
      <c r="A894" s="268">
        <v>40568.333333333336</v>
      </c>
      <c r="B894" s="267">
        <v>407</v>
      </c>
    </row>
    <row r="895" spans="1:2">
      <c r="A895" s="268">
        <v>40569.333333333336</v>
      </c>
      <c r="B895" s="267">
        <v>404</v>
      </c>
    </row>
    <row r="896" spans="1:2">
      <c r="A896" s="268">
        <v>40570.333333333336</v>
      </c>
      <c r="B896" s="267">
        <v>399</v>
      </c>
    </row>
    <row r="897" spans="1:2">
      <c r="A897" s="268">
        <v>40571.333333333336</v>
      </c>
      <c r="B897" s="267">
        <v>396</v>
      </c>
    </row>
    <row r="898" spans="1:2">
      <c r="A898" s="268">
        <v>40572.333333333336</v>
      </c>
      <c r="B898" s="267">
        <v>397</v>
      </c>
    </row>
    <row r="899" spans="1:2">
      <c r="A899" s="268">
        <v>40573.333333333336</v>
      </c>
      <c r="B899" s="267">
        <v>436</v>
      </c>
    </row>
    <row r="900" spans="1:2">
      <c r="A900" s="268">
        <v>40574.333333333336</v>
      </c>
      <c r="B900" s="267">
        <v>414</v>
      </c>
    </row>
    <row r="901" spans="1:2">
      <c r="A901" s="268">
        <v>40575.333333333336</v>
      </c>
      <c r="B901" s="267">
        <v>393</v>
      </c>
    </row>
    <row r="902" spans="1:2">
      <c r="A902" s="268">
        <v>40576.333333333336</v>
      </c>
      <c r="B902" s="267">
        <v>380</v>
      </c>
    </row>
    <row r="903" spans="1:2">
      <c r="A903" s="268">
        <v>40577.333333333336</v>
      </c>
      <c r="B903" s="267">
        <v>380</v>
      </c>
    </row>
    <row r="904" spans="1:2">
      <c r="A904" s="268">
        <v>40578.333333333336</v>
      </c>
      <c r="B904" s="267">
        <v>372</v>
      </c>
    </row>
    <row r="905" spans="1:2">
      <c r="A905" s="268">
        <v>40579.333333333336</v>
      </c>
      <c r="B905" s="267">
        <v>381</v>
      </c>
    </row>
    <row r="906" spans="1:2">
      <c r="A906" s="268">
        <v>40580.333333333336</v>
      </c>
      <c r="B906" s="267">
        <v>394</v>
      </c>
    </row>
    <row r="907" spans="1:2">
      <c r="A907" s="268">
        <v>40581.333333333336</v>
      </c>
      <c r="B907" s="267">
        <v>396</v>
      </c>
    </row>
    <row r="908" spans="1:2">
      <c r="A908" s="268">
        <v>40582.333333333336</v>
      </c>
      <c r="B908" s="267">
        <v>382</v>
      </c>
    </row>
    <row r="909" spans="1:2">
      <c r="A909" s="268">
        <v>40583.333333333336</v>
      </c>
      <c r="B909" s="267">
        <v>363</v>
      </c>
    </row>
    <row r="910" spans="1:2">
      <c r="A910" s="268">
        <v>40584.333333333336</v>
      </c>
      <c r="B910" s="267">
        <v>358</v>
      </c>
    </row>
    <row r="911" spans="1:2">
      <c r="A911" s="268">
        <v>40585.333333333336</v>
      </c>
      <c r="B911" s="267">
        <v>352</v>
      </c>
    </row>
    <row r="912" spans="1:2">
      <c r="A912" s="268">
        <v>40586.333333333336</v>
      </c>
      <c r="B912" s="267">
        <v>350</v>
      </c>
    </row>
    <row r="913" spans="1:2">
      <c r="A913" s="268">
        <v>40587.333333333336</v>
      </c>
      <c r="B913" s="267">
        <v>345</v>
      </c>
    </row>
    <row r="914" spans="1:2">
      <c r="A914" s="268">
        <v>40588.333333333336</v>
      </c>
      <c r="B914" s="267">
        <v>336</v>
      </c>
    </row>
    <row r="915" spans="1:2">
      <c r="A915" s="268">
        <v>40589.333333333336</v>
      </c>
      <c r="B915" s="267">
        <v>461</v>
      </c>
    </row>
    <row r="916" spans="1:2">
      <c r="A916" s="268">
        <v>40590.333333333336</v>
      </c>
      <c r="B916" s="267">
        <v>886</v>
      </c>
    </row>
    <row r="917" spans="1:2">
      <c r="A917" s="268">
        <v>40591.333333333336</v>
      </c>
      <c r="B917" s="267">
        <v>678</v>
      </c>
    </row>
    <row r="918" spans="1:2">
      <c r="A918" s="268">
        <v>40592.333333333336</v>
      </c>
      <c r="B918" s="267">
        <v>586</v>
      </c>
    </row>
    <row r="919" spans="1:2">
      <c r="A919" s="268">
        <v>40593.333333333336</v>
      </c>
      <c r="B919" s="267">
        <v>749</v>
      </c>
    </row>
    <row r="920" spans="1:2">
      <c r="A920" s="268">
        <v>40594.333333333336</v>
      </c>
      <c r="B920" s="267">
        <v>548</v>
      </c>
    </row>
    <row r="921" spans="1:2">
      <c r="A921" s="268">
        <v>40595.333333333336</v>
      </c>
      <c r="B921" s="267">
        <v>480</v>
      </c>
    </row>
    <row r="922" spans="1:2">
      <c r="A922" s="268">
        <v>40596.333333333336</v>
      </c>
      <c r="B922" s="267">
        <v>445</v>
      </c>
    </row>
    <row r="923" spans="1:2">
      <c r="A923" s="268">
        <v>40597.333333333336</v>
      </c>
      <c r="B923" s="267">
        <v>425</v>
      </c>
    </row>
    <row r="924" spans="1:2">
      <c r="A924" s="268">
        <v>40598.333333333336</v>
      </c>
      <c r="B924" s="267">
        <v>410</v>
      </c>
    </row>
    <row r="925" spans="1:2">
      <c r="A925" s="268">
        <v>40599.333333333336</v>
      </c>
      <c r="B925" s="267">
        <v>529</v>
      </c>
    </row>
    <row r="926" spans="1:2">
      <c r="A926" s="268">
        <v>40600.333333333336</v>
      </c>
      <c r="B926" s="267">
        <v>618</v>
      </c>
    </row>
    <row r="927" spans="1:2">
      <c r="A927" s="268">
        <v>40601.333333333336</v>
      </c>
      <c r="B927" s="267">
        <v>528</v>
      </c>
    </row>
    <row r="928" spans="1:2">
      <c r="A928" s="268">
        <v>40602.333333333336</v>
      </c>
      <c r="B928" s="267">
        <v>480</v>
      </c>
    </row>
    <row r="929" spans="1:2">
      <c r="A929" s="268">
        <v>40603.333333333336</v>
      </c>
      <c r="B929" s="267">
        <v>452</v>
      </c>
    </row>
    <row r="930" spans="1:2">
      <c r="A930" s="268">
        <v>40604.333333333336</v>
      </c>
      <c r="B930" s="267">
        <v>503</v>
      </c>
    </row>
    <row r="931" spans="1:2">
      <c r="A931" s="268">
        <v>40605.333333333336</v>
      </c>
      <c r="B931" s="267">
        <v>515</v>
      </c>
    </row>
    <row r="932" spans="1:2">
      <c r="A932" s="268">
        <v>40606.333333333336</v>
      </c>
      <c r="B932" s="267">
        <v>488</v>
      </c>
    </row>
    <row r="933" spans="1:2">
      <c r="A933" s="268">
        <v>40607.333333333336</v>
      </c>
      <c r="B933" s="267">
        <v>465</v>
      </c>
    </row>
    <row r="934" spans="1:2">
      <c r="A934" s="268">
        <v>40608.333333333336</v>
      </c>
      <c r="B934" s="267">
        <v>1523</v>
      </c>
    </row>
    <row r="935" spans="1:2">
      <c r="A935" s="268">
        <v>40609.333333333336</v>
      </c>
      <c r="B935" s="267">
        <v>1216</v>
      </c>
    </row>
    <row r="936" spans="1:2">
      <c r="A936" s="268">
        <v>40610.333333333336</v>
      </c>
      <c r="B936" s="267">
        <v>777</v>
      </c>
    </row>
    <row r="937" spans="1:2">
      <c r="A937" s="268">
        <v>40611.333333333336</v>
      </c>
      <c r="B937" s="267">
        <v>662</v>
      </c>
    </row>
    <row r="938" spans="1:2">
      <c r="A938" s="268">
        <v>40612.333333333336</v>
      </c>
      <c r="B938" s="267">
        <v>690</v>
      </c>
    </row>
    <row r="939" spans="1:2">
      <c r="A939" s="268">
        <v>40613.333333333336</v>
      </c>
      <c r="B939" s="267">
        <v>905</v>
      </c>
    </row>
    <row r="940" spans="1:2">
      <c r="A940" s="268">
        <v>40614.333333333336</v>
      </c>
      <c r="B940" s="267">
        <v>699</v>
      </c>
    </row>
    <row r="941" spans="1:2">
      <c r="A941" s="268">
        <v>40615.333333333336</v>
      </c>
      <c r="B941" s="267">
        <v>639</v>
      </c>
    </row>
    <row r="942" spans="1:2">
      <c r="A942" s="268">
        <v>40921.333333333336</v>
      </c>
      <c r="B942" s="267">
        <v>248</v>
      </c>
    </row>
    <row r="943" spans="1:2">
      <c r="A943" s="268">
        <v>40922.333333333336</v>
      </c>
      <c r="B943" s="267">
        <v>250</v>
      </c>
    </row>
    <row r="944" spans="1:2">
      <c r="A944" s="268">
        <v>40923.333333333336</v>
      </c>
      <c r="B944" s="267">
        <v>253</v>
      </c>
    </row>
    <row r="945" spans="1:2">
      <c r="A945" s="268">
        <v>40924.333333333336</v>
      </c>
      <c r="B945" s="267">
        <v>250</v>
      </c>
    </row>
    <row r="946" spans="1:2">
      <c r="A946" s="268">
        <v>40925.333333333336</v>
      </c>
      <c r="B946" s="267">
        <v>240</v>
      </c>
    </row>
    <row r="947" spans="1:2">
      <c r="A947" s="268">
        <v>40926.333333333336</v>
      </c>
      <c r="B947" s="267">
        <v>240</v>
      </c>
    </row>
    <row r="948" spans="1:2">
      <c r="A948" s="268">
        <v>40927.333333333336</v>
      </c>
      <c r="B948" s="267">
        <v>270</v>
      </c>
    </row>
    <row r="949" spans="1:2">
      <c r="A949" s="268">
        <v>40928.333333333336</v>
      </c>
      <c r="B949" s="267">
        <v>801</v>
      </c>
    </row>
    <row r="950" spans="1:2">
      <c r="A950" s="268">
        <v>40929.333333333336</v>
      </c>
      <c r="B950" s="267">
        <v>1250</v>
      </c>
    </row>
    <row r="951" spans="1:2">
      <c r="A951" s="268">
        <v>40930.333333333336</v>
      </c>
      <c r="B951" s="267">
        <v>544</v>
      </c>
    </row>
    <row r="952" spans="1:2">
      <c r="A952" s="268">
        <v>40931.333333333336</v>
      </c>
      <c r="B952" s="267">
        <v>1445</v>
      </c>
    </row>
    <row r="953" spans="1:2">
      <c r="A953" s="268">
        <v>40932.333333333336</v>
      </c>
      <c r="B953" s="267">
        <v>472</v>
      </c>
    </row>
    <row r="954" spans="1:2">
      <c r="A954" s="268">
        <v>40933.333333333336</v>
      </c>
      <c r="B954" s="267">
        <v>430</v>
      </c>
    </row>
    <row r="955" spans="1:2">
      <c r="A955" s="268">
        <v>40934.333333333336</v>
      </c>
      <c r="B955" s="267">
        <v>449</v>
      </c>
    </row>
    <row r="956" spans="1:2">
      <c r="A956" s="268">
        <v>40935.333333333336</v>
      </c>
      <c r="B956" s="267">
        <v>456</v>
      </c>
    </row>
    <row r="957" spans="1:2">
      <c r="A957" s="268">
        <v>40936.333333333336</v>
      </c>
      <c r="B957" s="267">
        <v>373</v>
      </c>
    </row>
    <row r="958" spans="1:2">
      <c r="A958" s="268">
        <v>40937.333333333336</v>
      </c>
      <c r="B958" s="267">
        <v>344</v>
      </c>
    </row>
    <row r="959" spans="1:2">
      <c r="A959" s="268">
        <v>40938.333333333336</v>
      </c>
      <c r="B959" s="267">
        <v>325</v>
      </c>
    </row>
    <row r="960" spans="1:2">
      <c r="A960" s="268">
        <v>40939.333333333336</v>
      </c>
      <c r="B960" s="267">
        <v>317</v>
      </c>
    </row>
    <row r="961" spans="1:2">
      <c r="A961" s="268">
        <v>40940.333333333336</v>
      </c>
      <c r="B961" s="267">
        <v>313</v>
      </c>
    </row>
    <row r="962" spans="1:2">
      <c r="A962" s="268">
        <v>40941.333333333336</v>
      </c>
      <c r="B962" s="267">
        <v>306</v>
      </c>
    </row>
    <row r="963" spans="1:2">
      <c r="A963" s="268">
        <v>40942.333333333336</v>
      </c>
      <c r="B963" s="267">
        <v>300</v>
      </c>
    </row>
    <row r="964" spans="1:2">
      <c r="A964" s="268">
        <v>40943.333333333336</v>
      </c>
      <c r="B964" s="267">
        <v>293</v>
      </c>
    </row>
    <row r="965" spans="1:2">
      <c r="A965" s="268">
        <v>40944.333333333336</v>
      </c>
      <c r="B965" s="267">
        <v>290</v>
      </c>
    </row>
    <row r="966" spans="1:2">
      <c r="A966" s="268">
        <v>40945.333333333336</v>
      </c>
      <c r="B966" s="267">
        <v>289</v>
      </c>
    </row>
    <row r="967" spans="1:2">
      <c r="A967" s="268">
        <v>40946.333333333336</v>
      </c>
      <c r="B967" s="267">
        <v>294</v>
      </c>
    </row>
    <row r="968" spans="1:2">
      <c r="A968" s="268">
        <v>40947.333333333336</v>
      </c>
      <c r="B968" s="267">
        <v>314</v>
      </c>
    </row>
    <row r="969" spans="1:2">
      <c r="A969" s="268">
        <v>40948.333333333336</v>
      </c>
      <c r="B969" s="267">
        <v>307</v>
      </c>
    </row>
    <row r="970" spans="1:2">
      <c r="A970" s="268">
        <v>40949.333333333336</v>
      </c>
      <c r="B970" s="267">
        <v>306</v>
      </c>
    </row>
    <row r="971" spans="1:2">
      <c r="A971" s="268">
        <v>40950.333333333336</v>
      </c>
      <c r="B971" s="267">
        <v>316</v>
      </c>
    </row>
    <row r="972" spans="1:2">
      <c r="A972" s="268">
        <v>40951.333333333336</v>
      </c>
      <c r="B972" s="267">
        <v>316</v>
      </c>
    </row>
    <row r="973" spans="1:2">
      <c r="A973" s="268">
        <v>40952.333333333336</v>
      </c>
      <c r="B973" s="267">
        <v>505</v>
      </c>
    </row>
    <row r="974" spans="1:2">
      <c r="A974" s="268">
        <v>40953.333333333336</v>
      </c>
      <c r="B974" s="267">
        <v>360</v>
      </c>
    </row>
    <row r="975" spans="1:2">
      <c r="A975" s="268">
        <v>40954.333333333336</v>
      </c>
      <c r="B975" s="267">
        <v>325</v>
      </c>
    </row>
    <row r="976" spans="1:2">
      <c r="A976" s="268">
        <v>40955.333333333336</v>
      </c>
      <c r="B976" s="267">
        <v>309</v>
      </c>
    </row>
    <row r="977" spans="1:2">
      <c r="A977" s="268">
        <v>40956.333333333336</v>
      </c>
      <c r="B977" s="267">
        <v>308</v>
      </c>
    </row>
    <row r="978" spans="1:2">
      <c r="A978" s="268">
        <v>40957.333333333336</v>
      </c>
      <c r="B978" s="267">
        <v>309</v>
      </c>
    </row>
    <row r="979" spans="1:2">
      <c r="A979" s="268">
        <v>40958.333333333336</v>
      </c>
      <c r="B979" s="267">
        <v>302</v>
      </c>
    </row>
    <row r="980" spans="1:2">
      <c r="A980" s="268">
        <v>40959.333333333336</v>
      </c>
      <c r="B980" s="267">
        <v>301</v>
      </c>
    </row>
    <row r="981" spans="1:2">
      <c r="A981" s="268">
        <v>40960.333333333336</v>
      </c>
      <c r="B981" s="267">
        <v>292</v>
      </c>
    </row>
    <row r="982" spans="1:2">
      <c r="A982" s="268">
        <v>40961.333333333336</v>
      </c>
      <c r="B982" s="267">
        <v>294</v>
      </c>
    </row>
    <row r="983" spans="1:2">
      <c r="A983" s="268">
        <v>40962.333333333336</v>
      </c>
      <c r="B983" s="267">
        <v>298</v>
      </c>
    </row>
    <row r="984" spans="1:2">
      <c r="A984" s="268">
        <v>40963.333333333336</v>
      </c>
      <c r="B984" s="267">
        <v>296</v>
      </c>
    </row>
    <row r="985" spans="1:2">
      <c r="A985" s="268">
        <v>40964.333333333336</v>
      </c>
      <c r="B985" s="267">
        <v>293</v>
      </c>
    </row>
    <row r="986" spans="1:2">
      <c r="A986" s="268">
        <v>40965.333333333336</v>
      </c>
      <c r="B986" s="267">
        <v>291</v>
      </c>
    </row>
    <row r="987" spans="1:2">
      <c r="A987" s="268">
        <v>40966.333333333336</v>
      </c>
      <c r="B987" s="267">
        <v>288</v>
      </c>
    </row>
    <row r="988" spans="1:2">
      <c r="A988" s="268">
        <v>40967.333333333336</v>
      </c>
      <c r="B988" s="267">
        <v>282</v>
      </c>
    </row>
    <row r="989" spans="1:2">
      <c r="A989" s="268">
        <v>40968.333333333336</v>
      </c>
      <c r="B989" s="267">
        <v>315</v>
      </c>
    </row>
    <row r="990" spans="1:2">
      <c r="A990" s="268">
        <v>40969.333333333336</v>
      </c>
      <c r="B990" s="267">
        <v>296</v>
      </c>
    </row>
    <row r="991" spans="1:2">
      <c r="A991" s="268">
        <v>40970.333333333336</v>
      </c>
      <c r="B991" s="267">
        <v>290</v>
      </c>
    </row>
    <row r="992" spans="1:2">
      <c r="A992" s="268">
        <v>40971.333333333336</v>
      </c>
      <c r="B992" s="267">
        <v>297</v>
      </c>
    </row>
    <row r="993" spans="1:2">
      <c r="A993" s="268">
        <v>40972.333333333336</v>
      </c>
      <c r="B993" s="267">
        <v>295</v>
      </c>
    </row>
    <row r="994" spans="1:2">
      <c r="A994" s="268">
        <v>40973.333333333336</v>
      </c>
      <c r="B994" s="267">
        <v>299</v>
      </c>
    </row>
    <row r="995" spans="1:2">
      <c r="A995" s="268">
        <v>40974.333333333336</v>
      </c>
      <c r="B995" s="267">
        <v>301</v>
      </c>
    </row>
    <row r="996" spans="1:2">
      <c r="A996" s="268">
        <v>40975.333333333336</v>
      </c>
      <c r="B996" s="267">
        <v>290</v>
      </c>
    </row>
    <row r="997" spans="1:2">
      <c r="A997" s="268">
        <v>40976.333333333336</v>
      </c>
      <c r="B997" s="267">
        <v>292</v>
      </c>
    </row>
    <row r="998" spans="1:2">
      <c r="A998" s="268">
        <v>40977.333333333336</v>
      </c>
      <c r="B998" s="267">
        <v>292</v>
      </c>
    </row>
    <row r="999" spans="1:2">
      <c r="A999" s="268">
        <v>40978.333333333336</v>
      </c>
      <c r="B999" s="267">
        <v>298</v>
      </c>
    </row>
    <row r="1000" spans="1:2">
      <c r="A1000" s="268">
        <v>40979.333333333336</v>
      </c>
      <c r="B1000" s="267">
        <v>300</v>
      </c>
    </row>
    <row r="1001" spans="1:2">
      <c r="A1001" s="268">
        <v>40980.291666666664</v>
      </c>
      <c r="B1001" s="267">
        <v>298</v>
      </c>
    </row>
    <row r="1002" spans="1:2">
      <c r="A1002" s="268">
        <v>40981.291666666664</v>
      </c>
      <c r="B1002" s="267">
        <v>322</v>
      </c>
    </row>
    <row r="1003" spans="1:2">
      <c r="A1003" s="268">
        <v>40982.291666666664</v>
      </c>
      <c r="B1003" s="267">
        <v>933</v>
      </c>
    </row>
    <row r="1004" spans="1:2">
      <c r="A1004" s="268">
        <v>40983.291666666664</v>
      </c>
      <c r="B1004" s="267">
        <v>947</v>
      </c>
    </row>
    <row r="1005" spans="1:2">
      <c r="A1005" s="268">
        <v>40984.291666666664</v>
      </c>
      <c r="B1005" s="267">
        <v>1208</v>
      </c>
    </row>
    <row r="1006" spans="1:2">
      <c r="A1006" s="268">
        <v>40985.291666666664</v>
      </c>
      <c r="B1006" s="267">
        <v>1127</v>
      </c>
    </row>
    <row r="1007" spans="1:2">
      <c r="A1007" s="268">
        <v>40986.291666666664</v>
      </c>
      <c r="B1007" s="267">
        <v>729</v>
      </c>
    </row>
    <row r="1008" spans="1:2">
      <c r="A1008" s="268">
        <v>40987.291666666664</v>
      </c>
      <c r="B1008" s="267">
        <v>589</v>
      </c>
    </row>
    <row r="1009" spans="1:2">
      <c r="A1009" s="268">
        <v>40988.291666666664</v>
      </c>
      <c r="B1009" s="267">
        <v>521</v>
      </c>
    </row>
    <row r="1010" spans="1:2">
      <c r="A1010" s="268">
        <v>40989.291666666664</v>
      </c>
      <c r="B1010" s="267">
        <v>503</v>
      </c>
    </row>
    <row r="1011" spans="1:2">
      <c r="A1011" s="268">
        <v>40990.291666666664</v>
      </c>
      <c r="B1011" s="267">
        <v>550</v>
      </c>
    </row>
    <row r="1012" spans="1:2">
      <c r="A1012" s="268">
        <v>40991.291666666664</v>
      </c>
      <c r="B1012" s="267">
        <v>626</v>
      </c>
    </row>
    <row r="1013" spans="1:2">
      <c r="A1013" s="268">
        <v>40992.291666666664</v>
      </c>
      <c r="B1013" s="267">
        <v>526</v>
      </c>
    </row>
    <row r="1014" spans="1:2">
      <c r="A1014" s="268">
        <v>40993.291666666664</v>
      </c>
      <c r="B1014" s="267">
        <v>573</v>
      </c>
    </row>
    <row r="1015" spans="1:2">
      <c r="A1015" s="268">
        <v>40994.291666666664</v>
      </c>
      <c r="B1015" s="267">
        <v>554</v>
      </c>
    </row>
    <row r="1016" spans="1:2">
      <c r="A1016" s="268">
        <v>40995.291666666664</v>
      </c>
      <c r="B1016" s="267">
        <v>691</v>
      </c>
    </row>
    <row r="1017" spans="1:2">
      <c r="A1017" s="268">
        <v>40996.291666666664</v>
      </c>
      <c r="B1017" s="267">
        <v>1537</v>
      </c>
    </row>
    <row r="1018" spans="1:2">
      <c r="A1018" s="268">
        <v>41297.333333333336</v>
      </c>
      <c r="B1018" s="267">
        <v>471</v>
      </c>
    </row>
    <row r="1019" spans="1:2">
      <c r="A1019" s="268">
        <v>41298.333333333336</v>
      </c>
      <c r="B1019" s="267">
        <v>591</v>
      </c>
    </row>
    <row r="1020" spans="1:2">
      <c r="A1020" s="268">
        <v>41299.333333333336</v>
      </c>
      <c r="B1020" s="267">
        <v>584</v>
      </c>
    </row>
    <row r="1021" spans="1:2">
      <c r="A1021" s="268">
        <v>41300.333333333336</v>
      </c>
      <c r="B1021" s="267">
        <v>597</v>
      </c>
    </row>
    <row r="1022" spans="1:2">
      <c r="A1022" s="268">
        <v>41301.333333333336</v>
      </c>
      <c r="B1022" s="267">
        <v>598</v>
      </c>
    </row>
    <row r="1023" spans="1:2">
      <c r="A1023" s="268">
        <v>41302.333333333336</v>
      </c>
      <c r="B1023" s="267">
        <v>564</v>
      </c>
    </row>
    <row r="1024" spans="1:2">
      <c r="A1024" s="268">
        <v>41303.333333333336</v>
      </c>
      <c r="B1024" s="267">
        <v>537</v>
      </c>
    </row>
    <row r="1025" spans="1:2">
      <c r="A1025" s="268">
        <v>41304.333333333336</v>
      </c>
      <c r="B1025" s="267">
        <v>524</v>
      </c>
    </row>
    <row r="1026" spans="1:2">
      <c r="A1026" s="268">
        <v>41305.333333333336</v>
      </c>
      <c r="B1026" s="267">
        <v>518</v>
      </c>
    </row>
    <row r="1027" spans="1:2">
      <c r="A1027" s="268">
        <v>41306.333333333336</v>
      </c>
      <c r="B1027" s="267">
        <v>525</v>
      </c>
    </row>
    <row r="1028" spans="1:2">
      <c r="A1028" s="268">
        <v>41307.333333333336</v>
      </c>
      <c r="B1028" s="267">
        <v>519</v>
      </c>
    </row>
    <row r="1029" spans="1:2">
      <c r="A1029" s="268">
        <v>41308.333333333336</v>
      </c>
      <c r="B1029" s="267">
        <v>513</v>
      </c>
    </row>
    <row r="1030" spans="1:2">
      <c r="A1030" s="268">
        <v>41309.333333333336</v>
      </c>
      <c r="B1030" s="267">
        <v>510</v>
      </c>
    </row>
    <row r="1031" spans="1:2">
      <c r="A1031" s="268">
        <v>41310.333333333336</v>
      </c>
      <c r="B1031" s="267">
        <v>507</v>
      </c>
    </row>
    <row r="1032" spans="1:2">
      <c r="A1032" s="268">
        <v>41311.333333333336</v>
      </c>
      <c r="B1032" s="267">
        <v>507</v>
      </c>
    </row>
    <row r="1033" spans="1:2">
      <c r="A1033" s="268">
        <v>41312.333333333336</v>
      </c>
      <c r="B1033" s="267">
        <v>507</v>
      </c>
    </row>
    <row r="1034" spans="1:2">
      <c r="A1034" s="268">
        <v>41313.333333333336</v>
      </c>
      <c r="B1034" s="267">
        <v>527</v>
      </c>
    </row>
    <row r="1035" spans="1:2">
      <c r="A1035" s="268">
        <v>41314.333333333336</v>
      </c>
      <c r="B1035" s="267">
        <v>498</v>
      </c>
    </row>
    <row r="1036" spans="1:2">
      <c r="A1036" s="268">
        <v>41315.333333333336</v>
      </c>
      <c r="B1036" s="267">
        <v>486</v>
      </c>
    </row>
    <row r="1037" spans="1:2">
      <c r="A1037" s="268">
        <v>41316.333333333336</v>
      </c>
      <c r="B1037" s="267">
        <v>431</v>
      </c>
    </row>
    <row r="1038" spans="1:2">
      <c r="A1038" s="268">
        <v>41317.333333333336</v>
      </c>
      <c r="B1038" s="267">
        <v>381</v>
      </c>
    </row>
    <row r="1039" spans="1:2">
      <c r="A1039" s="268">
        <v>41318.333333333336</v>
      </c>
      <c r="B1039" s="267">
        <v>369</v>
      </c>
    </row>
    <row r="1040" spans="1:2">
      <c r="A1040" s="268">
        <v>41319.333333333336</v>
      </c>
      <c r="B1040" s="267">
        <v>365</v>
      </c>
    </row>
    <row r="1041" spans="1:2">
      <c r="A1041" s="268">
        <v>41320.333333333336</v>
      </c>
      <c r="B1041" s="267">
        <v>369</v>
      </c>
    </row>
    <row r="1042" spans="1:2">
      <c r="A1042" s="268">
        <v>41321.333333333336</v>
      </c>
      <c r="B1042" s="267">
        <v>370</v>
      </c>
    </row>
    <row r="1043" spans="1:2">
      <c r="A1043" s="268">
        <v>41322.333333333336</v>
      </c>
      <c r="B1043" s="267">
        <v>373</v>
      </c>
    </row>
    <row r="1044" spans="1:2">
      <c r="A1044" s="268">
        <v>41323.333333333336</v>
      </c>
      <c r="B1044" s="267">
        <v>374</v>
      </c>
    </row>
    <row r="1045" spans="1:2">
      <c r="A1045" s="268">
        <v>41324.333333333336</v>
      </c>
      <c r="B1045" s="267">
        <v>393</v>
      </c>
    </row>
    <row r="1046" spans="1:2">
      <c r="A1046" s="268">
        <v>41325.333333333336</v>
      </c>
      <c r="B1046" s="267">
        <v>376</v>
      </c>
    </row>
    <row r="1047" spans="1:2">
      <c r="A1047" s="268">
        <v>41326.333333333336</v>
      </c>
      <c r="B1047" s="267">
        <v>370</v>
      </c>
    </row>
    <row r="1048" spans="1:2">
      <c r="A1048" s="268">
        <v>41327.333333333336</v>
      </c>
      <c r="B1048" s="267">
        <v>366</v>
      </c>
    </row>
    <row r="1049" spans="1:2">
      <c r="A1049" s="268">
        <v>41328.333333333336</v>
      </c>
      <c r="B1049" s="267">
        <v>364</v>
      </c>
    </row>
    <row r="1050" spans="1:2">
      <c r="A1050" s="268">
        <v>41329.333333333336</v>
      </c>
      <c r="B1050" s="267">
        <v>354</v>
      </c>
    </row>
    <row r="1051" spans="1:2">
      <c r="A1051" s="268">
        <v>41330.333333333336</v>
      </c>
      <c r="B1051" s="267">
        <v>350</v>
      </c>
    </row>
    <row r="1052" spans="1:2">
      <c r="A1052" s="268">
        <v>41331.333333333336</v>
      </c>
      <c r="B1052" s="267">
        <v>358</v>
      </c>
    </row>
    <row r="1053" spans="1:2">
      <c r="A1053" s="268">
        <v>41332.333333333336</v>
      </c>
      <c r="B1053" s="267">
        <v>356</v>
      </c>
    </row>
    <row r="1054" spans="1:2">
      <c r="A1054" s="268">
        <v>41674.333333333336</v>
      </c>
      <c r="B1054" s="267">
        <v>203</v>
      </c>
    </row>
    <row r="1055" spans="1:2">
      <c r="A1055" s="268">
        <v>41675.333333333336</v>
      </c>
      <c r="B1055" s="267">
        <v>202</v>
      </c>
    </row>
    <row r="1056" spans="1:2">
      <c r="A1056" s="268">
        <v>41676.333333333336</v>
      </c>
      <c r="B1056" s="267">
        <v>216</v>
      </c>
    </row>
    <row r="1057" spans="1:2">
      <c r="A1057" s="268">
        <v>41677.333333333336</v>
      </c>
      <c r="B1057" s="267">
        <v>226</v>
      </c>
    </row>
    <row r="1058" spans="1:2">
      <c r="A1058" s="268">
        <v>41678.333333333336</v>
      </c>
      <c r="B1058" s="267">
        <v>263</v>
      </c>
    </row>
    <row r="1059" spans="1:2">
      <c r="A1059" s="268">
        <v>41679.333333333336</v>
      </c>
      <c r="B1059" s="267">
        <v>1209</v>
      </c>
    </row>
    <row r="1060" spans="1:2">
      <c r="A1060" s="268">
        <v>41680.333333333336</v>
      </c>
      <c r="B1060" s="267">
        <v>1113</v>
      </c>
    </row>
    <row r="1061" spans="1:2">
      <c r="A1061" s="268">
        <v>41681.333333333336</v>
      </c>
      <c r="B1061" s="267">
        <v>397</v>
      </c>
    </row>
    <row r="1062" spans="1:2">
      <c r="A1062" s="268">
        <v>41682.333333333336</v>
      </c>
      <c r="B1062" s="267">
        <v>313</v>
      </c>
    </row>
    <row r="1063" spans="1:2">
      <c r="A1063" s="268">
        <v>41683.333333333336</v>
      </c>
      <c r="B1063" s="267">
        <v>330</v>
      </c>
    </row>
    <row r="1064" spans="1:2">
      <c r="A1064" s="268">
        <v>41684.333333333336</v>
      </c>
      <c r="B1064" s="267">
        <v>374</v>
      </c>
    </row>
    <row r="1065" spans="1:2">
      <c r="A1065" s="268">
        <v>41685.333333333336</v>
      </c>
      <c r="B1065" s="267">
        <v>336</v>
      </c>
    </row>
    <row r="1066" spans="1:2">
      <c r="A1066" s="268">
        <v>41686.333333333336</v>
      </c>
      <c r="B1066" s="267">
        <v>448</v>
      </c>
    </row>
    <row r="1067" spans="1:2">
      <c r="A1067" s="268">
        <v>41687.333333333336</v>
      </c>
      <c r="B1067" s="267">
        <v>324</v>
      </c>
    </row>
    <row r="1068" spans="1:2">
      <c r="A1068" s="268">
        <v>41688.333333333336</v>
      </c>
      <c r="B1068" s="267">
        <v>288</v>
      </c>
    </row>
    <row r="1069" spans="1:2">
      <c r="A1069" s="268">
        <v>41689.333333333336</v>
      </c>
      <c r="B1069" s="267">
        <v>285</v>
      </c>
    </row>
    <row r="1070" spans="1:2">
      <c r="A1070" s="268">
        <v>41690.333333333336</v>
      </c>
      <c r="B1070" s="267">
        <v>269</v>
      </c>
    </row>
    <row r="1071" spans="1:2">
      <c r="A1071" s="268">
        <v>41691.333333333336</v>
      </c>
      <c r="B1071" s="267">
        <v>259</v>
      </c>
    </row>
    <row r="1072" spans="1:2">
      <c r="A1072" s="268">
        <v>41692.333333333336</v>
      </c>
      <c r="B1072" s="267">
        <v>254</v>
      </c>
    </row>
    <row r="1073" spans="1:2">
      <c r="A1073" s="268">
        <v>41693.333333333336</v>
      </c>
      <c r="B1073" s="267">
        <v>249</v>
      </c>
    </row>
    <row r="1074" spans="1:2">
      <c r="A1074" s="268">
        <v>41694.333333333336</v>
      </c>
      <c r="B1074" s="267">
        <v>243</v>
      </c>
    </row>
    <row r="1075" spans="1:2">
      <c r="A1075" s="268">
        <v>41695.333333333336</v>
      </c>
      <c r="B1075" s="267">
        <v>235</v>
      </c>
    </row>
    <row r="1076" spans="1:2">
      <c r="A1076" s="268">
        <v>41696.333333333336</v>
      </c>
      <c r="B1076" s="267">
        <v>250</v>
      </c>
    </row>
    <row r="1077" spans="1:2">
      <c r="A1077" s="268">
        <v>41697.333333333336</v>
      </c>
      <c r="B1077" s="267">
        <v>665</v>
      </c>
    </row>
    <row r="1078" spans="1:2">
      <c r="A1078" s="268">
        <v>42353.333333333328</v>
      </c>
      <c r="B1078" s="267">
        <v>315</v>
      </c>
    </row>
    <row r="1079" spans="1:2">
      <c r="A1079" s="268">
        <v>42354.333333333328</v>
      </c>
      <c r="B1079" s="267">
        <v>276</v>
      </c>
    </row>
    <row r="1080" spans="1:2">
      <c r="A1080" s="268">
        <v>42355.333333333328</v>
      </c>
      <c r="B1080" s="267">
        <v>265</v>
      </c>
    </row>
    <row r="1081" spans="1:2">
      <c r="A1081" s="268">
        <v>42356.333333333328</v>
      </c>
      <c r="B1081" s="267">
        <v>749</v>
      </c>
    </row>
    <row r="1082" spans="1:2">
      <c r="A1082" s="268">
        <v>42357.333333333328</v>
      </c>
      <c r="B1082" s="267">
        <v>1238</v>
      </c>
    </row>
    <row r="1083" spans="1:2">
      <c r="A1083" s="268">
        <v>42358.333333333328</v>
      </c>
      <c r="B1083" s="267">
        <v>605</v>
      </c>
    </row>
    <row r="1084" spans="1:2">
      <c r="A1084" s="268">
        <v>42359.333333333328</v>
      </c>
      <c r="B1084" s="267">
        <v>953</v>
      </c>
    </row>
    <row r="1085" spans="1:2">
      <c r="A1085" s="268">
        <v>42360.333333333328</v>
      </c>
      <c r="B1085" s="267">
        <v>1983</v>
      </c>
    </row>
    <row r="1086" spans="1:2">
      <c r="A1086" s="268">
        <v>42384.333333333328</v>
      </c>
      <c r="B1086" s="267">
        <v>685</v>
      </c>
    </row>
    <row r="1087" spans="1:2">
      <c r="A1087" s="268">
        <v>42385.333333333328</v>
      </c>
      <c r="B1087" s="267">
        <v>852</v>
      </c>
    </row>
    <row r="1088" spans="1:2">
      <c r="A1088" s="268">
        <v>42386.333333333328</v>
      </c>
      <c r="B1088" s="267">
        <v>1105</v>
      </c>
    </row>
    <row r="1089" spans="1:2">
      <c r="A1089" s="268">
        <v>42387.333333333328</v>
      </c>
      <c r="B1089" s="267">
        <v>2208</v>
      </c>
    </row>
    <row r="1090" spans="1:2">
      <c r="A1090" s="268">
        <v>42388.333333333328</v>
      </c>
      <c r="B1090" s="267">
        <v>1704</v>
      </c>
    </row>
    <row r="1091" spans="1:2">
      <c r="A1091" s="268">
        <v>42389.333333333328</v>
      </c>
      <c r="B1091" s="267">
        <v>1093</v>
      </c>
    </row>
    <row r="1092" spans="1:2">
      <c r="A1092" s="268">
        <v>42390.333333333328</v>
      </c>
      <c r="B1092" s="267">
        <v>769</v>
      </c>
    </row>
    <row r="1093" spans="1:2">
      <c r="A1093" s="268">
        <v>42391.333333333328</v>
      </c>
      <c r="B1093" s="267">
        <v>915</v>
      </c>
    </row>
    <row r="1094" spans="1:2">
      <c r="A1094" s="268">
        <v>42444.291666666672</v>
      </c>
      <c r="B1094" s="267">
        <v>1197</v>
      </c>
    </row>
    <row r="1095" spans="1:2">
      <c r="A1095" s="268">
        <v>42445.291666666672</v>
      </c>
      <c r="B1095" s="267">
        <v>1008</v>
      </c>
    </row>
    <row r="1096" spans="1:2">
      <c r="A1096" s="268">
        <v>42446.291666666672</v>
      </c>
      <c r="B1096" s="267">
        <v>909</v>
      </c>
    </row>
    <row r="1097" spans="1:2">
      <c r="A1097" s="268">
        <v>42447.291666666672</v>
      </c>
      <c r="B1097" s="267">
        <v>848</v>
      </c>
    </row>
    <row r="1098" spans="1:2">
      <c r="A1098" s="268">
        <v>42448.291666666672</v>
      </c>
      <c r="B1098" s="267">
        <v>791</v>
      </c>
    </row>
    <row r="1099" spans="1:2">
      <c r="A1099" s="268">
        <v>42449.291666666672</v>
      </c>
      <c r="B1099" s="267">
        <v>866</v>
      </c>
    </row>
    <row r="1100" spans="1:2">
      <c r="A1100" s="268">
        <v>42450.291666666672</v>
      </c>
      <c r="B1100" s="267">
        <v>1291</v>
      </c>
    </row>
    <row r="1101" spans="1:2">
      <c r="A1101" s="268">
        <v>42451.291666666672</v>
      </c>
      <c r="B1101" s="267">
        <v>1133</v>
      </c>
    </row>
    <row r="1102" spans="1:2">
      <c r="A1102" s="268">
        <v>42731.333333333328</v>
      </c>
      <c r="B1102" s="267">
        <v>643</v>
      </c>
    </row>
    <row r="1103" spans="1:2">
      <c r="A1103" s="268">
        <v>42732.333333333328</v>
      </c>
      <c r="B1103" s="267">
        <v>612</v>
      </c>
    </row>
    <row r="1104" spans="1:2">
      <c r="A1104" s="268">
        <v>42733.333333333328</v>
      </c>
      <c r="B1104" s="267">
        <v>586</v>
      </c>
    </row>
    <row r="1105" spans="1:2">
      <c r="A1105" s="268">
        <v>42734.333333333328</v>
      </c>
      <c r="B1105" s="267">
        <v>568</v>
      </c>
    </row>
    <row r="1106" spans="1:2">
      <c r="A1106" s="268">
        <v>42735.333333333328</v>
      </c>
      <c r="B1106" s="267">
        <v>555</v>
      </c>
    </row>
    <row r="1107" spans="1:2">
      <c r="A1107" s="268">
        <v>42736.333333333328</v>
      </c>
      <c r="B1107" s="267">
        <v>538</v>
      </c>
    </row>
    <row r="1108" spans="1:2">
      <c r="A1108" s="268">
        <v>42737.333333333328</v>
      </c>
      <c r="B1108" s="267">
        <v>530</v>
      </c>
    </row>
    <row r="1109" spans="1:2">
      <c r="A1109" s="268">
        <v>42738.333333333328</v>
      </c>
      <c r="B1109" s="267">
        <v>680</v>
      </c>
    </row>
    <row r="1110" spans="1:2">
      <c r="A1110" s="268">
        <v>42739.333333333328</v>
      </c>
      <c r="B1110" s="267">
        <v>1004</v>
      </c>
    </row>
    <row r="1111" spans="1:2">
      <c r="A1111" s="268">
        <v>42740.333333333328</v>
      </c>
      <c r="B1111" s="267">
        <v>711</v>
      </c>
    </row>
    <row r="1112" spans="1:2">
      <c r="A1112" s="268">
        <v>42741.333333333328</v>
      </c>
      <c r="B1112" s="267">
        <v>615</v>
      </c>
    </row>
    <row r="1113" spans="1:2">
      <c r="A1113" s="268">
        <v>42742.333333333328</v>
      </c>
      <c r="B1113" s="267">
        <v>1216</v>
      </c>
    </row>
    <row r="1114" spans="1:2">
      <c r="A1114" s="268">
        <v>43116.333333333328</v>
      </c>
      <c r="B1114" s="267">
        <v>392</v>
      </c>
    </row>
    <row r="1115" spans="1:2">
      <c r="A1115" s="268">
        <v>43117.333333333328</v>
      </c>
      <c r="B1115" s="267">
        <v>382</v>
      </c>
    </row>
    <row r="1116" spans="1:2">
      <c r="A1116" s="268">
        <v>43118.333333333328</v>
      </c>
      <c r="B1116" s="267">
        <v>618</v>
      </c>
    </row>
    <row r="1117" spans="1:2">
      <c r="A1117" s="268">
        <v>43119.333333333328</v>
      </c>
      <c r="B1117" s="267">
        <v>1054</v>
      </c>
    </row>
    <row r="1118" spans="1:2">
      <c r="A1118" s="268">
        <v>43120.333333333328</v>
      </c>
      <c r="B1118" s="267">
        <v>560</v>
      </c>
    </row>
    <row r="1119" spans="1:2">
      <c r="A1119" s="268">
        <v>43121.333333333328</v>
      </c>
      <c r="B1119" s="267">
        <v>479</v>
      </c>
    </row>
    <row r="1120" spans="1:2">
      <c r="A1120" s="268">
        <v>43122.333333333328</v>
      </c>
      <c r="B1120" s="267">
        <v>938</v>
      </c>
    </row>
    <row r="1121" spans="1:2">
      <c r="A1121" s="268">
        <v>43123.333333333328</v>
      </c>
      <c r="B1121" s="267">
        <v>589</v>
      </c>
    </row>
    <row r="1122" spans="1:2">
      <c r="A1122" s="268">
        <v>43124.333333333328</v>
      </c>
      <c r="B1122" s="267">
        <v>666</v>
      </c>
    </row>
    <row r="1123" spans="1:2">
      <c r="A1123" s="268">
        <v>43125.333333333328</v>
      </c>
      <c r="B1123" s="267">
        <v>857</v>
      </c>
    </row>
    <row r="1124" spans="1:2">
      <c r="A1124" s="268">
        <v>43126.333333333328</v>
      </c>
      <c r="B1124" s="267">
        <v>602</v>
      </c>
    </row>
    <row r="1125" spans="1:2">
      <c r="A1125" s="268">
        <v>43127.333333333328</v>
      </c>
      <c r="B1125" s="267">
        <v>527</v>
      </c>
    </row>
    <row r="1126" spans="1:2">
      <c r="A1126" s="268">
        <v>43128.333333333328</v>
      </c>
      <c r="B1126" s="267">
        <v>492</v>
      </c>
    </row>
    <row r="1127" spans="1:2">
      <c r="A1127" s="268">
        <v>43129.333333333328</v>
      </c>
      <c r="B1127" s="267">
        <v>471</v>
      </c>
    </row>
    <row r="1128" spans="1:2">
      <c r="A1128" s="268">
        <v>43130.333333333328</v>
      </c>
      <c r="B1128" s="267">
        <v>449</v>
      </c>
    </row>
    <row r="1129" spans="1:2">
      <c r="A1129" s="268">
        <v>43131.333333333328</v>
      </c>
      <c r="B1129" s="267">
        <v>444</v>
      </c>
    </row>
    <row r="1130" spans="1:2">
      <c r="A1130" s="268">
        <v>43132.333333333328</v>
      </c>
      <c r="B1130" s="267">
        <v>432</v>
      </c>
    </row>
    <row r="1131" spans="1:2">
      <c r="A1131" s="268">
        <v>43133.333333333328</v>
      </c>
      <c r="B1131" s="267">
        <v>420</v>
      </c>
    </row>
    <row r="1132" spans="1:2">
      <c r="A1132" s="268">
        <v>43134.333333333328</v>
      </c>
      <c r="B1132" s="267">
        <v>415</v>
      </c>
    </row>
    <row r="1133" spans="1:2">
      <c r="A1133" s="268">
        <v>43135.333333333328</v>
      </c>
      <c r="B1133" s="267">
        <v>435</v>
      </c>
    </row>
    <row r="1134" spans="1:2">
      <c r="A1134" s="268">
        <v>43136.333333333328</v>
      </c>
      <c r="B1134" s="267">
        <v>427</v>
      </c>
    </row>
    <row r="1135" spans="1:2">
      <c r="A1135" s="268">
        <v>43137.333333333328</v>
      </c>
      <c r="B1135" s="267">
        <v>424</v>
      </c>
    </row>
    <row r="1136" spans="1:2">
      <c r="A1136" s="268">
        <v>43138.333333333328</v>
      </c>
      <c r="B1136" s="267">
        <v>413</v>
      </c>
    </row>
    <row r="1137" spans="1:2">
      <c r="A1137" s="268">
        <v>43139.333333333328</v>
      </c>
      <c r="B1137" s="267">
        <v>399</v>
      </c>
    </row>
    <row r="1138" spans="1:2">
      <c r="A1138" s="268">
        <v>43140.333333333328</v>
      </c>
      <c r="B1138" s="267">
        <v>404</v>
      </c>
    </row>
    <row r="1139" spans="1:2">
      <c r="A1139" s="268">
        <v>43141.333333333328</v>
      </c>
      <c r="B1139" s="267">
        <v>399</v>
      </c>
    </row>
    <row r="1140" spans="1:2">
      <c r="A1140" s="268">
        <v>43142.333333333328</v>
      </c>
      <c r="B1140" s="267">
        <v>394</v>
      </c>
    </row>
    <row r="1141" spans="1:2">
      <c r="A1141" s="268">
        <v>43143.333333333328</v>
      </c>
      <c r="B1141" s="267">
        <v>390</v>
      </c>
    </row>
    <row r="1142" spans="1:2">
      <c r="A1142" s="268">
        <v>43144.333333333328</v>
      </c>
      <c r="B1142" s="267">
        <v>384</v>
      </c>
    </row>
    <row r="1143" spans="1:2">
      <c r="A1143" s="268">
        <v>43145.333333333328</v>
      </c>
      <c r="B1143" s="267">
        <v>390</v>
      </c>
    </row>
    <row r="1144" spans="1:2">
      <c r="A1144" s="268">
        <v>43146.333333333328</v>
      </c>
      <c r="B1144" s="267">
        <v>378</v>
      </c>
    </row>
    <row r="1145" spans="1:2">
      <c r="A1145" s="268">
        <v>43147.333333333328</v>
      </c>
      <c r="B1145" s="267">
        <v>369</v>
      </c>
    </row>
    <row r="1146" spans="1:2">
      <c r="A1146" s="268">
        <v>43148.333333333328</v>
      </c>
      <c r="B1146" s="267">
        <v>375</v>
      </c>
    </row>
    <row r="1147" spans="1:2">
      <c r="A1147" s="268">
        <v>43149.333333333328</v>
      </c>
      <c r="B1147" s="267">
        <v>373</v>
      </c>
    </row>
    <row r="1148" spans="1:2">
      <c r="A1148" s="268">
        <v>43150.333333333328</v>
      </c>
      <c r="B1148" s="267">
        <v>368</v>
      </c>
    </row>
    <row r="1149" spans="1:2">
      <c r="A1149" s="268">
        <v>43151.333333333328</v>
      </c>
      <c r="B1149" s="267">
        <v>361</v>
      </c>
    </row>
    <row r="1150" spans="1:2">
      <c r="A1150" s="268">
        <v>43152.333333333328</v>
      </c>
      <c r="B1150" s="267">
        <v>361</v>
      </c>
    </row>
    <row r="1151" spans="1:2">
      <c r="A1151" s="268">
        <v>43173.291666666672</v>
      </c>
      <c r="B1151" s="267">
        <v>1164</v>
      </c>
    </row>
    <row r="1152" spans="1:2">
      <c r="A1152" s="268">
        <v>43174.291666666672</v>
      </c>
      <c r="B1152" s="267">
        <v>837</v>
      </c>
    </row>
    <row r="1153" spans="1:2">
      <c r="A1153" s="268">
        <v>43175.291666666672</v>
      </c>
      <c r="B1153" s="267">
        <v>790</v>
      </c>
    </row>
    <row r="1154" spans="1:2">
      <c r="A1154" s="268">
        <v>43176.291666666672</v>
      </c>
      <c r="B1154" s="267">
        <v>624</v>
      </c>
    </row>
    <row r="1155" spans="1:2">
      <c r="A1155" s="268">
        <v>43177.291666666672</v>
      </c>
      <c r="B1155" s="267">
        <v>545</v>
      </c>
    </row>
    <row r="1156" spans="1:2">
      <c r="A1156" s="268">
        <v>43178.291666666672</v>
      </c>
      <c r="B1156" s="267">
        <v>509</v>
      </c>
    </row>
    <row r="1157" spans="1:2">
      <c r="A1157" s="268">
        <v>43179.291666666672</v>
      </c>
      <c r="B1157" s="267">
        <v>496</v>
      </c>
    </row>
    <row r="1158" spans="1:2">
      <c r="A1158" s="268">
        <v>43180.291666666672</v>
      </c>
      <c r="B1158" s="267">
        <v>932</v>
      </c>
    </row>
    <row r="1159" spans="1:2">
      <c r="A1159" s="268">
        <v>43195.291666666672</v>
      </c>
      <c r="B1159" s="267">
        <v>570</v>
      </c>
    </row>
    <row r="1160" spans="1:2">
      <c r="A1160" s="268">
        <v>43196.291666666672</v>
      </c>
      <c r="B1160" s="267">
        <v>1361</v>
      </c>
    </row>
    <row r="1161" spans="1:2">
      <c r="A1161" s="268">
        <v>43197.291666666672</v>
      </c>
      <c r="B1161" s="267">
        <v>3867</v>
      </c>
    </row>
    <row r="1162" spans="1:2">
      <c r="A1162" s="268">
        <v>43198.291666666672</v>
      </c>
      <c r="B1162" s="267">
        <v>1482</v>
      </c>
    </row>
    <row r="1163" spans="1:2">
      <c r="A1163" s="268">
        <v>43199.291666666672</v>
      </c>
      <c r="B1163" s="267">
        <v>1090</v>
      </c>
    </row>
    <row r="1164" spans="1:2">
      <c r="A1164" s="268">
        <v>43200.291666666672</v>
      </c>
      <c r="B1164" s="267">
        <v>967</v>
      </c>
    </row>
    <row r="1165" spans="1:2">
      <c r="A1165" s="268">
        <v>43201.291666666672</v>
      </c>
      <c r="B1165" s="267">
        <v>919</v>
      </c>
    </row>
    <row r="1166" spans="1:2">
      <c r="A1166" s="268">
        <v>43202.291666666672</v>
      </c>
      <c r="B1166" s="267">
        <v>916</v>
      </c>
    </row>
    <row r="1167" spans="1:2">
      <c r="A1167" s="268">
        <v>43467.333333333328</v>
      </c>
      <c r="B1167" s="267">
        <v>288</v>
      </c>
    </row>
    <row r="1168" spans="1:2">
      <c r="A1168" s="268">
        <v>43468.333333333328</v>
      </c>
      <c r="B1168" s="267">
        <v>283</v>
      </c>
    </row>
    <row r="1169" spans="1:2">
      <c r="A1169" s="268">
        <v>43469.333333333328</v>
      </c>
      <c r="B1169" s="267">
        <v>281</v>
      </c>
    </row>
    <row r="1170" spans="1:2">
      <c r="A1170" s="268">
        <v>43470.333333333328</v>
      </c>
      <c r="B1170" s="267">
        <v>300</v>
      </c>
    </row>
    <row r="1171" spans="1:2">
      <c r="A1171" s="268">
        <v>43471.333333333328</v>
      </c>
      <c r="B1171" s="267">
        <v>582</v>
      </c>
    </row>
    <row r="1172" spans="1:2">
      <c r="A1172" s="268">
        <v>43472.333333333328</v>
      </c>
      <c r="B1172" s="267">
        <v>671</v>
      </c>
    </row>
    <row r="1173" spans="1:2">
      <c r="A1173" s="268">
        <v>43473.333333333328</v>
      </c>
      <c r="B1173" s="267">
        <v>553</v>
      </c>
    </row>
    <row r="1174" spans="1:2">
      <c r="A1174" s="268">
        <v>43474.333333333328</v>
      </c>
      <c r="B1174" s="267">
        <v>2344</v>
      </c>
    </row>
    <row r="1175" spans="1:2">
      <c r="A1175" s="268">
        <v>43501.333333333328</v>
      </c>
      <c r="B1175" s="267">
        <v>1041</v>
      </c>
    </row>
    <row r="1176" spans="1:2">
      <c r="A1176" s="268">
        <v>43502.333333333328</v>
      </c>
      <c r="B1176" s="267">
        <v>757</v>
      </c>
    </row>
    <row r="1177" spans="1:2">
      <c r="A1177" s="268">
        <v>43503.333333333328</v>
      </c>
      <c r="B1177" s="267">
        <v>678</v>
      </c>
    </row>
    <row r="1178" spans="1:2">
      <c r="A1178" s="268">
        <v>43504.333333333328</v>
      </c>
      <c r="B1178" s="267">
        <v>630</v>
      </c>
    </row>
    <row r="1179" spans="1:2">
      <c r="A1179" s="268">
        <v>43505.333333333328</v>
      </c>
      <c r="B1179" s="267">
        <v>622</v>
      </c>
    </row>
    <row r="1180" spans="1:2">
      <c r="A1180" s="268">
        <v>43506.333333333328</v>
      </c>
      <c r="B1180" s="267">
        <v>644</v>
      </c>
    </row>
    <row r="1181" spans="1:2">
      <c r="A1181" s="268">
        <v>43507.333333333328</v>
      </c>
      <c r="B1181" s="267">
        <v>587</v>
      </c>
    </row>
    <row r="1182" spans="1:2">
      <c r="A1182" s="268">
        <v>43508.333333333328</v>
      </c>
      <c r="B1182" s="267">
        <v>572</v>
      </c>
    </row>
    <row r="1183" spans="1:2">
      <c r="A1183" s="268">
        <v>43550.291666666672</v>
      </c>
      <c r="B1183" s="267">
        <v>1219</v>
      </c>
    </row>
    <row r="1184" spans="1:2">
      <c r="A1184" s="268">
        <v>43551.291666666672</v>
      </c>
      <c r="B1184" s="267">
        <v>2216</v>
      </c>
    </row>
    <row r="1185" spans="1:2">
      <c r="A1185" s="268">
        <v>43552.291666666672</v>
      </c>
      <c r="B1185" s="267">
        <v>1380</v>
      </c>
    </row>
    <row r="1186" spans="1:2">
      <c r="A1186" s="268">
        <v>43553.291666666672</v>
      </c>
      <c r="B1186" s="267">
        <v>1091</v>
      </c>
    </row>
    <row r="1187" spans="1:2">
      <c r="A1187" s="268">
        <v>43554.291666666672</v>
      </c>
      <c r="B1187" s="267">
        <v>954</v>
      </c>
    </row>
    <row r="1188" spans="1:2">
      <c r="A1188" s="268">
        <v>43555.291666666672</v>
      </c>
      <c r="B1188" s="267">
        <v>889</v>
      </c>
    </row>
    <row r="1189" spans="1:2">
      <c r="A1189" s="268">
        <v>43556.291666666672</v>
      </c>
      <c r="B1189" s="267">
        <v>870</v>
      </c>
    </row>
    <row r="1190" spans="1:2">
      <c r="A1190" s="268">
        <v>43557.291666666672</v>
      </c>
      <c r="B1190" s="267">
        <v>1123</v>
      </c>
    </row>
    <row r="1191" spans="1:2">
      <c r="A1191" s="268">
        <v>43558.291666666672</v>
      </c>
      <c r="B1191" s="267">
        <v>1162</v>
      </c>
    </row>
    <row r="1192" spans="1:2">
      <c r="A1192" s="268">
        <v>43858.333333333328</v>
      </c>
      <c r="B1192" s="267">
        <v>609</v>
      </c>
    </row>
    <row r="1193" spans="1:2">
      <c r="A1193" s="268">
        <v>43859.333333333328</v>
      </c>
      <c r="B1193" s="267">
        <v>503</v>
      </c>
    </row>
    <row r="1194" spans="1:2">
      <c r="A1194" s="268">
        <v>43860.333333333328</v>
      </c>
      <c r="B1194" s="267">
        <v>456</v>
      </c>
    </row>
    <row r="1195" spans="1:2">
      <c r="A1195" s="268">
        <v>43861.333333333328</v>
      </c>
      <c r="B1195" s="267">
        <v>433</v>
      </c>
    </row>
    <row r="1196" spans="1:2">
      <c r="A1196" s="268">
        <v>43862.333333333328</v>
      </c>
      <c r="B1196" s="267">
        <v>412</v>
      </c>
    </row>
    <row r="1197" spans="1:2">
      <c r="A1197" s="268">
        <v>43863.333333333328</v>
      </c>
      <c r="B1197" s="267">
        <v>399</v>
      </c>
    </row>
    <row r="1198" spans="1:2">
      <c r="A1198" s="268">
        <v>43864.333333333328</v>
      </c>
      <c r="B1198" s="267">
        <v>383</v>
      </c>
    </row>
    <row r="1199" spans="1:2">
      <c r="A1199" s="268">
        <v>43865.333333333328</v>
      </c>
      <c r="B1199" s="267">
        <v>357</v>
      </c>
    </row>
    <row r="1200" spans="1:2">
      <c r="A1200" s="268">
        <v>43866.333333333328</v>
      </c>
      <c r="B1200" s="267">
        <v>345</v>
      </c>
    </row>
    <row r="1201" spans="1:2">
      <c r="A1201" s="268">
        <v>43867.333333333328</v>
      </c>
      <c r="B1201" s="267">
        <v>337</v>
      </c>
    </row>
    <row r="1202" spans="1:2">
      <c r="A1202" s="268">
        <v>43868.333333333328</v>
      </c>
      <c r="B1202" s="267">
        <v>331</v>
      </c>
    </row>
    <row r="1203" spans="1:2">
      <c r="A1203" s="268">
        <v>43869.333333333328</v>
      </c>
      <c r="B1203" s="267">
        <v>324</v>
      </c>
    </row>
    <row r="1204" spans="1:2">
      <c r="A1204" s="268">
        <v>43870.333333333328</v>
      </c>
      <c r="B1204" s="267">
        <v>322</v>
      </c>
    </row>
    <row r="1205" spans="1:2">
      <c r="A1205" s="268">
        <v>43871.333333333328</v>
      </c>
      <c r="B1205" s="267">
        <v>320</v>
      </c>
    </row>
    <row r="1206" spans="1:2">
      <c r="A1206" s="268">
        <v>43872.333333333328</v>
      </c>
      <c r="B1206" s="267">
        <v>317</v>
      </c>
    </row>
    <row r="1207" spans="1:2">
      <c r="A1207" s="268">
        <v>43873.333333333328</v>
      </c>
      <c r="B1207" s="267">
        <v>315</v>
      </c>
    </row>
    <row r="1208" spans="1:2">
      <c r="A1208" s="268">
        <v>43874.333333333328</v>
      </c>
      <c r="B1208" s="267">
        <v>312</v>
      </c>
    </row>
    <row r="1209" spans="1:2">
      <c r="A1209" s="268">
        <v>43875.333333333328</v>
      </c>
      <c r="B1209" s="267">
        <v>313</v>
      </c>
    </row>
    <row r="1210" spans="1:2">
      <c r="A1210" s="268">
        <v>43876.333333333328</v>
      </c>
      <c r="B1210" s="267">
        <v>312</v>
      </c>
    </row>
    <row r="1211" spans="1:2">
      <c r="A1211" s="268">
        <v>43877.333333333328</v>
      </c>
      <c r="B1211" s="267">
        <v>311</v>
      </c>
    </row>
    <row r="1212" spans="1:2">
      <c r="A1212" s="268">
        <v>43878.333333333328</v>
      </c>
      <c r="B1212" s="267">
        <v>309</v>
      </c>
    </row>
    <row r="1213" spans="1:2">
      <c r="A1213" s="268">
        <v>43879.333333333328</v>
      </c>
      <c r="B1213" s="267">
        <v>305</v>
      </c>
    </row>
    <row r="1214" spans="1:2">
      <c r="A1214" s="268">
        <v>44141.333333333328</v>
      </c>
      <c r="B1214" s="267">
        <v>252</v>
      </c>
    </row>
    <row r="1215" spans="1:2">
      <c r="A1215" s="268">
        <v>44142.333333333328</v>
      </c>
      <c r="B1215" s="267">
        <v>256</v>
      </c>
    </row>
    <row r="1216" spans="1:2">
      <c r="A1216" s="268">
        <v>44143.333333333328</v>
      </c>
      <c r="B1216" s="267">
        <v>256</v>
      </c>
    </row>
    <row r="1217" spans="1:2">
      <c r="A1217" s="268">
        <v>44144.333333333328</v>
      </c>
      <c r="B1217" s="267">
        <v>255</v>
      </c>
    </row>
    <row r="1218" spans="1:2">
      <c r="A1218" s="268">
        <v>44145.333333333328</v>
      </c>
      <c r="B1218" s="267">
        <v>256</v>
      </c>
    </row>
    <row r="1219" spans="1:2">
      <c r="A1219" s="268">
        <v>44146.333333333328</v>
      </c>
      <c r="B1219" s="267">
        <v>264</v>
      </c>
    </row>
    <row r="1220" spans="1:2">
      <c r="A1220" s="268">
        <v>44147.333333333328</v>
      </c>
      <c r="B1220" s="267">
        <v>256</v>
      </c>
    </row>
    <row r="1221" spans="1:2">
      <c r="A1221" s="268">
        <v>44148.333333333328</v>
      </c>
      <c r="B1221" s="267">
        <v>261</v>
      </c>
    </row>
    <row r="1222" spans="1:2">
      <c r="A1222" s="268">
        <v>44149.333333333328</v>
      </c>
      <c r="B1222" s="267">
        <v>272</v>
      </c>
    </row>
    <row r="1223" spans="1:2">
      <c r="A1223" s="268">
        <v>44150.333333333328</v>
      </c>
      <c r="B1223" s="267">
        <v>262</v>
      </c>
    </row>
    <row r="1224" spans="1:2">
      <c r="A1224" s="268">
        <v>44151.333333333328</v>
      </c>
      <c r="B1224" s="267">
        <v>264</v>
      </c>
    </row>
    <row r="1225" spans="1:2">
      <c r="A1225" s="268">
        <v>44152.333333333328</v>
      </c>
      <c r="B1225" s="267">
        <v>270</v>
      </c>
    </row>
    <row r="1226" spans="1:2">
      <c r="A1226" s="268">
        <v>44153.333333333328</v>
      </c>
      <c r="B1226" s="267">
        <v>284</v>
      </c>
    </row>
    <row r="1227" spans="1:2">
      <c r="A1227" s="268">
        <v>44154.333333333328</v>
      </c>
      <c r="B1227" s="267">
        <v>304</v>
      </c>
    </row>
    <row r="1228" spans="1:2">
      <c r="A1228" s="268">
        <v>44155.333333333328</v>
      </c>
      <c r="B1228" s="267">
        <v>288</v>
      </c>
    </row>
    <row r="1229" spans="1:2">
      <c r="A1229" s="268">
        <v>44184.333333333328</v>
      </c>
      <c r="B1229" s="267">
        <v>243</v>
      </c>
    </row>
    <row r="1230" spans="1:2">
      <c r="A1230" s="268">
        <v>44185.333333333328</v>
      </c>
      <c r="B1230" s="267">
        <v>238</v>
      </c>
    </row>
    <row r="1231" spans="1:2">
      <c r="A1231" s="268">
        <v>44186.333333333328</v>
      </c>
      <c r="B1231" s="267">
        <v>236</v>
      </c>
    </row>
    <row r="1232" spans="1:2">
      <c r="A1232" s="268">
        <v>44187.333333333328</v>
      </c>
      <c r="B1232" s="267">
        <v>240</v>
      </c>
    </row>
    <row r="1233" spans="1:2">
      <c r="A1233" s="268">
        <v>44188.333333333328</v>
      </c>
      <c r="B1233" s="267">
        <v>253</v>
      </c>
    </row>
    <row r="1234" spans="1:2">
      <c r="A1234" s="268">
        <v>44189.333333333328</v>
      </c>
      <c r="B1234" s="267">
        <v>252</v>
      </c>
    </row>
    <row r="1235" spans="1:2">
      <c r="A1235" s="268">
        <v>44190.333333333328</v>
      </c>
      <c r="B1235" s="267">
        <v>267</v>
      </c>
    </row>
    <row r="1236" spans="1:2">
      <c r="A1236" s="268">
        <v>44191.333333333328</v>
      </c>
      <c r="B1236" s="267">
        <v>365</v>
      </c>
    </row>
    <row r="1237" spans="1:2">
      <c r="A1237" s="268">
        <v>44229.333333333328</v>
      </c>
      <c r="B1237" s="267">
        <v>564</v>
      </c>
    </row>
    <row r="1238" spans="1:2">
      <c r="A1238" s="268">
        <v>44230.333333333328</v>
      </c>
      <c r="B1238" s="267">
        <v>596</v>
      </c>
    </row>
    <row r="1239" spans="1:2">
      <c r="A1239" s="268">
        <v>44231.333333333328</v>
      </c>
      <c r="B1239" s="267">
        <v>356</v>
      </c>
    </row>
    <row r="1240" spans="1:2">
      <c r="A1240" s="268">
        <v>44232.333333333328</v>
      </c>
      <c r="B1240" s="267">
        <v>303</v>
      </c>
    </row>
    <row r="1241" spans="1:2">
      <c r="A1241" s="268">
        <v>44233.333333333328</v>
      </c>
      <c r="B1241" s="267">
        <v>280</v>
      </c>
    </row>
    <row r="1242" spans="1:2">
      <c r="A1242" s="268">
        <v>44234.333333333328</v>
      </c>
      <c r="B1242" s="267">
        <v>267</v>
      </c>
    </row>
    <row r="1243" spans="1:2">
      <c r="A1243" s="268">
        <v>44235.333333333328</v>
      </c>
      <c r="B1243" s="267">
        <v>262</v>
      </c>
    </row>
    <row r="1244" spans="1:2">
      <c r="A1244" s="268">
        <v>44236.333333333328</v>
      </c>
      <c r="B1244" s="267">
        <v>256</v>
      </c>
    </row>
    <row r="1245" spans="1:2">
      <c r="A1245" s="268">
        <v>44237.333333333328</v>
      </c>
      <c r="B1245" s="267">
        <v>248</v>
      </c>
    </row>
    <row r="1246" spans="1:2">
      <c r="A1246" s="268">
        <v>44238.333333333328</v>
      </c>
      <c r="B1246" s="267">
        <v>293</v>
      </c>
    </row>
    <row r="1247" spans="1:2">
      <c r="A1247" s="268">
        <v>44239.333333333328</v>
      </c>
      <c r="B1247" s="267">
        <v>634</v>
      </c>
    </row>
    <row r="1248" spans="1:2">
      <c r="A1248" s="268">
        <v>44240.333333333328</v>
      </c>
      <c r="B1248" s="267">
        <v>682</v>
      </c>
    </row>
    <row r="1249" spans="1:2">
      <c r="A1249" s="268">
        <v>44241.333333333328</v>
      </c>
      <c r="B1249" s="267">
        <v>389</v>
      </c>
    </row>
    <row r="1250" spans="1:2">
      <c r="A1250" s="268">
        <v>44242.333333333328</v>
      </c>
      <c r="B1250" s="267">
        <v>476</v>
      </c>
    </row>
    <row r="1251" spans="1:2">
      <c r="A1251" s="268">
        <v>44243.333333333328</v>
      </c>
      <c r="B1251" s="267">
        <v>361</v>
      </c>
    </row>
    <row r="1252" spans="1:2">
      <c r="A1252" s="268">
        <v>44257.333333333328</v>
      </c>
      <c r="B1252" s="267">
        <v>232</v>
      </c>
    </row>
    <row r="1253" spans="1:2">
      <c r="A1253" s="268">
        <v>44258.333333333328</v>
      </c>
      <c r="B1253" s="267">
        <v>230</v>
      </c>
    </row>
    <row r="1254" spans="1:2">
      <c r="A1254" s="268">
        <v>44259.333333333328</v>
      </c>
      <c r="B1254" s="267">
        <v>225</v>
      </c>
    </row>
    <row r="1255" spans="1:2">
      <c r="A1255" s="268">
        <v>44260.333333333328</v>
      </c>
      <c r="B1255" s="267">
        <v>226</v>
      </c>
    </row>
    <row r="1256" spans="1:2">
      <c r="A1256" s="268">
        <v>44261.333333333328</v>
      </c>
      <c r="B1256" s="267">
        <v>259</v>
      </c>
    </row>
    <row r="1257" spans="1:2">
      <c r="A1257" s="268">
        <v>44262.333333333328</v>
      </c>
      <c r="B1257" s="267">
        <v>244</v>
      </c>
    </row>
    <row r="1258" spans="1:2">
      <c r="A1258" s="268">
        <v>44263.333333333328</v>
      </c>
      <c r="B1258" s="267">
        <v>232</v>
      </c>
    </row>
    <row r="1259" spans="1:2">
      <c r="A1259" s="268">
        <v>44264.333333333328</v>
      </c>
      <c r="B1259" s="267">
        <v>222</v>
      </c>
    </row>
    <row r="1260" spans="1:2">
      <c r="A1260" s="268">
        <v>44265.333333333328</v>
      </c>
      <c r="B1260" s="267">
        <v>234</v>
      </c>
    </row>
    <row r="1261" spans="1:2">
      <c r="A1261" s="268">
        <v>44266.333333333328</v>
      </c>
      <c r="B1261" s="267">
        <v>234</v>
      </c>
    </row>
    <row r="1262" spans="1:2">
      <c r="A1262" s="268">
        <v>44267.333333333328</v>
      </c>
      <c r="B1262" s="267">
        <v>220</v>
      </c>
    </row>
    <row r="1263" spans="1:2">
      <c r="A1263" s="268">
        <v>44268.333333333328</v>
      </c>
      <c r="B1263" s="267">
        <v>214</v>
      </c>
    </row>
    <row r="1264" spans="1:2">
      <c r="A1264" s="268">
        <v>44269.333333333328</v>
      </c>
      <c r="B1264" s="267">
        <v>215</v>
      </c>
    </row>
    <row r="1265" spans="1:2">
      <c r="A1265" s="268">
        <v>44270.291666666672</v>
      </c>
      <c r="B1265" s="267">
        <v>554</v>
      </c>
    </row>
    <row r="1266" spans="1:2">
      <c r="A1266" s="268">
        <v>44298.291666666672</v>
      </c>
      <c r="B1266" s="267">
        <v>288</v>
      </c>
    </row>
    <row r="1267" spans="1:2">
      <c r="A1267" s="268">
        <v>44299.291666666672</v>
      </c>
      <c r="B1267" s="267">
        <v>339</v>
      </c>
    </row>
    <row r="1268" spans="1:2">
      <c r="A1268" s="268">
        <v>44300.291666666672</v>
      </c>
      <c r="B1268" s="267">
        <v>381</v>
      </c>
    </row>
    <row r="1269" spans="1:2">
      <c r="A1269" s="268">
        <v>44301.291666666672</v>
      </c>
      <c r="B1269" s="267">
        <v>376</v>
      </c>
    </row>
    <row r="1270" spans="1:2">
      <c r="A1270" s="268">
        <v>44302.291666666672</v>
      </c>
      <c r="B1270" s="267">
        <v>341</v>
      </c>
    </row>
    <row r="1271" spans="1:2">
      <c r="A1271" s="268">
        <v>44304.291666666672</v>
      </c>
      <c r="B1271" s="267">
        <v>275</v>
      </c>
    </row>
    <row r="1272" spans="1:2">
      <c r="A1272" s="268">
        <v>44305.291666666672</v>
      </c>
      <c r="B1272" s="267">
        <v>279</v>
      </c>
    </row>
    <row r="1273" spans="1:2">
      <c r="A1273" s="268">
        <v>44558.333333333328</v>
      </c>
      <c r="B1273" s="267">
        <v>541</v>
      </c>
    </row>
    <row r="1274" spans="1:2">
      <c r="A1274" s="268">
        <v>44559.333333333328</v>
      </c>
      <c r="B1274" s="267">
        <v>652</v>
      </c>
    </row>
    <row r="1275" spans="1:2">
      <c r="A1275" s="268">
        <v>44560.333333333328</v>
      </c>
      <c r="B1275" s="267">
        <v>511</v>
      </c>
    </row>
    <row r="1276" spans="1:2">
      <c r="A1276" s="268">
        <v>44561.333333333328</v>
      </c>
      <c r="B1276" s="267">
        <v>438</v>
      </c>
    </row>
    <row r="1277" spans="1:2">
      <c r="A1277" s="268">
        <v>44562.333333333328</v>
      </c>
      <c r="B1277" s="267">
        <v>387</v>
      </c>
    </row>
    <row r="1278" spans="1:2">
      <c r="A1278" s="268">
        <v>44563.333333333328</v>
      </c>
      <c r="B1278" s="267">
        <v>361</v>
      </c>
    </row>
    <row r="1279" spans="1:2">
      <c r="A1279" s="268">
        <v>44564.333333333328</v>
      </c>
      <c r="B1279" s="267">
        <v>356</v>
      </c>
    </row>
    <row r="1280" spans="1:2">
      <c r="A1280" s="268">
        <v>44565.333333333328</v>
      </c>
      <c r="B1280" s="267">
        <v>429</v>
      </c>
    </row>
    <row r="1281" spans="1:2">
      <c r="A1281" s="268">
        <v>44566.333333333328</v>
      </c>
      <c r="B1281" s="267">
        <v>478</v>
      </c>
    </row>
    <row r="1282" spans="1:2">
      <c r="A1282" s="268">
        <v>44567.333333333328</v>
      </c>
      <c r="B1282" s="267">
        <v>470</v>
      </c>
    </row>
    <row r="1283" spans="1:2">
      <c r="A1283" s="268">
        <v>44568.333333333328</v>
      </c>
      <c r="B1283" s="267">
        <v>462</v>
      </c>
    </row>
    <row r="1284" spans="1:2">
      <c r="A1284" s="268">
        <v>44569.333333333328</v>
      </c>
      <c r="B1284" s="267">
        <v>488</v>
      </c>
    </row>
    <row r="1285" spans="1:2">
      <c r="A1285" s="268">
        <v>44570.333333333328</v>
      </c>
      <c r="B1285" s="267">
        <v>425</v>
      </c>
    </row>
    <row r="1286" spans="1:2">
      <c r="A1286" s="268">
        <v>44571.333333333328</v>
      </c>
      <c r="B1286" s="267">
        <v>388</v>
      </c>
    </row>
    <row r="1287" spans="1:2">
      <c r="A1287" s="268">
        <v>44572.333333333328</v>
      </c>
      <c r="B1287" s="267">
        <v>375</v>
      </c>
    </row>
    <row r="1288" spans="1:2">
      <c r="A1288" s="268">
        <v>44573.333333333328</v>
      </c>
      <c r="B1288" s="267">
        <v>359</v>
      </c>
    </row>
    <row r="1289" spans="1:2">
      <c r="A1289" s="268">
        <v>44574.333333333328</v>
      </c>
      <c r="B1289" s="267">
        <v>352</v>
      </c>
    </row>
    <row r="1290" spans="1:2">
      <c r="A1290" s="268">
        <v>44575.333333333328</v>
      </c>
      <c r="B1290" s="267">
        <v>344</v>
      </c>
    </row>
    <row r="1291" spans="1:2">
      <c r="A1291" s="268">
        <v>44576.333333333328</v>
      </c>
      <c r="B1291" s="267">
        <v>337</v>
      </c>
    </row>
    <row r="1292" spans="1:2">
      <c r="A1292" s="268">
        <v>44577.333333333328</v>
      </c>
      <c r="B1292" s="267">
        <v>332</v>
      </c>
    </row>
    <row r="1293" spans="1:2">
      <c r="A1293" s="268">
        <v>44578.333333333328</v>
      </c>
      <c r="B1293" s="267">
        <v>328</v>
      </c>
    </row>
    <row r="1294" spans="1:2">
      <c r="A1294" s="268">
        <v>44579.333333333328</v>
      </c>
      <c r="B1294" s="267">
        <v>322</v>
      </c>
    </row>
    <row r="1295" spans="1:2">
      <c r="A1295" s="268">
        <v>44580.333333333328</v>
      </c>
      <c r="B1295" s="267">
        <v>316</v>
      </c>
    </row>
    <row r="1296" spans="1:2">
      <c r="A1296" s="268">
        <v>44581.333333333328</v>
      </c>
      <c r="B1296" s="267">
        <v>314</v>
      </c>
    </row>
    <row r="1297" spans="1:2">
      <c r="A1297" s="268">
        <v>44582.333333333328</v>
      </c>
      <c r="B1297" s="267">
        <v>308</v>
      </c>
    </row>
    <row r="1298" spans="1:2">
      <c r="A1298" s="268">
        <v>44583.333333333328</v>
      </c>
      <c r="B1298" s="267">
        <v>308</v>
      </c>
    </row>
    <row r="1299" spans="1:2">
      <c r="A1299" s="268">
        <v>44584.333333333328</v>
      </c>
      <c r="B1299" s="267">
        <v>307</v>
      </c>
    </row>
    <row r="1300" spans="1:2">
      <c r="A1300" s="268">
        <v>44585.333333333328</v>
      </c>
      <c r="B1300" s="267">
        <v>306</v>
      </c>
    </row>
    <row r="1301" spans="1:2">
      <c r="A1301" s="268">
        <v>44586.333333333328</v>
      </c>
      <c r="B1301" s="267">
        <v>305</v>
      </c>
    </row>
    <row r="1302" spans="1:2">
      <c r="A1302" s="268">
        <v>44587.333333333328</v>
      </c>
      <c r="B1302" s="267">
        <v>296</v>
      </c>
    </row>
    <row r="1303" spans="1:2">
      <c r="A1303" s="268">
        <v>44588.333333333328</v>
      </c>
      <c r="B1303" s="267">
        <v>299</v>
      </c>
    </row>
    <row r="1304" spans="1:2">
      <c r="A1304" s="268">
        <v>44589.333333333328</v>
      </c>
      <c r="B1304" s="267">
        <v>323</v>
      </c>
    </row>
    <row r="1305" spans="1:2">
      <c r="A1305" s="268">
        <v>44590.333333333328</v>
      </c>
      <c r="B1305" s="267">
        <v>322</v>
      </c>
    </row>
    <row r="1306" spans="1:2">
      <c r="A1306" s="268">
        <v>44591.333333333328</v>
      </c>
      <c r="B1306" s="267">
        <v>318</v>
      </c>
    </row>
    <row r="1307" spans="1:2">
      <c r="A1307" s="268">
        <v>44592.333333333328</v>
      </c>
      <c r="B1307" s="267">
        <v>317</v>
      </c>
    </row>
    <row r="1308" spans="1:2">
      <c r="A1308" s="268">
        <v>44593.333333333328</v>
      </c>
      <c r="B1308" s="267">
        <v>315</v>
      </c>
    </row>
    <row r="1309" spans="1:2">
      <c r="A1309" s="268">
        <v>44594.333333333328</v>
      </c>
      <c r="B1309" s="267">
        <v>312</v>
      </c>
    </row>
    <row r="1310" spans="1:2">
      <c r="A1310" s="268">
        <v>44595.333333333328</v>
      </c>
      <c r="B1310" s="267">
        <v>309</v>
      </c>
    </row>
    <row r="1311" spans="1:2">
      <c r="A1311" s="268">
        <v>44596.333333333328</v>
      </c>
      <c r="B1311" s="267">
        <v>305</v>
      </c>
    </row>
    <row r="1312" spans="1:2">
      <c r="A1312" s="268">
        <v>44597.333333333328</v>
      </c>
      <c r="B1312" s="267">
        <v>302</v>
      </c>
    </row>
    <row r="1313" spans="1:2">
      <c r="A1313" s="268">
        <v>44598.333333333328</v>
      </c>
      <c r="B1313" s="267">
        <v>301</v>
      </c>
    </row>
    <row r="1314" spans="1:2">
      <c r="A1314" s="268">
        <v>44599.333333333328</v>
      </c>
      <c r="B1314" s="267">
        <v>301</v>
      </c>
    </row>
    <row r="1315" spans="1:2">
      <c r="A1315" s="268">
        <v>44600.333333333328</v>
      </c>
      <c r="B1315" s="267">
        <v>302</v>
      </c>
    </row>
    <row r="1316" spans="1:2">
      <c r="A1316" s="268">
        <v>44601.333333333328</v>
      </c>
      <c r="B1316" s="267">
        <v>302</v>
      </c>
    </row>
    <row r="1317" spans="1:2">
      <c r="A1317" s="268">
        <v>44602.333333333328</v>
      </c>
      <c r="B1317" s="267">
        <v>311</v>
      </c>
    </row>
    <row r="1318" spans="1:2">
      <c r="A1318" s="268">
        <v>44603.333333333328</v>
      </c>
      <c r="B1318" s="267">
        <v>324</v>
      </c>
    </row>
    <row r="1319" spans="1:2">
      <c r="A1319" s="268">
        <v>44604.333333333328</v>
      </c>
      <c r="B1319" s="267">
        <v>332</v>
      </c>
    </row>
    <row r="1320" spans="1:2">
      <c r="A1320" s="268">
        <v>44605.333333333328</v>
      </c>
      <c r="B1320" s="267">
        <v>329</v>
      </c>
    </row>
    <row r="1321" spans="1:2">
      <c r="A1321" s="268">
        <v>44606.333333333328</v>
      </c>
      <c r="B1321" s="267">
        <v>330</v>
      </c>
    </row>
    <row r="1322" spans="1:2">
      <c r="A1322" s="268">
        <v>44607.333333333328</v>
      </c>
      <c r="B1322" s="267">
        <v>324</v>
      </c>
    </row>
    <row r="1323" spans="1:2">
      <c r="A1323" s="268">
        <v>44608.333333333328</v>
      </c>
      <c r="B1323" s="267">
        <v>314</v>
      </c>
    </row>
    <row r="1324" spans="1:2">
      <c r="A1324" s="268">
        <v>44609.333333333328</v>
      </c>
      <c r="B1324" s="267">
        <v>319</v>
      </c>
    </row>
    <row r="1325" spans="1:2">
      <c r="A1325" s="268">
        <v>44662.291666666672</v>
      </c>
      <c r="B1325" s="267">
        <v>292</v>
      </c>
    </row>
    <row r="1326" spans="1:2">
      <c r="A1326" s="268">
        <v>44663.291666666672</v>
      </c>
      <c r="B1326" s="267">
        <v>301</v>
      </c>
    </row>
    <row r="1327" spans="1:2">
      <c r="A1327" s="268">
        <v>44664.291666666672</v>
      </c>
      <c r="B1327" s="267">
        <v>291</v>
      </c>
    </row>
    <row r="1328" spans="1:2">
      <c r="A1328" s="268">
        <v>44665.291666666672</v>
      </c>
      <c r="B1328" s="267">
        <v>303</v>
      </c>
    </row>
    <row r="1329" spans="1:2">
      <c r="A1329" s="268">
        <v>44666.291666666672</v>
      </c>
      <c r="B1329" s="267">
        <v>365</v>
      </c>
    </row>
    <row r="1330" spans="1:2">
      <c r="A1330" s="268">
        <v>44667.291666666672</v>
      </c>
      <c r="B1330" s="267">
        <v>503</v>
      </c>
    </row>
    <row r="1331" spans="1:2">
      <c r="A1331" s="268">
        <v>44668.291666666672</v>
      </c>
      <c r="B1331" s="267">
        <v>462</v>
      </c>
    </row>
    <row r="1332" spans="1:2">
      <c r="A1332" s="268">
        <v>44669.291666666672</v>
      </c>
      <c r="B1332" s="267">
        <v>370</v>
      </c>
    </row>
    <row r="1333" spans="1:2">
      <c r="A1333" s="268">
        <v>44670.291666666672</v>
      </c>
      <c r="B1333" s="267">
        <v>460</v>
      </c>
    </row>
    <row r="1334" spans="1:2">
      <c r="A1334" s="268">
        <v>44671.291666666672</v>
      </c>
      <c r="B1334" s="267">
        <v>412</v>
      </c>
    </row>
    <row r="1335" spans="1:2">
      <c r="A1335" s="268">
        <v>44672.291666666672</v>
      </c>
      <c r="B1335" s="267">
        <v>481</v>
      </c>
    </row>
    <row r="1336" spans="1:2">
      <c r="A1336" s="268">
        <v>44673.291666666672</v>
      </c>
      <c r="B1336" s="267">
        <v>474</v>
      </c>
    </row>
    <row r="1337" spans="1:2">
      <c r="A1337" s="268">
        <v>44674.291666666672</v>
      </c>
      <c r="B1337" s="267">
        <v>417</v>
      </c>
    </row>
    <row r="1338" spans="1:2">
      <c r="A1338" s="268">
        <v>44675.291666666672</v>
      </c>
      <c r="B1338" s="267">
        <v>392</v>
      </c>
    </row>
    <row r="1339" spans="1:2">
      <c r="A1339" s="268">
        <v>44676.291666666672</v>
      </c>
      <c r="B1339" s="267">
        <v>379</v>
      </c>
    </row>
    <row r="1340" spans="1:2">
      <c r="A1340" s="268">
        <v>44677.291666666672</v>
      </c>
      <c r="B1340" s="267">
        <v>372</v>
      </c>
    </row>
    <row r="1341" spans="1:2">
      <c r="A1341" s="268">
        <v>44678.291666666672</v>
      </c>
      <c r="B1341" s="267">
        <v>369</v>
      </c>
    </row>
    <row r="1342" spans="1:2">
      <c r="A1342" s="268">
        <v>44679.291666666672</v>
      </c>
      <c r="B1342" s="267">
        <v>360</v>
      </c>
    </row>
    <row r="1343" spans="1:2">
      <c r="A1343" s="268">
        <v>44680.291666666672</v>
      </c>
      <c r="B1343" s="267">
        <v>350</v>
      </c>
    </row>
    <row r="1344" spans="1:2">
      <c r="A1344" s="268">
        <v>44681.291666666672</v>
      </c>
      <c r="B1344" s="267">
        <v>341</v>
      </c>
    </row>
    <row r="1345" spans="1:2">
      <c r="A1345" s="268">
        <v>44856.291666666672</v>
      </c>
      <c r="B1345" s="267">
        <v>176</v>
      </c>
    </row>
    <row r="1346" spans="1:2">
      <c r="A1346" s="268">
        <v>44857.291666666672</v>
      </c>
      <c r="B1346" s="267">
        <v>175</v>
      </c>
    </row>
    <row r="1347" spans="1:2">
      <c r="A1347" s="268">
        <v>44858.291666666672</v>
      </c>
      <c r="B1347" s="267">
        <v>176</v>
      </c>
    </row>
    <row r="1348" spans="1:2">
      <c r="A1348" s="268">
        <v>44859.291666666672</v>
      </c>
      <c r="B1348" s="267">
        <v>173</v>
      </c>
    </row>
    <row r="1349" spans="1:2">
      <c r="A1349" s="268">
        <v>44860.291666666672</v>
      </c>
      <c r="B1349" s="267">
        <v>173</v>
      </c>
    </row>
    <row r="1350" spans="1:2">
      <c r="A1350" s="268">
        <v>44861.291666666672</v>
      </c>
      <c r="B1350" s="267">
        <v>173</v>
      </c>
    </row>
    <row r="1351" spans="1:2">
      <c r="A1351" s="268">
        <v>44862.291666666672</v>
      </c>
      <c r="B1351" s="267">
        <v>175</v>
      </c>
    </row>
    <row r="1352" spans="1:2">
      <c r="A1352" s="268">
        <v>44863.291666666672</v>
      </c>
      <c r="B1352" s="267">
        <v>177</v>
      </c>
    </row>
    <row r="1353" spans="1:2">
      <c r="A1353" s="268">
        <v>44864.291666666672</v>
      </c>
      <c r="B1353" s="267">
        <v>178</v>
      </c>
    </row>
    <row r="1354" spans="1:2">
      <c r="A1354" s="268">
        <v>44865.291666666672</v>
      </c>
      <c r="B1354" s="267">
        <v>179</v>
      </c>
    </row>
    <row r="1355" spans="1:2">
      <c r="A1355" s="268">
        <v>44866.291666666672</v>
      </c>
      <c r="B1355" s="267">
        <v>193</v>
      </c>
    </row>
    <row r="1356" spans="1:2">
      <c r="A1356" s="268">
        <v>44867.291666666672</v>
      </c>
      <c r="B1356" s="267">
        <v>197</v>
      </c>
    </row>
    <row r="1357" spans="1:2">
      <c r="A1357" s="268">
        <v>44868.291666666672</v>
      </c>
      <c r="B1357" s="267">
        <v>191</v>
      </c>
    </row>
    <row r="1358" spans="1:2">
      <c r="A1358" s="268">
        <v>44869.291666666672</v>
      </c>
      <c r="B1358" s="267">
        <v>186</v>
      </c>
    </row>
    <row r="1359" spans="1:2">
      <c r="A1359" s="268">
        <v>44870.291666666672</v>
      </c>
      <c r="B1359" s="267">
        <v>191</v>
      </c>
    </row>
    <row r="1360" spans="1:2">
      <c r="A1360" s="268">
        <v>44871.291666666672</v>
      </c>
      <c r="B1360" s="267">
        <v>200</v>
      </c>
    </row>
    <row r="1361" spans="1:2">
      <c r="A1361" s="268">
        <v>44872.333333333328</v>
      </c>
      <c r="B1361" s="267">
        <v>214</v>
      </c>
    </row>
    <row r="1362" spans="1:2">
      <c r="A1362" s="268">
        <v>44873.333333333328</v>
      </c>
      <c r="B1362" s="267">
        <v>237</v>
      </c>
    </row>
    <row r="1363" spans="1:2">
      <c r="A1363" s="268">
        <v>44874.333333333328</v>
      </c>
      <c r="B1363" s="267">
        <v>267</v>
      </c>
    </row>
    <row r="1364" spans="1:2">
      <c r="A1364" s="268">
        <v>44875.333333333328</v>
      </c>
      <c r="B1364" s="267">
        <v>207</v>
      </c>
    </row>
    <row r="1365" spans="1:2">
      <c r="A1365" s="268">
        <v>44876.333333333328</v>
      </c>
      <c r="B1365" s="267">
        <v>189</v>
      </c>
    </row>
    <row r="1366" spans="1:2">
      <c r="A1366" s="268">
        <v>44877.333333333328</v>
      </c>
      <c r="B1366" s="267">
        <v>188</v>
      </c>
    </row>
    <row r="1367" spans="1:2">
      <c r="A1367" s="268">
        <v>44878.333333333328</v>
      </c>
      <c r="B1367" s="267">
        <v>184</v>
      </c>
    </row>
    <row r="1368" spans="1:2">
      <c r="A1368" s="268">
        <v>44879.333333333328</v>
      </c>
      <c r="B1368" s="267">
        <v>184</v>
      </c>
    </row>
    <row r="1369" spans="1:2">
      <c r="A1369" s="268">
        <v>44880.333333333328</v>
      </c>
      <c r="B1369" s="267">
        <v>182</v>
      </c>
    </row>
    <row r="1370" spans="1:2">
      <c r="A1370" s="268">
        <v>44881.333333333328</v>
      </c>
      <c r="B1370" s="267">
        <v>184</v>
      </c>
    </row>
    <row r="1371" spans="1:2">
      <c r="A1371" s="268">
        <v>44882.333333333328</v>
      </c>
      <c r="B1371" s="267">
        <v>185</v>
      </c>
    </row>
    <row r="1372" spans="1:2">
      <c r="A1372" s="268">
        <v>44883.333333333328</v>
      </c>
      <c r="B1372" s="267">
        <v>185</v>
      </c>
    </row>
    <row r="1373" spans="1:2">
      <c r="A1373" s="268">
        <v>44884.333333333328</v>
      </c>
      <c r="B1373" s="267">
        <v>182</v>
      </c>
    </row>
    <row r="1374" spans="1:2">
      <c r="A1374" s="268">
        <v>44885.333333333328</v>
      </c>
      <c r="B1374" s="267">
        <v>179</v>
      </c>
    </row>
    <row r="1375" spans="1:2">
      <c r="A1375" s="268">
        <v>44886.333333333328</v>
      </c>
      <c r="B1375" s="267">
        <v>180</v>
      </c>
    </row>
    <row r="1376" spans="1:2">
      <c r="A1376" s="268">
        <v>44887.333333333328</v>
      </c>
      <c r="B1376" s="267">
        <v>180</v>
      </c>
    </row>
    <row r="1377" spans="1:2">
      <c r="A1377" s="268">
        <v>44964.333333333328</v>
      </c>
      <c r="B1377" s="267">
        <v>419</v>
      </c>
    </row>
    <row r="1378" spans="1:2">
      <c r="A1378" s="268">
        <v>44965.333333333328</v>
      </c>
      <c r="B1378" s="267">
        <v>394</v>
      </c>
    </row>
    <row r="1379" spans="1:2">
      <c r="A1379" s="268">
        <v>44966.333333333328</v>
      </c>
      <c r="B1379" s="267">
        <v>383</v>
      </c>
    </row>
    <row r="1380" spans="1:2">
      <c r="A1380" s="268">
        <v>44967.333333333328</v>
      </c>
      <c r="B1380" s="267">
        <v>381</v>
      </c>
    </row>
    <row r="1381" spans="1:2">
      <c r="A1381" s="268">
        <v>44968.333333333328</v>
      </c>
      <c r="B1381" s="267">
        <v>384</v>
      </c>
    </row>
    <row r="1382" spans="1:2">
      <c r="A1382" s="268">
        <v>44969.333333333328</v>
      </c>
      <c r="B1382" s="267">
        <v>374</v>
      </c>
    </row>
    <row r="1383" spans="1:2">
      <c r="A1383" s="268">
        <v>44970.333333333328</v>
      </c>
      <c r="B1383" s="267">
        <v>360</v>
      </c>
    </row>
    <row r="1384" spans="1:2">
      <c r="A1384" s="268">
        <v>44971.333333333328</v>
      </c>
      <c r="B1384" s="267">
        <v>356</v>
      </c>
    </row>
    <row r="1385" spans="1:2">
      <c r="A1385" s="268">
        <v>44987.333333333328</v>
      </c>
      <c r="B1385" s="267">
        <v>453</v>
      </c>
    </row>
    <row r="1386" spans="1:2">
      <c r="A1386" s="268">
        <v>44988.333333333328</v>
      </c>
      <c r="B1386" s="267">
        <v>441</v>
      </c>
    </row>
    <row r="1387" spans="1:2">
      <c r="A1387" s="268">
        <v>44989.333333333328</v>
      </c>
      <c r="B1387" s="267">
        <v>443</v>
      </c>
    </row>
    <row r="1388" spans="1:2">
      <c r="A1388" s="268">
        <v>44990.333333333328</v>
      </c>
      <c r="B1388" s="267">
        <v>497</v>
      </c>
    </row>
    <row r="1389" spans="1:2">
      <c r="A1389" s="268">
        <v>44991.333333333328</v>
      </c>
      <c r="B1389" s="267">
        <v>552</v>
      </c>
    </row>
    <row r="1390" spans="1:2">
      <c r="A1390" s="268">
        <v>44992.333333333328</v>
      </c>
      <c r="B1390" s="267">
        <v>688</v>
      </c>
    </row>
    <row r="1391" spans="1:2">
      <c r="A1391" s="268">
        <v>44993.333333333328</v>
      </c>
      <c r="B1391" s="267">
        <v>604</v>
      </c>
    </row>
    <row r="1392" spans="1:2">
      <c r="A1392" s="268">
        <v>44994.333333333328</v>
      </c>
      <c r="B1392" s="267">
        <v>1160</v>
      </c>
    </row>
    <row r="1393" spans="1:2">
      <c r="A1393" s="268">
        <v>44995.333333333328</v>
      </c>
      <c r="B1393" s="267">
        <v>1964</v>
      </c>
    </row>
    <row r="1394" spans="1:2">
      <c r="A1394" s="268">
        <v>44996.333333333328</v>
      </c>
      <c r="B1394" s="267">
        <v>806</v>
      </c>
    </row>
    <row r="1395" spans="1:2">
      <c r="A1395" s="268">
        <v>44997.333333333328</v>
      </c>
      <c r="B1395" s="267">
        <v>1307</v>
      </c>
    </row>
    <row r="1396" spans="1:2">
      <c r="A1396" s="268">
        <v>44998.291666666672</v>
      </c>
      <c r="B1396" s="267">
        <v>1421</v>
      </c>
    </row>
    <row r="1397" spans="1:2">
      <c r="A1397" s="268">
        <v>45030.291666666672</v>
      </c>
      <c r="B1397" s="267">
        <v>715</v>
      </c>
    </row>
    <row r="1398" spans="1:2">
      <c r="A1398" s="268">
        <v>45030.291666666672</v>
      </c>
      <c r="B1398" s="267">
        <v>715</v>
      </c>
    </row>
    <row r="1399" spans="1:2">
      <c r="A1399" s="268">
        <v>45030.291666666672</v>
      </c>
      <c r="B1399" s="267">
        <v>715</v>
      </c>
    </row>
    <row r="1400" spans="1:2">
      <c r="A1400" s="268">
        <v>45030.291666666672</v>
      </c>
      <c r="B1400" s="267">
        <v>715</v>
      </c>
    </row>
    <row r="1401" spans="1:2">
      <c r="A1401" s="268">
        <v>45030.291666666672</v>
      </c>
      <c r="B1401" s="267">
        <v>715</v>
      </c>
    </row>
    <row r="1402" spans="1:2">
      <c r="A1402" s="268">
        <v>45030.291666666672</v>
      </c>
      <c r="B1402" s="267">
        <v>715</v>
      </c>
    </row>
    <row r="1403" spans="1:2">
      <c r="A1403" s="268">
        <v>45030.291666666672</v>
      </c>
      <c r="B1403" s="267">
        <v>715</v>
      </c>
    </row>
    <row r="1404" spans="1:2">
      <c r="A1404" s="268">
        <v>45030.291666666672</v>
      </c>
      <c r="B1404" s="267">
        <v>715</v>
      </c>
    </row>
    <row r="1405" spans="1:2">
      <c r="A1405" s="268">
        <v>45203.291666666672</v>
      </c>
      <c r="B1405" s="267">
        <v>242</v>
      </c>
    </row>
    <row r="1406" spans="1:2">
      <c r="A1406" s="268">
        <v>45204.291666666672</v>
      </c>
      <c r="B1406" s="267">
        <v>240</v>
      </c>
    </row>
    <row r="1407" spans="1:2">
      <c r="A1407" s="268">
        <v>45205.291666666672</v>
      </c>
      <c r="B1407" s="267">
        <v>240</v>
      </c>
    </row>
    <row r="1408" spans="1:2">
      <c r="A1408" s="268">
        <v>45206.291666666672</v>
      </c>
      <c r="B1408" s="267">
        <v>238</v>
      </c>
    </row>
    <row r="1409" spans="1:2">
      <c r="A1409" s="268">
        <v>45207.291666666672</v>
      </c>
      <c r="B1409" s="267">
        <v>237</v>
      </c>
    </row>
    <row r="1410" spans="1:2">
      <c r="A1410" s="268">
        <v>45208.291666666672</v>
      </c>
      <c r="B1410" s="267">
        <v>237</v>
      </c>
    </row>
    <row r="1411" spans="1:2">
      <c r="A1411" s="268">
        <v>45209.291666666672</v>
      </c>
      <c r="B1411" s="267">
        <v>244</v>
      </c>
    </row>
    <row r="1412" spans="1:2">
      <c r="A1412" s="268">
        <v>45210.291666666672</v>
      </c>
      <c r="B1412" s="267">
        <v>252</v>
      </c>
    </row>
    <row r="1413" spans="1:2">
      <c r="A1413" s="268">
        <v>45211.291666666672</v>
      </c>
      <c r="B1413" s="267">
        <v>250</v>
      </c>
    </row>
    <row r="1414" spans="1:2">
      <c r="A1414" s="268">
        <v>45212.291666666672</v>
      </c>
      <c r="B1414" s="267">
        <v>247</v>
      </c>
    </row>
    <row r="1415" spans="1:2">
      <c r="A1415" s="268">
        <v>45213.291666666672</v>
      </c>
      <c r="B1415" s="267">
        <v>246</v>
      </c>
    </row>
    <row r="1416" spans="1:2">
      <c r="A1416" s="268">
        <v>45214.291666666672</v>
      </c>
      <c r="B1416" s="267">
        <v>242</v>
      </c>
    </row>
    <row r="1417" spans="1:2">
      <c r="A1417" s="268">
        <v>45215.291666666672</v>
      </c>
      <c r="B1417" s="267">
        <v>241</v>
      </c>
    </row>
    <row r="1418" spans="1:2">
      <c r="A1418" s="268">
        <v>45216.291666666672</v>
      </c>
      <c r="B1418" s="267">
        <v>243</v>
      </c>
    </row>
    <row r="1419" spans="1:2">
      <c r="A1419" s="268">
        <v>45217.291666666672</v>
      </c>
      <c r="B1419" s="267">
        <v>241</v>
      </c>
    </row>
    <row r="1420" spans="1:2">
      <c r="A1420" s="268">
        <v>45218.291666666672</v>
      </c>
      <c r="B1420" s="267">
        <v>240</v>
      </c>
    </row>
    <row r="1421" spans="1:2">
      <c r="A1421" s="268">
        <v>45219.291666666672</v>
      </c>
      <c r="B1421" s="267">
        <v>240</v>
      </c>
    </row>
    <row r="1422" spans="1:2">
      <c r="A1422" s="268">
        <v>45220.291666666672</v>
      </c>
      <c r="B1422" s="267">
        <v>243</v>
      </c>
    </row>
    <row r="1423" spans="1:2">
      <c r="A1423" s="268">
        <v>45221.291666666672</v>
      </c>
      <c r="B1423" s="267">
        <v>246</v>
      </c>
    </row>
    <row r="1424" spans="1:2">
      <c r="A1424" s="268">
        <v>45222.291666666672</v>
      </c>
      <c r="B1424" s="267">
        <v>253</v>
      </c>
    </row>
    <row r="1425" spans="1:2">
      <c r="A1425" s="268">
        <v>45223.291666666672</v>
      </c>
      <c r="B1425" s="267">
        <v>256</v>
      </c>
    </row>
    <row r="1426" spans="1:2">
      <c r="A1426" s="268">
        <v>45224.291666666672</v>
      </c>
      <c r="B1426" s="267">
        <v>256</v>
      </c>
    </row>
    <row r="1427" spans="1:2">
      <c r="A1427" s="268">
        <v>45225.291666666672</v>
      </c>
      <c r="B1427" s="267">
        <v>255</v>
      </c>
    </row>
    <row r="1428" spans="1:2">
      <c r="A1428" s="268">
        <v>45226.291666666672</v>
      </c>
      <c r="B1428" s="267">
        <v>252</v>
      </c>
    </row>
    <row r="1429" spans="1:2">
      <c r="A1429" s="268">
        <v>45227.291666666672</v>
      </c>
      <c r="B1429" s="267">
        <v>252</v>
      </c>
    </row>
    <row r="1430" spans="1:2">
      <c r="A1430" s="268">
        <v>45228.291666666672</v>
      </c>
      <c r="B1430" s="267">
        <v>255</v>
      </c>
    </row>
    <row r="1431" spans="1:2">
      <c r="A1431" s="268">
        <v>45229.291666666672</v>
      </c>
      <c r="B1431" s="267">
        <v>255</v>
      </c>
    </row>
    <row r="1432" spans="1:2">
      <c r="A1432" s="268">
        <v>45230.291666666672</v>
      </c>
      <c r="B1432" s="267">
        <v>255</v>
      </c>
    </row>
    <row r="1433" spans="1:2">
      <c r="A1433" s="268">
        <v>45231.291666666672</v>
      </c>
      <c r="B1433" s="267">
        <v>254</v>
      </c>
    </row>
    <row r="1434" spans="1:2">
      <c r="A1434" s="268">
        <v>45232.291666666672</v>
      </c>
      <c r="B1434" s="267">
        <v>258</v>
      </c>
    </row>
    <row r="1435" spans="1:2">
      <c r="A1435" s="268">
        <v>45233.291666666672</v>
      </c>
      <c r="B1435" s="267">
        <v>259</v>
      </c>
    </row>
    <row r="1436" spans="1:2">
      <c r="A1436" s="268">
        <v>45366.291666666672</v>
      </c>
      <c r="B1436" s="267">
        <v>550</v>
      </c>
    </row>
    <row r="1437" spans="1:2">
      <c r="A1437" s="268">
        <v>45367.291666666672</v>
      </c>
      <c r="B1437" s="267">
        <v>538</v>
      </c>
    </row>
    <row r="1438" spans="1:2">
      <c r="A1438" s="268">
        <v>45368.291666666672</v>
      </c>
      <c r="B1438" s="267">
        <v>528</v>
      </c>
    </row>
    <row r="1439" spans="1:2">
      <c r="A1439" s="268">
        <v>45369.291666666672</v>
      </c>
      <c r="B1439" s="267">
        <v>524</v>
      </c>
    </row>
    <row r="1440" spans="1:2">
      <c r="A1440" s="268">
        <v>45370.291666666672</v>
      </c>
      <c r="B1440" s="267">
        <v>525</v>
      </c>
    </row>
    <row r="1441" spans="1:2">
      <c r="A1441" s="268">
        <v>45371.291666666672</v>
      </c>
      <c r="B1441" s="267">
        <v>540</v>
      </c>
    </row>
    <row r="1442" spans="1:2">
      <c r="A1442" s="268">
        <v>45372.291666666672</v>
      </c>
      <c r="B1442" s="267">
        <v>540</v>
      </c>
    </row>
    <row r="1443" spans="1:2">
      <c r="A1443" s="268">
        <v>45373.291666666672</v>
      </c>
      <c r="B1443" s="267">
        <v>540</v>
      </c>
    </row>
    <row r="1444" spans="1:2">
      <c r="A1444" s="268">
        <v>45374.291666666672</v>
      </c>
      <c r="B1444" s="267">
        <v>697</v>
      </c>
    </row>
    <row r="1445" spans="1:2">
      <c r="A1445" s="268">
        <v>45375.291666666672</v>
      </c>
      <c r="B1445" s="267">
        <v>817</v>
      </c>
    </row>
    <row r="1446" spans="1:2">
      <c r="A1446" s="268">
        <v>45376.291666666672</v>
      </c>
      <c r="B1446" s="267">
        <v>628</v>
      </c>
    </row>
    <row r="1447" spans="1:2">
      <c r="A1447" s="268">
        <v>45377.291666666672</v>
      </c>
      <c r="B1447" s="267">
        <v>572</v>
      </c>
    </row>
    <row r="1448" spans="1:2">
      <c r="A1448" s="268">
        <v>45378.291666666672</v>
      </c>
      <c r="B1448" s="267">
        <v>580</v>
      </c>
    </row>
    <row r="1449" spans="1:2">
      <c r="A1449" s="268">
        <v>45379.291666666672</v>
      </c>
      <c r="B1449" s="267">
        <v>1003</v>
      </c>
    </row>
    <row r="1450" spans="1:2">
      <c r="A1450" s="268">
        <v>45380.291666666672</v>
      </c>
      <c r="B1450" s="267">
        <v>739</v>
      </c>
    </row>
    <row r="1451" spans="1:2">
      <c r="A1451" s="268">
        <v>45381.291666666672</v>
      </c>
      <c r="B1451" s="267">
        <v>1039</v>
      </c>
    </row>
    <row r="1452" spans="1:2">
      <c r="A1452" s="268">
        <v>45382.291666666672</v>
      </c>
      <c r="B1452" s="267">
        <v>806</v>
      </c>
    </row>
    <row r="1453" spans="1:2">
      <c r="A1453" s="268">
        <v>45383.291666666672</v>
      </c>
      <c r="B1453" s="267">
        <v>667</v>
      </c>
    </row>
    <row r="1454" spans="1:2">
      <c r="A1454" s="268">
        <v>45384.291666666672</v>
      </c>
      <c r="B1454" s="267">
        <v>622</v>
      </c>
    </row>
    <row r="1455" spans="1:2">
      <c r="A1455" s="268">
        <v>45385.291666666672</v>
      </c>
      <c r="B1455" s="267">
        <v>622</v>
      </c>
    </row>
    <row r="1456" spans="1:2">
      <c r="A1456" s="268">
        <v>45386.291666666672</v>
      </c>
      <c r="B1456" s="267">
        <v>686</v>
      </c>
    </row>
    <row r="1457" spans="1:2">
      <c r="A1457" s="268">
        <v>45387.291666666672</v>
      </c>
      <c r="B1457" s="267">
        <v>748</v>
      </c>
    </row>
    <row r="1458" spans="1:2">
      <c r="A1458" s="268">
        <v>45388.291666666672</v>
      </c>
      <c r="B1458" s="267">
        <v>667</v>
      </c>
    </row>
    <row r="1459" spans="1:2">
      <c r="A1459" s="268">
        <v>45389.291666666672</v>
      </c>
      <c r="B1459" s="267">
        <v>608</v>
      </c>
    </row>
    <row r="1460" spans="1:2">
      <c r="A1460" s="268">
        <v>45390.291666666672</v>
      </c>
      <c r="B1460" s="267">
        <v>578</v>
      </c>
    </row>
    <row r="1461" spans="1:2">
      <c r="A1461" s="268">
        <v>45391.291666666672</v>
      </c>
      <c r="B1461" s="267">
        <v>553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CF4E-E485-4EB6-9042-69D7E04BE5D5}">
  <sheetPr codeName="Sheet8"/>
  <dimension ref="A1:E6836"/>
  <sheetViews>
    <sheetView workbookViewId="0">
      <pane ySplit="1" topLeftCell="A2" activePane="bottomLeft" state="frozen"/>
      <selection pane="bottomLeft" sqref="A1:A1048576"/>
    </sheetView>
  </sheetViews>
  <sheetFormatPr defaultRowHeight="12.75"/>
  <cols>
    <col min="1" max="1" width="15.42578125" style="277" bestFit="1" customWidth="1"/>
    <col min="2" max="3" width="9.140625" style="1"/>
  </cols>
  <sheetData>
    <row r="1" spans="1:3">
      <c r="A1" s="277" t="s">
        <v>456</v>
      </c>
      <c r="B1" s="1" t="s">
        <v>455</v>
      </c>
      <c r="C1" s="1" t="s">
        <v>454</v>
      </c>
    </row>
    <row r="2" spans="1:3">
      <c r="A2" s="277">
        <v>37643.751481481479</v>
      </c>
      <c r="B2" s="1">
        <v>9.8000000000000007</v>
      </c>
      <c r="C2" s="1">
        <v>49.6</v>
      </c>
    </row>
    <row r="3" spans="1:3">
      <c r="A3" s="277">
        <v>37643.772314814814</v>
      </c>
      <c r="B3" s="1">
        <v>9.8000000000000007</v>
      </c>
      <c r="C3" s="1">
        <v>49.6</v>
      </c>
    </row>
    <row r="4" spans="1:3">
      <c r="A4" s="277">
        <v>37643.79314814815</v>
      </c>
      <c r="B4" s="1">
        <v>9.9</v>
      </c>
      <c r="C4" s="1">
        <v>49.9</v>
      </c>
    </row>
    <row r="5" spans="1:3">
      <c r="A5" s="277">
        <v>37643.813981481479</v>
      </c>
      <c r="B5" s="1">
        <v>9.9</v>
      </c>
      <c r="C5" s="1">
        <v>49.9</v>
      </c>
    </row>
    <row r="6" spans="1:3">
      <c r="A6" s="277">
        <v>37643.834814814814</v>
      </c>
      <c r="B6" s="1">
        <v>9.9</v>
      </c>
      <c r="C6" s="1">
        <v>49.9</v>
      </c>
    </row>
    <row r="7" spans="1:3">
      <c r="A7" s="277">
        <v>37643.85564814815</v>
      </c>
      <c r="B7" s="1">
        <v>9.9</v>
      </c>
      <c r="C7" s="1">
        <v>49.9</v>
      </c>
    </row>
    <row r="8" spans="1:3">
      <c r="A8" s="277">
        <v>37649.709236111114</v>
      </c>
      <c r="B8" s="1">
        <v>9.8000000000000007</v>
      </c>
      <c r="C8" s="1">
        <v>49.6</v>
      </c>
    </row>
    <row r="9" spans="1:3">
      <c r="A9" s="277">
        <v>37649.730069444442</v>
      </c>
      <c r="B9" s="1">
        <v>9.8000000000000007</v>
      </c>
      <c r="C9" s="1">
        <v>49.6</v>
      </c>
    </row>
    <row r="10" spans="1:3">
      <c r="A10" s="277">
        <v>37649.750902777778</v>
      </c>
      <c r="B10" s="1">
        <v>9.8000000000000007</v>
      </c>
      <c r="C10" s="1">
        <v>49.6</v>
      </c>
    </row>
    <row r="11" spans="1:3">
      <c r="A11" s="277">
        <v>37649.771736111114</v>
      </c>
      <c r="B11" s="1">
        <v>9.8000000000000007</v>
      </c>
      <c r="C11" s="1">
        <v>49.6</v>
      </c>
    </row>
    <row r="12" spans="1:3">
      <c r="A12" s="277">
        <v>37649.792569444442</v>
      </c>
      <c r="B12" s="1">
        <v>9.6</v>
      </c>
      <c r="C12" s="1">
        <v>49.3</v>
      </c>
    </row>
    <row r="13" spans="1:3">
      <c r="A13" s="277">
        <v>37649.813402777778</v>
      </c>
      <c r="B13" s="1">
        <v>9.8000000000000007</v>
      </c>
      <c r="C13" s="1">
        <v>49.6</v>
      </c>
    </row>
    <row r="14" spans="1:3">
      <c r="A14" s="277">
        <v>37652.880300925928</v>
      </c>
      <c r="B14" s="1">
        <v>10.9</v>
      </c>
      <c r="C14" s="1">
        <v>51.5</v>
      </c>
    </row>
    <row r="15" spans="1:3">
      <c r="A15" s="277">
        <v>37652.901134259257</v>
      </c>
      <c r="B15" s="1">
        <v>10.7</v>
      </c>
      <c r="C15" s="1">
        <v>51.3</v>
      </c>
    </row>
    <row r="16" spans="1:3">
      <c r="A16" s="277">
        <v>37652.921967592592</v>
      </c>
      <c r="B16" s="1">
        <v>10.7</v>
      </c>
      <c r="C16" s="1">
        <v>51.3</v>
      </c>
    </row>
    <row r="17" spans="1:3">
      <c r="A17" s="277">
        <v>37652.942800925928</v>
      </c>
      <c r="B17" s="1">
        <v>10.7</v>
      </c>
      <c r="C17" s="1">
        <v>51.3</v>
      </c>
    </row>
    <row r="18" spans="1:3">
      <c r="A18" s="277">
        <v>37652.963634259257</v>
      </c>
      <c r="B18" s="1">
        <v>10.7</v>
      </c>
      <c r="C18" s="1">
        <v>51.3</v>
      </c>
    </row>
    <row r="19" spans="1:3">
      <c r="A19" s="277">
        <v>37652.984467592592</v>
      </c>
      <c r="B19" s="1">
        <v>10.7</v>
      </c>
      <c r="C19" s="1">
        <v>51.3</v>
      </c>
    </row>
    <row r="20" spans="1:3">
      <c r="A20" s="277">
        <v>37655.713634259257</v>
      </c>
      <c r="B20" s="1">
        <v>8.6999999999999993</v>
      </c>
      <c r="C20" s="1">
        <v>47.6</v>
      </c>
    </row>
    <row r="21" spans="1:3">
      <c r="A21" s="277">
        <v>37655.734467592592</v>
      </c>
      <c r="B21" s="1">
        <v>8.6999999999999993</v>
      </c>
      <c r="C21" s="1">
        <v>47.6</v>
      </c>
    </row>
    <row r="22" spans="1:3">
      <c r="A22" s="277">
        <v>37655.755300925928</v>
      </c>
      <c r="B22" s="1">
        <v>8.5</v>
      </c>
      <c r="C22" s="1">
        <v>47.4</v>
      </c>
    </row>
    <row r="23" spans="1:3">
      <c r="A23" s="277">
        <v>37655.776134259257</v>
      </c>
      <c r="B23" s="1">
        <v>8.5</v>
      </c>
      <c r="C23" s="1">
        <v>47.4</v>
      </c>
    </row>
    <row r="24" spans="1:3">
      <c r="A24" s="277">
        <v>37655.796967592592</v>
      </c>
      <c r="B24" s="1">
        <v>8.5</v>
      </c>
      <c r="C24" s="1">
        <v>47.4</v>
      </c>
    </row>
    <row r="25" spans="1:3">
      <c r="A25" s="277">
        <v>37655.817800925928</v>
      </c>
      <c r="B25" s="1">
        <v>8.5</v>
      </c>
      <c r="C25" s="1">
        <v>47.4</v>
      </c>
    </row>
    <row r="26" spans="1:3">
      <c r="A26" s="277">
        <v>37655.838634259257</v>
      </c>
      <c r="B26" s="1">
        <v>8.5</v>
      </c>
      <c r="C26" s="1">
        <v>47.4</v>
      </c>
    </row>
    <row r="27" spans="1:3">
      <c r="A27" s="277">
        <v>37655.859467592592</v>
      </c>
      <c r="B27" s="1">
        <v>8.5</v>
      </c>
      <c r="C27" s="1">
        <v>47.4</v>
      </c>
    </row>
    <row r="28" spans="1:3">
      <c r="A28" s="277">
        <v>37658.764699074076</v>
      </c>
      <c r="B28" s="1">
        <v>7.8</v>
      </c>
      <c r="C28" s="1">
        <v>46</v>
      </c>
    </row>
    <row r="29" spans="1:3">
      <c r="A29" s="277">
        <v>37658.785532407404</v>
      </c>
      <c r="B29" s="1">
        <v>7.8</v>
      </c>
      <c r="C29" s="1">
        <v>46</v>
      </c>
    </row>
    <row r="30" spans="1:3">
      <c r="A30" s="277">
        <v>37658.80636574074</v>
      </c>
      <c r="B30" s="1">
        <v>7.8</v>
      </c>
      <c r="C30" s="1">
        <v>46</v>
      </c>
    </row>
    <row r="31" spans="1:3">
      <c r="A31" s="277">
        <v>37658.827199074076</v>
      </c>
      <c r="B31" s="1">
        <v>7.6</v>
      </c>
      <c r="C31" s="1">
        <v>45.7</v>
      </c>
    </row>
    <row r="32" spans="1:3">
      <c r="A32" s="277">
        <v>37658.848032407404</v>
      </c>
      <c r="B32" s="1">
        <v>7.6</v>
      </c>
      <c r="C32" s="1">
        <v>45.7</v>
      </c>
    </row>
    <row r="33" spans="1:3">
      <c r="A33" s="277">
        <v>37658.86886574074</v>
      </c>
      <c r="B33" s="1">
        <v>7.6</v>
      </c>
      <c r="C33" s="1">
        <v>45.7</v>
      </c>
    </row>
    <row r="34" spans="1:3">
      <c r="A34" s="277">
        <v>37662.723032407404</v>
      </c>
      <c r="B34" s="1">
        <v>8.4</v>
      </c>
      <c r="C34" s="1">
        <v>47.1</v>
      </c>
    </row>
    <row r="35" spans="1:3">
      <c r="A35" s="277">
        <v>37662.74386574074</v>
      </c>
      <c r="B35" s="1">
        <v>8.4</v>
      </c>
      <c r="C35" s="1">
        <v>47.1</v>
      </c>
    </row>
    <row r="36" spans="1:3">
      <c r="A36" s="277">
        <v>37662.764699074076</v>
      </c>
      <c r="B36" s="1">
        <v>8.4</v>
      </c>
      <c r="C36" s="1">
        <v>47.1</v>
      </c>
    </row>
    <row r="37" spans="1:3">
      <c r="A37" s="277">
        <v>37662.785532407404</v>
      </c>
      <c r="B37" s="1">
        <v>8.4</v>
      </c>
      <c r="C37" s="1">
        <v>47.1</v>
      </c>
    </row>
    <row r="38" spans="1:3">
      <c r="A38" s="277">
        <v>37662.80636574074</v>
      </c>
      <c r="B38" s="1">
        <v>8.4</v>
      </c>
      <c r="C38" s="1">
        <v>47.1</v>
      </c>
    </row>
    <row r="39" spans="1:3">
      <c r="A39" s="277">
        <v>37662.827199074076</v>
      </c>
      <c r="B39" s="1">
        <v>8.1999999999999993</v>
      </c>
      <c r="C39" s="1">
        <v>46.8</v>
      </c>
    </row>
    <row r="40" spans="1:3">
      <c r="A40" s="277">
        <v>37665.719097222223</v>
      </c>
      <c r="B40" s="1">
        <v>10.199999999999999</v>
      </c>
      <c r="C40" s="1">
        <v>50.4</v>
      </c>
    </row>
    <row r="41" spans="1:3">
      <c r="A41" s="277">
        <v>37665.739930555559</v>
      </c>
      <c r="B41" s="1">
        <v>10.4</v>
      </c>
      <c r="C41" s="1">
        <v>50.7</v>
      </c>
    </row>
    <row r="42" spans="1:3">
      <c r="A42" s="277">
        <v>37665.760763888888</v>
      </c>
      <c r="B42" s="1">
        <v>10.4</v>
      </c>
      <c r="C42" s="1">
        <v>50.7</v>
      </c>
    </row>
    <row r="43" spans="1:3">
      <c r="A43" s="277">
        <v>37665.781597222223</v>
      </c>
      <c r="B43" s="1">
        <v>10.4</v>
      </c>
      <c r="C43" s="1">
        <v>50.7</v>
      </c>
    </row>
    <row r="44" spans="1:3">
      <c r="A44" s="277">
        <v>37665.802430555559</v>
      </c>
      <c r="B44" s="1">
        <v>10.4</v>
      </c>
      <c r="C44" s="1">
        <v>50.7</v>
      </c>
    </row>
    <row r="45" spans="1:3">
      <c r="A45" s="277">
        <v>37665.823263888888</v>
      </c>
      <c r="B45" s="1">
        <v>10.4</v>
      </c>
      <c r="C45" s="1">
        <v>50.7</v>
      </c>
    </row>
    <row r="46" spans="1:3">
      <c r="A46" s="277">
        <v>37669.760763888888</v>
      </c>
      <c r="B46" s="1">
        <v>9.8000000000000007</v>
      </c>
      <c r="C46" s="1">
        <v>49.6</v>
      </c>
    </row>
    <row r="47" spans="1:3">
      <c r="A47" s="277">
        <v>37669.781597222223</v>
      </c>
      <c r="B47" s="1">
        <v>9.8000000000000007</v>
      </c>
      <c r="C47" s="1">
        <v>49.6</v>
      </c>
    </row>
    <row r="48" spans="1:3">
      <c r="A48" s="277">
        <v>37669.802430555559</v>
      </c>
      <c r="B48" s="1">
        <v>9.8000000000000007</v>
      </c>
      <c r="C48" s="1">
        <v>49.6</v>
      </c>
    </row>
    <row r="49" spans="1:3">
      <c r="A49" s="277">
        <v>37669.823263888888</v>
      </c>
      <c r="B49" s="1">
        <v>9.8000000000000007</v>
      </c>
      <c r="C49" s="1">
        <v>49.6</v>
      </c>
    </row>
    <row r="50" spans="1:3">
      <c r="A50" s="277">
        <v>37669.844097222223</v>
      </c>
      <c r="B50" s="1">
        <v>9.8000000000000007</v>
      </c>
      <c r="C50" s="1">
        <v>49.6</v>
      </c>
    </row>
    <row r="51" spans="1:3">
      <c r="A51" s="277">
        <v>37669.864930555559</v>
      </c>
      <c r="B51" s="1">
        <v>9.8000000000000007</v>
      </c>
      <c r="C51" s="1">
        <v>49.6</v>
      </c>
    </row>
    <row r="52" spans="1:3">
      <c r="A52" s="277">
        <v>37672.724166666667</v>
      </c>
      <c r="B52" s="1">
        <v>9.6</v>
      </c>
      <c r="C52" s="1">
        <v>49.3</v>
      </c>
    </row>
    <row r="53" spans="1:3">
      <c r="A53" s="277">
        <v>37672.745000000003</v>
      </c>
      <c r="B53" s="1">
        <v>9.6</v>
      </c>
      <c r="C53" s="1">
        <v>49.3</v>
      </c>
    </row>
    <row r="54" spans="1:3">
      <c r="A54" s="277">
        <v>37672.765833333331</v>
      </c>
      <c r="B54" s="1">
        <v>9.6</v>
      </c>
      <c r="C54" s="1">
        <v>49.3</v>
      </c>
    </row>
    <row r="55" spans="1:3">
      <c r="A55" s="277">
        <v>37672.786666666667</v>
      </c>
      <c r="B55" s="1">
        <v>9.6</v>
      </c>
      <c r="C55" s="1">
        <v>49.3</v>
      </c>
    </row>
    <row r="56" spans="1:3">
      <c r="A56" s="277">
        <v>37672.807500000003</v>
      </c>
      <c r="B56" s="1">
        <v>9.6</v>
      </c>
      <c r="C56" s="1">
        <v>49.3</v>
      </c>
    </row>
    <row r="57" spans="1:3">
      <c r="A57" s="277">
        <v>37672.828333333331</v>
      </c>
      <c r="B57" s="1">
        <v>9.8000000000000007</v>
      </c>
      <c r="C57" s="1">
        <v>49.6</v>
      </c>
    </row>
    <row r="58" spans="1:3">
      <c r="A58" s="277">
        <v>37679.756712962961</v>
      </c>
      <c r="B58" s="1">
        <v>10.4</v>
      </c>
      <c r="C58" s="1">
        <v>50.7</v>
      </c>
    </row>
    <row r="59" spans="1:3">
      <c r="A59" s="277">
        <v>37679.777546296296</v>
      </c>
      <c r="B59" s="1">
        <v>10.199999999999999</v>
      </c>
      <c r="C59" s="1">
        <v>50.4</v>
      </c>
    </row>
    <row r="60" spans="1:3">
      <c r="A60" s="277">
        <v>37679.798379629632</v>
      </c>
      <c r="B60" s="1">
        <v>10.199999999999999</v>
      </c>
      <c r="C60" s="1">
        <v>50.4</v>
      </c>
    </row>
    <row r="61" spans="1:3">
      <c r="A61" s="277">
        <v>37679.819212962961</v>
      </c>
      <c r="B61" s="1">
        <v>10.199999999999999</v>
      </c>
      <c r="C61" s="1">
        <v>50.4</v>
      </c>
    </row>
    <row r="62" spans="1:3">
      <c r="A62" s="277">
        <v>37679.840046296296</v>
      </c>
      <c r="B62" s="1">
        <v>10.199999999999999</v>
      </c>
      <c r="C62" s="1">
        <v>50.4</v>
      </c>
    </row>
    <row r="63" spans="1:3">
      <c r="A63" s="277">
        <v>37679.860879629632</v>
      </c>
      <c r="B63" s="1">
        <v>10.1</v>
      </c>
      <c r="C63" s="1">
        <v>50.1</v>
      </c>
    </row>
    <row r="64" spans="1:3">
      <c r="A64" s="277">
        <v>37683.765185185184</v>
      </c>
      <c r="B64" s="1">
        <v>10.199999999999999</v>
      </c>
      <c r="C64" s="1">
        <v>50.4</v>
      </c>
    </row>
    <row r="65" spans="1:3">
      <c r="A65" s="277">
        <v>37683.78601851852</v>
      </c>
      <c r="B65" s="1">
        <v>10.199999999999999</v>
      </c>
      <c r="C65" s="1">
        <v>50.4</v>
      </c>
    </row>
    <row r="66" spans="1:3">
      <c r="A66" s="277">
        <v>37683.806851851848</v>
      </c>
      <c r="B66" s="1">
        <v>10.1</v>
      </c>
      <c r="C66" s="1">
        <v>50.1</v>
      </c>
    </row>
    <row r="67" spans="1:3">
      <c r="A67" s="277">
        <v>37683.827685185184</v>
      </c>
      <c r="B67" s="1">
        <v>10.1</v>
      </c>
      <c r="C67" s="1">
        <v>50.1</v>
      </c>
    </row>
    <row r="68" spans="1:3">
      <c r="A68" s="277">
        <v>37683.84851851852</v>
      </c>
      <c r="B68" s="1">
        <v>10.1</v>
      </c>
      <c r="C68" s="1">
        <v>50.1</v>
      </c>
    </row>
    <row r="69" spans="1:3">
      <c r="A69" s="277">
        <v>37683.869351851848</v>
      </c>
      <c r="B69" s="1">
        <v>9.9</v>
      </c>
      <c r="C69" s="1">
        <v>49.9</v>
      </c>
    </row>
    <row r="70" spans="1:3">
      <c r="A70" s="277">
        <v>37686.75439814815</v>
      </c>
      <c r="B70" s="1">
        <v>11.3</v>
      </c>
      <c r="C70" s="1">
        <v>52.4</v>
      </c>
    </row>
    <row r="71" spans="1:3">
      <c r="A71" s="277">
        <v>37686.775231481479</v>
      </c>
      <c r="B71" s="1">
        <v>11.3</v>
      </c>
      <c r="C71" s="1">
        <v>52.4</v>
      </c>
    </row>
    <row r="72" spans="1:3">
      <c r="A72" s="277">
        <v>37686.796064814815</v>
      </c>
      <c r="B72" s="1">
        <v>11.3</v>
      </c>
      <c r="C72" s="1">
        <v>52.4</v>
      </c>
    </row>
    <row r="73" spans="1:3">
      <c r="A73" s="277">
        <v>37686.81689814815</v>
      </c>
      <c r="B73" s="1">
        <v>11.2</v>
      </c>
      <c r="C73" s="1">
        <v>52.1</v>
      </c>
    </row>
    <row r="74" spans="1:3">
      <c r="A74" s="277">
        <v>37686.837731481479</v>
      </c>
      <c r="B74" s="1">
        <v>11.2</v>
      </c>
      <c r="C74" s="1">
        <v>52.1</v>
      </c>
    </row>
    <row r="75" spans="1:3">
      <c r="A75" s="277">
        <v>37686.858564814815</v>
      </c>
      <c r="B75" s="1">
        <v>11.2</v>
      </c>
      <c r="C75" s="1">
        <v>52.1</v>
      </c>
    </row>
    <row r="76" spans="1:3">
      <c r="A76" s="277">
        <v>37690.76834490741</v>
      </c>
      <c r="B76" s="1">
        <v>12.7</v>
      </c>
      <c r="C76" s="1">
        <v>54.9</v>
      </c>
    </row>
    <row r="77" spans="1:3">
      <c r="A77" s="277">
        <v>37690.789178240739</v>
      </c>
      <c r="B77" s="1">
        <v>12.7</v>
      </c>
      <c r="C77" s="1">
        <v>54.9</v>
      </c>
    </row>
    <row r="78" spans="1:3">
      <c r="A78" s="277">
        <v>37690.810011574074</v>
      </c>
      <c r="B78" s="1">
        <v>12.6</v>
      </c>
      <c r="C78" s="1">
        <v>54.6</v>
      </c>
    </row>
    <row r="79" spans="1:3">
      <c r="A79" s="277">
        <v>37690.83084490741</v>
      </c>
      <c r="B79" s="1">
        <v>12.6</v>
      </c>
      <c r="C79" s="1">
        <v>54.6</v>
      </c>
    </row>
    <row r="80" spans="1:3">
      <c r="A80" s="277">
        <v>37690.851678240739</v>
      </c>
      <c r="B80" s="1">
        <v>12.6</v>
      </c>
      <c r="C80" s="1">
        <v>54.6</v>
      </c>
    </row>
    <row r="81" spans="1:3">
      <c r="A81" s="277">
        <v>37690.872511574074</v>
      </c>
      <c r="B81" s="1">
        <v>12.6</v>
      </c>
      <c r="C81" s="1">
        <v>54.6</v>
      </c>
    </row>
    <row r="82" spans="1:3">
      <c r="A82" s="277">
        <v>37693.76730324074</v>
      </c>
      <c r="B82" s="1">
        <v>12.2</v>
      </c>
      <c r="C82" s="1">
        <v>54</v>
      </c>
    </row>
    <row r="83" spans="1:3">
      <c r="A83" s="277">
        <v>37693.788136574076</v>
      </c>
      <c r="B83" s="1">
        <v>12.2</v>
      </c>
      <c r="C83" s="1">
        <v>54</v>
      </c>
    </row>
    <row r="84" spans="1:3">
      <c r="A84" s="277">
        <v>37693.808969907404</v>
      </c>
      <c r="B84" s="1">
        <v>12.2</v>
      </c>
      <c r="C84" s="1">
        <v>54</v>
      </c>
    </row>
    <row r="85" spans="1:3">
      <c r="A85" s="277">
        <v>37693.82980324074</v>
      </c>
      <c r="B85" s="1">
        <v>12.2</v>
      </c>
      <c r="C85" s="1">
        <v>54</v>
      </c>
    </row>
    <row r="86" spans="1:3">
      <c r="A86" s="277">
        <v>37693.850636574076</v>
      </c>
      <c r="B86" s="1">
        <v>12.2</v>
      </c>
      <c r="C86" s="1">
        <v>54</v>
      </c>
    </row>
    <row r="87" spans="1:3">
      <c r="A87" s="277">
        <v>37693.871469907404</v>
      </c>
      <c r="B87" s="1">
        <v>12.2</v>
      </c>
      <c r="C87" s="1">
        <v>54</v>
      </c>
    </row>
    <row r="88" spans="1:3">
      <c r="A88" s="277">
        <v>37700.761817129627</v>
      </c>
      <c r="B88" s="1">
        <v>12.4</v>
      </c>
      <c r="C88" s="1">
        <v>54.3</v>
      </c>
    </row>
    <row r="89" spans="1:3">
      <c r="A89" s="277">
        <v>37700.782650462963</v>
      </c>
      <c r="B89" s="1">
        <v>12.4</v>
      </c>
      <c r="C89" s="1">
        <v>54.3</v>
      </c>
    </row>
    <row r="90" spans="1:3">
      <c r="A90" s="277">
        <v>37700.803483796299</v>
      </c>
      <c r="B90" s="1">
        <v>12.4</v>
      </c>
      <c r="C90" s="1">
        <v>54.3</v>
      </c>
    </row>
    <row r="91" spans="1:3">
      <c r="A91" s="277">
        <v>37700.824317129627</v>
      </c>
      <c r="B91" s="1">
        <v>12.2</v>
      </c>
      <c r="C91" s="1">
        <v>54</v>
      </c>
    </row>
    <row r="92" spans="1:3">
      <c r="A92" s="277">
        <v>37700.845150462963</v>
      </c>
      <c r="B92" s="1">
        <v>12.2</v>
      </c>
      <c r="C92" s="1">
        <v>54</v>
      </c>
    </row>
    <row r="93" spans="1:3">
      <c r="A93" s="277">
        <v>37700.865983796299</v>
      </c>
      <c r="B93" s="1">
        <v>12.2</v>
      </c>
      <c r="C93" s="1">
        <v>54</v>
      </c>
    </row>
    <row r="94" spans="1:3">
      <c r="A94" s="277">
        <v>37706.841574074075</v>
      </c>
      <c r="B94" s="1">
        <v>11.4</v>
      </c>
      <c r="C94" s="1">
        <v>52.4</v>
      </c>
    </row>
    <row r="95" spans="1:3">
      <c r="A95" s="277">
        <v>37706.862407407411</v>
      </c>
      <c r="B95" s="1">
        <v>11.2</v>
      </c>
      <c r="C95" s="1">
        <v>52.2</v>
      </c>
    </row>
    <row r="96" spans="1:3">
      <c r="A96" s="277">
        <v>37706.883240740739</v>
      </c>
      <c r="B96" s="1">
        <v>11</v>
      </c>
      <c r="C96" s="1">
        <v>51.9</v>
      </c>
    </row>
    <row r="97" spans="1:3">
      <c r="A97" s="277">
        <v>37706.904074074075</v>
      </c>
      <c r="B97" s="1">
        <v>10.9</v>
      </c>
      <c r="C97" s="1">
        <v>51.6</v>
      </c>
    </row>
    <row r="98" spans="1:3">
      <c r="A98" s="277">
        <v>37706.924907407411</v>
      </c>
      <c r="B98" s="1">
        <v>10.9</v>
      </c>
      <c r="C98" s="1">
        <v>51.6</v>
      </c>
    </row>
    <row r="99" spans="1:3">
      <c r="A99" s="277">
        <v>37706.945740740739</v>
      </c>
      <c r="B99" s="1">
        <v>10.7</v>
      </c>
      <c r="C99" s="1">
        <v>51.3</v>
      </c>
    </row>
    <row r="100" spans="1:3">
      <c r="A100" s="277">
        <v>37713.709293981483</v>
      </c>
      <c r="B100" s="1">
        <v>9.5</v>
      </c>
      <c r="C100" s="1">
        <v>49</v>
      </c>
    </row>
    <row r="101" spans="1:3">
      <c r="A101" s="277">
        <v>37713.730127314811</v>
      </c>
      <c r="B101" s="1">
        <v>9.5</v>
      </c>
      <c r="C101" s="1">
        <v>49</v>
      </c>
    </row>
    <row r="102" spans="1:3">
      <c r="A102" s="277">
        <v>37713.750960648147</v>
      </c>
      <c r="B102" s="1">
        <v>9.5</v>
      </c>
      <c r="C102" s="1">
        <v>49</v>
      </c>
    </row>
    <row r="103" spans="1:3">
      <c r="A103" s="277">
        <v>37713.771793981483</v>
      </c>
      <c r="B103" s="1">
        <v>9.3000000000000007</v>
      </c>
      <c r="C103" s="1">
        <v>48.7</v>
      </c>
    </row>
    <row r="104" spans="1:3">
      <c r="A104" s="277">
        <v>37713.792627314811</v>
      </c>
      <c r="B104" s="1">
        <v>9.3000000000000007</v>
      </c>
      <c r="C104" s="1">
        <v>48.7</v>
      </c>
    </row>
    <row r="105" spans="1:3">
      <c r="A105" s="277">
        <v>37713.813460648147</v>
      </c>
      <c r="B105" s="1">
        <v>9.3000000000000007</v>
      </c>
      <c r="C105" s="1">
        <v>48.7</v>
      </c>
    </row>
    <row r="106" spans="1:3">
      <c r="A106" s="277">
        <v>38000.594247685185</v>
      </c>
      <c r="B106" s="1">
        <v>8.1</v>
      </c>
      <c r="C106" s="1">
        <v>46.5</v>
      </c>
    </row>
    <row r="107" spans="1:3">
      <c r="A107" s="277">
        <v>38000.615081018521</v>
      </c>
      <c r="B107" s="1">
        <v>8.1</v>
      </c>
      <c r="C107" s="1">
        <v>46.5</v>
      </c>
    </row>
    <row r="108" spans="1:3">
      <c r="A108" s="277">
        <v>38000.635914351849</v>
      </c>
      <c r="B108" s="1">
        <v>8.1</v>
      </c>
      <c r="C108" s="1">
        <v>46.5</v>
      </c>
    </row>
    <row r="109" spans="1:3">
      <c r="A109" s="277">
        <v>38000.656747685185</v>
      </c>
      <c r="B109" s="1">
        <v>8.1</v>
      </c>
      <c r="C109" s="1">
        <v>46.5</v>
      </c>
    </row>
    <row r="110" spans="1:3">
      <c r="A110" s="277">
        <v>38000.677581018521</v>
      </c>
      <c r="B110" s="1">
        <v>8.1</v>
      </c>
      <c r="C110" s="1">
        <v>46.5</v>
      </c>
    </row>
    <row r="111" spans="1:3">
      <c r="A111" s="277">
        <v>38000.698414351849</v>
      </c>
      <c r="B111" s="1">
        <v>8.1999999999999993</v>
      </c>
      <c r="C111" s="1">
        <v>46.8</v>
      </c>
    </row>
    <row r="112" spans="1:3">
      <c r="A112" s="277">
        <v>38013.930810185186</v>
      </c>
      <c r="B112" s="1">
        <v>7.5</v>
      </c>
      <c r="C112" s="1">
        <v>45.4</v>
      </c>
    </row>
    <row r="113" spans="1:3">
      <c r="A113" s="277">
        <v>38013.951643518521</v>
      </c>
      <c r="B113" s="1">
        <v>7.5</v>
      </c>
      <c r="C113" s="1">
        <v>45.4</v>
      </c>
    </row>
    <row r="114" spans="1:3">
      <c r="A114" s="277">
        <v>38013.97247685185</v>
      </c>
      <c r="B114" s="1">
        <v>7.3</v>
      </c>
      <c r="C114" s="1">
        <v>45.1</v>
      </c>
    </row>
    <row r="115" spans="1:3">
      <c r="A115" s="277">
        <v>38013.993310185186</v>
      </c>
      <c r="B115" s="1">
        <v>7.3</v>
      </c>
      <c r="C115" s="1">
        <v>45.1</v>
      </c>
    </row>
    <row r="116" spans="1:3">
      <c r="A116" s="277">
        <v>38014.014143518521</v>
      </c>
      <c r="B116" s="1">
        <v>7.3</v>
      </c>
      <c r="C116" s="1">
        <v>45.1</v>
      </c>
    </row>
    <row r="117" spans="1:3">
      <c r="A117" s="277">
        <v>38014.03497685185</v>
      </c>
      <c r="B117" s="1">
        <v>7.3</v>
      </c>
      <c r="C117" s="1">
        <v>45.1</v>
      </c>
    </row>
    <row r="118" spans="1:3">
      <c r="A118" s="277">
        <v>38016.684756944444</v>
      </c>
      <c r="B118" s="1">
        <v>9.3000000000000007</v>
      </c>
      <c r="C118" s="1">
        <v>48.7</v>
      </c>
    </row>
    <row r="119" spans="1:3">
      <c r="A119" s="277">
        <v>38016.705590277779</v>
      </c>
      <c r="B119" s="1">
        <v>9.3000000000000007</v>
      </c>
      <c r="C119" s="1">
        <v>48.7</v>
      </c>
    </row>
    <row r="120" spans="1:3">
      <c r="A120" s="277">
        <v>38016.726423611108</v>
      </c>
      <c r="B120" s="1">
        <v>9.3000000000000007</v>
      </c>
      <c r="C120" s="1">
        <v>48.7</v>
      </c>
    </row>
    <row r="121" spans="1:3">
      <c r="A121" s="277">
        <v>38016.747256944444</v>
      </c>
      <c r="B121" s="1">
        <v>9.3000000000000007</v>
      </c>
      <c r="C121" s="1">
        <v>48.7</v>
      </c>
    </row>
    <row r="122" spans="1:3">
      <c r="A122" s="277">
        <v>38016.768090277779</v>
      </c>
      <c r="B122" s="1">
        <v>9.1999999999999993</v>
      </c>
      <c r="C122" s="1">
        <v>48.5</v>
      </c>
    </row>
    <row r="123" spans="1:3">
      <c r="A123" s="277">
        <v>38016.788923611108</v>
      </c>
      <c r="B123" s="1">
        <v>9</v>
      </c>
      <c r="C123" s="1">
        <v>48.2</v>
      </c>
    </row>
    <row r="124" spans="1:3">
      <c r="A124" s="277">
        <v>38023.673136574071</v>
      </c>
      <c r="B124" s="1">
        <v>8.4</v>
      </c>
      <c r="C124" s="1">
        <v>47.1</v>
      </c>
    </row>
    <row r="125" spans="1:3">
      <c r="A125" s="277">
        <v>38023.693969907406</v>
      </c>
      <c r="B125" s="1">
        <v>8.4</v>
      </c>
      <c r="C125" s="1">
        <v>47.1</v>
      </c>
    </row>
    <row r="126" spans="1:3">
      <c r="A126" s="277">
        <v>38023.714803240742</v>
      </c>
      <c r="B126" s="1">
        <v>8.4</v>
      </c>
      <c r="C126" s="1">
        <v>47.1</v>
      </c>
    </row>
    <row r="127" spans="1:3">
      <c r="A127" s="277">
        <v>38023.735636574071</v>
      </c>
      <c r="B127" s="1">
        <v>8.5</v>
      </c>
      <c r="C127" s="1">
        <v>47.4</v>
      </c>
    </row>
    <row r="128" spans="1:3">
      <c r="A128" s="277">
        <v>38023.756469907406</v>
      </c>
      <c r="B128" s="1">
        <v>8.5</v>
      </c>
      <c r="C128" s="1">
        <v>47.4</v>
      </c>
    </row>
    <row r="129" spans="1:3">
      <c r="A129" s="277">
        <v>38023.777303240742</v>
      </c>
      <c r="B129" s="1">
        <v>8.5</v>
      </c>
      <c r="C129" s="1">
        <v>47.4</v>
      </c>
    </row>
    <row r="130" spans="1:3">
      <c r="A130" s="277">
        <v>38027.767071759263</v>
      </c>
      <c r="B130" s="1">
        <v>8.6999999999999993</v>
      </c>
      <c r="C130" s="1">
        <v>47.6</v>
      </c>
    </row>
    <row r="131" spans="1:3">
      <c r="A131" s="277">
        <v>38027.787905092591</v>
      </c>
      <c r="B131" s="1">
        <v>8.6999999999999993</v>
      </c>
      <c r="C131" s="1">
        <v>47.6</v>
      </c>
    </row>
    <row r="132" spans="1:3">
      <c r="A132" s="277">
        <v>38027.808738425927</v>
      </c>
      <c r="B132" s="1">
        <v>8.5</v>
      </c>
      <c r="C132" s="1">
        <v>47.4</v>
      </c>
    </row>
    <row r="133" spans="1:3">
      <c r="A133" s="277">
        <v>38027.829571759263</v>
      </c>
      <c r="B133" s="1">
        <v>8.5</v>
      </c>
      <c r="C133" s="1">
        <v>47.4</v>
      </c>
    </row>
    <row r="134" spans="1:3">
      <c r="A134" s="277">
        <v>38027.850405092591</v>
      </c>
      <c r="B134" s="1">
        <v>8.5</v>
      </c>
      <c r="C134" s="1">
        <v>47.4</v>
      </c>
    </row>
    <row r="135" spans="1:3">
      <c r="A135" s="277">
        <v>38027.871238425927</v>
      </c>
      <c r="B135" s="1">
        <v>8.4</v>
      </c>
      <c r="C135" s="1">
        <v>47.1</v>
      </c>
    </row>
    <row r="136" spans="1:3">
      <c r="A136" s="277">
        <v>38030.717731481483</v>
      </c>
      <c r="B136" s="1">
        <v>8.5</v>
      </c>
      <c r="C136" s="1">
        <v>47.4</v>
      </c>
    </row>
    <row r="137" spans="1:3">
      <c r="A137" s="277">
        <v>38030.738564814812</v>
      </c>
      <c r="B137" s="1">
        <v>8.5</v>
      </c>
      <c r="C137" s="1">
        <v>47.4</v>
      </c>
    </row>
    <row r="138" spans="1:3">
      <c r="A138" s="277">
        <v>38030.759398148148</v>
      </c>
      <c r="B138" s="1">
        <v>8.5</v>
      </c>
      <c r="C138" s="1">
        <v>47.4</v>
      </c>
    </row>
    <row r="139" spans="1:3">
      <c r="A139" s="277">
        <v>38030.780231481483</v>
      </c>
      <c r="B139" s="1">
        <v>8.5</v>
      </c>
      <c r="C139" s="1">
        <v>47.4</v>
      </c>
    </row>
    <row r="140" spans="1:3">
      <c r="A140" s="277">
        <v>38030.801064814812</v>
      </c>
      <c r="B140" s="1">
        <v>8.5</v>
      </c>
      <c r="C140" s="1">
        <v>47.4</v>
      </c>
    </row>
    <row r="141" spans="1:3">
      <c r="A141" s="277">
        <v>38030.821898148148</v>
      </c>
      <c r="B141" s="1">
        <v>8.6999999999999993</v>
      </c>
      <c r="C141" s="1">
        <v>47.6</v>
      </c>
    </row>
    <row r="142" spans="1:3">
      <c r="A142" s="277">
        <v>38041.553067129629</v>
      </c>
      <c r="B142" s="1">
        <v>9.3000000000000007</v>
      </c>
      <c r="C142" s="1">
        <v>48.7</v>
      </c>
    </row>
    <row r="143" spans="1:3">
      <c r="A143" s="277">
        <v>38041.573900462965</v>
      </c>
      <c r="B143" s="1">
        <v>9.5</v>
      </c>
      <c r="C143" s="1">
        <v>49</v>
      </c>
    </row>
    <row r="144" spans="1:3">
      <c r="A144" s="277">
        <v>38041.594733796293</v>
      </c>
      <c r="B144" s="1">
        <v>9.6</v>
      </c>
      <c r="C144" s="1">
        <v>49.3</v>
      </c>
    </row>
    <row r="145" spans="1:3">
      <c r="A145" s="277">
        <v>38041.615567129629</v>
      </c>
      <c r="B145" s="1">
        <v>9.6</v>
      </c>
      <c r="C145" s="1">
        <v>49.3</v>
      </c>
    </row>
    <row r="146" spans="1:3">
      <c r="A146" s="277">
        <v>38041.636400462965</v>
      </c>
      <c r="B146" s="1">
        <v>9.8000000000000007</v>
      </c>
      <c r="C146" s="1">
        <v>49.6</v>
      </c>
    </row>
    <row r="147" spans="1:3">
      <c r="A147" s="277">
        <v>38041.657233796293</v>
      </c>
      <c r="B147" s="1">
        <v>9.9</v>
      </c>
      <c r="C147" s="1">
        <v>49.9</v>
      </c>
    </row>
    <row r="148" spans="1:3">
      <c r="A148" s="277">
        <v>38051.722939814812</v>
      </c>
      <c r="B148" s="1">
        <v>9.9</v>
      </c>
      <c r="C148" s="1">
        <v>49.9</v>
      </c>
    </row>
    <row r="149" spans="1:3">
      <c r="A149" s="277">
        <v>38051.743773148148</v>
      </c>
      <c r="B149" s="1">
        <v>9.9</v>
      </c>
      <c r="C149" s="1">
        <v>49.9</v>
      </c>
    </row>
    <row r="150" spans="1:3">
      <c r="A150" s="277">
        <v>38051.764606481483</v>
      </c>
      <c r="B150" s="1">
        <v>9.9</v>
      </c>
      <c r="C150" s="1">
        <v>49.9</v>
      </c>
    </row>
    <row r="151" spans="1:3">
      <c r="A151" s="277">
        <v>38051.785439814812</v>
      </c>
      <c r="B151" s="1">
        <v>9.9</v>
      </c>
      <c r="C151" s="1">
        <v>49.9</v>
      </c>
    </row>
    <row r="152" spans="1:3">
      <c r="A152" s="277">
        <v>38051.806273148148</v>
      </c>
      <c r="B152" s="1">
        <v>10.1</v>
      </c>
      <c r="C152" s="1">
        <v>50.1</v>
      </c>
    </row>
    <row r="153" spans="1:3">
      <c r="A153" s="277">
        <v>38051.827106481483</v>
      </c>
      <c r="B153" s="1">
        <v>10.1</v>
      </c>
      <c r="C153" s="1">
        <v>50.1</v>
      </c>
    </row>
    <row r="154" spans="1:3">
      <c r="A154" s="277">
        <v>38051.847939814812</v>
      </c>
      <c r="B154" s="1">
        <v>10.1</v>
      </c>
      <c r="C154" s="1">
        <v>50.1</v>
      </c>
    </row>
    <row r="155" spans="1:3">
      <c r="A155" s="277">
        <v>38055.681041666663</v>
      </c>
      <c r="B155" s="1">
        <v>13.3</v>
      </c>
      <c r="C155" s="1">
        <v>56</v>
      </c>
    </row>
    <row r="156" spans="1:3">
      <c r="A156" s="277">
        <v>38055.701874999999</v>
      </c>
      <c r="B156" s="1">
        <v>13.3</v>
      </c>
      <c r="C156" s="1">
        <v>56</v>
      </c>
    </row>
    <row r="157" spans="1:3">
      <c r="A157" s="277">
        <v>38055.722708333335</v>
      </c>
      <c r="B157" s="1">
        <v>13.3</v>
      </c>
      <c r="C157" s="1">
        <v>56</v>
      </c>
    </row>
    <row r="158" spans="1:3">
      <c r="A158" s="277">
        <v>38055.743541666663</v>
      </c>
      <c r="B158" s="1">
        <v>13.3</v>
      </c>
      <c r="C158" s="1">
        <v>56</v>
      </c>
    </row>
    <row r="159" spans="1:3">
      <c r="A159" s="277">
        <v>38055.764374999999</v>
      </c>
      <c r="B159" s="1">
        <v>13.3</v>
      </c>
      <c r="C159" s="1">
        <v>56</v>
      </c>
    </row>
    <row r="160" spans="1:3">
      <c r="A160" s="277">
        <v>38055.785208333335</v>
      </c>
      <c r="B160" s="1">
        <v>13.3</v>
      </c>
      <c r="C160" s="1">
        <v>56</v>
      </c>
    </row>
    <row r="161" spans="1:3">
      <c r="A161" s="277">
        <v>38058.677557870367</v>
      </c>
      <c r="B161" s="1">
        <v>12.7</v>
      </c>
      <c r="C161" s="1">
        <v>54.9</v>
      </c>
    </row>
    <row r="162" spans="1:3">
      <c r="A162" s="277">
        <v>38058.698391203703</v>
      </c>
      <c r="B162" s="1">
        <v>12.7</v>
      </c>
      <c r="C162" s="1">
        <v>54.9</v>
      </c>
    </row>
    <row r="163" spans="1:3">
      <c r="A163" s="277">
        <v>38058.719224537039</v>
      </c>
      <c r="B163" s="1">
        <v>12.7</v>
      </c>
      <c r="C163" s="1">
        <v>54.9</v>
      </c>
    </row>
    <row r="164" spans="1:3">
      <c r="A164" s="277">
        <v>38058.740057870367</v>
      </c>
      <c r="B164" s="1">
        <v>12.9</v>
      </c>
      <c r="C164" s="1">
        <v>55.2</v>
      </c>
    </row>
    <row r="165" spans="1:3">
      <c r="A165" s="277">
        <v>38058.760891203703</v>
      </c>
      <c r="B165" s="1">
        <v>12.7</v>
      </c>
      <c r="C165" s="1">
        <v>54.9</v>
      </c>
    </row>
    <row r="166" spans="1:3">
      <c r="A166" s="277">
        <v>38058.781724537039</v>
      </c>
      <c r="B166" s="1">
        <v>12.7</v>
      </c>
      <c r="C166" s="1">
        <v>54.9</v>
      </c>
    </row>
    <row r="167" spans="1:3">
      <c r="A167" s="277">
        <v>38072.718356481484</v>
      </c>
      <c r="B167" s="1">
        <v>9.5</v>
      </c>
      <c r="C167" s="1">
        <v>49</v>
      </c>
    </row>
    <row r="168" spans="1:3">
      <c r="A168" s="277">
        <v>38072.739189814813</v>
      </c>
      <c r="B168" s="1">
        <v>9.6</v>
      </c>
      <c r="C168" s="1">
        <v>49.3</v>
      </c>
    </row>
    <row r="169" spans="1:3">
      <c r="A169" s="277">
        <v>38072.760023148148</v>
      </c>
      <c r="B169" s="1">
        <v>9.6</v>
      </c>
      <c r="C169" s="1">
        <v>49.3</v>
      </c>
    </row>
    <row r="170" spans="1:3">
      <c r="A170" s="277">
        <v>38072.780856481484</v>
      </c>
      <c r="B170" s="1">
        <v>9.6</v>
      </c>
      <c r="C170" s="1">
        <v>49.3</v>
      </c>
    </row>
    <row r="171" spans="1:3">
      <c r="A171" s="277">
        <v>38072.801689814813</v>
      </c>
      <c r="B171" s="1">
        <v>9.6</v>
      </c>
      <c r="C171" s="1">
        <v>49.3</v>
      </c>
    </row>
    <row r="172" spans="1:3">
      <c r="A172" s="277">
        <v>38072.822523148148</v>
      </c>
      <c r="B172" s="1">
        <v>9.5</v>
      </c>
      <c r="C172" s="1">
        <v>49</v>
      </c>
    </row>
    <row r="173" spans="1:3">
      <c r="A173" s="277">
        <v>38079.710416666669</v>
      </c>
      <c r="B173" s="1">
        <v>12.1</v>
      </c>
      <c r="C173" s="1">
        <v>53.8</v>
      </c>
    </row>
    <row r="174" spans="1:3">
      <c r="A174" s="277">
        <v>38079.731249999997</v>
      </c>
      <c r="B174" s="1">
        <v>12.2</v>
      </c>
      <c r="C174" s="1">
        <v>54</v>
      </c>
    </row>
    <row r="175" spans="1:3">
      <c r="A175" s="277">
        <v>38079.752083333333</v>
      </c>
      <c r="B175" s="1">
        <v>12.2</v>
      </c>
      <c r="C175" s="1">
        <v>54</v>
      </c>
    </row>
    <row r="176" spans="1:3">
      <c r="A176" s="277">
        <v>38079.772916666669</v>
      </c>
      <c r="B176" s="1">
        <v>12.2</v>
      </c>
      <c r="C176" s="1">
        <v>54</v>
      </c>
    </row>
    <row r="177" spans="1:3">
      <c r="A177" s="277">
        <v>38079.793749999997</v>
      </c>
      <c r="B177" s="1">
        <v>12.4</v>
      </c>
      <c r="C177" s="1">
        <v>54.3</v>
      </c>
    </row>
    <row r="178" spans="1:3">
      <c r="A178" s="277">
        <v>38079.814583333333</v>
      </c>
      <c r="B178" s="1">
        <v>12.2</v>
      </c>
      <c r="C178" s="1">
        <v>54</v>
      </c>
    </row>
    <row r="179" spans="1:3">
      <c r="A179" s="277">
        <v>38086.583506944444</v>
      </c>
      <c r="B179" s="1">
        <v>13.6</v>
      </c>
      <c r="C179" s="1">
        <v>56.6</v>
      </c>
    </row>
    <row r="180" spans="1:3">
      <c r="A180" s="277">
        <v>38086.60434027778</v>
      </c>
      <c r="B180" s="1">
        <v>13.8</v>
      </c>
      <c r="C180" s="1">
        <v>56.8</v>
      </c>
    </row>
    <row r="181" spans="1:3">
      <c r="A181" s="277">
        <v>38086.625173611108</v>
      </c>
      <c r="B181" s="1">
        <v>14.1</v>
      </c>
      <c r="C181" s="1">
        <v>57.4</v>
      </c>
    </row>
    <row r="182" spans="1:3">
      <c r="A182" s="277">
        <v>38086.646006944444</v>
      </c>
      <c r="B182" s="1">
        <v>14.3</v>
      </c>
      <c r="C182" s="1">
        <v>57.7</v>
      </c>
    </row>
    <row r="183" spans="1:3">
      <c r="A183" s="277">
        <v>38086.66684027778</v>
      </c>
      <c r="B183" s="1">
        <v>14.4</v>
      </c>
      <c r="C183" s="1">
        <v>57.9</v>
      </c>
    </row>
    <row r="184" spans="1:3">
      <c r="A184" s="277">
        <v>38086.687673611108</v>
      </c>
      <c r="B184" s="1">
        <v>14.6</v>
      </c>
      <c r="C184" s="1">
        <v>58.2</v>
      </c>
    </row>
    <row r="185" spans="1:3">
      <c r="A185" s="277">
        <v>38093.544062499997</v>
      </c>
      <c r="B185" s="1">
        <v>10.5</v>
      </c>
      <c r="C185" s="1">
        <v>51</v>
      </c>
    </row>
    <row r="186" spans="1:3">
      <c r="A186" s="277">
        <v>38093.564895833333</v>
      </c>
      <c r="B186" s="1">
        <v>10.9</v>
      </c>
      <c r="C186" s="1">
        <v>51.5</v>
      </c>
    </row>
    <row r="187" spans="1:3">
      <c r="A187" s="277">
        <v>38093.585729166669</v>
      </c>
      <c r="B187" s="1">
        <v>11</v>
      </c>
      <c r="C187" s="1">
        <v>51.8</v>
      </c>
    </row>
    <row r="188" spans="1:3">
      <c r="A188" s="277">
        <v>38093.606562499997</v>
      </c>
      <c r="B188" s="1">
        <v>11.2</v>
      </c>
      <c r="C188" s="1">
        <v>52.1</v>
      </c>
    </row>
    <row r="189" spans="1:3">
      <c r="A189" s="277">
        <v>38356.844166666669</v>
      </c>
      <c r="B189" s="1">
        <v>7.5</v>
      </c>
      <c r="C189" s="1">
        <v>45.4</v>
      </c>
    </row>
    <row r="190" spans="1:3">
      <c r="A190" s="277">
        <v>38356.864999999998</v>
      </c>
      <c r="B190" s="1">
        <v>7.5</v>
      </c>
      <c r="C190" s="1">
        <v>45.4</v>
      </c>
    </row>
    <row r="191" spans="1:3">
      <c r="A191" s="277">
        <v>38356.885833333334</v>
      </c>
      <c r="B191" s="1">
        <v>7.5</v>
      </c>
      <c r="C191" s="1">
        <v>45.4</v>
      </c>
    </row>
    <row r="192" spans="1:3">
      <c r="A192" s="277">
        <v>38356.906666666669</v>
      </c>
      <c r="B192" s="1">
        <v>7.5</v>
      </c>
      <c r="C192" s="1">
        <v>45.4</v>
      </c>
    </row>
    <row r="193" spans="1:3">
      <c r="A193" s="277">
        <v>38356.927499999998</v>
      </c>
      <c r="B193" s="1">
        <v>7.5</v>
      </c>
      <c r="C193" s="1">
        <v>45.4</v>
      </c>
    </row>
    <row r="194" spans="1:3">
      <c r="A194" s="277">
        <v>38356.948333333334</v>
      </c>
      <c r="B194" s="1">
        <v>7.5</v>
      </c>
      <c r="C194" s="1">
        <v>45.4</v>
      </c>
    </row>
    <row r="195" spans="1:3">
      <c r="A195" s="277">
        <v>38363.505069444444</v>
      </c>
      <c r="B195" s="1">
        <v>7.9</v>
      </c>
      <c r="C195" s="1">
        <v>46.3</v>
      </c>
    </row>
    <row r="196" spans="1:3">
      <c r="A196" s="277">
        <v>38363.525902777779</v>
      </c>
      <c r="B196" s="1">
        <v>7.9</v>
      </c>
      <c r="C196" s="1">
        <v>46.3</v>
      </c>
    </row>
    <row r="197" spans="1:3">
      <c r="A197" s="277">
        <v>38363.546736111108</v>
      </c>
      <c r="B197" s="1">
        <v>8.1</v>
      </c>
      <c r="C197" s="1">
        <v>46.5</v>
      </c>
    </row>
    <row r="198" spans="1:3">
      <c r="A198" s="277">
        <v>38363.567569444444</v>
      </c>
      <c r="B198" s="1">
        <v>8.1999999999999993</v>
      </c>
      <c r="C198" s="1">
        <v>46.8</v>
      </c>
    </row>
    <row r="199" spans="1:3">
      <c r="A199" s="277">
        <v>38363.588402777779</v>
      </c>
      <c r="B199" s="1">
        <v>8.1999999999999993</v>
      </c>
      <c r="C199" s="1">
        <v>46.8</v>
      </c>
    </row>
    <row r="200" spans="1:3">
      <c r="A200" s="277">
        <v>38363.609236111108</v>
      </c>
      <c r="B200" s="1">
        <v>8.4</v>
      </c>
      <c r="C200" s="1">
        <v>47.1</v>
      </c>
    </row>
    <row r="201" spans="1:3">
      <c r="A201" s="277">
        <v>38366.557187500002</v>
      </c>
      <c r="B201" s="1">
        <v>7.2</v>
      </c>
      <c r="C201" s="1">
        <v>44.9</v>
      </c>
    </row>
    <row r="202" spans="1:3">
      <c r="A202" s="277">
        <v>38366.578020833331</v>
      </c>
      <c r="B202" s="1">
        <v>7.3</v>
      </c>
      <c r="C202" s="1">
        <v>45.1</v>
      </c>
    </row>
    <row r="203" spans="1:3">
      <c r="A203" s="277">
        <v>38366.598854166667</v>
      </c>
      <c r="B203" s="1">
        <v>7.5</v>
      </c>
      <c r="C203" s="1">
        <v>45.4</v>
      </c>
    </row>
    <row r="204" spans="1:3">
      <c r="A204" s="277">
        <v>38366.619687500002</v>
      </c>
      <c r="B204" s="1">
        <v>7.5</v>
      </c>
      <c r="C204" s="1">
        <v>45.4</v>
      </c>
    </row>
    <row r="205" spans="1:3">
      <c r="A205" s="277">
        <v>38366.640520833331</v>
      </c>
      <c r="B205" s="1">
        <v>7.6</v>
      </c>
      <c r="C205" s="1">
        <v>45.7</v>
      </c>
    </row>
    <row r="206" spans="1:3">
      <c r="A206" s="277">
        <v>38366.661354166667</v>
      </c>
      <c r="B206" s="1">
        <v>7.6</v>
      </c>
      <c r="C206" s="1">
        <v>45.7</v>
      </c>
    </row>
    <row r="207" spans="1:3">
      <c r="A207" s="277">
        <v>38373.753240740742</v>
      </c>
      <c r="B207" s="1">
        <v>9.6</v>
      </c>
      <c r="C207" s="1">
        <v>49.3</v>
      </c>
    </row>
    <row r="208" spans="1:3">
      <c r="A208" s="277">
        <v>38373.774074074077</v>
      </c>
      <c r="B208" s="1">
        <v>9.6</v>
      </c>
      <c r="C208" s="1">
        <v>49.3</v>
      </c>
    </row>
    <row r="209" spans="1:3">
      <c r="A209" s="277">
        <v>38373.794907407406</v>
      </c>
      <c r="B209" s="1">
        <v>9.6</v>
      </c>
      <c r="C209" s="1">
        <v>49.3</v>
      </c>
    </row>
    <row r="210" spans="1:3">
      <c r="A210" s="277">
        <v>38373.815740740742</v>
      </c>
      <c r="B210" s="1">
        <v>9.6</v>
      </c>
      <c r="C210" s="1">
        <v>49.3</v>
      </c>
    </row>
    <row r="211" spans="1:3">
      <c r="A211" s="277">
        <v>38373.836574074077</v>
      </c>
      <c r="B211" s="1">
        <v>9.6</v>
      </c>
      <c r="C211" s="1">
        <v>49.3</v>
      </c>
    </row>
    <row r="212" spans="1:3">
      <c r="A212" s="277">
        <v>38373.857407407406</v>
      </c>
      <c r="B212" s="1">
        <v>9.5</v>
      </c>
      <c r="C212" s="1">
        <v>49</v>
      </c>
    </row>
    <row r="213" spans="1:3">
      <c r="A213" s="277">
        <v>38377.757662037038</v>
      </c>
      <c r="B213" s="1">
        <v>10.7</v>
      </c>
      <c r="C213" s="1">
        <v>51.3</v>
      </c>
    </row>
    <row r="214" spans="1:3">
      <c r="A214" s="277">
        <v>38377.778495370374</v>
      </c>
      <c r="B214" s="1">
        <v>10.7</v>
      </c>
      <c r="C214" s="1">
        <v>51.3</v>
      </c>
    </row>
    <row r="215" spans="1:3">
      <c r="A215" s="277">
        <v>38377.799328703702</v>
      </c>
      <c r="B215" s="1">
        <v>10.7</v>
      </c>
      <c r="C215" s="1">
        <v>51.3</v>
      </c>
    </row>
    <row r="216" spans="1:3">
      <c r="A216" s="277">
        <v>38377.820162037038</v>
      </c>
      <c r="B216" s="1">
        <v>10.7</v>
      </c>
      <c r="C216" s="1">
        <v>51.3</v>
      </c>
    </row>
    <row r="217" spans="1:3">
      <c r="A217" s="277">
        <v>38377.840995370374</v>
      </c>
      <c r="B217" s="1">
        <v>10.7</v>
      </c>
      <c r="C217" s="1">
        <v>51.3</v>
      </c>
    </row>
    <row r="218" spans="1:3">
      <c r="A218" s="277">
        <v>38377.861828703702</v>
      </c>
      <c r="B218" s="1">
        <v>10.7</v>
      </c>
      <c r="C218" s="1">
        <v>51.3</v>
      </c>
    </row>
    <row r="219" spans="1:3">
      <c r="A219" s="277">
        <v>38380.715995370374</v>
      </c>
      <c r="B219" s="1">
        <v>9.8000000000000007</v>
      </c>
      <c r="C219" s="1">
        <v>49.6</v>
      </c>
    </row>
    <row r="220" spans="1:3">
      <c r="A220" s="277">
        <v>38380.736828703702</v>
      </c>
      <c r="B220" s="1">
        <v>9.8000000000000007</v>
      </c>
      <c r="C220" s="1">
        <v>49.6</v>
      </c>
    </row>
    <row r="221" spans="1:3">
      <c r="A221" s="277">
        <v>38380.757662037038</v>
      </c>
      <c r="B221" s="1">
        <v>9.8000000000000007</v>
      </c>
      <c r="C221" s="1">
        <v>49.6</v>
      </c>
    </row>
    <row r="222" spans="1:3">
      <c r="A222" s="277">
        <v>38380.778495370374</v>
      </c>
      <c r="B222" s="1">
        <v>9.8000000000000007</v>
      </c>
      <c r="C222" s="1">
        <v>49.6</v>
      </c>
    </row>
    <row r="223" spans="1:3">
      <c r="A223" s="277">
        <v>38380.799328703702</v>
      </c>
      <c r="B223" s="1">
        <v>9.8000000000000007</v>
      </c>
      <c r="C223" s="1">
        <v>49.6</v>
      </c>
    </row>
    <row r="224" spans="1:3">
      <c r="A224" s="277">
        <v>38380.820162037038</v>
      </c>
      <c r="B224" s="1">
        <v>9.8000000000000007</v>
      </c>
      <c r="C224" s="1">
        <v>49.6</v>
      </c>
    </row>
    <row r="225" spans="1:3">
      <c r="A225" s="277">
        <v>38384.759074074071</v>
      </c>
      <c r="B225" s="1">
        <v>9.1999999999999993</v>
      </c>
      <c r="C225" s="1">
        <v>48.5</v>
      </c>
    </row>
    <row r="226" spans="1:3">
      <c r="A226" s="277">
        <v>38384.779907407406</v>
      </c>
      <c r="B226" s="1">
        <v>9.1999999999999993</v>
      </c>
      <c r="C226" s="1">
        <v>48.5</v>
      </c>
    </row>
    <row r="227" spans="1:3">
      <c r="A227" s="277">
        <v>38384.800740740742</v>
      </c>
      <c r="B227" s="1">
        <v>9.1999999999999993</v>
      </c>
      <c r="C227" s="1">
        <v>48.5</v>
      </c>
    </row>
    <row r="228" spans="1:3">
      <c r="A228" s="277">
        <v>38384.821574074071</v>
      </c>
      <c r="B228" s="1">
        <v>9</v>
      </c>
      <c r="C228" s="1">
        <v>48.2</v>
      </c>
    </row>
    <row r="229" spans="1:3">
      <c r="A229" s="277">
        <v>38384.842407407406</v>
      </c>
      <c r="B229" s="1">
        <v>9</v>
      </c>
      <c r="C229" s="1">
        <v>48.2</v>
      </c>
    </row>
    <row r="230" spans="1:3">
      <c r="A230" s="277">
        <v>38384.863240740742</v>
      </c>
      <c r="B230" s="1">
        <v>8.8000000000000007</v>
      </c>
      <c r="C230" s="1">
        <v>47.9</v>
      </c>
    </row>
    <row r="231" spans="1:3">
      <c r="A231" s="277">
        <v>38387.755972222221</v>
      </c>
      <c r="B231" s="1">
        <v>9.9</v>
      </c>
      <c r="C231" s="1">
        <v>49.9</v>
      </c>
    </row>
    <row r="232" spans="1:3">
      <c r="A232" s="277">
        <v>38387.776805555557</v>
      </c>
      <c r="B232" s="1">
        <v>9.9</v>
      </c>
      <c r="C232" s="1">
        <v>49.9</v>
      </c>
    </row>
    <row r="233" spans="1:3">
      <c r="A233" s="277">
        <v>38387.797638888886</v>
      </c>
      <c r="B233" s="1">
        <v>9.8000000000000007</v>
      </c>
      <c r="C233" s="1">
        <v>49.6</v>
      </c>
    </row>
    <row r="234" spans="1:3">
      <c r="A234" s="277">
        <v>38387.818472222221</v>
      </c>
      <c r="B234" s="1">
        <v>9.8000000000000007</v>
      </c>
      <c r="C234" s="1">
        <v>49.6</v>
      </c>
    </row>
    <row r="235" spans="1:3">
      <c r="A235" s="277">
        <v>38387.839305555557</v>
      </c>
      <c r="B235" s="1">
        <v>9.8000000000000007</v>
      </c>
      <c r="C235" s="1">
        <v>49.6</v>
      </c>
    </row>
    <row r="236" spans="1:3">
      <c r="A236" s="277">
        <v>38387.860138888886</v>
      </c>
      <c r="B236" s="1">
        <v>9.6</v>
      </c>
      <c r="C236" s="1">
        <v>49.3</v>
      </c>
    </row>
    <row r="237" spans="1:3">
      <c r="A237" s="277">
        <v>38394.762939814813</v>
      </c>
      <c r="B237" s="1">
        <v>9.8000000000000007</v>
      </c>
      <c r="C237" s="1">
        <v>49.6</v>
      </c>
    </row>
    <row r="238" spans="1:3">
      <c r="A238" s="277">
        <v>38394.783773148149</v>
      </c>
      <c r="B238" s="1">
        <v>9.8000000000000007</v>
      </c>
      <c r="C238" s="1">
        <v>49.6</v>
      </c>
    </row>
    <row r="239" spans="1:3">
      <c r="A239" s="277">
        <v>38394.804606481484</v>
      </c>
      <c r="B239" s="1">
        <v>9.6</v>
      </c>
      <c r="C239" s="1">
        <v>49.3</v>
      </c>
    </row>
    <row r="240" spans="1:3">
      <c r="A240" s="277">
        <v>38394.825439814813</v>
      </c>
      <c r="B240" s="1">
        <v>9.6</v>
      </c>
      <c r="C240" s="1">
        <v>49.3</v>
      </c>
    </row>
    <row r="241" spans="1:3">
      <c r="A241" s="277">
        <v>38394.846273148149</v>
      </c>
      <c r="B241" s="1">
        <v>9.6</v>
      </c>
      <c r="C241" s="1">
        <v>49.3</v>
      </c>
    </row>
    <row r="242" spans="1:3">
      <c r="A242" s="277">
        <v>38394.867106481484</v>
      </c>
      <c r="B242" s="1">
        <v>9.5</v>
      </c>
      <c r="C242" s="1">
        <v>49</v>
      </c>
    </row>
    <row r="243" spans="1:3">
      <c r="A243" s="277">
        <v>38398.754849537036</v>
      </c>
      <c r="B243" s="1">
        <v>9.8000000000000007</v>
      </c>
      <c r="C243" s="1">
        <v>49.6</v>
      </c>
    </row>
    <row r="244" spans="1:3">
      <c r="A244" s="277">
        <v>38398.775682870371</v>
      </c>
      <c r="B244" s="1">
        <v>9.8000000000000007</v>
      </c>
      <c r="C244" s="1">
        <v>49.6</v>
      </c>
    </row>
    <row r="245" spans="1:3">
      <c r="A245" s="277">
        <v>38398.796516203707</v>
      </c>
      <c r="B245" s="1">
        <v>9.8000000000000007</v>
      </c>
      <c r="C245" s="1">
        <v>49.6</v>
      </c>
    </row>
    <row r="246" spans="1:3">
      <c r="A246" s="277">
        <v>38398.817349537036</v>
      </c>
      <c r="B246" s="1">
        <v>9.8000000000000007</v>
      </c>
      <c r="C246" s="1">
        <v>49.6</v>
      </c>
    </row>
    <row r="247" spans="1:3">
      <c r="A247" s="277">
        <v>38398.838182870371</v>
      </c>
      <c r="B247" s="1">
        <v>9.8000000000000007</v>
      </c>
      <c r="C247" s="1">
        <v>49.6</v>
      </c>
    </row>
    <row r="248" spans="1:3">
      <c r="A248" s="277">
        <v>38398.859016203707</v>
      </c>
      <c r="B248" s="1">
        <v>9.9</v>
      </c>
      <c r="C248" s="1">
        <v>49.9</v>
      </c>
    </row>
    <row r="249" spans="1:3">
      <c r="A249" s="277">
        <v>38401.759930555556</v>
      </c>
      <c r="B249" s="1">
        <v>10.4</v>
      </c>
      <c r="C249" s="1">
        <v>50.7</v>
      </c>
    </row>
    <row r="250" spans="1:3">
      <c r="A250" s="277">
        <v>38401.780763888892</v>
      </c>
      <c r="B250" s="1">
        <v>10.4</v>
      </c>
      <c r="C250" s="1">
        <v>50.7</v>
      </c>
    </row>
    <row r="251" spans="1:3">
      <c r="A251" s="277">
        <v>38401.80159722222</v>
      </c>
      <c r="B251" s="1">
        <v>10.4</v>
      </c>
      <c r="C251" s="1">
        <v>50.7</v>
      </c>
    </row>
    <row r="252" spans="1:3">
      <c r="A252" s="277">
        <v>38401.822430555556</v>
      </c>
      <c r="B252" s="1">
        <v>10.4</v>
      </c>
      <c r="C252" s="1">
        <v>50.7</v>
      </c>
    </row>
    <row r="253" spans="1:3">
      <c r="A253" s="277">
        <v>38401.843263888892</v>
      </c>
      <c r="B253" s="1">
        <v>10.4</v>
      </c>
      <c r="C253" s="1">
        <v>50.7</v>
      </c>
    </row>
    <row r="254" spans="1:3">
      <c r="A254" s="277">
        <v>38401.86409722222</v>
      </c>
      <c r="B254" s="1">
        <v>10.199999999999999</v>
      </c>
      <c r="C254" s="1">
        <v>50.4</v>
      </c>
    </row>
    <row r="255" spans="1:3">
      <c r="A255" s="277">
        <v>38405.752060185187</v>
      </c>
      <c r="B255" s="1">
        <v>11.8</v>
      </c>
      <c r="C255" s="1">
        <v>53.2</v>
      </c>
    </row>
    <row r="256" spans="1:3">
      <c r="A256" s="277">
        <v>38405.772893518515</v>
      </c>
      <c r="B256" s="1">
        <v>11.6</v>
      </c>
      <c r="C256" s="1">
        <v>52.9</v>
      </c>
    </row>
    <row r="257" spans="1:3">
      <c r="A257" s="277">
        <v>38405.793726851851</v>
      </c>
      <c r="B257" s="1">
        <v>11.6</v>
      </c>
      <c r="C257" s="1">
        <v>52.9</v>
      </c>
    </row>
    <row r="258" spans="1:3">
      <c r="A258" s="277">
        <v>38405.814560185187</v>
      </c>
      <c r="B258" s="1">
        <v>11.5</v>
      </c>
      <c r="C258" s="1">
        <v>52.6</v>
      </c>
    </row>
    <row r="259" spans="1:3">
      <c r="A259" s="277">
        <v>38405.835393518515</v>
      </c>
      <c r="B259" s="1">
        <v>11.3</v>
      </c>
      <c r="C259" s="1">
        <v>52.4</v>
      </c>
    </row>
    <row r="260" spans="1:3">
      <c r="A260" s="277">
        <v>38405.856226851851</v>
      </c>
      <c r="B260" s="1">
        <v>11.3</v>
      </c>
      <c r="C260" s="1">
        <v>52.4</v>
      </c>
    </row>
    <row r="261" spans="1:3">
      <c r="A261" s="277">
        <v>38408.758657407408</v>
      </c>
      <c r="B261" s="1">
        <v>11.9</v>
      </c>
      <c r="C261" s="1">
        <v>53.5</v>
      </c>
    </row>
    <row r="262" spans="1:3">
      <c r="A262" s="277">
        <v>38408.779490740744</v>
      </c>
      <c r="B262" s="1">
        <v>11.9</v>
      </c>
      <c r="C262" s="1">
        <v>53.5</v>
      </c>
    </row>
    <row r="263" spans="1:3">
      <c r="A263" s="277">
        <v>38408.800324074073</v>
      </c>
      <c r="B263" s="1">
        <v>11.8</v>
      </c>
      <c r="C263" s="1">
        <v>53.2</v>
      </c>
    </row>
    <row r="264" spans="1:3">
      <c r="A264" s="277">
        <v>38408.821157407408</v>
      </c>
      <c r="B264" s="1">
        <v>11.8</v>
      </c>
      <c r="C264" s="1">
        <v>53.2</v>
      </c>
    </row>
    <row r="265" spans="1:3">
      <c r="A265" s="277">
        <v>38408.841990740744</v>
      </c>
      <c r="B265" s="1">
        <v>11.8</v>
      </c>
      <c r="C265" s="1">
        <v>53.2</v>
      </c>
    </row>
    <row r="266" spans="1:3">
      <c r="A266" s="277">
        <v>38408.862824074073</v>
      </c>
      <c r="B266" s="1">
        <v>11.6</v>
      </c>
      <c r="C266" s="1">
        <v>52.9</v>
      </c>
    </row>
    <row r="267" spans="1:3">
      <c r="A267" s="277">
        <v>38412.766608796293</v>
      </c>
      <c r="B267" s="1">
        <v>10.7</v>
      </c>
      <c r="C267" s="1">
        <v>51.3</v>
      </c>
    </row>
    <row r="268" spans="1:3">
      <c r="A268" s="277">
        <v>38412.787442129629</v>
      </c>
      <c r="B268" s="1">
        <v>10.5</v>
      </c>
      <c r="C268" s="1">
        <v>51</v>
      </c>
    </row>
    <row r="269" spans="1:3">
      <c r="A269" s="277">
        <v>38412.808275462965</v>
      </c>
      <c r="B269" s="1">
        <v>10.5</v>
      </c>
      <c r="C269" s="1">
        <v>51</v>
      </c>
    </row>
    <row r="270" spans="1:3">
      <c r="A270" s="277">
        <v>38412.829108796293</v>
      </c>
      <c r="B270" s="1">
        <v>10.5</v>
      </c>
      <c r="C270" s="1">
        <v>51</v>
      </c>
    </row>
    <row r="271" spans="1:3">
      <c r="A271" s="277">
        <v>38412.849942129629</v>
      </c>
      <c r="B271" s="1">
        <v>10.5</v>
      </c>
      <c r="C271" s="1">
        <v>51</v>
      </c>
    </row>
    <row r="272" spans="1:3">
      <c r="A272" s="277">
        <v>38412.870775462965</v>
      </c>
      <c r="B272" s="1">
        <v>10.5</v>
      </c>
      <c r="C272" s="1">
        <v>51</v>
      </c>
    </row>
    <row r="273" spans="1:3">
      <c r="A273" s="277">
        <v>38415.760520833333</v>
      </c>
      <c r="B273" s="1">
        <v>12.1</v>
      </c>
      <c r="C273" s="1">
        <v>53.8</v>
      </c>
    </row>
    <row r="274" spans="1:3">
      <c r="A274" s="277">
        <v>38415.781354166669</v>
      </c>
      <c r="B274" s="1">
        <v>12.1</v>
      </c>
      <c r="C274" s="1">
        <v>53.8</v>
      </c>
    </row>
    <row r="275" spans="1:3">
      <c r="A275" s="277">
        <v>38415.802187499998</v>
      </c>
      <c r="B275" s="1">
        <v>11.9</v>
      </c>
      <c r="C275" s="1">
        <v>53.5</v>
      </c>
    </row>
    <row r="276" spans="1:3">
      <c r="A276" s="277">
        <v>38415.823020833333</v>
      </c>
      <c r="B276" s="1">
        <v>11.9</v>
      </c>
      <c r="C276" s="1">
        <v>53.5</v>
      </c>
    </row>
    <row r="277" spans="1:3">
      <c r="A277" s="277">
        <v>38415.843854166669</v>
      </c>
      <c r="B277" s="1">
        <v>11.9</v>
      </c>
      <c r="C277" s="1">
        <v>53.5</v>
      </c>
    </row>
    <row r="278" spans="1:3">
      <c r="A278" s="277">
        <v>38415.864687499998</v>
      </c>
      <c r="B278" s="1">
        <v>11.8</v>
      </c>
      <c r="C278" s="1">
        <v>53.2</v>
      </c>
    </row>
    <row r="279" spans="1:3">
      <c r="A279" s="277">
        <v>38419.750891203701</v>
      </c>
      <c r="B279" s="1">
        <v>13.5</v>
      </c>
      <c r="C279" s="1">
        <v>56.3</v>
      </c>
    </row>
    <row r="280" spans="1:3">
      <c r="A280" s="277">
        <v>38419.771724537037</v>
      </c>
      <c r="B280" s="1">
        <v>13.3</v>
      </c>
      <c r="C280" s="1">
        <v>56</v>
      </c>
    </row>
    <row r="281" spans="1:3">
      <c r="A281" s="277">
        <v>38419.792557870373</v>
      </c>
      <c r="B281" s="1">
        <v>13.3</v>
      </c>
      <c r="C281" s="1">
        <v>56</v>
      </c>
    </row>
    <row r="282" spans="1:3">
      <c r="A282" s="277">
        <v>38419.813391203701</v>
      </c>
      <c r="B282" s="1">
        <v>13.3</v>
      </c>
      <c r="C282" s="1">
        <v>56</v>
      </c>
    </row>
    <row r="283" spans="1:3">
      <c r="A283" s="277">
        <v>38419.834224537037</v>
      </c>
      <c r="B283" s="1">
        <v>13.2</v>
      </c>
      <c r="C283" s="1">
        <v>55.7</v>
      </c>
    </row>
    <row r="284" spans="1:3">
      <c r="A284" s="277">
        <v>38419.855057870373</v>
      </c>
      <c r="B284" s="1">
        <v>13.2</v>
      </c>
      <c r="C284" s="1">
        <v>55.7</v>
      </c>
    </row>
    <row r="285" spans="1:3">
      <c r="A285" s="277">
        <v>38419.875891203701</v>
      </c>
      <c r="B285" s="1">
        <v>13</v>
      </c>
      <c r="C285" s="1">
        <v>55.4</v>
      </c>
    </row>
    <row r="286" spans="1:3">
      <c r="A286" s="277">
        <v>38419.896724537037</v>
      </c>
      <c r="B286" s="1">
        <v>13</v>
      </c>
      <c r="C286" s="1">
        <v>55.4</v>
      </c>
    </row>
    <row r="287" spans="1:3">
      <c r="A287" s="277">
        <v>38422.764525462961</v>
      </c>
      <c r="B287" s="1">
        <v>13.9</v>
      </c>
      <c r="C287" s="1">
        <v>57.1</v>
      </c>
    </row>
    <row r="288" spans="1:3">
      <c r="A288" s="277">
        <v>38422.785358796296</v>
      </c>
      <c r="B288" s="1">
        <v>13.9</v>
      </c>
      <c r="C288" s="1">
        <v>57.1</v>
      </c>
    </row>
    <row r="289" spans="1:3">
      <c r="A289" s="277">
        <v>38422.806192129632</v>
      </c>
      <c r="B289" s="1">
        <v>13.8</v>
      </c>
      <c r="C289" s="1">
        <v>56.8</v>
      </c>
    </row>
    <row r="290" spans="1:3">
      <c r="A290" s="277">
        <v>38422.827025462961</v>
      </c>
      <c r="B290" s="1">
        <v>13.8</v>
      </c>
      <c r="C290" s="1">
        <v>56.8</v>
      </c>
    </row>
    <row r="291" spans="1:3">
      <c r="A291" s="277">
        <v>38422.847858796296</v>
      </c>
      <c r="B291" s="1">
        <v>13.8</v>
      </c>
      <c r="C291" s="1">
        <v>56.8</v>
      </c>
    </row>
    <row r="292" spans="1:3">
      <c r="A292" s="277">
        <v>38422.868692129632</v>
      </c>
      <c r="B292" s="1">
        <v>13.6</v>
      </c>
      <c r="C292" s="1">
        <v>56.6</v>
      </c>
    </row>
    <row r="293" spans="1:3">
      <c r="A293" s="277">
        <v>38426.717627314814</v>
      </c>
      <c r="B293" s="1">
        <v>12.1</v>
      </c>
      <c r="C293" s="1">
        <v>53.8</v>
      </c>
    </row>
    <row r="294" spans="1:3">
      <c r="A294" s="277">
        <v>38426.73846064815</v>
      </c>
      <c r="B294" s="1">
        <v>12.1</v>
      </c>
      <c r="C294" s="1">
        <v>53.8</v>
      </c>
    </row>
    <row r="295" spans="1:3">
      <c r="A295" s="277">
        <v>38426.759293981479</v>
      </c>
      <c r="B295" s="1">
        <v>12.1</v>
      </c>
      <c r="C295" s="1">
        <v>53.8</v>
      </c>
    </row>
    <row r="296" spans="1:3">
      <c r="A296" s="277">
        <v>38426.780127314814</v>
      </c>
      <c r="B296" s="1">
        <v>12.1</v>
      </c>
      <c r="C296" s="1">
        <v>53.8</v>
      </c>
    </row>
    <row r="297" spans="1:3">
      <c r="A297" s="277">
        <v>38426.80096064815</v>
      </c>
      <c r="B297" s="1">
        <v>12.1</v>
      </c>
      <c r="C297" s="1">
        <v>53.8</v>
      </c>
    </row>
    <row r="298" spans="1:3">
      <c r="A298" s="277">
        <v>38426.821793981479</v>
      </c>
      <c r="B298" s="1">
        <v>11.9</v>
      </c>
      <c r="C298" s="1">
        <v>53.5</v>
      </c>
    </row>
    <row r="299" spans="1:3">
      <c r="A299" s="277">
        <v>38433.715798611112</v>
      </c>
      <c r="B299" s="1">
        <v>11.6</v>
      </c>
      <c r="C299" s="1">
        <v>52.9</v>
      </c>
    </row>
    <row r="300" spans="1:3">
      <c r="A300" s="277">
        <v>38433.736631944441</v>
      </c>
      <c r="B300" s="1">
        <v>11.8</v>
      </c>
      <c r="C300" s="1">
        <v>53.2</v>
      </c>
    </row>
    <row r="301" spans="1:3">
      <c r="A301" s="277">
        <v>38433.757465277777</v>
      </c>
      <c r="B301" s="1">
        <v>11.8</v>
      </c>
      <c r="C301" s="1">
        <v>53.2</v>
      </c>
    </row>
    <row r="302" spans="1:3">
      <c r="A302" s="277">
        <v>38433.778298611112</v>
      </c>
      <c r="B302" s="1">
        <v>11.9</v>
      </c>
      <c r="C302" s="1">
        <v>53.5</v>
      </c>
    </row>
    <row r="303" spans="1:3">
      <c r="A303" s="277">
        <v>38433.799131944441</v>
      </c>
      <c r="B303" s="1">
        <v>11.8</v>
      </c>
      <c r="C303" s="1">
        <v>53.2</v>
      </c>
    </row>
    <row r="304" spans="1:3">
      <c r="A304" s="277">
        <v>38433.819965277777</v>
      </c>
      <c r="B304" s="1">
        <v>11.8</v>
      </c>
      <c r="C304" s="1">
        <v>53.2</v>
      </c>
    </row>
    <row r="305" spans="1:3">
      <c r="A305" s="277">
        <v>38433.840798611112</v>
      </c>
      <c r="B305" s="1">
        <v>11.8</v>
      </c>
      <c r="C305" s="1">
        <v>53.2</v>
      </c>
    </row>
    <row r="306" spans="1:3">
      <c r="A306" s="277">
        <v>38433.861631944441</v>
      </c>
      <c r="B306" s="1">
        <v>11.6</v>
      </c>
      <c r="C306" s="1">
        <v>52.9</v>
      </c>
    </row>
    <row r="307" spans="1:3">
      <c r="A307" s="277">
        <v>38436.80096064815</v>
      </c>
      <c r="B307" s="1">
        <v>11</v>
      </c>
      <c r="C307" s="1">
        <v>51.8</v>
      </c>
    </row>
    <row r="308" spans="1:3">
      <c r="A308" s="277">
        <v>38436.821793981479</v>
      </c>
      <c r="B308" s="1">
        <v>11</v>
      </c>
      <c r="C308" s="1">
        <v>51.8</v>
      </c>
    </row>
    <row r="309" spans="1:3">
      <c r="A309" s="277">
        <v>38436.842627314814</v>
      </c>
      <c r="B309" s="1">
        <v>11</v>
      </c>
      <c r="C309" s="1">
        <v>51.8</v>
      </c>
    </row>
    <row r="310" spans="1:3">
      <c r="A310" s="277">
        <v>38436.86346064815</v>
      </c>
      <c r="B310" s="1">
        <v>11</v>
      </c>
      <c r="C310" s="1">
        <v>51.8</v>
      </c>
    </row>
    <row r="311" spans="1:3">
      <c r="A311" s="277">
        <v>38436.884293981479</v>
      </c>
      <c r="B311" s="1">
        <v>11</v>
      </c>
      <c r="C311" s="1">
        <v>51.8</v>
      </c>
    </row>
    <row r="312" spans="1:3">
      <c r="A312" s="277">
        <v>38436.905127314814</v>
      </c>
      <c r="B312" s="1">
        <v>11</v>
      </c>
      <c r="C312" s="1">
        <v>51.8</v>
      </c>
    </row>
    <row r="313" spans="1:3">
      <c r="A313" s="277">
        <v>38443.715081018519</v>
      </c>
      <c r="B313" s="1">
        <v>11.9</v>
      </c>
      <c r="C313" s="1">
        <v>53.5</v>
      </c>
    </row>
    <row r="314" spans="1:3">
      <c r="A314" s="277">
        <v>38443.735914351855</v>
      </c>
      <c r="B314" s="1">
        <v>11.9</v>
      </c>
      <c r="C314" s="1">
        <v>53.5</v>
      </c>
    </row>
    <row r="315" spans="1:3">
      <c r="A315" s="277">
        <v>38443.756747685184</v>
      </c>
      <c r="B315" s="1">
        <v>12.1</v>
      </c>
      <c r="C315" s="1">
        <v>53.8</v>
      </c>
    </row>
    <row r="316" spans="1:3">
      <c r="A316" s="277">
        <v>38443.777581018519</v>
      </c>
      <c r="B316" s="1">
        <v>12.1</v>
      </c>
      <c r="C316" s="1">
        <v>53.8</v>
      </c>
    </row>
    <row r="317" spans="1:3">
      <c r="A317" s="277">
        <v>38443.798414351855</v>
      </c>
      <c r="B317" s="1">
        <v>12.1</v>
      </c>
      <c r="C317" s="1">
        <v>53.8</v>
      </c>
    </row>
    <row r="318" spans="1:3">
      <c r="A318" s="277">
        <v>38443.819247685184</v>
      </c>
      <c r="B318" s="1">
        <v>12.1</v>
      </c>
      <c r="C318" s="1">
        <v>53.8</v>
      </c>
    </row>
    <row r="319" spans="1:3">
      <c r="A319" s="277">
        <v>38447.716504629629</v>
      </c>
      <c r="B319" s="1">
        <v>13</v>
      </c>
      <c r="C319" s="1">
        <v>55.4</v>
      </c>
    </row>
    <row r="320" spans="1:3">
      <c r="A320" s="277">
        <v>38447.737337962964</v>
      </c>
      <c r="B320" s="1">
        <v>13.2</v>
      </c>
      <c r="C320" s="1">
        <v>55.7</v>
      </c>
    </row>
    <row r="321" spans="1:3">
      <c r="A321" s="277">
        <v>38447.758171296293</v>
      </c>
      <c r="B321" s="1">
        <v>13</v>
      </c>
      <c r="C321" s="1">
        <v>55.4</v>
      </c>
    </row>
    <row r="322" spans="1:3">
      <c r="A322" s="277">
        <v>38447.779004629629</v>
      </c>
      <c r="B322" s="1">
        <v>13</v>
      </c>
      <c r="C322" s="1">
        <v>55.4</v>
      </c>
    </row>
    <row r="323" spans="1:3">
      <c r="A323" s="277">
        <v>38447.799837962964</v>
      </c>
      <c r="B323" s="1">
        <v>13</v>
      </c>
      <c r="C323" s="1">
        <v>55.4</v>
      </c>
    </row>
    <row r="324" spans="1:3">
      <c r="A324" s="277">
        <v>38447.820671296293</v>
      </c>
      <c r="B324" s="1">
        <v>13</v>
      </c>
      <c r="C324" s="1">
        <v>55.4</v>
      </c>
    </row>
    <row r="325" spans="1:3">
      <c r="A325" s="277">
        <v>38447.841504629629</v>
      </c>
      <c r="B325" s="1">
        <v>12.9</v>
      </c>
      <c r="C325" s="1">
        <v>55.2</v>
      </c>
    </row>
    <row r="326" spans="1:3">
      <c r="A326" s="277">
        <v>38447.862337962964</v>
      </c>
      <c r="B326" s="1">
        <v>12.9</v>
      </c>
      <c r="C326" s="1">
        <v>55.2</v>
      </c>
    </row>
    <row r="327" spans="1:3">
      <c r="A327" s="277">
        <v>38447.883171296293</v>
      </c>
      <c r="B327" s="1">
        <v>12.9</v>
      </c>
      <c r="C327" s="1">
        <v>55.2</v>
      </c>
    </row>
    <row r="328" spans="1:3">
      <c r="A328" s="277">
        <v>38450.717627314814</v>
      </c>
      <c r="B328" s="1">
        <v>10.9</v>
      </c>
      <c r="C328" s="1">
        <v>51.5</v>
      </c>
    </row>
    <row r="329" spans="1:3">
      <c r="A329" s="277">
        <v>38450.73846064815</v>
      </c>
      <c r="B329" s="1">
        <v>10.9</v>
      </c>
      <c r="C329" s="1">
        <v>51.5</v>
      </c>
    </row>
    <row r="330" spans="1:3">
      <c r="A330" s="277">
        <v>38450.759293981479</v>
      </c>
      <c r="B330" s="1">
        <v>11</v>
      </c>
      <c r="C330" s="1">
        <v>51.8</v>
      </c>
    </row>
    <row r="331" spans="1:3">
      <c r="A331" s="277">
        <v>38450.780127314814</v>
      </c>
      <c r="B331" s="1">
        <v>11</v>
      </c>
      <c r="C331" s="1">
        <v>51.8</v>
      </c>
    </row>
    <row r="332" spans="1:3">
      <c r="A332" s="277">
        <v>38450.80096064815</v>
      </c>
      <c r="B332" s="1">
        <v>10.9</v>
      </c>
      <c r="C332" s="1">
        <v>51.5</v>
      </c>
    </row>
    <row r="333" spans="1:3">
      <c r="A333" s="277">
        <v>38450.821793981479</v>
      </c>
      <c r="B333" s="1">
        <v>11</v>
      </c>
      <c r="C333" s="1">
        <v>51.8</v>
      </c>
    </row>
    <row r="334" spans="1:3">
      <c r="A334" s="277">
        <v>38450.842627314814</v>
      </c>
      <c r="B334" s="1">
        <v>10.9</v>
      </c>
      <c r="C334" s="1">
        <v>51.5</v>
      </c>
    </row>
    <row r="335" spans="1:3">
      <c r="A335" s="277">
        <v>38450.86346064815</v>
      </c>
      <c r="B335" s="1">
        <v>11</v>
      </c>
      <c r="C335" s="1">
        <v>51.8</v>
      </c>
    </row>
    <row r="336" spans="1:3">
      <c r="A336" s="277">
        <v>38454.764687499999</v>
      </c>
      <c r="B336" s="1">
        <v>12.7</v>
      </c>
      <c r="C336" s="1">
        <v>54.9</v>
      </c>
    </row>
    <row r="337" spans="1:3">
      <c r="A337" s="277">
        <v>38454.785520833335</v>
      </c>
      <c r="B337" s="1">
        <v>12.7</v>
      </c>
      <c r="C337" s="1">
        <v>54.9</v>
      </c>
    </row>
    <row r="338" spans="1:3">
      <c r="A338" s="277">
        <v>38454.806354166663</v>
      </c>
      <c r="B338" s="1">
        <v>12.7</v>
      </c>
      <c r="C338" s="1">
        <v>54.9</v>
      </c>
    </row>
    <row r="339" spans="1:3">
      <c r="A339" s="277">
        <v>38454.827187499999</v>
      </c>
      <c r="B339" s="1">
        <v>12.7</v>
      </c>
      <c r="C339" s="1">
        <v>54.9</v>
      </c>
    </row>
    <row r="340" spans="1:3">
      <c r="A340" s="277">
        <v>38454.848020833335</v>
      </c>
      <c r="B340" s="1">
        <v>12.7</v>
      </c>
      <c r="C340" s="1">
        <v>54.9</v>
      </c>
    </row>
    <row r="341" spans="1:3">
      <c r="A341" s="277">
        <v>38454.868854166663</v>
      </c>
      <c r="B341" s="1">
        <v>12.6</v>
      </c>
      <c r="C341" s="1">
        <v>54.6</v>
      </c>
    </row>
    <row r="342" spans="1:3">
      <c r="A342" s="277">
        <v>38457.756469907406</v>
      </c>
      <c r="B342" s="1">
        <v>13.2</v>
      </c>
      <c r="C342" s="1">
        <v>55.7</v>
      </c>
    </row>
    <row r="343" spans="1:3">
      <c r="A343" s="277">
        <v>38457.777303240742</v>
      </c>
      <c r="B343" s="1">
        <v>13.2</v>
      </c>
      <c r="C343" s="1">
        <v>55.7</v>
      </c>
    </row>
    <row r="344" spans="1:3">
      <c r="A344" s="277">
        <v>38457.798136574071</v>
      </c>
      <c r="B344" s="1">
        <v>13.2</v>
      </c>
      <c r="C344" s="1">
        <v>55.7</v>
      </c>
    </row>
    <row r="345" spans="1:3">
      <c r="A345" s="277">
        <v>38457.818969907406</v>
      </c>
      <c r="B345" s="1">
        <v>13.2</v>
      </c>
      <c r="C345" s="1">
        <v>55.7</v>
      </c>
    </row>
    <row r="346" spans="1:3">
      <c r="A346" s="277">
        <v>38457.839803240742</v>
      </c>
      <c r="B346" s="1">
        <v>13.2</v>
      </c>
      <c r="C346" s="1">
        <v>55.7</v>
      </c>
    </row>
    <row r="347" spans="1:3">
      <c r="A347" s="277">
        <v>38457.860636574071</v>
      </c>
      <c r="B347" s="1">
        <v>13.2</v>
      </c>
      <c r="C347" s="1">
        <v>55.7</v>
      </c>
    </row>
    <row r="348" spans="1:3">
      <c r="A348" s="277">
        <v>38461.7502662037</v>
      </c>
      <c r="B348" s="1">
        <v>13.2</v>
      </c>
      <c r="C348" s="1">
        <v>55.7</v>
      </c>
    </row>
    <row r="349" spans="1:3">
      <c r="A349" s="277">
        <v>38461.771099537036</v>
      </c>
      <c r="B349" s="1">
        <v>13</v>
      </c>
      <c r="C349" s="1">
        <v>55.4</v>
      </c>
    </row>
    <row r="350" spans="1:3">
      <c r="A350" s="277">
        <v>38461.791932870372</v>
      </c>
      <c r="B350" s="1">
        <v>13</v>
      </c>
      <c r="C350" s="1">
        <v>55.4</v>
      </c>
    </row>
    <row r="351" spans="1:3">
      <c r="A351" s="277">
        <v>38461.8127662037</v>
      </c>
      <c r="B351" s="1">
        <v>13</v>
      </c>
      <c r="C351" s="1">
        <v>55.4</v>
      </c>
    </row>
    <row r="352" spans="1:3">
      <c r="A352" s="277">
        <v>38461.833599537036</v>
      </c>
      <c r="B352" s="1">
        <v>12.9</v>
      </c>
      <c r="C352" s="1">
        <v>55.2</v>
      </c>
    </row>
    <row r="353" spans="1:3">
      <c r="A353" s="277">
        <v>38461.854432870372</v>
      </c>
      <c r="B353" s="1">
        <v>12.9</v>
      </c>
      <c r="C353" s="1">
        <v>55.2</v>
      </c>
    </row>
    <row r="354" spans="1:3">
      <c r="A354" s="277">
        <v>38461.8752662037</v>
      </c>
      <c r="B354" s="1">
        <v>12.7</v>
      </c>
      <c r="C354" s="1">
        <v>54.9</v>
      </c>
    </row>
    <row r="355" spans="1:3">
      <c r="A355" s="277">
        <v>38471.682557870372</v>
      </c>
      <c r="B355" s="1">
        <v>14.9</v>
      </c>
      <c r="C355" s="1">
        <v>58.8</v>
      </c>
    </row>
    <row r="356" spans="1:3">
      <c r="A356" s="277">
        <v>38471.7033912037</v>
      </c>
      <c r="B356" s="1">
        <v>14.9</v>
      </c>
      <c r="C356" s="1">
        <v>58.8</v>
      </c>
    </row>
    <row r="357" spans="1:3">
      <c r="A357" s="277">
        <v>38471.724224537036</v>
      </c>
      <c r="B357" s="1">
        <v>14.9</v>
      </c>
      <c r="C357" s="1">
        <v>58.8</v>
      </c>
    </row>
    <row r="358" spans="1:3">
      <c r="A358" s="277">
        <v>38471.745057870372</v>
      </c>
      <c r="B358" s="1">
        <v>14.9</v>
      </c>
      <c r="C358" s="1">
        <v>58.8</v>
      </c>
    </row>
    <row r="359" spans="1:3">
      <c r="A359" s="277">
        <v>38471.7658912037</v>
      </c>
      <c r="B359" s="1">
        <v>15</v>
      </c>
      <c r="C359" s="1">
        <v>59.1</v>
      </c>
    </row>
    <row r="360" spans="1:3">
      <c r="A360" s="277">
        <v>38471.786724537036</v>
      </c>
      <c r="B360" s="1">
        <v>15</v>
      </c>
      <c r="C360" s="1">
        <v>59.1</v>
      </c>
    </row>
    <row r="361" spans="1:3">
      <c r="A361" s="277">
        <v>38478.586585648147</v>
      </c>
      <c r="B361" s="1">
        <v>12.9</v>
      </c>
      <c r="C361" s="1">
        <v>55.2</v>
      </c>
    </row>
    <row r="362" spans="1:3">
      <c r="A362" s="277">
        <v>38478.607418981483</v>
      </c>
      <c r="B362" s="1">
        <v>12.9</v>
      </c>
      <c r="C362" s="1">
        <v>55.2</v>
      </c>
    </row>
    <row r="363" spans="1:3">
      <c r="A363" s="277">
        <v>38478.628252314818</v>
      </c>
      <c r="B363" s="1">
        <v>12.9</v>
      </c>
      <c r="C363" s="1">
        <v>55.2</v>
      </c>
    </row>
    <row r="364" spans="1:3">
      <c r="A364" s="277">
        <v>38478.649085648147</v>
      </c>
      <c r="B364" s="1">
        <v>13</v>
      </c>
      <c r="C364" s="1">
        <v>55.4</v>
      </c>
    </row>
    <row r="365" spans="1:3">
      <c r="A365" s="277">
        <v>38478.669918981483</v>
      </c>
      <c r="B365" s="1">
        <v>13</v>
      </c>
      <c r="C365" s="1">
        <v>55.4</v>
      </c>
    </row>
    <row r="366" spans="1:3">
      <c r="A366" s="277">
        <v>38478.690752314818</v>
      </c>
      <c r="B366" s="1">
        <v>13</v>
      </c>
      <c r="C366" s="1">
        <v>55.4</v>
      </c>
    </row>
    <row r="367" spans="1:3">
      <c r="A367" s="277">
        <v>38485.558958333335</v>
      </c>
      <c r="B367" s="1">
        <v>14.6</v>
      </c>
      <c r="C367" s="1">
        <v>58.2</v>
      </c>
    </row>
    <row r="368" spans="1:3">
      <c r="A368" s="277">
        <v>38485.579791666663</v>
      </c>
      <c r="B368" s="1">
        <v>14.9</v>
      </c>
      <c r="C368" s="1">
        <v>58.8</v>
      </c>
    </row>
    <row r="369" spans="1:3">
      <c r="A369" s="277">
        <v>38485.600624999999</v>
      </c>
      <c r="B369" s="1">
        <v>15.2</v>
      </c>
      <c r="C369" s="1">
        <v>59.4</v>
      </c>
    </row>
    <row r="370" spans="1:3">
      <c r="A370" s="277">
        <v>38485.621458333335</v>
      </c>
      <c r="B370" s="1">
        <v>15.4</v>
      </c>
      <c r="C370" s="1">
        <v>59.6</v>
      </c>
    </row>
    <row r="371" spans="1:3">
      <c r="A371" s="277">
        <v>38485.642291666663</v>
      </c>
      <c r="B371" s="1">
        <v>15.5</v>
      </c>
      <c r="C371" s="1">
        <v>59.9</v>
      </c>
    </row>
    <row r="372" spans="1:3">
      <c r="A372" s="277">
        <v>38485.663124999999</v>
      </c>
      <c r="B372" s="1">
        <v>15.7</v>
      </c>
      <c r="C372" s="1">
        <v>60.2</v>
      </c>
    </row>
    <row r="373" spans="1:3">
      <c r="A373" s="277">
        <v>38485.683958333335</v>
      </c>
      <c r="B373" s="1">
        <v>15.8</v>
      </c>
      <c r="C373" s="1">
        <v>60.5</v>
      </c>
    </row>
    <row r="374" spans="1:3">
      <c r="A374" s="277">
        <v>38485.704791666663</v>
      </c>
      <c r="B374" s="1">
        <v>16</v>
      </c>
      <c r="C374" s="1">
        <v>60.8</v>
      </c>
    </row>
    <row r="375" spans="1:3">
      <c r="A375" s="277">
        <v>38485.725624999999</v>
      </c>
      <c r="B375" s="1">
        <v>16</v>
      </c>
      <c r="C375" s="1">
        <v>60.8</v>
      </c>
    </row>
    <row r="376" spans="1:3">
      <c r="A376" s="277">
        <v>38485.746458333335</v>
      </c>
      <c r="B376" s="1">
        <v>16</v>
      </c>
      <c r="C376" s="1">
        <v>60.8</v>
      </c>
    </row>
    <row r="377" spans="1:3">
      <c r="A377" s="277">
        <v>38748.62709490741</v>
      </c>
      <c r="B377" s="1">
        <v>7.5</v>
      </c>
      <c r="C377" s="1">
        <v>45.4</v>
      </c>
    </row>
    <row r="378" spans="1:3">
      <c r="A378" s="277">
        <v>38748.647928240738</v>
      </c>
      <c r="B378" s="1">
        <v>7.5</v>
      </c>
      <c r="C378" s="1">
        <v>45.4</v>
      </c>
    </row>
    <row r="379" spans="1:3">
      <c r="A379" s="277">
        <v>38748.668761574074</v>
      </c>
      <c r="B379" s="1">
        <v>7.6</v>
      </c>
      <c r="C379" s="1">
        <v>45.7</v>
      </c>
    </row>
    <row r="380" spans="1:3">
      <c r="A380" s="277">
        <v>38748.68959490741</v>
      </c>
      <c r="B380" s="1">
        <v>7.6</v>
      </c>
      <c r="C380" s="1">
        <v>45.7</v>
      </c>
    </row>
    <row r="381" spans="1:3">
      <c r="A381" s="277">
        <v>38748.710428240738</v>
      </c>
      <c r="B381" s="1">
        <v>7.6</v>
      </c>
      <c r="C381" s="1">
        <v>45.7</v>
      </c>
    </row>
    <row r="382" spans="1:3">
      <c r="A382" s="277">
        <v>38748.731261574074</v>
      </c>
      <c r="B382" s="1">
        <v>7.8</v>
      </c>
      <c r="C382" s="1">
        <v>46</v>
      </c>
    </row>
    <row r="383" spans="1:3">
      <c r="A383" s="277">
        <v>38755.715486111112</v>
      </c>
      <c r="B383" s="1">
        <v>9.5</v>
      </c>
      <c r="C383" s="1">
        <v>49</v>
      </c>
    </row>
    <row r="384" spans="1:3">
      <c r="A384" s="277">
        <v>38755.736319444448</v>
      </c>
      <c r="B384" s="1">
        <v>9.5</v>
      </c>
      <c r="C384" s="1">
        <v>49</v>
      </c>
    </row>
    <row r="385" spans="1:3">
      <c r="A385" s="277">
        <v>38755.757152777776</v>
      </c>
      <c r="B385" s="1">
        <v>9.5</v>
      </c>
      <c r="C385" s="1">
        <v>49</v>
      </c>
    </row>
    <row r="386" spans="1:3">
      <c r="A386" s="277">
        <v>38755.777986111112</v>
      </c>
      <c r="B386" s="1">
        <v>9.5</v>
      </c>
      <c r="C386" s="1">
        <v>49</v>
      </c>
    </row>
    <row r="387" spans="1:3">
      <c r="A387" s="277">
        <v>38755.798819444448</v>
      </c>
      <c r="B387" s="1">
        <v>9.5</v>
      </c>
      <c r="C387" s="1">
        <v>49</v>
      </c>
    </row>
    <row r="388" spans="1:3">
      <c r="A388" s="277">
        <v>38755.819652777776</v>
      </c>
      <c r="B388" s="1">
        <v>9.6</v>
      </c>
      <c r="C388" s="1">
        <v>49.3</v>
      </c>
    </row>
    <row r="389" spans="1:3">
      <c r="A389" s="277">
        <v>38758.670729166668</v>
      </c>
      <c r="B389" s="1">
        <v>9.9</v>
      </c>
      <c r="C389" s="1">
        <v>49.9</v>
      </c>
    </row>
    <row r="390" spans="1:3">
      <c r="A390" s="277">
        <v>38758.691562499997</v>
      </c>
      <c r="B390" s="1">
        <v>9.9</v>
      </c>
      <c r="C390" s="1">
        <v>49.9</v>
      </c>
    </row>
    <row r="391" spans="1:3">
      <c r="A391" s="277">
        <v>38758.712395833332</v>
      </c>
      <c r="B391" s="1">
        <v>9.9</v>
      </c>
      <c r="C391" s="1">
        <v>49.9</v>
      </c>
    </row>
    <row r="392" spans="1:3">
      <c r="A392" s="277">
        <v>38758.733229166668</v>
      </c>
      <c r="B392" s="1">
        <v>9.9</v>
      </c>
      <c r="C392" s="1">
        <v>49.9</v>
      </c>
    </row>
    <row r="393" spans="1:3">
      <c r="A393" s="277">
        <v>38758.754062499997</v>
      </c>
      <c r="B393" s="1">
        <v>9.9</v>
      </c>
      <c r="C393" s="1">
        <v>49.9</v>
      </c>
    </row>
    <row r="394" spans="1:3">
      <c r="A394" s="277">
        <v>38758.774895833332</v>
      </c>
      <c r="B394" s="1">
        <v>9.8000000000000007</v>
      </c>
      <c r="C394" s="1">
        <v>49.6</v>
      </c>
    </row>
    <row r="395" spans="1:3">
      <c r="A395" s="277">
        <v>38765.547291666669</v>
      </c>
      <c r="B395" s="1">
        <v>7.2</v>
      </c>
      <c r="C395" s="1">
        <v>44.9</v>
      </c>
    </row>
    <row r="396" spans="1:3">
      <c r="A396" s="277">
        <v>38765.568124999998</v>
      </c>
      <c r="B396" s="1">
        <v>7.2</v>
      </c>
      <c r="C396" s="1">
        <v>44.9</v>
      </c>
    </row>
    <row r="397" spans="1:3">
      <c r="A397" s="277">
        <v>38765.588958333334</v>
      </c>
      <c r="B397" s="1">
        <v>7.3</v>
      </c>
      <c r="C397" s="1">
        <v>45.1</v>
      </c>
    </row>
    <row r="398" spans="1:3">
      <c r="A398" s="277">
        <v>38765.609791666669</v>
      </c>
      <c r="B398" s="1">
        <v>7.3</v>
      </c>
      <c r="C398" s="1">
        <v>45.1</v>
      </c>
    </row>
    <row r="399" spans="1:3">
      <c r="A399" s="277">
        <v>38765.630624999998</v>
      </c>
      <c r="B399" s="1">
        <v>7.5</v>
      </c>
      <c r="C399" s="1">
        <v>45.4</v>
      </c>
    </row>
    <row r="400" spans="1:3">
      <c r="A400" s="277">
        <v>38765.651458333334</v>
      </c>
      <c r="B400" s="1">
        <v>7.5</v>
      </c>
      <c r="C400" s="1">
        <v>45.4</v>
      </c>
    </row>
    <row r="401" spans="1:3">
      <c r="A401" s="277">
        <v>38772.718449074076</v>
      </c>
      <c r="B401" s="1">
        <v>9.8000000000000007</v>
      </c>
      <c r="C401" s="1">
        <v>49.6</v>
      </c>
    </row>
    <row r="402" spans="1:3">
      <c r="A402" s="277">
        <v>38772.739282407405</v>
      </c>
      <c r="B402" s="1">
        <v>9.8000000000000007</v>
      </c>
      <c r="C402" s="1">
        <v>49.6</v>
      </c>
    </row>
    <row r="403" spans="1:3">
      <c r="A403" s="277">
        <v>38772.760115740741</v>
      </c>
      <c r="B403" s="1">
        <v>9.8000000000000007</v>
      </c>
      <c r="C403" s="1">
        <v>49.6</v>
      </c>
    </row>
    <row r="404" spans="1:3">
      <c r="A404" s="277">
        <v>38772.780949074076</v>
      </c>
      <c r="B404" s="1">
        <v>9.6</v>
      </c>
      <c r="C404" s="1">
        <v>49.3</v>
      </c>
    </row>
    <row r="405" spans="1:3">
      <c r="A405" s="277">
        <v>38772.801782407405</v>
      </c>
      <c r="B405" s="1">
        <v>9.6</v>
      </c>
      <c r="C405" s="1">
        <v>49.3</v>
      </c>
    </row>
    <row r="406" spans="1:3">
      <c r="A406" s="277">
        <v>38772.822615740741</v>
      </c>
      <c r="B406" s="1">
        <v>9.6</v>
      </c>
      <c r="C406" s="1">
        <v>49.3</v>
      </c>
    </row>
    <row r="407" spans="1:3">
      <c r="A407" s="277">
        <v>38772.843449074076</v>
      </c>
      <c r="B407" s="1">
        <v>9.6</v>
      </c>
      <c r="C407" s="1">
        <v>49.3</v>
      </c>
    </row>
    <row r="408" spans="1:3">
      <c r="A408" s="277">
        <v>38772.864282407405</v>
      </c>
      <c r="B408" s="1">
        <v>9.5</v>
      </c>
      <c r="C408" s="1">
        <v>49</v>
      </c>
    </row>
    <row r="409" spans="1:3">
      <c r="A409" s="277">
        <v>38797.723761574074</v>
      </c>
      <c r="B409" s="1">
        <v>9.5</v>
      </c>
      <c r="C409" s="1">
        <v>49</v>
      </c>
    </row>
    <row r="410" spans="1:3">
      <c r="A410" s="277">
        <v>38797.74459490741</v>
      </c>
      <c r="B410" s="1">
        <v>9.5</v>
      </c>
      <c r="C410" s="1">
        <v>49</v>
      </c>
    </row>
    <row r="411" spans="1:3">
      <c r="A411" s="277">
        <v>38797.765428240738</v>
      </c>
      <c r="B411" s="1">
        <v>9.5</v>
      </c>
      <c r="C411" s="1">
        <v>49</v>
      </c>
    </row>
    <row r="412" spans="1:3">
      <c r="A412" s="277">
        <v>38797.786261574074</v>
      </c>
      <c r="B412" s="1">
        <v>9.5</v>
      </c>
      <c r="C412" s="1">
        <v>49</v>
      </c>
    </row>
    <row r="413" spans="1:3">
      <c r="A413" s="277">
        <v>38797.80709490741</v>
      </c>
      <c r="B413" s="1">
        <v>9.5</v>
      </c>
      <c r="C413" s="1">
        <v>49</v>
      </c>
    </row>
    <row r="414" spans="1:3">
      <c r="A414" s="277">
        <v>38797.827928240738</v>
      </c>
      <c r="B414" s="1">
        <v>9.5</v>
      </c>
      <c r="C414" s="1">
        <v>49</v>
      </c>
    </row>
    <row r="415" spans="1:3">
      <c r="A415" s="277">
        <v>39445.716412037036</v>
      </c>
      <c r="B415" s="1">
        <v>6.5</v>
      </c>
      <c r="C415" s="1">
        <v>43.8</v>
      </c>
    </row>
    <row r="416" spans="1:3">
      <c r="A416" s="277">
        <v>39445.737245370372</v>
      </c>
      <c r="B416" s="1">
        <v>6.5</v>
      </c>
      <c r="C416" s="1">
        <v>43.8</v>
      </c>
    </row>
    <row r="417" spans="1:3">
      <c r="A417" s="277">
        <v>39445.7580787037</v>
      </c>
      <c r="B417" s="1">
        <v>6.5</v>
      </c>
      <c r="C417" s="1">
        <v>43.8</v>
      </c>
    </row>
    <row r="418" spans="1:3">
      <c r="A418" s="277">
        <v>39445.778912037036</v>
      </c>
      <c r="B418" s="1">
        <v>6.5</v>
      </c>
      <c r="C418" s="1">
        <v>43.8</v>
      </c>
    </row>
    <row r="419" spans="1:3">
      <c r="A419" s="277">
        <v>39448.763518518521</v>
      </c>
      <c r="B419" s="1">
        <v>7.2</v>
      </c>
      <c r="C419" s="1">
        <v>44.9</v>
      </c>
    </row>
    <row r="420" spans="1:3">
      <c r="A420" s="277">
        <v>39448.784351851849</v>
      </c>
      <c r="B420" s="1">
        <v>7.2</v>
      </c>
      <c r="C420" s="1">
        <v>44.9</v>
      </c>
    </row>
    <row r="421" spans="1:3">
      <c r="A421" s="277">
        <v>39448.805185185185</v>
      </c>
      <c r="B421" s="1">
        <v>7.2</v>
      </c>
      <c r="C421" s="1">
        <v>44.9</v>
      </c>
    </row>
    <row r="422" spans="1:3">
      <c r="A422" s="277">
        <v>39448.826018518521</v>
      </c>
      <c r="B422" s="1">
        <v>7.2</v>
      </c>
      <c r="C422" s="1">
        <v>44.9</v>
      </c>
    </row>
    <row r="423" spans="1:3">
      <c r="A423" s="277">
        <v>39448.846851851849</v>
      </c>
      <c r="B423" s="1">
        <v>7</v>
      </c>
      <c r="C423" s="1">
        <v>44.6</v>
      </c>
    </row>
    <row r="424" spans="1:3">
      <c r="A424" s="277">
        <v>39448.867685185185</v>
      </c>
      <c r="B424" s="1">
        <v>7.2</v>
      </c>
      <c r="C424" s="1">
        <v>44.9</v>
      </c>
    </row>
    <row r="425" spans="1:3">
      <c r="A425" s="277">
        <v>39456.053969907407</v>
      </c>
      <c r="B425" s="1">
        <v>7.2</v>
      </c>
      <c r="C425" s="1">
        <v>44.9</v>
      </c>
    </row>
    <row r="426" spans="1:3">
      <c r="A426" s="277">
        <v>39456.074803240743</v>
      </c>
      <c r="B426" s="1">
        <v>7.2</v>
      </c>
      <c r="C426" s="1">
        <v>44.9</v>
      </c>
    </row>
    <row r="427" spans="1:3">
      <c r="A427" s="277">
        <v>39456.095636574071</v>
      </c>
      <c r="B427" s="1">
        <v>7</v>
      </c>
      <c r="C427" s="1">
        <v>44.6</v>
      </c>
    </row>
    <row r="428" spans="1:3">
      <c r="A428" s="277">
        <v>39456.116469907407</v>
      </c>
      <c r="B428" s="1">
        <v>7</v>
      </c>
      <c r="C428" s="1">
        <v>44.6</v>
      </c>
    </row>
    <row r="429" spans="1:3">
      <c r="A429" s="277">
        <v>39456.137303240743</v>
      </c>
      <c r="B429" s="1">
        <v>7</v>
      </c>
      <c r="C429" s="1">
        <v>44.6</v>
      </c>
    </row>
    <row r="430" spans="1:3">
      <c r="A430" s="277">
        <v>39456.158136574071</v>
      </c>
      <c r="B430" s="1">
        <v>7</v>
      </c>
      <c r="C430" s="1">
        <v>44.6</v>
      </c>
    </row>
    <row r="431" spans="1:3">
      <c r="A431" s="277">
        <v>39459.762303240743</v>
      </c>
      <c r="B431" s="1">
        <v>9.3000000000000007</v>
      </c>
      <c r="C431" s="1">
        <v>48.8</v>
      </c>
    </row>
    <row r="432" spans="1:3">
      <c r="A432" s="277">
        <v>39459.783136574071</v>
      </c>
      <c r="B432" s="1">
        <v>9.3000000000000007</v>
      </c>
      <c r="C432" s="1">
        <v>48.8</v>
      </c>
    </row>
    <row r="433" spans="1:3">
      <c r="A433" s="277">
        <v>39459.803969907407</v>
      </c>
      <c r="B433" s="1">
        <v>9.3000000000000007</v>
      </c>
      <c r="C433" s="1">
        <v>48.8</v>
      </c>
    </row>
    <row r="434" spans="1:3">
      <c r="A434" s="277">
        <v>39459.824803240743</v>
      </c>
      <c r="B434" s="1">
        <v>9.3000000000000007</v>
      </c>
      <c r="C434" s="1">
        <v>48.8</v>
      </c>
    </row>
    <row r="435" spans="1:3">
      <c r="A435" s="277">
        <v>39459.845636574071</v>
      </c>
      <c r="B435" s="1">
        <v>9.3000000000000007</v>
      </c>
      <c r="C435" s="1">
        <v>48.8</v>
      </c>
    </row>
    <row r="436" spans="1:3">
      <c r="A436" s="277">
        <v>39459.866469907407</v>
      </c>
      <c r="B436" s="1">
        <v>9.3000000000000007</v>
      </c>
      <c r="C436" s="1">
        <v>48.8</v>
      </c>
    </row>
    <row r="437" spans="1:3">
      <c r="A437" s="277">
        <v>39462.808912037035</v>
      </c>
      <c r="B437" s="1">
        <v>7.6</v>
      </c>
      <c r="C437" s="1">
        <v>45.7</v>
      </c>
    </row>
    <row r="438" spans="1:3">
      <c r="A438" s="277">
        <v>39462.829745370371</v>
      </c>
      <c r="B438" s="1">
        <v>7.6</v>
      </c>
      <c r="C438" s="1">
        <v>45.7</v>
      </c>
    </row>
    <row r="439" spans="1:3">
      <c r="A439" s="277">
        <v>39462.850578703707</v>
      </c>
      <c r="B439" s="1">
        <v>7.5</v>
      </c>
      <c r="C439" s="1">
        <v>45.5</v>
      </c>
    </row>
    <row r="440" spans="1:3">
      <c r="A440" s="277">
        <v>39462.871412037035</v>
      </c>
      <c r="B440" s="1">
        <v>7.5</v>
      </c>
      <c r="C440" s="1">
        <v>45.5</v>
      </c>
    </row>
    <row r="441" spans="1:3">
      <c r="A441" s="277">
        <v>39462.892245370371</v>
      </c>
      <c r="B441" s="1">
        <v>7.3</v>
      </c>
      <c r="C441" s="1">
        <v>45.2</v>
      </c>
    </row>
    <row r="442" spans="1:3">
      <c r="A442" s="277">
        <v>39462.913078703707</v>
      </c>
      <c r="B442" s="1">
        <v>7.3</v>
      </c>
      <c r="C442" s="1">
        <v>45.2</v>
      </c>
    </row>
    <row r="443" spans="1:3">
      <c r="A443" s="277">
        <v>39466.808912037035</v>
      </c>
      <c r="B443" s="1">
        <v>8.1</v>
      </c>
      <c r="C443" s="1">
        <v>46.6</v>
      </c>
    </row>
    <row r="444" spans="1:3">
      <c r="A444" s="277">
        <v>39466.829745370371</v>
      </c>
      <c r="B444" s="1">
        <v>8.1</v>
      </c>
      <c r="C444" s="1">
        <v>46.6</v>
      </c>
    </row>
    <row r="445" spans="1:3">
      <c r="A445" s="277">
        <v>39466.850578703707</v>
      </c>
      <c r="B445" s="1">
        <v>8.1</v>
      </c>
      <c r="C445" s="1">
        <v>46.6</v>
      </c>
    </row>
    <row r="446" spans="1:3">
      <c r="A446" s="277">
        <v>39466.871412037035</v>
      </c>
      <c r="B446" s="1">
        <v>7.9</v>
      </c>
      <c r="C446" s="1">
        <v>46.3</v>
      </c>
    </row>
    <row r="447" spans="1:3">
      <c r="A447" s="277">
        <v>39466.892245370371</v>
      </c>
      <c r="B447" s="1">
        <v>7.9</v>
      </c>
      <c r="C447" s="1">
        <v>46.3</v>
      </c>
    </row>
    <row r="448" spans="1:3">
      <c r="A448" s="277">
        <v>39466.913078703707</v>
      </c>
      <c r="B448" s="1">
        <v>7.8</v>
      </c>
      <c r="C448" s="1">
        <v>46</v>
      </c>
    </row>
    <row r="449" spans="1:3">
      <c r="A449" s="277">
        <v>39470.763553240744</v>
      </c>
      <c r="B449" s="1">
        <v>7.2</v>
      </c>
      <c r="C449" s="1">
        <v>44.9</v>
      </c>
    </row>
    <row r="450" spans="1:3">
      <c r="A450" s="277">
        <v>39470.784386574072</v>
      </c>
      <c r="B450" s="1">
        <v>7.2</v>
      </c>
      <c r="C450" s="1">
        <v>44.9</v>
      </c>
    </row>
    <row r="451" spans="1:3">
      <c r="A451" s="277">
        <v>39470.805219907408</v>
      </c>
      <c r="B451" s="1">
        <v>7.2</v>
      </c>
      <c r="C451" s="1">
        <v>44.9</v>
      </c>
    </row>
    <row r="452" spans="1:3">
      <c r="A452" s="277">
        <v>39470.826053240744</v>
      </c>
      <c r="B452" s="1">
        <v>7.2</v>
      </c>
      <c r="C452" s="1">
        <v>44.9</v>
      </c>
    </row>
    <row r="453" spans="1:3">
      <c r="A453" s="277">
        <v>39470.846886574072</v>
      </c>
      <c r="B453" s="1">
        <v>7.2</v>
      </c>
      <c r="C453" s="1">
        <v>44.9</v>
      </c>
    </row>
    <row r="454" spans="1:3">
      <c r="A454" s="277">
        <v>39470.867719907408</v>
      </c>
      <c r="B454" s="1">
        <v>7.2</v>
      </c>
      <c r="C454" s="1">
        <v>44.9</v>
      </c>
    </row>
    <row r="455" spans="1:3">
      <c r="A455" s="277">
        <v>39474.846886574072</v>
      </c>
      <c r="B455" s="1">
        <v>9</v>
      </c>
      <c r="C455" s="1">
        <v>48.2</v>
      </c>
    </row>
    <row r="456" spans="1:3">
      <c r="A456" s="277">
        <v>39474.867719907408</v>
      </c>
      <c r="B456" s="1">
        <v>9</v>
      </c>
      <c r="C456" s="1">
        <v>48.2</v>
      </c>
    </row>
    <row r="457" spans="1:3">
      <c r="A457" s="277">
        <v>39474.888553240744</v>
      </c>
      <c r="B457" s="1">
        <v>9</v>
      </c>
      <c r="C457" s="1">
        <v>48.2</v>
      </c>
    </row>
    <row r="458" spans="1:3">
      <c r="A458" s="277">
        <v>39474.909386574072</v>
      </c>
      <c r="B458" s="1">
        <v>8.9</v>
      </c>
      <c r="C458" s="1">
        <v>47.9</v>
      </c>
    </row>
    <row r="459" spans="1:3">
      <c r="A459" s="277">
        <v>39474.930219907408</v>
      </c>
      <c r="B459" s="1">
        <v>8.9</v>
      </c>
      <c r="C459" s="1">
        <v>47.9</v>
      </c>
    </row>
    <row r="460" spans="1:3">
      <c r="A460" s="277">
        <v>39474.951053240744</v>
      </c>
      <c r="B460" s="1">
        <v>8.6999999999999993</v>
      </c>
      <c r="C460" s="1">
        <v>47.7</v>
      </c>
    </row>
    <row r="461" spans="1:3">
      <c r="A461" s="277">
        <v>39476.756377314814</v>
      </c>
      <c r="B461" s="1">
        <v>6.9</v>
      </c>
      <c r="C461" s="1">
        <v>44.3</v>
      </c>
    </row>
    <row r="462" spans="1:3">
      <c r="A462" s="277">
        <v>39476.77721064815</v>
      </c>
      <c r="B462" s="1">
        <v>6.9</v>
      </c>
      <c r="C462" s="1">
        <v>44.3</v>
      </c>
    </row>
    <row r="463" spans="1:3">
      <c r="A463" s="277">
        <v>39476.798043981478</v>
      </c>
      <c r="B463" s="1">
        <v>6.7</v>
      </c>
      <c r="C463" s="1">
        <v>44.1</v>
      </c>
    </row>
    <row r="464" spans="1:3">
      <c r="A464" s="277">
        <v>39476.818877314814</v>
      </c>
      <c r="B464" s="1">
        <v>6.7</v>
      </c>
      <c r="C464" s="1">
        <v>44.1</v>
      </c>
    </row>
    <row r="465" spans="1:3">
      <c r="A465" s="277">
        <v>39476.83971064815</v>
      </c>
      <c r="B465" s="1">
        <v>6.7</v>
      </c>
      <c r="C465" s="1">
        <v>44.1</v>
      </c>
    </row>
    <row r="466" spans="1:3">
      <c r="A466" s="277">
        <v>39476.860543981478</v>
      </c>
      <c r="B466" s="1">
        <v>6.7</v>
      </c>
      <c r="C466" s="1">
        <v>44.1</v>
      </c>
    </row>
    <row r="467" spans="1:3">
      <c r="A467" s="277">
        <v>39481.298043981478</v>
      </c>
      <c r="B467" s="1">
        <v>6.9</v>
      </c>
      <c r="C467" s="1">
        <v>44.3</v>
      </c>
    </row>
    <row r="468" spans="1:3">
      <c r="A468" s="277">
        <v>39481.318877314814</v>
      </c>
      <c r="B468" s="1">
        <v>6.9</v>
      </c>
      <c r="C468" s="1">
        <v>44.3</v>
      </c>
    </row>
    <row r="469" spans="1:3">
      <c r="A469" s="277">
        <v>39481.33971064815</v>
      </c>
      <c r="B469" s="1">
        <v>6.7</v>
      </c>
      <c r="C469" s="1">
        <v>44.1</v>
      </c>
    </row>
    <row r="470" spans="1:3">
      <c r="A470" s="277">
        <v>39481.360543981478</v>
      </c>
      <c r="B470" s="1">
        <v>6.7</v>
      </c>
      <c r="C470" s="1">
        <v>44.1</v>
      </c>
    </row>
    <row r="471" spans="1:3">
      <c r="A471" s="277">
        <v>39481.381377314814</v>
      </c>
      <c r="B471" s="1">
        <v>6.9</v>
      </c>
      <c r="C471" s="1">
        <v>44.3</v>
      </c>
    </row>
    <row r="472" spans="1:3">
      <c r="A472" s="277">
        <v>39481.40221064815</v>
      </c>
      <c r="B472" s="1">
        <v>6.9</v>
      </c>
      <c r="C472" s="1">
        <v>44.3</v>
      </c>
    </row>
    <row r="473" spans="1:3">
      <c r="A473" s="277">
        <v>39483.80908564815</v>
      </c>
      <c r="B473" s="1">
        <v>7.6</v>
      </c>
      <c r="C473" s="1">
        <v>45.7</v>
      </c>
    </row>
    <row r="474" spans="1:3">
      <c r="A474" s="277">
        <v>39483.829918981479</v>
      </c>
      <c r="B474" s="1">
        <v>7.6</v>
      </c>
      <c r="C474" s="1">
        <v>45.7</v>
      </c>
    </row>
    <row r="475" spans="1:3">
      <c r="A475" s="277">
        <v>39483.850752314815</v>
      </c>
      <c r="B475" s="1">
        <v>7.6</v>
      </c>
      <c r="C475" s="1">
        <v>45.7</v>
      </c>
    </row>
    <row r="476" spans="1:3">
      <c r="A476" s="277">
        <v>39483.87158564815</v>
      </c>
      <c r="B476" s="1">
        <v>7.6</v>
      </c>
      <c r="C476" s="1">
        <v>45.7</v>
      </c>
    </row>
    <row r="477" spans="1:3">
      <c r="A477" s="277">
        <v>39483.892418981479</v>
      </c>
      <c r="B477" s="1">
        <v>7.6</v>
      </c>
      <c r="C477" s="1">
        <v>45.7</v>
      </c>
    </row>
    <row r="478" spans="1:3">
      <c r="A478" s="277">
        <v>39483.913252314815</v>
      </c>
      <c r="B478" s="1">
        <v>7.6</v>
      </c>
      <c r="C478" s="1">
        <v>45.7</v>
      </c>
    </row>
    <row r="479" spans="1:3">
      <c r="A479" s="277">
        <v>39487.767418981479</v>
      </c>
      <c r="B479" s="1">
        <v>9.6</v>
      </c>
      <c r="C479" s="1">
        <v>49.4</v>
      </c>
    </row>
    <row r="480" spans="1:3">
      <c r="A480" s="277">
        <v>39487.788252314815</v>
      </c>
      <c r="B480" s="1">
        <v>9.6</v>
      </c>
      <c r="C480" s="1">
        <v>49.4</v>
      </c>
    </row>
    <row r="481" spans="1:3">
      <c r="A481" s="277">
        <v>39487.80908564815</v>
      </c>
      <c r="B481" s="1">
        <v>9.5</v>
      </c>
      <c r="C481" s="1">
        <v>49.1</v>
      </c>
    </row>
    <row r="482" spans="1:3">
      <c r="A482" s="277">
        <v>39487.829918981479</v>
      </c>
      <c r="B482" s="1">
        <v>9.5</v>
      </c>
      <c r="C482" s="1">
        <v>49.1</v>
      </c>
    </row>
    <row r="483" spans="1:3">
      <c r="A483" s="277">
        <v>39487.850752314815</v>
      </c>
      <c r="B483" s="1">
        <v>9.5</v>
      </c>
      <c r="C483" s="1">
        <v>49.1</v>
      </c>
    </row>
    <row r="484" spans="1:3">
      <c r="A484" s="277">
        <v>39487.87158564815</v>
      </c>
      <c r="B484" s="1">
        <v>9.3000000000000007</v>
      </c>
      <c r="C484" s="1">
        <v>48.8</v>
      </c>
    </row>
    <row r="485" spans="1:3">
      <c r="A485" s="277">
        <v>39490.734664351854</v>
      </c>
      <c r="B485" s="1">
        <v>10.9</v>
      </c>
      <c r="C485" s="1">
        <v>51.6</v>
      </c>
    </row>
    <row r="486" spans="1:3">
      <c r="A486" s="277">
        <v>39490.755497685182</v>
      </c>
      <c r="B486" s="1">
        <v>10.7</v>
      </c>
      <c r="C486" s="1">
        <v>51.3</v>
      </c>
    </row>
    <row r="487" spans="1:3">
      <c r="A487" s="277">
        <v>39490.776331018518</v>
      </c>
      <c r="B487" s="1">
        <v>10.7</v>
      </c>
      <c r="C487" s="1">
        <v>51.3</v>
      </c>
    </row>
    <row r="488" spans="1:3">
      <c r="A488" s="277">
        <v>39490.797164351854</v>
      </c>
      <c r="B488" s="1">
        <v>10.7</v>
      </c>
      <c r="C488" s="1">
        <v>51.3</v>
      </c>
    </row>
    <row r="489" spans="1:3">
      <c r="A489" s="277">
        <v>39490.817997685182</v>
      </c>
      <c r="B489" s="1">
        <v>10.6</v>
      </c>
      <c r="C489" s="1">
        <v>51</v>
      </c>
    </row>
    <row r="490" spans="1:3">
      <c r="A490" s="277">
        <v>39490.838831018518</v>
      </c>
      <c r="B490" s="1">
        <v>10.6</v>
      </c>
      <c r="C490" s="1">
        <v>51</v>
      </c>
    </row>
    <row r="491" spans="1:3">
      <c r="A491" s="277">
        <v>39490.859664351854</v>
      </c>
      <c r="B491" s="1">
        <v>10.4</v>
      </c>
      <c r="C491" s="1">
        <v>50.8</v>
      </c>
    </row>
    <row r="492" spans="1:3">
      <c r="A492" s="277">
        <v>39494.755497685182</v>
      </c>
      <c r="B492" s="1">
        <v>10</v>
      </c>
      <c r="C492" s="1">
        <v>49.9</v>
      </c>
    </row>
    <row r="493" spans="1:3">
      <c r="A493" s="277">
        <v>39494.776331018518</v>
      </c>
      <c r="B493" s="1">
        <v>9.8000000000000007</v>
      </c>
      <c r="C493" s="1">
        <v>49.6</v>
      </c>
    </row>
    <row r="494" spans="1:3">
      <c r="A494" s="277">
        <v>39494.797164351854</v>
      </c>
      <c r="B494" s="1">
        <v>9.8000000000000007</v>
      </c>
      <c r="C494" s="1">
        <v>49.6</v>
      </c>
    </row>
    <row r="495" spans="1:3">
      <c r="A495" s="277">
        <v>39494.817997685182</v>
      </c>
      <c r="B495" s="1">
        <v>9.6</v>
      </c>
      <c r="C495" s="1">
        <v>49.4</v>
      </c>
    </row>
    <row r="496" spans="1:3">
      <c r="A496" s="277">
        <v>39494.838831018518</v>
      </c>
      <c r="B496" s="1">
        <v>9.6</v>
      </c>
      <c r="C496" s="1">
        <v>49.4</v>
      </c>
    </row>
    <row r="497" spans="1:3">
      <c r="A497" s="277">
        <v>39494.859664351854</v>
      </c>
      <c r="B497" s="1">
        <v>9.5</v>
      </c>
      <c r="C497" s="1">
        <v>49.1</v>
      </c>
    </row>
    <row r="498" spans="1:3">
      <c r="A498" s="277">
        <v>39498.760381944441</v>
      </c>
      <c r="B498" s="1">
        <v>10.7</v>
      </c>
      <c r="C498" s="1">
        <v>51.3</v>
      </c>
    </row>
    <row r="499" spans="1:3">
      <c r="A499" s="277">
        <v>39498.781215277777</v>
      </c>
      <c r="B499" s="1">
        <v>10.6</v>
      </c>
      <c r="C499" s="1">
        <v>51</v>
      </c>
    </row>
    <row r="500" spans="1:3">
      <c r="A500" s="277">
        <v>39498.802048611113</v>
      </c>
      <c r="B500" s="1">
        <v>10.6</v>
      </c>
      <c r="C500" s="1">
        <v>51</v>
      </c>
    </row>
    <row r="501" spans="1:3">
      <c r="A501" s="277">
        <v>39498.822881944441</v>
      </c>
      <c r="B501" s="1">
        <v>10.4</v>
      </c>
      <c r="C501" s="1">
        <v>50.8</v>
      </c>
    </row>
    <row r="502" spans="1:3">
      <c r="A502" s="277">
        <v>39498.843715277777</v>
      </c>
      <c r="B502" s="1">
        <v>10.4</v>
      </c>
      <c r="C502" s="1">
        <v>50.8</v>
      </c>
    </row>
    <row r="503" spans="1:3">
      <c r="A503" s="277">
        <v>39498.864548611113</v>
      </c>
      <c r="B503" s="1">
        <v>10.4</v>
      </c>
      <c r="C503" s="1">
        <v>50.8</v>
      </c>
    </row>
    <row r="504" spans="1:3">
      <c r="A504" s="277">
        <v>39500.760381944441</v>
      </c>
      <c r="B504" s="1">
        <v>9.6</v>
      </c>
      <c r="C504" s="1">
        <v>49.4</v>
      </c>
    </row>
    <row r="505" spans="1:3">
      <c r="A505" s="277">
        <v>39500.781215277777</v>
      </c>
      <c r="B505" s="1">
        <v>9.6</v>
      </c>
      <c r="C505" s="1">
        <v>49.4</v>
      </c>
    </row>
    <row r="506" spans="1:3">
      <c r="A506" s="277">
        <v>39500.802048611113</v>
      </c>
      <c r="B506" s="1">
        <v>9.6</v>
      </c>
      <c r="C506" s="1">
        <v>49.4</v>
      </c>
    </row>
    <row r="507" spans="1:3">
      <c r="A507" s="277">
        <v>39500.822881944441</v>
      </c>
      <c r="B507" s="1">
        <v>9.6</v>
      </c>
      <c r="C507" s="1">
        <v>49.4</v>
      </c>
    </row>
    <row r="508" spans="1:3">
      <c r="A508" s="277">
        <v>39500.843715277777</v>
      </c>
      <c r="B508" s="1">
        <v>9.6</v>
      </c>
      <c r="C508" s="1">
        <v>49.4</v>
      </c>
    </row>
    <row r="509" spans="1:3">
      <c r="A509" s="277">
        <v>39500.864548611113</v>
      </c>
      <c r="B509" s="1">
        <v>9.6</v>
      </c>
      <c r="C509" s="1">
        <v>49.4</v>
      </c>
    </row>
    <row r="510" spans="1:3">
      <c r="A510" s="277">
        <v>39504.727349537039</v>
      </c>
      <c r="B510" s="1">
        <v>10.4</v>
      </c>
      <c r="C510" s="1">
        <v>50.8</v>
      </c>
    </row>
    <row r="511" spans="1:3">
      <c r="A511" s="277">
        <v>39504.748182870368</v>
      </c>
      <c r="B511" s="1">
        <v>10.4</v>
      </c>
      <c r="C511" s="1">
        <v>50.8</v>
      </c>
    </row>
    <row r="512" spans="1:3">
      <c r="A512" s="277">
        <v>39504.769016203703</v>
      </c>
      <c r="B512" s="1">
        <v>10.4</v>
      </c>
      <c r="C512" s="1">
        <v>50.8</v>
      </c>
    </row>
    <row r="513" spans="1:3">
      <c r="A513" s="277">
        <v>39504.789849537039</v>
      </c>
      <c r="B513" s="1">
        <v>10.4</v>
      </c>
      <c r="C513" s="1">
        <v>50.8</v>
      </c>
    </row>
    <row r="514" spans="1:3">
      <c r="A514" s="277">
        <v>39504.810682870368</v>
      </c>
      <c r="B514" s="1">
        <v>10.4</v>
      </c>
      <c r="C514" s="1">
        <v>50.8</v>
      </c>
    </row>
    <row r="515" spans="1:3">
      <c r="A515" s="277">
        <v>39504.831516203703</v>
      </c>
      <c r="B515" s="1">
        <v>10.4</v>
      </c>
      <c r="C515" s="1">
        <v>50.8</v>
      </c>
    </row>
    <row r="516" spans="1:3">
      <c r="A516" s="277">
        <v>39508.769016203703</v>
      </c>
      <c r="B516" s="1">
        <v>11.3</v>
      </c>
      <c r="C516" s="1">
        <v>52.4</v>
      </c>
    </row>
    <row r="517" spans="1:3">
      <c r="A517" s="277">
        <v>39508.789849537039</v>
      </c>
      <c r="B517" s="1">
        <v>11.2</v>
      </c>
      <c r="C517" s="1">
        <v>52.1</v>
      </c>
    </row>
    <row r="518" spans="1:3">
      <c r="A518" s="277">
        <v>39508.810682870368</v>
      </c>
      <c r="B518" s="1">
        <v>11.2</v>
      </c>
      <c r="C518" s="1">
        <v>52.1</v>
      </c>
    </row>
    <row r="519" spans="1:3">
      <c r="A519" s="277">
        <v>39508.831516203703</v>
      </c>
      <c r="B519" s="1">
        <v>11</v>
      </c>
      <c r="C519" s="1">
        <v>51.9</v>
      </c>
    </row>
    <row r="520" spans="1:3">
      <c r="A520" s="277">
        <v>39508.852349537039</v>
      </c>
      <c r="B520" s="1">
        <v>10.9</v>
      </c>
      <c r="C520" s="1">
        <v>51.6</v>
      </c>
    </row>
    <row r="521" spans="1:3">
      <c r="A521" s="277">
        <v>39508.873182870368</v>
      </c>
      <c r="B521" s="1">
        <v>10.7</v>
      </c>
      <c r="C521" s="1">
        <v>51.3</v>
      </c>
    </row>
    <row r="522" spans="1:3">
      <c r="A522" s="277">
        <v>39511.765057870369</v>
      </c>
      <c r="B522" s="1">
        <v>10.9</v>
      </c>
      <c r="C522" s="1">
        <v>51.6</v>
      </c>
    </row>
    <row r="523" spans="1:3">
      <c r="A523" s="277">
        <v>39511.785891203705</v>
      </c>
      <c r="B523" s="1">
        <v>10.9</v>
      </c>
      <c r="C523" s="1">
        <v>51.6</v>
      </c>
    </row>
    <row r="524" spans="1:3">
      <c r="A524" s="277">
        <v>39511.80672453704</v>
      </c>
      <c r="B524" s="1">
        <v>10.9</v>
      </c>
      <c r="C524" s="1">
        <v>51.6</v>
      </c>
    </row>
    <row r="525" spans="1:3">
      <c r="A525" s="277">
        <v>39511.827557870369</v>
      </c>
      <c r="B525" s="1">
        <v>10.7</v>
      </c>
      <c r="C525" s="1">
        <v>51.3</v>
      </c>
    </row>
    <row r="526" spans="1:3">
      <c r="A526" s="277">
        <v>39511.848391203705</v>
      </c>
      <c r="B526" s="1">
        <v>10.6</v>
      </c>
      <c r="C526" s="1">
        <v>51</v>
      </c>
    </row>
    <row r="527" spans="1:3">
      <c r="A527" s="277">
        <v>39511.86922453704</v>
      </c>
      <c r="B527" s="1">
        <v>10.6</v>
      </c>
      <c r="C527" s="1">
        <v>51</v>
      </c>
    </row>
    <row r="528" spans="1:3">
      <c r="A528" s="277">
        <v>39515.765057870369</v>
      </c>
      <c r="B528" s="1">
        <v>11.5</v>
      </c>
      <c r="C528" s="1">
        <v>52.7</v>
      </c>
    </row>
    <row r="529" spans="1:3">
      <c r="A529" s="277">
        <v>39515.785891203705</v>
      </c>
      <c r="B529" s="1">
        <v>11.5</v>
      </c>
      <c r="C529" s="1">
        <v>52.7</v>
      </c>
    </row>
    <row r="530" spans="1:3">
      <c r="A530" s="277">
        <v>39515.80672453704</v>
      </c>
      <c r="B530" s="1">
        <v>11.3</v>
      </c>
      <c r="C530" s="1">
        <v>52.4</v>
      </c>
    </row>
    <row r="531" spans="1:3">
      <c r="A531" s="277">
        <v>39515.827557870369</v>
      </c>
      <c r="B531" s="1">
        <v>11.3</v>
      </c>
      <c r="C531" s="1">
        <v>52.4</v>
      </c>
    </row>
    <row r="532" spans="1:3">
      <c r="A532" s="277">
        <v>39515.848391203705</v>
      </c>
      <c r="B532" s="1">
        <v>11.3</v>
      </c>
      <c r="C532" s="1">
        <v>52.4</v>
      </c>
    </row>
    <row r="533" spans="1:3">
      <c r="A533" s="277">
        <v>39515.86922453704</v>
      </c>
      <c r="B533" s="1">
        <v>11.2</v>
      </c>
      <c r="C533" s="1">
        <v>52.1</v>
      </c>
    </row>
    <row r="534" spans="1:3">
      <c r="A534" s="277">
        <v>39518.803715277776</v>
      </c>
      <c r="B534" s="1">
        <v>12.9</v>
      </c>
      <c r="C534" s="1">
        <v>55.2</v>
      </c>
    </row>
    <row r="535" spans="1:3">
      <c r="A535" s="277">
        <v>39518.824548611112</v>
      </c>
      <c r="B535" s="1">
        <v>12.9</v>
      </c>
      <c r="C535" s="1">
        <v>55.2</v>
      </c>
    </row>
    <row r="536" spans="1:3">
      <c r="A536" s="277">
        <v>39518.845381944448</v>
      </c>
      <c r="B536" s="1">
        <v>12.7</v>
      </c>
      <c r="C536" s="1">
        <v>54.9</v>
      </c>
    </row>
    <row r="537" spans="1:3">
      <c r="A537" s="277">
        <v>39518.866215277776</v>
      </c>
      <c r="B537" s="1">
        <v>12.7</v>
      </c>
      <c r="C537" s="1">
        <v>54.9</v>
      </c>
    </row>
    <row r="538" spans="1:3">
      <c r="A538" s="277">
        <v>39518.887048611112</v>
      </c>
      <c r="B538" s="1">
        <v>12.6</v>
      </c>
      <c r="C538" s="1">
        <v>54.6</v>
      </c>
    </row>
    <row r="539" spans="1:3">
      <c r="A539" s="277">
        <v>39518.907881944448</v>
      </c>
      <c r="B539" s="1">
        <v>12.6</v>
      </c>
      <c r="C539" s="1">
        <v>54.6</v>
      </c>
    </row>
    <row r="540" spans="1:3">
      <c r="A540" s="277">
        <v>39522.762048611112</v>
      </c>
      <c r="B540" s="1">
        <v>10.3</v>
      </c>
      <c r="C540" s="1">
        <v>50.5</v>
      </c>
    </row>
    <row r="541" spans="1:3">
      <c r="A541" s="277">
        <v>39522.782881944448</v>
      </c>
      <c r="B541" s="1">
        <v>10.3</v>
      </c>
      <c r="C541" s="1">
        <v>50.5</v>
      </c>
    </row>
    <row r="542" spans="1:3">
      <c r="A542" s="277">
        <v>39522.803715277776</v>
      </c>
      <c r="B542" s="1">
        <v>10.1</v>
      </c>
      <c r="C542" s="1">
        <v>50.2</v>
      </c>
    </row>
    <row r="543" spans="1:3">
      <c r="A543" s="277">
        <v>39522.824548611112</v>
      </c>
      <c r="B543" s="1">
        <v>10.1</v>
      </c>
      <c r="C543" s="1">
        <v>50.2</v>
      </c>
    </row>
    <row r="544" spans="1:3">
      <c r="A544" s="277">
        <v>39522.845381944448</v>
      </c>
      <c r="B544" s="1">
        <v>10</v>
      </c>
      <c r="C544" s="1">
        <v>49.9</v>
      </c>
    </row>
    <row r="545" spans="1:3">
      <c r="A545" s="277">
        <v>39522.866215277776</v>
      </c>
      <c r="B545" s="1">
        <v>10</v>
      </c>
      <c r="C545" s="1">
        <v>49.9</v>
      </c>
    </row>
    <row r="546" spans="1:3">
      <c r="A546" s="277">
        <v>39525.710787037038</v>
      </c>
      <c r="B546" s="1">
        <v>12.7</v>
      </c>
      <c r="C546" s="1">
        <v>54.9</v>
      </c>
    </row>
    <row r="547" spans="1:3">
      <c r="A547" s="277">
        <v>39525.731620370374</v>
      </c>
      <c r="B547" s="1">
        <v>12.7</v>
      </c>
      <c r="C547" s="1">
        <v>54.9</v>
      </c>
    </row>
    <row r="548" spans="1:3">
      <c r="A548" s="277">
        <v>39525.752453703702</v>
      </c>
      <c r="B548" s="1">
        <v>12.7</v>
      </c>
      <c r="C548" s="1">
        <v>54.9</v>
      </c>
    </row>
    <row r="549" spans="1:3">
      <c r="A549" s="277">
        <v>39525.773287037038</v>
      </c>
      <c r="B549" s="1">
        <v>12.7</v>
      </c>
      <c r="C549" s="1">
        <v>54.9</v>
      </c>
    </row>
    <row r="550" spans="1:3">
      <c r="A550" s="277">
        <v>39525.794120370374</v>
      </c>
      <c r="B550" s="1">
        <v>12.6</v>
      </c>
      <c r="C550" s="1">
        <v>54.6</v>
      </c>
    </row>
    <row r="551" spans="1:3">
      <c r="A551" s="277">
        <v>39525.814953703702</v>
      </c>
      <c r="B551" s="1">
        <v>12.6</v>
      </c>
      <c r="C551" s="1">
        <v>54.6</v>
      </c>
    </row>
    <row r="552" spans="1:3">
      <c r="A552" s="277">
        <v>39529.794120370374</v>
      </c>
      <c r="B552" s="1">
        <v>12.1</v>
      </c>
      <c r="C552" s="1">
        <v>53.8</v>
      </c>
    </row>
    <row r="553" spans="1:3">
      <c r="A553" s="277">
        <v>39529.814953703702</v>
      </c>
      <c r="B553" s="1">
        <v>12</v>
      </c>
      <c r="C553" s="1">
        <v>53.5</v>
      </c>
    </row>
    <row r="554" spans="1:3">
      <c r="A554" s="277">
        <v>39529.835787037038</v>
      </c>
      <c r="B554" s="1">
        <v>12</v>
      </c>
      <c r="C554" s="1">
        <v>53.5</v>
      </c>
    </row>
    <row r="555" spans="1:3">
      <c r="A555" s="277">
        <v>39529.856620370374</v>
      </c>
      <c r="B555" s="1">
        <v>11.8</v>
      </c>
      <c r="C555" s="1">
        <v>53.3</v>
      </c>
    </row>
    <row r="556" spans="1:3">
      <c r="A556" s="277">
        <v>39529.877453703702</v>
      </c>
      <c r="B556" s="1">
        <v>11.8</v>
      </c>
      <c r="C556" s="1">
        <v>53.3</v>
      </c>
    </row>
    <row r="557" spans="1:3">
      <c r="A557" s="277">
        <v>39529.898287037038</v>
      </c>
      <c r="B557" s="1">
        <v>11.8</v>
      </c>
      <c r="C557" s="1">
        <v>53.3</v>
      </c>
    </row>
    <row r="558" spans="1:3">
      <c r="A558" s="277">
        <v>39532.845520833333</v>
      </c>
      <c r="B558" s="1">
        <v>12.9</v>
      </c>
      <c r="C558" s="1">
        <v>55.2</v>
      </c>
    </row>
    <row r="559" spans="1:3">
      <c r="A559" s="277">
        <v>39532.866354166668</v>
      </c>
      <c r="B559" s="1">
        <v>12.7</v>
      </c>
      <c r="C559" s="1">
        <v>54.9</v>
      </c>
    </row>
    <row r="560" spans="1:3">
      <c r="A560" s="277">
        <v>39532.887187499997</v>
      </c>
      <c r="B560" s="1">
        <v>12.6</v>
      </c>
      <c r="C560" s="1">
        <v>54.6</v>
      </c>
    </row>
    <row r="561" spans="1:3">
      <c r="A561" s="277">
        <v>39532.908020833333</v>
      </c>
      <c r="B561" s="1">
        <v>12.6</v>
      </c>
      <c r="C561" s="1">
        <v>54.6</v>
      </c>
    </row>
    <row r="562" spans="1:3">
      <c r="A562" s="277">
        <v>39532.928854166668</v>
      </c>
      <c r="B562" s="1">
        <v>12.6</v>
      </c>
      <c r="C562" s="1">
        <v>54.6</v>
      </c>
    </row>
    <row r="563" spans="1:3">
      <c r="A563" s="277">
        <v>39532.949687499997</v>
      </c>
      <c r="B563" s="1">
        <v>12.4</v>
      </c>
      <c r="C563" s="1">
        <v>54.4</v>
      </c>
    </row>
    <row r="564" spans="1:3">
      <c r="A564" s="277">
        <v>39536.762187499997</v>
      </c>
      <c r="B564" s="1">
        <v>11.5</v>
      </c>
      <c r="C564" s="1">
        <v>52.7</v>
      </c>
    </row>
    <row r="565" spans="1:3">
      <c r="A565" s="277">
        <v>39536.783020833333</v>
      </c>
      <c r="B565" s="1">
        <v>11.5</v>
      </c>
      <c r="C565" s="1">
        <v>52.7</v>
      </c>
    </row>
    <row r="566" spans="1:3">
      <c r="A566" s="277">
        <v>39536.803854166668</v>
      </c>
      <c r="B566" s="1">
        <v>11.3</v>
      </c>
      <c r="C566" s="1">
        <v>52.4</v>
      </c>
    </row>
    <row r="567" spans="1:3">
      <c r="A567" s="277">
        <v>39536.824687499997</v>
      </c>
      <c r="B567" s="1">
        <v>11.3</v>
      </c>
      <c r="C567" s="1">
        <v>52.4</v>
      </c>
    </row>
    <row r="568" spans="1:3">
      <c r="A568" s="277">
        <v>39536.845520833333</v>
      </c>
      <c r="B568" s="1">
        <v>11.2</v>
      </c>
      <c r="C568" s="1">
        <v>52.1</v>
      </c>
    </row>
    <row r="569" spans="1:3">
      <c r="A569" s="277">
        <v>39536.866354166668</v>
      </c>
      <c r="B569" s="1">
        <v>11.2</v>
      </c>
      <c r="C569" s="1">
        <v>52.1</v>
      </c>
    </row>
    <row r="570" spans="1:3">
      <c r="A570" s="277">
        <v>39539.756331018521</v>
      </c>
      <c r="B570" s="1">
        <v>12</v>
      </c>
      <c r="C570" s="1">
        <v>53.5</v>
      </c>
    </row>
    <row r="571" spans="1:3">
      <c r="A571" s="277">
        <v>39539.77716435185</v>
      </c>
      <c r="B571" s="1">
        <v>12</v>
      </c>
      <c r="C571" s="1">
        <v>53.5</v>
      </c>
    </row>
    <row r="572" spans="1:3">
      <c r="A572" s="277">
        <v>39539.797997685186</v>
      </c>
      <c r="B572" s="1">
        <v>12</v>
      </c>
      <c r="C572" s="1">
        <v>53.5</v>
      </c>
    </row>
    <row r="573" spans="1:3">
      <c r="A573" s="277">
        <v>39539.818831018521</v>
      </c>
      <c r="B573" s="1">
        <v>12</v>
      </c>
      <c r="C573" s="1">
        <v>53.5</v>
      </c>
    </row>
    <row r="574" spans="1:3">
      <c r="A574" s="277">
        <v>39539.83966435185</v>
      </c>
      <c r="B574" s="1">
        <v>11.8</v>
      </c>
      <c r="C574" s="1">
        <v>53.3</v>
      </c>
    </row>
    <row r="575" spans="1:3">
      <c r="A575" s="277">
        <v>39539.860497685186</v>
      </c>
      <c r="B575" s="1">
        <v>11.7</v>
      </c>
      <c r="C575" s="1">
        <v>53</v>
      </c>
    </row>
    <row r="576" spans="1:3">
      <c r="A576" s="277">
        <v>39543.756331018521</v>
      </c>
      <c r="B576" s="1">
        <v>12.3</v>
      </c>
      <c r="C576" s="1">
        <v>54.1</v>
      </c>
    </row>
    <row r="577" spans="1:3">
      <c r="A577" s="277">
        <v>39543.77716435185</v>
      </c>
      <c r="B577" s="1">
        <v>12.4</v>
      </c>
      <c r="C577" s="1">
        <v>54.4</v>
      </c>
    </row>
    <row r="578" spans="1:3">
      <c r="A578" s="277">
        <v>39543.797997685186</v>
      </c>
      <c r="B578" s="1">
        <v>12.4</v>
      </c>
      <c r="C578" s="1">
        <v>54.4</v>
      </c>
    </row>
    <row r="579" spans="1:3">
      <c r="A579" s="277">
        <v>39543.818831018521</v>
      </c>
      <c r="B579" s="1">
        <v>12.3</v>
      </c>
      <c r="C579" s="1">
        <v>54.1</v>
      </c>
    </row>
    <row r="580" spans="1:3">
      <c r="A580" s="277">
        <v>39543.83966435185</v>
      </c>
      <c r="B580" s="1">
        <v>12.3</v>
      </c>
      <c r="C580" s="1">
        <v>54.1</v>
      </c>
    </row>
    <row r="581" spans="1:3">
      <c r="A581" s="277">
        <v>39543.860497685186</v>
      </c>
      <c r="B581" s="1">
        <v>12.1</v>
      </c>
      <c r="C581" s="1">
        <v>53.8</v>
      </c>
    </row>
    <row r="582" spans="1:3">
      <c r="A582" s="277">
        <v>39546.797997685186</v>
      </c>
      <c r="B582" s="1">
        <v>12.4</v>
      </c>
      <c r="C582" s="1">
        <v>54.4</v>
      </c>
    </row>
    <row r="583" spans="1:3">
      <c r="A583" s="277">
        <v>39546.818831018521</v>
      </c>
      <c r="B583" s="1">
        <v>12.3</v>
      </c>
      <c r="C583" s="1">
        <v>54.1</v>
      </c>
    </row>
    <row r="584" spans="1:3">
      <c r="A584" s="277">
        <v>39546.83966435185</v>
      </c>
      <c r="B584" s="1">
        <v>12.1</v>
      </c>
      <c r="C584" s="1">
        <v>53.8</v>
      </c>
    </row>
    <row r="585" spans="1:3">
      <c r="A585" s="277">
        <v>39546.860497685186</v>
      </c>
      <c r="B585" s="1">
        <v>11.8</v>
      </c>
      <c r="C585" s="1">
        <v>53.3</v>
      </c>
    </row>
    <row r="586" spans="1:3">
      <c r="A586" s="277">
        <v>39810.666666666664</v>
      </c>
      <c r="B586" s="1">
        <v>7.9</v>
      </c>
      <c r="C586" s="1">
        <v>46.3</v>
      </c>
    </row>
    <row r="587" spans="1:3">
      <c r="A587" s="277">
        <v>39810.6875</v>
      </c>
      <c r="B587" s="1">
        <v>8</v>
      </c>
      <c r="C587" s="1">
        <v>46.3</v>
      </c>
    </row>
    <row r="588" spans="1:3">
      <c r="A588" s="277">
        <v>39810.708333333336</v>
      </c>
      <c r="B588" s="1">
        <v>8</v>
      </c>
      <c r="C588" s="1">
        <v>46.4</v>
      </c>
    </row>
    <row r="589" spans="1:3">
      <c r="A589" s="277">
        <v>39810.729166666664</v>
      </c>
      <c r="B589" s="1">
        <v>8</v>
      </c>
      <c r="C589" s="1">
        <v>46.4</v>
      </c>
    </row>
    <row r="590" spans="1:3">
      <c r="A590" s="277">
        <v>39810.75</v>
      </c>
      <c r="B590" s="1">
        <v>8</v>
      </c>
      <c r="C590" s="1">
        <v>46.4</v>
      </c>
    </row>
    <row r="591" spans="1:3">
      <c r="A591" s="277">
        <v>39810.770833333336</v>
      </c>
      <c r="B591" s="1">
        <v>8</v>
      </c>
      <c r="C591" s="1">
        <v>46.4</v>
      </c>
    </row>
    <row r="592" spans="1:3">
      <c r="A592" s="277">
        <v>39810.791666666664</v>
      </c>
      <c r="B592" s="1">
        <v>8</v>
      </c>
      <c r="C592" s="1">
        <v>46.4</v>
      </c>
    </row>
    <row r="593" spans="1:3">
      <c r="A593" s="277">
        <v>39810.8125</v>
      </c>
      <c r="B593" s="1">
        <v>8</v>
      </c>
      <c r="C593" s="1">
        <v>46.4</v>
      </c>
    </row>
    <row r="594" spans="1:3">
      <c r="A594" s="277">
        <v>39810.833333333336</v>
      </c>
      <c r="B594" s="1">
        <v>8</v>
      </c>
      <c r="C594" s="1">
        <v>46.4</v>
      </c>
    </row>
    <row r="595" spans="1:3">
      <c r="A595" s="277">
        <v>39810.854166666664</v>
      </c>
      <c r="B595" s="1">
        <v>8</v>
      </c>
      <c r="C595" s="1">
        <v>46.4</v>
      </c>
    </row>
    <row r="596" spans="1:3">
      <c r="A596" s="277">
        <v>39810.875</v>
      </c>
      <c r="B596" s="1">
        <v>8</v>
      </c>
      <c r="C596" s="1">
        <v>46.5</v>
      </c>
    </row>
    <row r="597" spans="1:3">
      <c r="A597" s="277">
        <v>39810.895833333336</v>
      </c>
      <c r="B597" s="1">
        <v>8</v>
      </c>
      <c r="C597" s="1">
        <v>46.5</v>
      </c>
    </row>
    <row r="598" spans="1:3">
      <c r="A598" s="277">
        <v>39810.916666666664</v>
      </c>
      <c r="B598" s="1">
        <v>8</v>
      </c>
      <c r="C598" s="1">
        <v>46.5</v>
      </c>
    </row>
    <row r="599" spans="1:3">
      <c r="A599" s="277">
        <v>39810.9375</v>
      </c>
      <c r="B599" s="1">
        <v>8</v>
      </c>
      <c r="C599" s="1">
        <v>46.5</v>
      </c>
    </row>
    <row r="600" spans="1:3">
      <c r="A600" s="277">
        <v>39810.958333333336</v>
      </c>
      <c r="B600" s="1">
        <v>8.1</v>
      </c>
      <c r="C600" s="1">
        <v>46.5</v>
      </c>
    </row>
    <row r="601" spans="1:3">
      <c r="A601" s="277">
        <v>39810.979166666664</v>
      </c>
      <c r="B601" s="1">
        <v>8.1</v>
      </c>
      <c r="C601" s="1">
        <v>46.6</v>
      </c>
    </row>
    <row r="602" spans="1:3">
      <c r="A602" s="277">
        <v>39811</v>
      </c>
      <c r="B602" s="1">
        <v>8.1</v>
      </c>
      <c r="C602" s="1">
        <v>46.6</v>
      </c>
    </row>
    <row r="603" spans="1:3">
      <c r="A603" s="277">
        <v>39811.020833333336</v>
      </c>
      <c r="B603" s="1">
        <v>8.1</v>
      </c>
      <c r="C603" s="1">
        <v>46.6</v>
      </c>
    </row>
    <row r="604" spans="1:3">
      <c r="A604" s="277">
        <v>39811.041666666664</v>
      </c>
      <c r="B604" s="1">
        <v>8.1</v>
      </c>
      <c r="C604" s="1">
        <v>46.6</v>
      </c>
    </row>
    <row r="605" spans="1:3">
      <c r="A605" s="277">
        <v>39811.0625</v>
      </c>
      <c r="B605" s="1">
        <v>8.1</v>
      </c>
      <c r="C605" s="1">
        <v>46.7</v>
      </c>
    </row>
    <row r="606" spans="1:3">
      <c r="A606" s="277">
        <v>39811.083333333336</v>
      </c>
      <c r="B606" s="1">
        <v>8.1</v>
      </c>
      <c r="C606" s="1">
        <v>46.7</v>
      </c>
    </row>
    <row r="607" spans="1:3">
      <c r="A607" s="277">
        <v>39811.104166666664</v>
      </c>
      <c r="B607" s="1">
        <v>8.1999999999999993</v>
      </c>
      <c r="C607" s="1">
        <v>46.7</v>
      </c>
    </row>
    <row r="608" spans="1:3">
      <c r="A608" s="277">
        <v>39811.125</v>
      </c>
      <c r="B608" s="1">
        <v>8.1999999999999993</v>
      </c>
      <c r="C608" s="1">
        <v>46.7</v>
      </c>
    </row>
    <row r="609" spans="1:3">
      <c r="A609" s="277">
        <v>39811.145833333336</v>
      </c>
      <c r="B609" s="1">
        <v>8.1999999999999993</v>
      </c>
      <c r="C609" s="1">
        <v>46.7</v>
      </c>
    </row>
    <row r="610" spans="1:3">
      <c r="A610" s="277">
        <v>39811.166666666664</v>
      </c>
      <c r="B610" s="1">
        <v>8.1999999999999993</v>
      </c>
      <c r="C610" s="1">
        <v>46.7</v>
      </c>
    </row>
    <row r="611" spans="1:3">
      <c r="A611" s="277">
        <v>39811.1875</v>
      </c>
      <c r="B611" s="1">
        <v>8.1999999999999993</v>
      </c>
      <c r="C611" s="1">
        <v>46.7</v>
      </c>
    </row>
    <row r="612" spans="1:3">
      <c r="A612" s="277">
        <v>39811.208333333336</v>
      </c>
      <c r="B612" s="1">
        <v>8.1999999999999993</v>
      </c>
      <c r="C612" s="1">
        <v>46.7</v>
      </c>
    </row>
    <row r="613" spans="1:3">
      <c r="A613" s="277">
        <v>39811.229166666664</v>
      </c>
      <c r="B613" s="1">
        <v>8.1999999999999993</v>
      </c>
      <c r="C613" s="1">
        <v>46.7</v>
      </c>
    </row>
    <row r="614" spans="1:3">
      <c r="A614" s="277">
        <v>39811.25</v>
      </c>
      <c r="B614" s="1">
        <v>8.1999999999999993</v>
      </c>
      <c r="C614" s="1">
        <v>46.7</v>
      </c>
    </row>
    <row r="615" spans="1:3">
      <c r="A615" s="277">
        <v>39811.270833333336</v>
      </c>
      <c r="B615" s="1">
        <v>8.1999999999999993</v>
      </c>
      <c r="C615" s="1">
        <v>46.8</v>
      </c>
    </row>
    <row r="616" spans="1:3">
      <c r="A616" s="277">
        <v>39811.291666666664</v>
      </c>
      <c r="B616" s="1">
        <v>8.1999999999999993</v>
      </c>
      <c r="C616" s="1">
        <v>46.8</v>
      </c>
    </row>
    <row r="617" spans="1:3">
      <c r="A617" s="277">
        <v>39811.3125</v>
      </c>
      <c r="B617" s="1">
        <v>8.1999999999999993</v>
      </c>
      <c r="C617" s="1">
        <v>46.8</v>
      </c>
    </row>
    <row r="618" spans="1:3">
      <c r="A618" s="277">
        <v>39811.333333333336</v>
      </c>
      <c r="B618" s="1">
        <v>8.1999999999999993</v>
      </c>
      <c r="C618" s="1">
        <v>46.8</v>
      </c>
    </row>
    <row r="619" spans="1:3">
      <c r="A619" s="277">
        <v>39811.354166666664</v>
      </c>
      <c r="B619" s="1">
        <v>8.1999999999999993</v>
      </c>
      <c r="C619" s="1">
        <v>46.8</v>
      </c>
    </row>
    <row r="620" spans="1:3">
      <c r="A620" s="277">
        <v>39811.375</v>
      </c>
      <c r="B620" s="1">
        <v>8.1999999999999993</v>
      </c>
      <c r="C620" s="1">
        <v>46.8</v>
      </c>
    </row>
    <row r="621" spans="1:3">
      <c r="A621" s="277">
        <v>39811.395833333336</v>
      </c>
      <c r="B621" s="1">
        <v>8.1999999999999993</v>
      </c>
      <c r="C621" s="1">
        <v>46.8</v>
      </c>
    </row>
    <row r="622" spans="1:3">
      <c r="A622" s="277">
        <v>39811.416666666664</v>
      </c>
      <c r="B622" s="1">
        <v>8.1999999999999993</v>
      </c>
      <c r="C622" s="1">
        <v>46.8</v>
      </c>
    </row>
    <row r="623" spans="1:3">
      <c r="A623" s="277">
        <v>39811.4375</v>
      </c>
      <c r="B623" s="1">
        <v>8.1999999999999993</v>
      </c>
      <c r="C623" s="1">
        <v>46.8</v>
      </c>
    </row>
    <row r="624" spans="1:3">
      <c r="A624" s="277">
        <v>39811.458333333336</v>
      </c>
      <c r="B624" s="1">
        <v>8.3000000000000007</v>
      </c>
      <c r="C624" s="1">
        <v>46.9</v>
      </c>
    </row>
    <row r="625" spans="1:3">
      <c r="A625" s="277">
        <v>39811.479166666664</v>
      </c>
      <c r="B625" s="1">
        <v>8.3000000000000007</v>
      </c>
      <c r="C625" s="1">
        <v>47</v>
      </c>
    </row>
    <row r="626" spans="1:3">
      <c r="A626" s="277">
        <v>39811.5</v>
      </c>
      <c r="B626" s="1">
        <v>8.4</v>
      </c>
      <c r="C626" s="1">
        <v>47.1</v>
      </c>
    </row>
    <row r="627" spans="1:3">
      <c r="A627" s="277">
        <v>39811.520833333336</v>
      </c>
      <c r="B627" s="1">
        <v>8.4</v>
      </c>
      <c r="C627" s="1">
        <v>47.2</v>
      </c>
    </row>
    <row r="628" spans="1:3">
      <c r="A628" s="277">
        <v>39811.541666666664</v>
      </c>
      <c r="B628" s="1">
        <v>8.5</v>
      </c>
      <c r="C628" s="1">
        <v>47.4</v>
      </c>
    </row>
    <row r="629" spans="1:3">
      <c r="A629" s="277">
        <v>39811.5625</v>
      </c>
      <c r="B629" s="1">
        <v>8.6</v>
      </c>
      <c r="C629" s="1">
        <v>47.6</v>
      </c>
    </row>
    <row r="630" spans="1:3">
      <c r="A630" s="277">
        <v>39811.583333333336</v>
      </c>
      <c r="B630" s="1">
        <v>8.9</v>
      </c>
      <c r="C630" s="1">
        <v>48</v>
      </c>
    </row>
    <row r="631" spans="1:3">
      <c r="A631" s="277">
        <v>39811.604166666664</v>
      </c>
      <c r="B631" s="1">
        <v>8.9</v>
      </c>
      <c r="C631" s="1">
        <v>48</v>
      </c>
    </row>
    <row r="632" spans="1:3">
      <c r="A632" s="277">
        <v>39811.625</v>
      </c>
      <c r="B632" s="1">
        <v>8.9</v>
      </c>
      <c r="C632" s="1">
        <v>48</v>
      </c>
    </row>
    <row r="633" spans="1:3">
      <c r="A633" s="277">
        <v>39811.645833333336</v>
      </c>
      <c r="B633" s="1">
        <v>8.9</v>
      </c>
      <c r="C633" s="1">
        <v>48</v>
      </c>
    </row>
    <row r="634" spans="1:3">
      <c r="A634" s="277">
        <v>39811.666666666664</v>
      </c>
      <c r="B634" s="1">
        <v>8.9</v>
      </c>
      <c r="C634" s="1">
        <v>48</v>
      </c>
    </row>
    <row r="635" spans="1:3">
      <c r="A635" s="277">
        <v>39811.6875</v>
      </c>
      <c r="B635" s="1">
        <v>8.9</v>
      </c>
      <c r="C635" s="1">
        <v>48</v>
      </c>
    </row>
    <row r="636" spans="1:3">
      <c r="A636" s="277">
        <v>39811.708333333336</v>
      </c>
      <c r="B636" s="1">
        <v>8.9</v>
      </c>
      <c r="C636" s="1">
        <v>48</v>
      </c>
    </row>
    <row r="637" spans="1:3">
      <c r="A637" s="277">
        <v>39811.729166666664</v>
      </c>
      <c r="B637" s="1">
        <v>8.9</v>
      </c>
      <c r="C637" s="1">
        <v>48.1</v>
      </c>
    </row>
    <row r="638" spans="1:3">
      <c r="A638" s="277">
        <v>39811.75</v>
      </c>
      <c r="B638" s="1">
        <v>8.9</v>
      </c>
      <c r="C638" s="1">
        <v>48.1</v>
      </c>
    </row>
    <row r="639" spans="1:3">
      <c r="A639" s="277">
        <v>39811.770833333336</v>
      </c>
      <c r="B639" s="1">
        <v>8.9</v>
      </c>
      <c r="C639" s="1">
        <v>48</v>
      </c>
    </row>
    <row r="640" spans="1:3">
      <c r="A640" s="277">
        <v>39811.791666666664</v>
      </c>
      <c r="B640" s="1">
        <v>8.9</v>
      </c>
      <c r="C640" s="1">
        <v>48</v>
      </c>
    </row>
    <row r="641" spans="1:3">
      <c r="A641" s="277">
        <v>39811.8125</v>
      </c>
      <c r="B641" s="1">
        <v>8.9</v>
      </c>
      <c r="C641" s="1">
        <v>48.1</v>
      </c>
    </row>
    <row r="642" spans="1:3">
      <c r="A642" s="277">
        <v>39811.833333333336</v>
      </c>
      <c r="B642" s="1">
        <v>8.9</v>
      </c>
      <c r="C642" s="1">
        <v>48.1</v>
      </c>
    </row>
    <row r="643" spans="1:3">
      <c r="A643" s="277">
        <v>39811.854166666664</v>
      </c>
      <c r="B643" s="1">
        <v>8.9</v>
      </c>
      <c r="C643" s="1">
        <v>48</v>
      </c>
    </row>
    <row r="644" spans="1:3">
      <c r="A644" s="277">
        <v>39811.875</v>
      </c>
      <c r="B644" s="1">
        <v>8.9</v>
      </c>
      <c r="C644" s="1">
        <v>48</v>
      </c>
    </row>
    <row r="645" spans="1:3">
      <c r="A645" s="277">
        <v>39811.895833333336</v>
      </c>
      <c r="B645" s="1">
        <v>8.9</v>
      </c>
      <c r="C645" s="1">
        <v>48</v>
      </c>
    </row>
    <row r="646" spans="1:3">
      <c r="A646" s="277">
        <v>39811.916666666664</v>
      </c>
      <c r="B646" s="1">
        <v>8.9</v>
      </c>
      <c r="C646" s="1">
        <v>48</v>
      </c>
    </row>
    <row r="647" spans="1:3">
      <c r="A647" s="277">
        <v>39811.9375</v>
      </c>
      <c r="B647" s="1">
        <v>8.8000000000000007</v>
      </c>
      <c r="C647" s="1">
        <v>47.9</v>
      </c>
    </row>
    <row r="648" spans="1:3">
      <c r="A648" s="277">
        <v>39811.958333333336</v>
      </c>
      <c r="B648" s="1">
        <v>8.8000000000000007</v>
      </c>
      <c r="C648" s="1">
        <v>47.9</v>
      </c>
    </row>
    <row r="649" spans="1:3">
      <c r="A649" s="277">
        <v>39811.979166666664</v>
      </c>
      <c r="B649" s="1">
        <v>8.8000000000000007</v>
      </c>
      <c r="C649" s="1">
        <v>47.8</v>
      </c>
    </row>
    <row r="650" spans="1:3">
      <c r="A650" s="277">
        <v>39812</v>
      </c>
      <c r="B650" s="1">
        <v>8.6999999999999993</v>
      </c>
      <c r="C650" s="1">
        <v>47.7</v>
      </c>
    </row>
    <row r="651" spans="1:3">
      <c r="A651" s="277">
        <v>39812.020833333336</v>
      </c>
      <c r="B651" s="1">
        <v>8.6999999999999993</v>
      </c>
      <c r="C651" s="1">
        <v>47.6</v>
      </c>
    </row>
    <row r="652" spans="1:3">
      <c r="A652" s="277">
        <v>39812.041666666664</v>
      </c>
      <c r="B652" s="1">
        <v>8.6</v>
      </c>
      <c r="C652" s="1">
        <v>47.6</v>
      </c>
    </row>
    <row r="653" spans="1:3">
      <c r="A653" s="277">
        <v>39812.0625</v>
      </c>
      <c r="B653" s="1">
        <v>8.6</v>
      </c>
      <c r="C653" s="1">
        <v>47.5</v>
      </c>
    </row>
    <row r="654" spans="1:3">
      <c r="A654" s="277">
        <v>39812.083333333336</v>
      </c>
      <c r="B654" s="1">
        <v>8.6</v>
      </c>
      <c r="C654" s="1">
        <v>47.4</v>
      </c>
    </row>
    <row r="655" spans="1:3">
      <c r="A655" s="277">
        <v>39812.104166666664</v>
      </c>
      <c r="B655" s="1">
        <v>8.5</v>
      </c>
      <c r="C655" s="1">
        <v>47.4</v>
      </c>
    </row>
    <row r="656" spans="1:3">
      <c r="A656" s="277">
        <v>39812.125</v>
      </c>
      <c r="B656" s="1">
        <v>8.5</v>
      </c>
      <c r="C656" s="1">
        <v>47.3</v>
      </c>
    </row>
    <row r="657" spans="1:3">
      <c r="A657" s="277">
        <v>39812.145833333336</v>
      </c>
      <c r="B657" s="1">
        <v>8.5</v>
      </c>
      <c r="C657" s="1">
        <v>47.2</v>
      </c>
    </row>
    <row r="658" spans="1:3">
      <c r="A658" s="277">
        <v>39812.166666666664</v>
      </c>
      <c r="B658" s="1">
        <v>8.4</v>
      </c>
      <c r="C658" s="1">
        <v>47.1</v>
      </c>
    </row>
    <row r="659" spans="1:3">
      <c r="A659" s="277">
        <v>39812.1875</v>
      </c>
      <c r="B659" s="1">
        <v>8.3000000000000007</v>
      </c>
      <c r="C659" s="1">
        <v>47</v>
      </c>
    </row>
    <row r="660" spans="1:3">
      <c r="A660" s="277">
        <v>39812.208333333336</v>
      </c>
      <c r="B660" s="1">
        <v>8.1999999999999993</v>
      </c>
      <c r="C660" s="1">
        <v>46.8</v>
      </c>
    </row>
    <row r="661" spans="1:3">
      <c r="A661" s="277">
        <v>39812.229166666664</v>
      </c>
      <c r="B661" s="1">
        <v>8.1999999999999993</v>
      </c>
      <c r="C661" s="1">
        <v>46.7</v>
      </c>
    </row>
    <row r="662" spans="1:3">
      <c r="A662" s="277">
        <v>39812.25</v>
      </c>
      <c r="B662" s="1">
        <v>8.1</v>
      </c>
      <c r="C662" s="1">
        <v>46.5</v>
      </c>
    </row>
    <row r="663" spans="1:3">
      <c r="A663" s="277">
        <v>39812.270833333336</v>
      </c>
      <c r="B663" s="1">
        <v>8</v>
      </c>
      <c r="C663" s="1">
        <v>46.4</v>
      </c>
    </row>
    <row r="664" spans="1:3">
      <c r="A664" s="277">
        <v>39812.291666666664</v>
      </c>
      <c r="B664" s="1">
        <v>7.9</v>
      </c>
      <c r="C664" s="1">
        <v>46.2</v>
      </c>
    </row>
    <row r="665" spans="1:3">
      <c r="A665" s="277">
        <v>39812.3125</v>
      </c>
      <c r="B665" s="1">
        <v>7.8</v>
      </c>
      <c r="C665" s="1">
        <v>46.1</v>
      </c>
    </row>
    <row r="666" spans="1:3">
      <c r="A666" s="277">
        <v>39812.333333333336</v>
      </c>
      <c r="B666" s="1">
        <v>7.7</v>
      </c>
      <c r="C666" s="1">
        <v>45.9</v>
      </c>
    </row>
    <row r="667" spans="1:3">
      <c r="A667" s="277">
        <v>39812.354166666664</v>
      </c>
      <c r="B667" s="1">
        <v>7.7</v>
      </c>
      <c r="C667" s="1">
        <v>45.9</v>
      </c>
    </row>
    <row r="668" spans="1:3">
      <c r="A668" s="277">
        <v>39812.375</v>
      </c>
      <c r="B668" s="1">
        <v>7.6</v>
      </c>
      <c r="C668" s="1">
        <v>45.8</v>
      </c>
    </row>
    <row r="669" spans="1:3">
      <c r="A669" s="277">
        <v>39812.395833333336</v>
      </c>
      <c r="B669" s="1">
        <v>7.6</v>
      </c>
      <c r="C669" s="1">
        <v>45.7</v>
      </c>
    </row>
    <row r="670" spans="1:3">
      <c r="A670" s="277">
        <v>39812.416666666664</v>
      </c>
      <c r="B670" s="1">
        <v>7.6</v>
      </c>
      <c r="C670" s="1">
        <v>45.8</v>
      </c>
    </row>
    <row r="671" spans="1:3">
      <c r="A671" s="277">
        <v>39812.4375</v>
      </c>
      <c r="B671" s="1">
        <v>7.7</v>
      </c>
      <c r="C671" s="1">
        <v>45.9</v>
      </c>
    </row>
    <row r="672" spans="1:3">
      <c r="A672" s="277">
        <v>39812.458333333336</v>
      </c>
      <c r="B672" s="1">
        <v>7.8</v>
      </c>
      <c r="C672" s="1">
        <v>46.1</v>
      </c>
    </row>
    <row r="673" spans="1:3">
      <c r="A673" s="277">
        <v>39812.479166666664</v>
      </c>
      <c r="B673" s="1">
        <v>8</v>
      </c>
      <c r="C673" s="1">
        <v>46.4</v>
      </c>
    </row>
    <row r="674" spans="1:3">
      <c r="A674" s="277">
        <v>39812.5</v>
      </c>
      <c r="B674" s="1">
        <v>8.1</v>
      </c>
      <c r="C674" s="1">
        <v>46.6</v>
      </c>
    </row>
    <row r="675" spans="1:3">
      <c r="A675" s="277">
        <v>39812.520833333336</v>
      </c>
      <c r="B675" s="1">
        <v>8.1999999999999993</v>
      </c>
      <c r="C675" s="1">
        <v>46.8</v>
      </c>
    </row>
    <row r="676" spans="1:3">
      <c r="A676" s="277">
        <v>39812.541666666664</v>
      </c>
      <c r="B676" s="1">
        <v>8.3000000000000007</v>
      </c>
      <c r="C676" s="1">
        <v>46.9</v>
      </c>
    </row>
    <row r="677" spans="1:3">
      <c r="A677" s="277">
        <v>39812.5625</v>
      </c>
      <c r="B677" s="1">
        <v>8.4</v>
      </c>
      <c r="C677" s="1">
        <v>47.1</v>
      </c>
    </row>
    <row r="678" spans="1:3">
      <c r="A678" s="277">
        <v>39812.583333333336</v>
      </c>
      <c r="B678" s="1">
        <v>8.5</v>
      </c>
      <c r="C678" s="1">
        <v>47.2</v>
      </c>
    </row>
    <row r="679" spans="1:3">
      <c r="A679" s="277">
        <v>39812.604166666664</v>
      </c>
      <c r="B679" s="1">
        <v>8.5</v>
      </c>
      <c r="C679" s="1">
        <v>47.3</v>
      </c>
    </row>
    <row r="680" spans="1:3">
      <c r="A680" s="277">
        <v>39812.625</v>
      </c>
      <c r="B680" s="1">
        <v>8.5</v>
      </c>
      <c r="C680" s="1">
        <v>47.3</v>
      </c>
    </row>
    <row r="681" spans="1:3">
      <c r="A681" s="277">
        <v>39812.645833333336</v>
      </c>
      <c r="B681" s="1">
        <v>8.5</v>
      </c>
      <c r="C681" s="1">
        <v>47.3</v>
      </c>
    </row>
    <row r="682" spans="1:3">
      <c r="A682" s="277">
        <v>39812.666666666664</v>
      </c>
      <c r="B682" s="1">
        <v>8.5</v>
      </c>
      <c r="C682" s="1">
        <v>47.3</v>
      </c>
    </row>
    <row r="683" spans="1:3">
      <c r="A683" s="277">
        <v>39812.6875</v>
      </c>
      <c r="B683" s="1">
        <v>8.5</v>
      </c>
      <c r="C683" s="1">
        <v>47.3</v>
      </c>
    </row>
    <row r="684" spans="1:3">
      <c r="A684" s="277">
        <v>39812.708333333336</v>
      </c>
      <c r="B684" s="1">
        <v>8.5</v>
      </c>
      <c r="C684" s="1">
        <v>47.2</v>
      </c>
    </row>
    <row r="685" spans="1:3">
      <c r="A685" s="277">
        <v>39812.729166666664</v>
      </c>
      <c r="B685" s="1">
        <v>8.4</v>
      </c>
      <c r="C685" s="1">
        <v>47.2</v>
      </c>
    </row>
    <row r="686" spans="1:3">
      <c r="A686" s="277">
        <v>39812.75</v>
      </c>
      <c r="B686" s="1">
        <v>8.4</v>
      </c>
      <c r="C686" s="1">
        <v>47.1</v>
      </c>
    </row>
    <row r="687" spans="1:3">
      <c r="A687" s="277">
        <v>39812.770833333336</v>
      </c>
      <c r="B687" s="1">
        <v>8.3000000000000007</v>
      </c>
      <c r="C687" s="1">
        <v>46.9</v>
      </c>
    </row>
    <row r="688" spans="1:3">
      <c r="A688" s="277">
        <v>39812.791666666664</v>
      </c>
      <c r="B688" s="1">
        <v>8.1999999999999993</v>
      </c>
      <c r="C688" s="1">
        <v>46.8</v>
      </c>
    </row>
    <row r="689" spans="1:3">
      <c r="A689" s="277">
        <v>39812.8125</v>
      </c>
      <c r="B689" s="1">
        <v>8.1</v>
      </c>
      <c r="C689" s="1">
        <v>46.7</v>
      </c>
    </row>
    <row r="690" spans="1:3">
      <c r="A690" s="277">
        <v>39812.833333333336</v>
      </c>
      <c r="B690" s="1">
        <v>8.1</v>
      </c>
      <c r="C690" s="1">
        <v>46.5</v>
      </c>
    </row>
    <row r="691" spans="1:3">
      <c r="A691" s="277">
        <v>39812.854166666664</v>
      </c>
      <c r="B691" s="1">
        <v>8</v>
      </c>
      <c r="C691" s="1">
        <v>46.4</v>
      </c>
    </row>
    <row r="692" spans="1:3">
      <c r="A692" s="277">
        <v>39812.875</v>
      </c>
      <c r="B692" s="1">
        <v>7.9</v>
      </c>
      <c r="C692" s="1">
        <v>46.3</v>
      </c>
    </row>
    <row r="693" spans="1:3">
      <c r="A693" s="277">
        <v>39812.895833333336</v>
      </c>
      <c r="B693" s="1">
        <v>7.8</v>
      </c>
      <c r="C693" s="1">
        <v>46.1</v>
      </c>
    </row>
    <row r="694" spans="1:3">
      <c r="A694" s="277">
        <v>39812.916666666664</v>
      </c>
      <c r="B694" s="1">
        <v>7.8</v>
      </c>
      <c r="C694" s="1">
        <v>46</v>
      </c>
    </row>
    <row r="695" spans="1:3">
      <c r="A695" s="277">
        <v>39812.9375</v>
      </c>
      <c r="B695" s="1">
        <v>7.7</v>
      </c>
      <c r="C695" s="1">
        <v>45.9</v>
      </c>
    </row>
    <row r="696" spans="1:3">
      <c r="A696" s="277">
        <v>39812.958333333336</v>
      </c>
      <c r="B696" s="1">
        <v>7.6</v>
      </c>
      <c r="C696" s="1">
        <v>45.7</v>
      </c>
    </row>
    <row r="697" spans="1:3">
      <c r="A697" s="277">
        <v>39812.979166666664</v>
      </c>
      <c r="B697" s="1">
        <v>7.6</v>
      </c>
      <c r="C697" s="1">
        <v>45.6</v>
      </c>
    </row>
    <row r="698" spans="1:3">
      <c r="A698" s="277">
        <v>39813</v>
      </c>
      <c r="B698" s="1">
        <v>7.6</v>
      </c>
      <c r="C698" s="1">
        <v>45.6</v>
      </c>
    </row>
    <row r="699" spans="1:3">
      <c r="A699" s="277">
        <v>39813.020833333336</v>
      </c>
      <c r="B699" s="1">
        <v>7.6</v>
      </c>
      <c r="C699" s="1">
        <v>45.6</v>
      </c>
    </row>
    <row r="700" spans="1:3">
      <c r="A700" s="277">
        <v>39813.041666666664</v>
      </c>
      <c r="B700" s="1">
        <v>7.5</v>
      </c>
      <c r="C700" s="1">
        <v>45.6</v>
      </c>
    </row>
    <row r="701" spans="1:3">
      <c r="A701" s="277">
        <v>39813.0625</v>
      </c>
      <c r="B701" s="1">
        <v>7.5</v>
      </c>
      <c r="C701" s="1">
        <v>45.6</v>
      </c>
    </row>
    <row r="702" spans="1:3">
      <c r="A702" s="277">
        <v>39813.083333333336</v>
      </c>
      <c r="B702" s="1">
        <v>7.5</v>
      </c>
      <c r="C702" s="1">
        <v>45.6</v>
      </c>
    </row>
    <row r="703" spans="1:3">
      <c r="A703" s="277">
        <v>39813.104166666664</v>
      </c>
      <c r="B703" s="1">
        <v>7.5</v>
      </c>
      <c r="C703" s="1">
        <v>45.5</v>
      </c>
    </row>
    <row r="704" spans="1:3">
      <c r="A704" s="277">
        <v>39813.125</v>
      </c>
      <c r="B704" s="1">
        <v>7.4</v>
      </c>
      <c r="C704" s="1">
        <v>45.4</v>
      </c>
    </row>
    <row r="705" spans="1:3">
      <c r="A705" s="277">
        <v>39813.145833333336</v>
      </c>
      <c r="B705" s="1">
        <v>7.4</v>
      </c>
      <c r="C705" s="1">
        <v>45.4</v>
      </c>
    </row>
    <row r="706" spans="1:3">
      <c r="A706" s="277">
        <v>39813.166666666664</v>
      </c>
      <c r="B706" s="1">
        <v>7.4</v>
      </c>
      <c r="C706" s="1">
        <v>45.3</v>
      </c>
    </row>
    <row r="707" spans="1:3">
      <c r="A707" s="277">
        <v>39813.1875</v>
      </c>
      <c r="B707" s="1">
        <v>7.4</v>
      </c>
      <c r="C707" s="1">
        <v>45.3</v>
      </c>
    </row>
    <row r="708" spans="1:3">
      <c r="A708" s="277">
        <v>39813.208333333336</v>
      </c>
      <c r="B708" s="1">
        <v>7.4</v>
      </c>
      <c r="C708" s="1">
        <v>45.3</v>
      </c>
    </row>
    <row r="709" spans="1:3">
      <c r="A709" s="277">
        <v>39813.229166666664</v>
      </c>
      <c r="B709" s="1">
        <v>7.4</v>
      </c>
      <c r="C709" s="1">
        <v>45.3</v>
      </c>
    </row>
    <row r="710" spans="1:3">
      <c r="A710" s="277">
        <v>39813.25</v>
      </c>
      <c r="B710" s="1">
        <v>7.4</v>
      </c>
      <c r="C710" s="1">
        <v>45.3</v>
      </c>
    </row>
    <row r="711" spans="1:3">
      <c r="A711" s="277">
        <v>39813.270833333336</v>
      </c>
      <c r="B711" s="1">
        <v>7.3</v>
      </c>
      <c r="C711" s="1">
        <v>45.2</v>
      </c>
    </row>
    <row r="712" spans="1:3">
      <c r="A712" s="277">
        <v>39813.291666666664</v>
      </c>
      <c r="B712" s="1">
        <v>7.3</v>
      </c>
      <c r="C712" s="1">
        <v>45.1</v>
      </c>
    </row>
    <row r="713" spans="1:3">
      <c r="A713" s="277">
        <v>39813.3125</v>
      </c>
      <c r="B713" s="1">
        <v>7.2</v>
      </c>
      <c r="C713" s="1">
        <v>45</v>
      </c>
    </row>
    <row r="714" spans="1:3">
      <c r="A714" s="277">
        <v>39813.333333333336</v>
      </c>
      <c r="B714" s="1">
        <v>7.1</v>
      </c>
      <c r="C714" s="1">
        <v>44.9</v>
      </c>
    </row>
    <row r="715" spans="1:3">
      <c r="A715" s="277">
        <v>39813.354166666664</v>
      </c>
      <c r="B715" s="1">
        <v>7.1</v>
      </c>
      <c r="C715" s="1">
        <v>44.9</v>
      </c>
    </row>
    <row r="716" spans="1:3">
      <c r="A716" s="277">
        <v>39813.375</v>
      </c>
      <c r="B716" s="1">
        <v>7.2</v>
      </c>
      <c r="C716" s="1">
        <v>44.9</v>
      </c>
    </row>
    <row r="717" spans="1:3">
      <c r="A717" s="277">
        <v>39813.395833333336</v>
      </c>
      <c r="B717" s="1">
        <v>7.2</v>
      </c>
      <c r="C717" s="1">
        <v>44.9</v>
      </c>
    </row>
    <row r="718" spans="1:3">
      <c r="A718" s="277">
        <v>39813.416666666664</v>
      </c>
      <c r="B718" s="1">
        <v>7.2</v>
      </c>
      <c r="C718" s="1">
        <v>44.9</v>
      </c>
    </row>
    <row r="719" spans="1:3">
      <c r="A719" s="277">
        <v>39813.4375</v>
      </c>
      <c r="B719" s="1">
        <v>7.3</v>
      </c>
      <c r="C719" s="1">
        <v>45.1</v>
      </c>
    </row>
    <row r="720" spans="1:3">
      <c r="A720" s="277">
        <v>39813.458333333336</v>
      </c>
      <c r="B720" s="1">
        <v>7.4</v>
      </c>
      <c r="C720" s="1">
        <v>45.3</v>
      </c>
    </row>
    <row r="721" spans="1:3">
      <c r="A721" s="277">
        <v>39813.479166666664</v>
      </c>
      <c r="B721" s="1">
        <v>7.5</v>
      </c>
      <c r="C721" s="1">
        <v>45.5</v>
      </c>
    </row>
    <row r="722" spans="1:3">
      <c r="A722" s="277">
        <v>39813.5</v>
      </c>
      <c r="B722" s="1">
        <v>7.7</v>
      </c>
      <c r="C722" s="1">
        <v>45.8</v>
      </c>
    </row>
    <row r="723" spans="1:3">
      <c r="A723" s="277">
        <v>39813.520833333336</v>
      </c>
      <c r="B723" s="1">
        <v>7.8</v>
      </c>
      <c r="C723" s="1">
        <v>46</v>
      </c>
    </row>
    <row r="724" spans="1:3">
      <c r="A724" s="277">
        <v>39813.541666666664</v>
      </c>
      <c r="B724" s="1">
        <v>7.9</v>
      </c>
      <c r="C724" s="1">
        <v>46.2</v>
      </c>
    </row>
    <row r="725" spans="1:3">
      <c r="A725" s="277">
        <v>39813.5625</v>
      </c>
      <c r="B725" s="1">
        <v>8</v>
      </c>
      <c r="C725" s="1">
        <v>46.4</v>
      </c>
    </row>
    <row r="726" spans="1:3">
      <c r="A726" s="277">
        <v>39813.583333333336</v>
      </c>
      <c r="B726" s="1">
        <v>8.1</v>
      </c>
      <c r="C726" s="1">
        <v>46.7</v>
      </c>
    </row>
    <row r="727" spans="1:3">
      <c r="A727" s="277">
        <v>39813.604166666664</v>
      </c>
      <c r="B727" s="1">
        <v>8.1999999999999993</v>
      </c>
      <c r="C727" s="1">
        <v>46.8</v>
      </c>
    </row>
    <row r="728" spans="1:3">
      <c r="A728" s="277">
        <v>39813.625</v>
      </c>
      <c r="B728" s="1">
        <v>8.3000000000000007</v>
      </c>
      <c r="C728" s="1">
        <v>46.9</v>
      </c>
    </row>
    <row r="729" spans="1:3">
      <c r="A729" s="277">
        <v>39813.645833333336</v>
      </c>
      <c r="B729" s="1">
        <v>8.3000000000000007</v>
      </c>
      <c r="C729" s="1">
        <v>46.9</v>
      </c>
    </row>
    <row r="730" spans="1:3">
      <c r="A730" s="277">
        <v>39813.666666666664</v>
      </c>
      <c r="B730" s="1">
        <v>8.3000000000000007</v>
      </c>
      <c r="C730" s="1">
        <v>46.9</v>
      </c>
    </row>
    <row r="731" spans="1:3">
      <c r="A731" s="277">
        <v>39813.6875</v>
      </c>
      <c r="B731" s="1">
        <v>8.3000000000000007</v>
      </c>
      <c r="C731" s="1">
        <v>47</v>
      </c>
    </row>
    <row r="732" spans="1:3">
      <c r="A732" s="277">
        <v>39813.708333333336</v>
      </c>
      <c r="B732" s="1">
        <v>8.3000000000000007</v>
      </c>
      <c r="C732" s="1">
        <v>47</v>
      </c>
    </row>
    <row r="733" spans="1:3">
      <c r="A733" s="277">
        <v>39813.729166666664</v>
      </c>
      <c r="B733" s="1">
        <v>8.3000000000000007</v>
      </c>
      <c r="C733" s="1">
        <v>46.9</v>
      </c>
    </row>
    <row r="734" spans="1:3">
      <c r="A734" s="277">
        <v>39813.75</v>
      </c>
      <c r="B734" s="1">
        <v>8.3000000000000007</v>
      </c>
      <c r="C734" s="1">
        <v>46.9</v>
      </c>
    </row>
    <row r="735" spans="1:3">
      <c r="A735" s="277">
        <v>39813.770833333336</v>
      </c>
      <c r="B735" s="1">
        <v>8.1999999999999993</v>
      </c>
      <c r="C735" s="1">
        <v>46.8</v>
      </c>
    </row>
    <row r="736" spans="1:3">
      <c r="A736" s="277">
        <v>39813.791666666664</v>
      </c>
      <c r="B736" s="1">
        <v>8.1999999999999993</v>
      </c>
      <c r="C736" s="1">
        <v>46.7</v>
      </c>
    </row>
    <row r="737" spans="1:5">
      <c r="A737" s="277">
        <v>39813.8125</v>
      </c>
      <c r="B737" s="1">
        <v>8.1</v>
      </c>
      <c r="C737" s="1">
        <v>46.6</v>
      </c>
    </row>
    <row r="738" spans="1:5">
      <c r="A738" s="277">
        <v>39813.833333333336</v>
      </c>
      <c r="B738" s="1">
        <v>8.1</v>
      </c>
      <c r="C738" s="1">
        <v>46.5</v>
      </c>
    </row>
    <row r="739" spans="1:5">
      <c r="A739" s="277">
        <v>39813.854166666664</v>
      </c>
      <c r="B739" s="1">
        <v>8</v>
      </c>
      <c r="C739" s="1">
        <v>46.5</v>
      </c>
    </row>
    <row r="740" spans="1:5">
      <c r="A740" s="277">
        <v>39813.875</v>
      </c>
      <c r="B740" s="1">
        <v>8</v>
      </c>
      <c r="C740" s="1">
        <v>46.4</v>
      </c>
    </row>
    <row r="741" spans="1:5">
      <c r="A741" s="277">
        <v>39813.895833333336</v>
      </c>
      <c r="B741" s="1">
        <v>7.9</v>
      </c>
      <c r="C741" s="1">
        <v>46.3</v>
      </c>
    </row>
    <row r="742" spans="1:5">
      <c r="A742" s="277">
        <v>39813.916666666664</v>
      </c>
      <c r="B742" s="1">
        <v>7.9</v>
      </c>
      <c r="C742" s="1">
        <v>46.2</v>
      </c>
    </row>
    <row r="743" spans="1:5">
      <c r="A743" s="277">
        <v>39813.9375</v>
      </c>
      <c r="B743" s="1">
        <v>7.9</v>
      </c>
      <c r="C743" s="1">
        <v>46.2</v>
      </c>
    </row>
    <row r="744" spans="1:5">
      <c r="A744" s="277">
        <v>39813.958333333336</v>
      </c>
      <c r="B744" s="1">
        <v>7.9</v>
      </c>
      <c r="C744" s="1">
        <v>46.2</v>
      </c>
    </row>
    <row r="745" spans="1:5">
      <c r="A745" s="277">
        <v>39813.979166666664</v>
      </c>
      <c r="B745" s="1">
        <v>7.9</v>
      </c>
      <c r="C745" s="1">
        <v>46.2</v>
      </c>
    </row>
    <row r="746" spans="1:5" s="276" customFormat="1">
      <c r="A746" s="278">
        <v>39814</v>
      </c>
      <c r="B746" s="20">
        <v>7.9</v>
      </c>
      <c r="C746" s="1">
        <v>46.3</v>
      </c>
      <c r="D746"/>
      <c r="E746"/>
    </row>
    <row r="747" spans="1:5">
      <c r="A747" s="277">
        <v>39814.020833333336</v>
      </c>
      <c r="B747" s="1">
        <v>7.9</v>
      </c>
      <c r="C747" s="1">
        <v>46.3</v>
      </c>
    </row>
    <row r="748" spans="1:5">
      <c r="A748" s="277">
        <v>39814.041666666664</v>
      </c>
      <c r="B748" s="1">
        <v>7.9</v>
      </c>
      <c r="C748" s="1">
        <v>46.3</v>
      </c>
    </row>
    <row r="749" spans="1:5">
      <c r="A749" s="277">
        <v>39814.0625</v>
      </c>
      <c r="B749" s="1">
        <v>7.9</v>
      </c>
      <c r="C749" s="1">
        <v>46.3</v>
      </c>
    </row>
    <row r="750" spans="1:5">
      <c r="A750" s="277">
        <v>39814.083333333336</v>
      </c>
      <c r="B750" s="1">
        <v>7.9</v>
      </c>
      <c r="C750" s="1">
        <v>46.3</v>
      </c>
    </row>
    <row r="751" spans="1:5">
      <c r="A751" s="277">
        <v>39814.104166666664</v>
      </c>
      <c r="B751" s="1">
        <v>7.9</v>
      </c>
      <c r="C751" s="1">
        <v>46.2</v>
      </c>
    </row>
    <row r="752" spans="1:5">
      <c r="A752" s="277">
        <v>39814.125</v>
      </c>
      <c r="B752" s="1">
        <v>7.9</v>
      </c>
      <c r="C752" s="1">
        <v>46.2</v>
      </c>
    </row>
    <row r="753" spans="1:3">
      <c r="A753" s="277">
        <v>39814.145833333336</v>
      </c>
      <c r="B753" s="1">
        <v>7.9</v>
      </c>
      <c r="C753" s="1">
        <v>46.2</v>
      </c>
    </row>
    <row r="754" spans="1:3">
      <c r="A754" s="277">
        <v>39814.166666666664</v>
      </c>
      <c r="B754" s="1">
        <v>7.9</v>
      </c>
      <c r="C754" s="1">
        <v>46.2</v>
      </c>
    </row>
    <row r="755" spans="1:3">
      <c r="A755" s="277">
        <v>39814.1875</v>
      </c>
      <c r="B755" s="1">
        <v>7.8</v>
      </c>
      <c r="C755" s="1">
        <v>46.1</v>
      </c>
    </row>
    <row r="756" spans="1:3">
      <c r="A756" s="277">
        <v>39814.208333333336</v>
      </c>
      <c r="B756" s="1">
        <v>7.8</v>
      </c>
      <c r="C756" s="1">
        <v>46.1</v>
      </c>
    </row>
    <row r="757" spans="1:3">
      <c r="A757" s="277">
        <v>39814.229166666664</v>
      </c>
      <c r="B757" s="1">
        <v>7.8</v>
      </c>
      <c r="C757" s="1">
        <v>46</v>
      </c>
    </row>
    <row r="758" spans="1:3">
      <c r="A758" s="277">
        <v>39814.25</v>
      </c>
      <c r="B758" s="1">
        <v>7.8</v>
      </c>
      <c r="C758" s="1">
        <v>46</v>
      </c>
    </row>
    <row r="759" spans="1:3">
      <c r="A759" s="277">
        <v>39814.270833333336</v>
      </c>
      <c r="B759" s="1">
        <v>7.7</v>
      </c>
      <c r="C759" s="1">
        <v>45.9</v>
      </c>
    </row>
    <row r="760" spans="1:3">
      <c r="A760" s="277">
        <v>39814.291666666664</v>
      </c>
      <c r="B760" s="1">
        <v>7.7</v>
      </c>
      <c r="C760" s="1">
        <v>45.9</v>
      </c>
    </row>
    <row r="761" spans="1:3">
      <c r="A761" s="277">
        <v>39814.3125</v>
      </c>
      <c r="B761" s="1">
        <v>7.7</v>
      </c>
      <c r="C761" s="1">
        <v>45.9</v>
      </c>
    </row>
    <row r="762" spans="1:3">
      <c r="A762" s="277">
        <v>39814.333333333336</v>
      </c>
      <c r="B762" s="1">
        <v>7.7</v>
      </c>
      <c r="C762" s="1">
        <v>45.9</v>
      </c>
    </row>
    <row r="763" spans="1:3">
      <c r="A763" s="277">
        <v>39814.354166666664</v>
      </c>
      <c r="B763" s="1">
        <v>7.7</v>
      </c>
      <c r="C763" s="1">
        <v>45.9</v>
      </c>
    </row>
    <row r="764" spans="1:3">
      <c r="A764" s="277">
        <v>39814.375</v>
      </c>
      <c r="B764" s="1">
        <v>7.7</v>
      </c>
      <c r="C764" s="1">
        <v>45.9</v>
      </c>
    </row>
    <row r="765" spans="1:3">
      <c r="A765" s="277">
        <v>39814.395833333336</v>
      </c>
      <c r="B765" s="1">
        <v>7.7</v>
      </c>
      <c r="C765" s="1">
        <v>45.9</v>
      </c>
    </row>
    <row r="766" spans="1:3">
      <c r="A766" s="277">
        <v>39814.416666666664</v>
      </c>
      <c r="B766" s="1">
        <v>7.8</v>
      </c>
      <c r="C766" s="1">
        <v>46</v>
      </c>
    </row>
    <row r="767" spans="1:3">
      <c r="A767" s="277">
        <v>39814.4375</v>
      </c>
      <c r="B767" s="1">
        <v>7.8</v>
      </c>
      <c r="C767" s="1">
        <v>46</v>
      </c>
    </row>
    <row r="768" spans="1:3">
      <c r="A768" s="277">
        <v>39814.458333333336</v>
      </c>
      <c r="B768" s="1">
        <v>7.8</v>
      </c>
      <c r="C768" s="1">
        <v>46</v>
      </c>
    </row>
    <row r="769" spans="1:3">
      <c r="A769" s="277">
        <v>39814.479166666664</v>
      </c>
      <c r="B769" s="1">
        <v>7.8</v>
      </c>
      <c r="C769" s="1">
        <v>46</v>
      </c>
    </row>
    <row r="770" spans="1:3">
      <c r="A770" s="277">
        <v>39814.5</v>
      </c>
      <c r="B770" s="1">
        <v>7.8</v>
      </c>
      <c r="C770" s="1">
        <v>46.1</v>
      </c>
    </row>
    <row r="771" spans="1:3">
      <c r="A771" s="277">
        <v>39814.520833333336</v>
      </c>
      <c r="B771" s="1">
        <v>7.8</v>
      </c>
      <c r="C771" s="1">
        <v>46.1</v>
      </c>
    </row>
    <row r="772" spans="1:3">
      <c r="A772" s="277">
        <v>39814.541666666664</v>
      </c>
      <c r="B772" s="1">
        <v>7.9</v>
      </c>
      <c r="C772" s="1">
        <v>46.2</v>
      </c>
    </row>
    <row r="773" spans="1:3">
      <c r="A773" s="277">
        <v>39814.5625</v>
      </c>
      <c r="B773" s="1">
        <v>7.9</v>
      </c>
      <c r="C773" s="1">
        <v>46.3</v>
      </c>
    </row>
    <row r="774" spans="1:3">
      <c r="A774" s="277">
        <v>39814.583333333336</v>
      </c>
      <c r="B774" s="1">
        <v>8</v>
      </c>
      <c r="C774" s="1">
        <v>46.3</v>
      </c>
    </row>
    <row r="775" spans="1:3">
      <c r="A775" s="277">
        <v>39814.604166666664</v>
      </c>
      <c r="B775" s="1">
        <v>8</v>
      </c>
      <c r="C775" s="1">
        <v>46.4</v>
      </c>
    </row>
    <row r="776" spans="1:3">
      <c r="A776" s="277">
        <v>39814.625</v>
      </c>
      <c r="B776" s="1">
        <v>8.1</v>
      </c>
      <c r="C776" s="1">
        <v>46.6</v>
      </c>
    </row>
    <row r="777" spans="1:3">
      <c r="A777" s="277">
        <v>39814.645833333336</v>
      </c>
      <c r="B777" s="1">
        <v>8.1</v>
      </c>
      <c r="C777" s="1">
        <v>46.6</v>
      </c>
    </row>
    <row r="778" spans="1:3">
      <c r="A778" s="277">
        <v>39814.666666666664</v>
      </c>
      <c r="B778" s="1">
        <v>8.1</v>
      </c>
      <c r="C778" s="1">
        <v>46.7</v>
      </c>
    </row>
    <row r="779" spans="1:3">
      <c r="A779" s="277">
        <v>39814.6875</v>
      </c>
      <c r="B779" s="1">
        <v>8.1</v>
      </c>
      <c r="C779" s="1">
        <v>46.7</v>
      </c>
    </row>
    <row r="780" spans="1:3">
      <c r="A780" s="277">
        <v>39814.708333333336</v>
      </c>
      <c r="B780" s="1">
        <v>8.1999999999999993</v>
      </c>
      <c r="C780" s="1">
        <v>46.7</v>
      </c>
    </row>
    <row r="781" spans="1:3">
      <c r="A781" s="277">
        <v>39814.729166666664</v>
      </c>
      <c r="B781" s="1">
        <v>8.1999999999999993</v>
      </c>
      <c r="C781" s="1">
        <v>46.7</v>
      </c>
    </row>
    <row r="782" spans="1:3">
      <c r="A782" s="277">
        <v>39814.75</v>
      </c>
      <c r="B782" s="1">
        <v>8.1999999999999993</v>
      </c>
      <c r="C782" s="1">
        <v>46.8</v>
      </c>
    </row>
    <row r="783" spans="1:3">
      <c r="A783" s="277">
        <v>39814.770833333336</v>
      </c>
      <c r="B783" s="1">
        <v>8.1999999999999993</v>
      </c>
      <c r="C783" s="1">
        <v>46.8</v>
      </c>
    </row>
    <row r="784" spans="1:3">
      <c r="A784" s="277">
        <v>39814.791666666664</v>
      </c>
      <c r="B784" s="1">
        <v>8.1999999999999993</v>
      </c>
      <c r="C784" s="1">
        <v>46.8</v>
      </c>
    </row>
    <row r="785" spans="1:3">
      <c r="A785" s="277">
        <v>39814.8125</v>
      </c>
      <c r="B785" s="1">
        <v>8.1999999999999993</v>
      </c>
      <c r="C785" s="1">
        <v>46.8</v>
      </c>
    </row>
    <row r="786" spans="1:3">
      <c r="A786" s="277">
        <v>39814.833333333336</v>
      </c>
      <c r="B786" s="1">
        <v>8.1999999999999993</v>
      </c>
      <c r="C786" s="1">
        <v>46.8</v>
      </c>
    </row>
    <row r="787" spans="1:3">
      <c r="A787" s="277">
        <v>39814.854166666664</v>
      </c>
      <c r="B787" s="1">
        <v>8.1999999999999993</v>
      </c>
      <c r="C787" s="1">
        <v>46.8</v>
      </c>
    </row>
    <row r="788" spans="1:3">
      <c r="A788" s="277">
        <v>39814.875</v>
      </c>
      <c r="B788" s="1">
        <v>8.1999999999999993</v>
      </c>
      <c r="C788" s="1">
        <v>46.8</v>
      </c>
    </row>
    <row r="789" spans="1:3">
      <c r="A789" s="277">
        <v>39814.895833333336</v>
      </c>
      <c r="B789" s="1">
        <v>8.1999999999999993</v>
      </c>
      <c r="C789" s="1">
        <v>46.8</v>
      </c>
    </row>
    <row r="790" spans="1:3">
      <c r="A790" s="277">
        <v>39814.916666666664</v>
      </c>
      <c r="B790" s="1">
        <v>8.1999999999999993</v>
      </c>
      <c r="C790" s="1">
        <v>46.8</v>
      </c>
    </row>
    <row r="791" spans="1:3">
      <c r="A791" s="277">
        <v>39814.9375</v>
      </c>
      <c r="B791" s="1">
        <v>8.1999999999999993</v>
      </c>
      <c r="C791" s="1">
        <v>46.8</v>
      </c>
    </row>
    <row r="792" spans="1:3">
      <c r="A792" s="277">
        <v>39814.958333333336</v>
      </c>
      <c r="B792" s="1">
        <v>8.1999999999999993</v>
      </c>
      <c r="C792" s="1">
        <v>46.8</v>
      </c>
    </row>
    <row r="793" spans="1:3">
      <c r="A793" s="277">
        <v>39814.979166666664</v>
      </c>
      <c r="B793" s="1">
        <v>8.1999999999999993</v>
      </c>
      <c r="C793" s="1">
        <v>46.8</v>
      </c>
    </row>
    <row r="794" spans="1:3">
      <c r="A794" s="277">
        <v>39815</v>
      </c>
      <c r="B794" s="1">
        <v>8.1999999999999993</v>
      </c>
      <c r="C794" s="1">
        <v>46.8</v>
      </c>
    </row>
    <row r="795" spans="1:3">
      <c r="A795" s="277">
        <v>39815.020833333336</v>
      </c>
      <c r="B795" s="1">
        <v>8.1999999999999993</v>
      </c>
      <c r="C795" s="1">
        <v>46.8</v>
      </c>
    </row>
    <row r="796" spans="1:3">
      <c r="A796" s="277">
        <v>39815.041666666664</v>
      </c>
      <c r="B796" s="1">
        <v>8.1999999999999993</v>
      </c>
      <c r="C796" s="1">
        <v>46.8</v>
      </c>
    </row>
    <row r="797" spans="1:3">
      <c r="A797" s="277">
        <v>39815.0625</v>
      </c>
      <c r="B797" s="1">
        <v>8.1999999999999993</v>
      </c>
      <c r="C797" s="1">
        <v>46.8</v>
      </c>
    </row>
    <row r="798" spans="1:3">
      <c r="A798" s="277">
        <v>39815.083333333336</v>
      </c>
      <c r="B798" s="1">
        <v>8.1999999999999993</v>
      </c>
      <c r="C798" s="1">
        <v>46.8</v>
      </c>
    </row>
    <row r="799" spans="1:3">
      <c r="A799" s="277">
        <v>39815.104166666664</v>
      </c>
      <c r="B799" s="1">
        <v>8.1999999999999993</v>
      </c>
      <c r="C799" s="1">
        <v>46.8</v>
      </c>
    </row>
    <row r="800" spans="1:3">
      <c r="A800" s="277">
        <v>39815.125</v>
      </c>
      <c r="B800" s="1">
        <v>8.1999999999999993</v>
      </c>
      <c r="C800" s="1">
        <v>46.7</v>
      </c>
    </row>
    <row r="801" spans="1:3">
      <c r="A801" s="277">
        <v>39815.145833333336</v>
      </c>
      <c r="B801" s="1">
        <v>8.1</v>
      </c>
      <c r="C801" s="1">
        <v>46.7</v>
      </c>
    </row>
    <row r="802" spans="1:3">
      <c r="A802" s="277">
        <v>39815.166666666664</v>
      </c>
      <c r="B802" s="1">
        <v>8.1</v>
      </c>
      <c r="C802" s="1">
        <v>46.6</v>
      </c>
    </row>
    <row r="803" spans="1:3">
      <c r="A803" s="277">
        <v>39815.1875</v>
      </c>
      <c r="B803" s="1">
        <v>8.1</v>
      </c>
      <c r="C803" s="1">
        <v>46.6</v>
      </c>
    </row>
    <row r="804" spans="1:3">
      <c r="A804" s="277">
        <v>39815.208333333336</v>
      </c>
      <c r="B804" s="1">
        <v>8.1</v>
      </c>
      <c r="C804" s="1">
        <v>46.5</v>
      </c>
    </row>
    <row r="805" spans="1:3">
      <c r="A805" s="277">
        <v>39815.229166666664</v>
      </c>
      <c r="B805" s="1">
        <v>8.1</v>
      </c>
      <c r="C805" s="1">
        <v>46.5</v>
      </c>
    </row>
    <row r="806" spans="1:3">
      <c r="A806" s="277">
        <v>39815.25</v>
      </c>
      <c r="B806" s="1">
        <v>8.1</v>
      </c>
      <c r="C806" s="1">
        <v>46.6</v>
      </c>
    </row>
    <row r="807" spans="1:3">
      <c r="A807" s="277">
        <v>39815.270833333336</v>
      </c>
      <c r="B807" s="1">
        <v>8.1</v>
      </c>
      <c r="C807" s="1">
        <v>46.5</v>
      </c>
    </row>
    <row r="808" spans="1:3">
      <c r="A808" s="277">
        <v>39815.291666666664</v>
      </c>
      <c r="B808" s="1">
        <v>8.1</v>
      </c>
      <c r="C808" s="1">
        <v>46.5</v>
      </c>
    </row>
    <row r="809" spans="1:3">
      <c r="A809" s="277">
        <v>39815.3125</v>
      </c>
      <c r="B809" s="1">
        <v>8</v>
      </c>
      <c r="C809" s="1">
        <v>46.5</v>
      </c>
    </row>
    <row r="810" spans="1:3">
      <c r="A810" s="277">
        <v>39815.333333333336</v>
      </c>
      <c r="B810" s="1">
        <v>8</v>
      </c>
      <c r="C810" s="1">
        <v>46.5</v>
      </c>
    </row>
    <row r="811" spans="1:3">
      <c r="A811" s="277">
        <v>39815.354166666664</v>
      </c>
      <c r="B811" s="1">
        <v>8</v>
      </c>
      <c r="C811" s="1">
        <v>46.4</v>
      </c>
    </row>
    <row r="812" spans="1:3">
      <c r="A812" s="277">
        <v>39815.375</v>
      </c>
      <c r="B812" s="1">
        <v>8</v>
      </c>
      <c r="C812" s="1">
        <v>46.4</v>
      </c>
    </row>
    <row r="813" spans="1:3">
      <c r="A813" s="277">
        <v>39815.395833333336</v>
      </c>
      <c r="B813" s="1">
        <v>8</v>
      </c>
      <c r="C813" s="1">
        <v>46.5</v>
      </c>
    </row>
    <row r="814" spans="1:3">
      <c r="A814" s="277">
        <v>39815.416666666664</v>
      </c>
      <c r="B814" s="1">
        <v>8.1</v>
      </c>
      <c r="C814" s="1">
        <v>46.6</v>
      </c>
    </row>
    <row r="815" spans="1:3">
      <c r="A815" s="277">
        <v>39815.4375</v>
      </c>
      <c r="B815" s="1">
        <v>8.1</v>
      </c>
      <c r="C815" s="1">
        <v>46.6</v>
      </c>
    </row>
    <row r="816" spans="1:3">
      <c r="A816" s="277">
        <v>39815.458333333336</v>
      </c>
      <c r="B816" s="1">
        <v>8.1</v>
      </c>
      <c r="C816" s="1">
        <v>46.7</v>
      </c>
    </row>
    <row r="817" spans="1:3">
      <c r="A817" s="277">
        <v>39815.479166666664</v>
      </c>
      <c r="B817" s="1">
        <v>8.1999999999999993</v>
      </c>
      <c r="C817" s="1">
        <v>46.7</v>
      </c>
    </row>
    <row r="818" spans="1:3">
      <c r="A818" s="277">
        <v>39815.5</v>
      </c>
      <c r="B818" s="1">
        <v>8.1999999999999993</v>
      </c>
      <c r="C818" s="1">
        <v>46.7</v>
      </c>
    </row>
    <row r="819" spans="1:3">
      <c r="A819" s="277">
        <v>39815.520833333336</v>
      </c>
      <c r="B819" s="1">
        <v>8.1999999999999993</v>
      </c>
      <c r="C819" s="1">
        <v>46.8</v>
      </c>
    </row>
    <row r="820" spans="1:3">
      <c r="A820" s="277">
        <v>39815.541666666664</v>
      </c>
      <c r="B820" s="1">
        <v>8.3000000000000007</v>
      </c>
      <c r="C820" s="1">
        <v>46.9</v>
      </c>
    </row>
    <row r="821" spans="1:3">
      <c r="A821" s="277">
        <v>39815.5625</v>
      </c>
      <c r="B821" s="1">
        <v>8.3000000000000007</v>
      </c>
      <c r="C821" s="1">
        <v>47</v>
      </c>
    </row>
    <row r="822" spans="1:3">
      <c r="A822" s="277">
        <v>39815.583333333336</v>
      </c>
      <c r="B822" s="1">
        <v>8.4</v>
      </c>
      <c r="C822" s="1">
        <v>47.2</v>
      </c>
    </row>
    <row r="823" spans="1:3">
      <c r="A823" s="277">
        <v>39815.604166666664</v>
      </c>
      <c r="B823" s="1">
        <v>8.4</v>
      </c>
      <c r="C823" s="1">
        <v>47.2</v>
      </c>
    </row>
    <row r="824" spans="1:3">
      <c r="A824" s="277">
        <v>39815.625</v>
      </c>
      <c r="B824" s="1">
        <v>8.5</v>
      </c>
      <c r="C824" s="1">
        <v>47.2</v>
      </c>
    </row>
    <row r="825" spans="1:3">
      <c r="A825" s="277">
        <v>39815.645833333336</v>
      </c>
      <c r="B825" s="1">
        <v>8.5</v>
      </c>
      <c r="C825" s="1">
        <v>47.3</v>
      </c>
    </row>
    <row r="826" spans="1:3">
      <c r="A826" s="277">
        <v>39815.666666666664</v>
      </c>
      <c r="B826" s="1">
        <v>8.5</v>
      </c>
      <c r="C826" s="1">
        <v>47.3</v>
      </c>
    </row>
    <row r="827" spans="1:3">
      <c r="A827" s="277">
        <v>39815.6875</v>
      </c>
      <c r="B827" s="1">
        <v>8.5</v>
      </c>
      <c r="C827" s="1">
        <v>47.3</v>
      </c>
    </row>
    <row r="828" spans="1:3">
      <c r="A828" s="277">
        <v>39815.708333333336</v>
      </c>
      <c r="B828" s="1">
        <v>8.4</v>
      </c>
      <c r="C828" s="1">
        <v>47.2</v>
      </c>
    </row>
    <row r="829" spans="1:3">
      <c r="A829" s="277">
        <v>39815.729166666664</v>
      </c>
      <c r="B829" s="1">
        <v>8.4</v>
      </c>
      <c r="C829" s="1">
        <v>47.1</v>
      </c>
    </row>
    <row r="830" spans="1:3">
      <c r="A830" s="277">
        <v>39815.75</v>
      </c>
      <c r="B830" s="1">
        <v>8.4</v>
      </c>
      <c r="C830" s="1">
        <v>47.2</v>
      </c>
    </row>
    <row r="831" spans="1:3">
      <c r="A831" s="277">
        <v>39815.770833333336</v>
      </c>
      <c r="B831" s="1">
        <v>8.4</v>
      </c>
      <c r="C831" s="1">
        <v>47.2</v>
      </c>
    </row>
    <row r="832" spans="1:3">
      <c r="A832" s="277">
        <v>39815.791666666664</v>
      </c>
      <c r="B832" s="1">
        <v>8.4</v>
      </c>
      <c r="C832" s="1">
        <v>47.1</v>
      </c>
    </row>
    <row r="833" spans="1:3">
      <c r="A833" s="277">
        <v>39815.8125</v>
      </c>
      <c r="B833" s="1">
        <v>8.3000000000000007</v>
      </c>
      <c r="C833" s="1">
        <v>46.9</v>
      </c>
    </row>
    <row r="834" spans="1:3">
      <c r="A834" s="277">
        <v>39815.833333333336</v>
      </c>
      <c r="B834" s="1">
        <v>8.1999999999999993</v>
      </c>
      <c r="C834" s="1">
        <v>46.8</v>
      </c>
    </row>
    <row r="835" spans="1:3">
      <c r="A835" s="277">
        <v>39815.854166666664</v>
      </c>
      <c r="B835" s="1">
        <v>8.1</v>
      </c>
      <c r="C835" s="1">
        <v>46.6</v>
      </c>
    </row>
    <row r="836" spans="1:3">
      <c r="A836" s="277">
        <v>39815.875</v>
      </c>
      <c r="B836" s="1">
        <v>8</v>
      </c>
      <c r="C836" s="1">
        <v>46.4</v>
      </c>
    </row>
    <row r="837" spans="1:3">
      <c r="A837" s="277">
        <v>39815.895833333336</v>
      </c>
      <c r="B837" s="1">
        <v>7.9</v>
      </c>
      <c r="C837" s="1">
        <v>46.2</v>
      </c>
    </row>
    <row r="838" spans="1:3">
      <c r="A838" s="277">
        <v>39815.916666666664</v>
      </c>
      <c r="B838" s="1">
        <v>7.8</v>
      </c>
      <c r="C838" s="1">
        <v>46.1</v>
      </c>
    </row>
    <row r="839" spans="1:3">
      <c r="A839" s="277">
        <v>39815.9375</v>
      </c>
      <c r="B839" s="1">
        <v>7.8</v>
      </c>
      <c r="C839" s="1">
        <v>46</v>
      </c>
    </row>
    <row r="840" spans="1:3">
      <c r="A840" s="277">
        <v>39815.958333333336</v>
      </c>
      <c r="B840" s="1">
        <v>7.7</v>
      </c>
      <c r="C840" s="1">
        <v>45.9</v>
      </c>
    </row>
    <row r="841" spans="1:3">
      <c r="A841" s="277">
        <v>39815.979166666664</v>
      </c>
      <c r="B841" s="1">
        <v>7.6</v>
      </c>
      <c r="C841" s="1">
        <v>45.8</v>
      </c>
    </row>
    <row r="842" spans="1:3">
      <c r="A842" s="277">
        <v>39816</v>
      </c>
      <c r="B842" s="1">
        <v>7.6</v>
      </c>
      <c r="C842" s="1">
        <v>45.6</v>
      </c>
    </row>
    <row r="843" spans="1:3">
      <c r="A843" s="277">
        <v>39816.020833333336</v>
      </c>
      <c r="B843" s="1">
        <v>7.5</v>
      </c>
      <c r="C843" s="1">
        <v>45.5</v>
      </c>
    </row>
    <row r="844" spans="1:3">
      <c r="A844" s="277">
        <v>39816.041666666664</v>
      </c>
      <c r="B844" s="1">
        <v>7.4</v>
      </c>
      <c r="C844" s="1">
        <v>45.4</v>
      </c>
    </row>
    <row r="845" spans="1:3">
      <c r="A845" s="277">
        <v>39816.0625</v>
      </c>
      <c r="B845" s="1">
        <v>7.4</v>
      </c>
      <c r="C845" s="1">
        <v>45.3</v>
      </c>
    </row>
    <row r="846" spans="1:3">
      <c r="A846" s="277">
        <v>39816.083333333336</v>
      </c>
      <c r="B846" s="1">
        <v>7.3</v>
      </c>
      <c r="C846" s="1">
        <v>45.2</v>
      </c>
    </row>
    <row r="847" spans="1:3">
      <c r="A847" s="277">
        <v>39816.104166666664</v>
      </c>
      <c r="B847" s="1">
        <v>7.3</v>
      </c>
      <c r="C847" s="1">
        <v>45.1</v>
      </c>
    </row>
    <row r="848" spans="1:3">
      <c r="A848" s="277">
        <v>39816.125</v>
      </c>
      <c r="B848" s="1">
        <v>7.2</v>
      </c>
      <c r="C848" s="1">
        <v>44.9</v>
      </c>
    </row>
    <row r="849" spans="1:3">
      <c r="A849" s="277">
        <v>39816.145833333336</v>
      </c>
      <c r="B849" s="1">
        <v>7.1</v>
      </c>
      <c r="C849" s="1">
        <v>44.8</v>
      </c>
    </row>
    <row r="850" spans="1:3">
      <c r="A850" s="277">
        <v>39816.166666666664</v>
      </c>
      <c r="B850" s="1">
        <v>7</v>
      </c>
      <c r="C850" s="1">
        <v>44.6</v>
      </c>
    </row>
    <row r="851" spans="1:3">
      <c r="A851" s="277">
        <v>39816.1875</v>
      </c>
      <c r="B851" s="1">
        <v>6.9</v>
      </c>
      <c r="C851" s="1">
        <v>44.4</v>
      </c>
    </row>
    <row r="852" spans="1:3">
      <c r="A852" s="277">
        <v>39816.208333333336</v>
      </c>
      <c r="B852" s="1">
        <v>6.8</v>
      </c>
      <c r="C852" s="1">
        <v>44.3</v>
      </c>
    </row>
    <row r="853" spans="1:3">
      <c r="A853" s="277">
        <v>39816.229166666664</v>
      </c>
      <c r="B853" s="1">
        <v>6.7</v>
      </c>
      <c r="C853" s="1">
        <v>44.1</v>
      </c>
    </row>
    <row r="854" spans="1:3">
      <c r="A854" s="277">
        <v>39816.25</v>
      </c>
      <c r="B854" s="1">
        <v>6.7</v>
      </c>
      <c r="C854" s="1">
        <v>44</v>
      </c>
    </row>
    <row r="855" spans="1:3">
      <c r="A855" s="277">
        <v>39816.270833333336</v>
      </c>
      <c r="B855" s="1">
        <v>6.6</v>
      </c>
      <c r="C855" s="1">
        <v>43.9</v>
      </c>
    </row>
    <row r="856" spans="1:3">
      <c r="A856" s="277">
        <v>39816.291666666664</v>
      </c>
      <c r="B856" s="1">
        <v>6.5</v>
      </c>
      <c r="C856" s="1">
        <v>43.8</v>
      </c>
    </row>
    <row r="857" spans="1:3">
      <c r="A857" s="277">
        <v>39816.3125</v>
      </c>
      <c r="B857" s="1">
        <v>6.5</v>
      </c>
      <c r="C857" s="1">
        <v>43.6</v>
      </c>
    </row>
    <row r="858" spans="1:3">
      <c r="A858" s="277">
        <v>39816.333333333336</v>
      </c>
      <c r="B858" s="1">
        <v>6.4</v>
      </c>
      <c r="C858" s="1">
        <v>43.4</v>
      </c>
    </row>
    <row r="859" spans="1:3">
      <c r="A859" s="277">
        <v>39816.354166666664</v>
      </c>
      <c r="B859" s="1">
        <v>6.3</v>
      </c>
      <c r="C859" s="1">
        <v>43.3</v>
      </c>
    </row>
    <row r="860" spans="1:3">
      <c r="A860" s="277">
        <v>39816.375</v>
      </c>
      <c r="B860" s="1">
        <v>6.2</v>
      </c>
      <c r="C860" s="1">
        <v>43.2</v>
      </c>
    </row>
    <row r="861" spans="1:3">
      <c r="A861" s="277">
        <v>39816.395833333336</v>
      </c>
      <c r="B861" s="1">
        <v>6.2</v>
      </c>
      <c r="C861" s="1">
        <v>43.2</v>
      </c>
    </row>
    <row r="862" spans="1:3">
      <c r="A862" s="277">
        <v>39816.416666666664</v>
      </c>
      <c r="B862" s="1">
        <v>6.2</v>
      </c>
      <c r="C862" s="1">
        <v>43.2</v>
      </c>
    </row>
    <row r="863" spans="1:3">
      <c r="A863" s="277">
        <v>39816.4375</v>
      </c>
      <c r="B863" s="1">
        <v>6.3</v>
      </c>
      <c r="C863" s="1">
        <v>43.3</v>
      </c>
    </row>
    <row r="864" spans="1:3">
      <c r="A864" s="277">
        <v>39816.458333333336</v>
      </c>
      <c r="B864" s="1">
        <v>6.3</v>
      </c>
      <c r="C864" s="1">
        <v>43.4</v>
      </c>
    </row>
    <row r="865" spans="1:3">
      <c r="A865" s="277">
        <v>39816.479166666664</v>
      </c>
      <c r="B865" s="1">
        <v>6.4</v>
      </c>
      <c r="C865" s="1">
        <v>43.6</v>
      </c>
    </row>
    <row r="866" spans="1:3">
      <c r="A866" s="277">
        <v>39816.5</v>
      </c>
      <c r="B866" s="1">
        <v>6.5</v>
      </c>
      <c r="C866" s="1">
        <v>43.8</v>
      </c>
    </row>
    <row r="867" spans="1:3">
      <c r="A867" s="277">
        <v>39816.520833333336</v>
      </c>
      <c r="B867" s="1">
        <v>6.6</v>
      </c>
      <c r="C867" s="1">
        <v>43.9</v>
      </c>
    </row>
    <row r="868" spans="1:3">
      <c r="A868" s="277">
        <v>39816.541666666664</v>
      </c>
      <c r="B868" s="1">
        <v>6.7</v>
      </c>
      <c r="C868" s="1">
        <v>44</v>
      </c>
    </row>
    <row r="869" spans="1:3">
      <c r="A869" s="277">
        <v>39816.5625</v>
      </c>
      <c r="B869" s="1">
        <v>6.7</v>
      </c>
      <c r="C869" s="1">
        <v>44</v>
      </c>
    </row>
    <row r="870" spans="1:3">
      <c r="A870" s="277">
        <v>39816.583333333336</v>
      </c>
      <c r="B870" s="1">
        <v>6.7</v>
      </c>
      <c r="C870" s="1">
        <v>44.1</v>
      </c>
    </row>
    <row r="871" spans="1:3">
      <c r="A871" s="277">
        <v>39816.604166666664</v>
      </c>
      <c r="B871" s="1">
        <v>6.8</v>
      </c>
      <c r="C871" s="1">
        <v>44.2</v>
      </c>
    </row>
    <row r="872" spans="1:3">
      <c r="A872" s="277">
        <v>39816.625</v>
      </c>
      <c r="B872" s="1">
        <v>6.8</v>
      </c>
      <c r="C872" s="1">
        <v>44.2</v>
      </c>
    </row>
    <row r="873" spans="1:3">
      <c r="A873" s="277">
        <v>39816.645833333336</v>
      </c>
      <c r="B873" s="1">
        <v>6.8</v>
      </c>
      <c r="C873" s="1">
        <v>44.3</v>
      </c>
    </row>
    <row r="874" spans="1:3">
      <c r="A874" s="277">
        <v>39816.666666666664</v>
      </c>
      <c r="B874" s="1">
        <v>6.8</v>
      </c>
      <c r="C874" s="1">
        <v>44.3</v>
      </c>
    </row>
    <row r="875" spans="1:3">
      <c r="A875" s="277">
        <v>39816.6875</v>
      </c>
      <c r="B875" s="1">
        <v>6.8</v>
      </c>
      <c r="C875" s="1">
        <v>44.3</v>
      </c>
    </row>
    <row r="876" spans="1:3">
      <c r="A876" s="277">
        <v>39816.708333333336</v>
      </c>
      <c r="B876" s="1">
        <v>6.8</v>
      </c>
      <c r="C876" s="1">
        <v>44.3</v>
      </c>
    </row>
    <row r="877" spans="1:3">
      <c r="A877" s="277">
        <v>39816.729166666664</v>
      </c>
      <c r="B877" s="1">
        <v>6.8</v>
      </c>
      <c r="C877" s="1">
        <v>44.2</v>
      </c>
    </row>
    <row r="878" spans="1:3">
      <c r="A878" s="277">
        <v>39816.75</v>
      </c>
      <c r="B878" s="1">
        <v>6.7</v>
      </c>
      <c r="C878" s="1">
        <v>44.1</v>
      </c>
    </row>
    <row r="879" spans="1:3">
      <c r="A879" s="277">
        <v>39816.770833333336</v>
      </c>
      <c r="B879" s="1">
        <v>6.7</v>
      </c>
      <c r="C879" s="1">
        <v>44</v>
      </c>
    </row>
    <row r="880" spans="1:3">
      <c r="A880" s="277">
        <v>39816.791666666664</v>
      </c>
      <c r="B880" s="1">
        <v>6.6</v>
      </c>
      <c r="C880" s="1">
        <v>43.9</v>
      </c>
    </row>
    <row r="881" spans="1:3">
      <c r="A881" s="277">
        <v>39816.8125</v>
      </c>
      <c r="B881" s="1">
        <v>6.6</v>
      </c>
      <c r="C881" s="1">
        <v>43.9</v>
      </c>
    </row>
    <row r="882" spans="1:3">
      <c r="A882" s="277">
        <v>39816.833333333336</v>
      </c>
      <c r="B882" s="1">
        <v>6.5</v>
      </c>
      <c r="C882" s="1">
        <v>43.7</v>
      </c>
    </row>
    <row r="883" spans="1:3">
      <c r="A883" s="277">
        <v>39816.854166666664</v>
      </c>
      <c r="B883" s="1">
        <v>6.4</v>
      </c>
      <c r="C883" s="1">
        <v>43.6</v>
      </c>
    </row>
    <row r="884" spans="1:3">
      <c r="A884" s="277">
        <v>39816.875</v>
      </c>
      <c r="B884" s="1">
        <v>6.3</v>
      </c>
      <c r="C884" s="1">
        <v>43.4</v>
      </c>
    </row>
    <row r="885" spans="1:3">
      <c r="A885" s="277">
        <v>39816.895833333336</v>
      </c>
      <c r="B885" s="1">
        <v>6.3</v>
      </c>
      <c r="C885" s="1">
        <v>43.3</v>
      </c>
    </row>
    <row r="886" spans="1:3">
      <c r="A886" s="277">
        <v>39816.916666666664</v>
      </c>
      <c r="B886" s="1">
        <v>6.2</v>
      </c>
      <c r="C886" s="1">
        <v>43.1</v>
      </c>
    </row>
    <row r="887" spans="1:3">
      <c r="A887" s="277">
        <v>39816.9375</v>
      </c>
      <c r="B887" s="1">
        <v>6.1</v>
      </c>
      <c r="C887" s="1">
        <v>43</v>
      </c>
    </row>
    <row r="888" spans="1:3">
      <c r="A888" s="277">
        <v>39816.958333333336</v>
      </c>
      <c r="B888" s="1">
        <v>6.1</v>
      </c>
      <c r="C888" s="1">
        <v>43</v>
      </c>
    </row>
    <row r="889" spans="1:3">
      <c r="A889" s="277">
        <v>39816.979166666664</v>
      </c>
      <c r="B889" s="1">
        <v>6.1</v>
      </c>
      <c r="C889" s="1">
        <v>42.9</v>
      </c>
    </row>
    <row r="890" spans="1:3">
      <c r="A890" s="277">
        <v>39817</v>
      </c>
      <c r="B890" s="1">
        <v>6.1</v>
      </c>
      <c r="C890" s="1">
        <v>42.9</v>
      </c>
    </row>
    <row r="891" spans="1:3">
      <c r="A891" s="277">
        <v>39817.020833333336</v>
      </c>
      <c r="B891" s="1">
        <v>6</v>
      </c>
      <c r="C891" s="1">
        <v>42.8</v>
      </c>
    </row>
    <row r="892" spans="1:3">
      <c r="A892" s="277">
        <v>39817.041666666664</v>
      </c>
      <c r="B892" s="1">
        <v>6</v>
      </c>
      <c r="C892" s="1">
        <v>42.8</v>
      </c>
    </row>
    <row r="893" spans="1:3">
      <c r="A893" s="277">
        <v>39817.0625</v>
      </c>
      <c r="B893" s="1">
        <v>5.9</v>
      </c>
      <c r="C893" s="1">
        <v>42.7</v>
      </c>
    </row>
    <row r="894" spans="1:3">
      <c r="A894" s="277">
        <v>39817.083333333336</v>
      </c>
      <c r="B894" s="1">
        <v>5.8</v>
      </c>
      <c r="C894" s="1">
        <v>42.5</v>
      </c>
    </row>
    <row r="895" spans="1:3">
      <c r="A895" s="277">
        <v>39817.104166666664</v>
      </c>
      <c r="B895" s="1">
        <v>5.8</v>
      </c>
      <c r="C895" s="1">
        <v>42.4</v>
      </c>
    </row>
    <row r="896" spans="1:3">
      <c r="A896" s="277">
        <v>39817.125</v>
      </c>
      <c r="B896" s="1">
        <v>5.7</v>
      </c>
      <c r="C896" s="1">
        <v>42.3</v>
      </c>
    </row>
    <row r="897" spans="1:3">
      <c r="A897" s="277">
        <v>39817.145833333336</v>
      </c>
      <c r="B897" s="1">
        <v>5.7</v>
      </c>
      <c r="C897" s="1">
        <v>42.2</v>
      </c>
    </row>
    <row r="898" spans="1:3">
      <c r="A898" s="277">
        <v>39817.166666666664</v>
      </c>
      <c r="B898" s="1">
        <v>5.6</v>
      </c>
      <c r="C898" s="1">
        <v>42.2</v>
      </c>
    </row>
    <row r="899" spans="1:3">
      <c r="A899" s="277">
        <v>39817.1875</v>
      </c>
      <c r="B899" s="1">
        <v>5.6</v>
      </c>
      <c r="C899" s="1">
        <v>42.1</v>
      </c>
    </row>
    <row r="900" spans="1:3">
      <c r="A900" s="277">
        <v>39817.208333333336</v>
      </c>
      <c r="B900" s="1">
        <v>5.6</v>
      </c>
      <c r="C900" s="1">
        <v>42.1</v>
      </c>
    </row>
    <row r="901" spans="1:3">
      <c r="A901" s="277">
        <v>39817.229166666664</v>
      </c>
      <c r="B901" s="1">
        <v>5.5</v>
      </c>
      <c r="C901" s="1">
        <v>41.9</v>
      </c>
    </row>
    <row r="902" spans="1:3">
      <c r="A902" s="277">
        <v>39817.25</v>
      </c>
      <c r="B902" s="1">
        <v>5.4</v>
      </c>
      <c r="C902" s="1">
        <v>41.7</v>
      </c>
    </row>
    <row r="903" spans="1:3">
      <c r="A903" s="277">
        <v>39817.270833333336</v>
      </c>
      <c r="B903" s="1">
        <v>5.3</v>
      </c>
      <c r="C903" s="1">
        <v>41.6</v>
      </c>
    </row>
    <row r="904" spans="1:3">
      <c r="A904" s="277">
        <v>39817.291666666664</v>
      </c>
      <c r="B904" s="1">
        <v>5.3</v>
      </c>
      <c r="C904" s="1">
        <v>41.5</v>
      </c>
    </row>
    <row r="905" spans="1:3">
      <c r="A905" s="277">
        <v>39817.3125</v>
      </c>
      <c r="B905" s="1">
        <v>5.3</v>
      </c>
      <c r="C905" s="1">
        <v>41.5</v>
      </c>
    </row>
    <row r="906" spans="1:3">
      <c r="A906" s="277">
        <v>39817.333333333336</v>
      </c>
      <c r="B906" s="1">
        <v>5.3</v>
      </c>
      <c r="C906" s="1">
        <v>41.5</v>
      </c>
    </row>
    <row r="907" spans="1:3">
      <c r="A907" s="277">
        <v>39817.354166666664</v>
      </c>
      <c r="B907" s="1">
        <v>5.3</v>
      </c>
      <c r="C907" s="1">
        <v>41.5</v>
      </c>
    </row>
    <row r="908" spans="1:3">
      <c r="A908" s="277">
        <v>39817.375</v>
      </c>
      <c r="B908" s="1">
        <v>5.3</v>
      </c>
      <c r="C908" s="1">
        <v>41.5</v>
      </c>
    </row>
    <row r="909" spans="1:3">
      <c r="A909" s="277">
        <v>39817.395833333336</v>
      </c>
      <c r="B909" s="1">
        <v>5.3</v>
      </c>
      <c r="C909" s="1">
        <v>41.6</v>
      </c>
    </row>
    <row r="910" spans="1:3">
      <c r="A910" s="277">
        <v>39817.416666666664</v>
      </c>
      <c r="B910" s="1">
        <v>5.3</v>
      </c>
      <c r="C910" s="1">
        <v>41.6</v>
      </c>
    </row>
    <row r="911" spans="1:3">
      <c r="A911" s="277">
        <v>39817.4375</v>
      </c>
      <c r="B911" s="1">
        <v>5.4</v>
      </c>
      <c r="C911" s="1">
        <v>41.7</v>
      </c>
    </row>
    <row r="912" spans="1:3">
      <c r="A912" s="277">
        <v>39817.458333333336</v>
      </c>
      <c r="B912" s="1">
        <v>5.5</v>
      </c>
      <c r="C912" s="1">
        <v>41.9</v>
      </c>
    </row>
    <row r="913" spans="1:3">
      <c r="A913" s="277">
        <v>39817.479166666664</v>
      </c>
      <c r="B913" s="1">
        <v>5.6</v>
      </c>
      <c r="C913" s="1">
        <v>42.2</v>
      </c>
    </row>
    <row r="914" spans="1:3">
      <c r="A914" s="277">
        <v>39817.5</v>
      </c>
      <c r="B914" s="1">
        <v>5.8</v>
      </c>
      <c r="C914" s="1">
        <v>42.4</v>
      </c>
    </row>
    <row r="915" spans="1:3">
      <c r="A915" s="277">
        <v>39817.520833333336</v>
      </c>
      <c r="B915" s="1">
        <v>5.9</v>
      </c>
      <c r="C915" s="1">
        <v>42.6</v>
      </c>
    </row>
    <row r="916" spans="1:3">
      <c r="A916" s="277">
        <v>39817.541666666664</v>
      </c>
      <c r="B916" s="1">
        <v>6</v>
      </c>
      <c r="C916" s="1">
        <v>42.8</v>
      </c>
    </row>
    <row r="917" spans="1:3">
      <c r="A917" s="277">
        <v>39817.5625</v>
      </c>
      <c r="B917" s="1">
        <v>6.1</v>
      </c>
      <c r="C917" s="1">
        <v>42.9</v>
      </c>
    </row>
    <row r="918" spans="1:3">
      <c r="A918" s="277">
        <v>39817.583333333336</v>
      </c>
      <c r="B918" s="1">
        <v>6.1</v>
      </c>
      <c r="C918" s="1">
        <v>43</v>
      </c>
    </row>
    <row r="919" spans="1:3">
      <c r="A919" s="277">
        <v>39817.604166666664</v>
      </c>
      <c r="B919" s="1">
        <v>6.2</v>
      </c>
      <c r="C919" s="1">
        <v>43.1</v>
      </c>
    </row>
    <row r="920" spans="1:3">
      <c r="A920" s="277">
        <v>39817.625</v>
      </c>
      <c r="B920" s="1">
        <v>6.2</v>
      </c>
      <c r="C920" s="1">
        <v>43.2</v>
      </c>
    </row>
    <row r="921" spans="1:3">
      <c r="A921" s="277">
        <v>39817.645833333336</v>
      </c>
      <c r="B921" s="1">
        <v>6.3</v>
      </c>
      <c r="C921" s="1">
        <v>43.3</v>
      </c>
    </row>
    <row r="922" spans="1:3">
      <c r="A922" s="277">
        <v>39817.666666666664</v>
      </c>
      <c r="B922" s="1">
        <v>6.3</v>
      </c>
      <c r="C922" s="1">
        <v>43.4</v>
      </c>
    </row>
    <row r="923" spans="1:3">
      <c r="A923" s="277">
        <v>39817.6875</v>
      </c>
      <c r="B923" s="1">
        <v>6.3</v>
      </c>
      <c r="C923" s="1">
        <v>43.4</v>
      </c>
    </row>
    <row r="924" spans="1:3">
      <c r="A924" s="277">
        <v>39817.708333333336</v>
      </c>
      <c r="B924" s="1">
        <v>6.3</v>
      </c>
      <c r="C924" s="1">
        <v>43.4</v>
      </c>
    </row>
    <row r="925" spans="1:3">
      <c r="A925" s="277">
        <v>39817.729166666664</v>
      </c>
      <c r="B925" s="1">
        <v>6.3</v>
      </c>
      <c r="C925" s="1">
        <v>43.4</v>
      </c>
    </row>
    <row r="926" spans="1:3">
      <c r="A926" s="277">
        <v>39817.75</v>
      </c>
      <c r="B926" s="1">
        <v>6.3</v>
      </c>
      <c r="C926" s="1">
        <v>43.3</v>
      </c>
    </row>
    <row r="927" spans="1:3">
      <c r="A927" s="277">
        <v>39817.770833333336</v>
      </c>
      <c r="B927" s="1">
        <v>6.3</v>
      </c>
      <c r="C927" s="1">
        <v>43.3</v>
      </c>
    </row>
    <row r="928" spans="1:3">
      <c r="A928" s="277">
        <v>39817.791666666664</v>
      </c>
      <c r="B928" s="1">
        <v>6.3</v>
      </c>
      <c r="C928" s="1">
        <v>43.3</v>
      </c>
    </row>
    <row r="929" spans="1:3">
      <c r="A929" s="277">
        <v>39817.8125</v>
      </c>
      <c r="B929" s="1">
        <v>6.3</v>
      </c>
      <c r="C929" s="1">
        <v>43.3</v>
      </c>
    </row>
    <row r="930" spans="1:3">
      <c r="A930" s="277">
        <v>39817.833333333336</v>
      </c>
      <c r="B930" s="1">
        <v>6.3</v>
      </c>
      <c r="C930" s="1">
        <v>43.4</v>
      </c>
    </row>
    <row r="931" spans="1:3">
      <c r="A931" s="277">
        <v>39817.854166666664</v>
      </c>
      <c r="B931" s="1">
        <v>6.4</v>
      </c>
      <c r="C931" s="1">
        <v>43.4</v>
      </c>
    </row>
    <row r="932" spans="1:3">
      <c r="A932" s="277">
        <v>39817.875</v>
      </c>
      <c r="B932" s="1">
        <v>6.4</v>
      </c>
      <c r="C932" s="1">
        <v>43.5</v>
      </c>
    </row>
    <row r="933" spans="1:3">
      <c r="A933" s="277">
        <v>39817.895833333336</v>
      </c>
      <c r="B933" s="1">
        <v>6.4</v>
      </c>
      <c r="C933" s="1">
        <v>43.5</v>
      </c>
    </row>
    <row r="934" spans="1:3">
      <c r="A934" s="277">
        <v>39817.916666666664</v>
      </c>
      <c r="B934" s="1">
        <v>6.4</v>
      </c>
      <c r="C934" s="1">
        <v>43.6</v>
      </c>
    </row>
    <row r="935" spans="1:3">
      <c r="A935" s="277">
        <v>39817.9375</v>
      </c>
      <c r="B935" s="1">
        <v>6.4</v>
      </c>
      <c r="C935" s="1">
        <v>43.6</v>
      </c>
    </row>
    <row r="936" spans="1:3">
      <c r="A936" s="277">
        <v>39817.958333333336</v>
      </c>
      <c r="B936" s="1">
        <v>6.4</v>
      </c>
      <c r="C936" s="1">
        <v>43.6</v>
      </c>
    </row>
    <row r="937" spans="1:3">
      <c r="A937" s="277">
        <v>39817.979166666664</v>
      </c>
      <c r="B937" s="1">
        <v>6.5</v>
      </c>
      <c r="C937" s="1">
        <v>43.7</v>
      </c>
    </row>
    <row r="938" spans="1:3">
      <c r="A938" s="277">
        <v>39818</v>
      </c>
      <c r="B938" s="1">
        <v>6.5</v>
      </c>
      <c r="C938" s="1">
        <v>43.8</v>
      </c>
    </row>
    <row r="939" spans="1:3">
      <c r="A939" s="277">
        <v>39818.020833333336</v>
      </c>
      <c r="B939" s="1">
        <v>6.6</v>
      </c>
      <c r="C939" s="1">
        <v>43.9</v>
      </c>
    </row>
    <row r="940" spans="1:3">
      <c r="A940" s="277">
        <v>39818.041666666664</v>
      </c>
      <c r="B940" s="1">
        <v>6.6</v>
      </c>
      <c r="C940" s="1">
        <v>43.9</v>
      </c>
    </row>
    <row r="941" spans="1:3">
      <c r="A941" s="277">
        <v>39818.0625</v>
      </c>
      <c r="B941" s="1">
        <v>6.6</v>
      </c>
      <c r="C941" s="1">
        <v>43.9</v>
      </c>
    </row>
    <row r="942" spans="1:3">
      <c r="A942" s="277">
        <v>39818.083333333336</v>
      </c>
      <c r="B942" s="1">
        <v>6.6</v>
      </c>
      <c r="C942" s="1">
        <v>43.9</v>
      </c>
    </row>
    <row r="943" spans="1:3">
      <c r="A943" s="277">
        <v>39818.104166666664</v>
      </c>
      <c r="B943" s="1">
        <v>6.6</v>
      </c>
      <c r="C943" s="1">
        <v>43.9</v>
      </c>
    </row>
    <row r="944" spans="1:3">
      <c r="A944" s="277">
        <v>39818.125</v>
      </c>
      <c r="B944" s="1">
        <v>6.6</v>
      </c>
      <c r="C944" s="1">
        <v>43.9</v>
      </c>
    </row>
    <row r="945" spans="1:3">
      <c r="A945" s="277">
        <v>39818.145833333336</v>
      </c>
      <c r="B945" s="1">
        <v>6.7</v>
      </c>
      <c r="C945" s="1">
        <v>44</v>
      </c>
    </row>
    <row r="946" spans="1:3">
      <c r="A946" s="277">
        <v>39818.166666666664</v>
      </c>
      <c r="B946" s="1">
        <v>6.7</v>
      </c>
      <c r="C946" s="1">
        <v>44</v>
      </c>
    </row>
    <row r="947" spans="1:3">
      <c r="A947" s="277">
        <v>39818.1875</v>
      </c>
      <c r="B947" s="1">
        <v>6.7</v>
      </c>
      <c r="C947" s="1">
        <v>44.1</v>
      </c>
    </row>
    <row r="948" spans="1:3">
      <c r="A948" s="277">
        <v>39818.208333333336</v>
      </c>
      <c r="B948" s="1">
        <v>6.7</v>
      </c>
      <c r="C948" s="1">
        <v>44.1</v>
      </c>
    </row>
    <row r="949" spans="1:3">
      <c r="A949" s="277">
        <v>39818.229166666664</v>
      </c>
      <c r="B949" s="1">
        <v>6.7</v>
      </c>
      <c r="C949" s="1">
        <v>44.1</v>
      </c>
    </row>
    <row r="950" spans="1:3">
      <c r="A950" s="277">
        <v>39818.25</v>
      </c>
      <c r="B950" s="1">
        <v>6.7</v>
      </c>
      <c r="C950" s="1">
        <v>44.1</v>
      </c>
    </row>
    <row r="951" spans="1:3">
      <c r="A951" s="277">
        <v>39818.270833333336</v>
      </c>
      <c r="B951" s="1">
        <v>6.7</v>
      </c>
      <c r="C951" s="1">
        <v>44.1</v>
      </c>
    </row>
    <row r="952" spans="1:3">
      <c r="A952" s="277">
        <v>39818.291666666664</v>
      </c>
      <c r="B952" s="1">
        <v>6.8</v>
      </c>
      <c r="C952" s="1">
        <v>44.2</v>
      </c>
    </row>
    <row r="953" spans="1:3">
      <c r="A953" s="277">
        <v>39818.3125</v>
      </c>
      <c r="B953" s="1">
        <v>6.8</v>
      </c>
      <c r="C953" s="1">
        <v>44.2</v>
      </c>
    </row>
    <row r="954" spans="1:3">
      <c r="A954" s="277">
        <v>39818.333333333336</v>
      </c>
      <c r="B954" s="1">
        <v>6.8</v>
      </c>
      <c r="C954" s="1">
        <v>44.3</v>
      </c>
    </row>
    <row r="955" spans="1:3">
      <c r="A955" s="277">
        <v>39818.354166666664</v>
      </c>
      <c r="B955" s="1">
        <v>6.9</v>
      </c>
      <c r="C955" s="1">
        <v>44.4</v>
      </c>
    </row>
    <row r="956" spans="1:3">
      <c r="A956" s="277">
        <v>39818.375</v>
      </c>
      <c r="B956" s="1">
        <v>6.9</v>
      </c>
      <c r="C956" s="1">
        <v>44.4</v>
      </c>
    </row>
    <row r="957" spans="1:3">
      <c r="A957" s="277">
        <v>39818.395833333336</v>
      </c>
      <c r="B957" s="1">
        <v>6.9</v>
      </c>
      <c r="C957" s="1">
        <v>44.5</v>
      </c>
    </row>
    <row r="958" spans="1:3">
      <c r="A958" s="277">
        <v>39818.416666666664</v>
      </c>
      <c r="B958" s="1">
        <v>7</v>
      </c>
      <c r="C958" s="1">
        <v>44.5</v>
      </c>
    </row>
    <row r="959" spans="1:3">
      <c r="A959" s="277">
        <v>39818.4375</v>
      </c>
      <c r="B959" s="1">
        <v>7</v>
      </c>
      <c r="C959" s="1">
        <v>44.5</v>
      </c>
    </row>
    <row r="960" spans="1:3">
      <c r="A960" s="277">
        <v>39818.458333333336</v>
      </c>
      <c r="B960" s="1">
        <v>7</v>
      </c>
      <c r="C960" s="1">
        <v>44.6</v>
      </c>
    </row>
    <row r="961" spans="1:3">
      <c r="A961" s="277">
        <v>39818.479166666664</v>
      </c>
      <c r="B961" s="1">
        <v>7</v>
      </c>
      <c r="C961" s="1">
        <v>44.7</v>
      </c>
    </row>
    <row r="962" spans="1:3">
      <c r="A962" s="277">
        <v>39818.5</v>
      </c>
      <c r="B962" s="1">
        <v>7.1</v>
      </c>
      <c r="C962" s="1">
        <v>44.8</v>
      </c>
    </row>
    <row r="963" spans="1:3">
      <c r="A963" s="277">
        <v>39818.520833333336</v>
      </c>
      <c r="B963" s="1">
        <v>7.1</v>
      </c>
      <c r="C963" s="1">
        <v>44.8</v>
      </c>
    </row>
    <row r="964" spans="1:3">
      <c r="A964" s="277">
        <v>39818.541666666664</v>
      </c>
      <c r="B964" s="1">
        <v>7.2</v>
      </c>
      <c r="C964" s="1">
        <v>44.9</v>
      </c>
    </row>
    <row r="965" spans="1:3">
      <c r="A965" s="277">
        <v>39818.5625</v>
      </c>
      <c r="B965" s="1">
        <v>7.2</v>
      </c>
      <c r="C965" s="1">
        <v>44.9</v>
      </c>
    </row>
    <row r="966" spans="1:3">
      <c r="A966" s="277">
        <v>39818.583333333336</v>
      </c>
      <c r="B966" s="1">
        <v>7.2</v>
      </c>
      <c r="C966" s="1">
        <v>44.9</v>
      </c>
    </row>
    <row r="967" spans="1:3">
      <c r="A967" s="277">
        <v>39818.604166666664</v>
      </c>
      <c r="B967" s="1">
        <v>7.2</v>
      </c>
      <c r="C967" s="1">
        <v>45</v>
      </c>
    </row>
    <row r="968" spans="1:3">
      <c r="A968" s="277">
        <v>39818.625</v>
      </c>
      <c r="B968" s="1">
        <v>7.2</v>
      </c>
      <c r="C968" s="1">
        <v>45</v>
      </c>
    </row>
    <row r="969" spans="1:3">
      <c r="A969" s="277">
        <v>39818.645833333336</v>
      </c>
      <c r="B969" s="1">
        <v>7.2</v>
      </c>
      <c r="C969" s="1">
        <v>45</v>
      </c>
    </row>
    <row r="970" spans="1:3">
      <c r="A970" s="277">
        <v>39818.666666666664</v>
      </c>
      <c r="B970" s="1">
        <v>7.3</v>
      </c>
      <c r="C970" s="1">
        <v>45.1</v>
      </c>
    </row>
    <row r="971" spans="1:3">
      <c r="A971" s="277">
        <v>39818.6875</v>
      </c>
      <c r="B971" s="1">
        <v>7.3</v>
      </c>
      <c r="C971" s="1">
        <v>45.1</v>
      </c>
    </row>
    <row r="972" spans="1:3">
      <c r="A972" s="277">
        <v>39818.708333333336</v>
      </c>
      <c r="B972" s="1">
        <v>7.3</v>
      </c>
      <c r="C972" s="1">
        <v>45.1</v>
      </c>
    </row>
    <row r="973" spans="1:3">
      <c r="A973" s="277">
        <v>39818.729166666664</v>
      </c>
      <c r="B973" s="1">
        <v>7.3</v>
      </c>
      <c r="C973" s="1">
        <v>45.2</v>
      </c>
    </row>
    <row r="974" spans="1:3">
      <c r="A974" s="277">
        <v>39818.75</v>
      </c>
      <c r="B974" s="1">
        <v>7.3</v>
      </c>
      <c r="C974" s="1">
        <v>45.2</v>
      </c>
    </row>
    <row r="975" spans="1:3">
      <c r="A975" s="277">
        <v>39818.770833333336</v>
      </c>
      <c r="B975" s="1">
        <v>7.3</v>
      </c>
      <c r="C975" s="1">
        <v>45.2</v>
      </c>
    </row>
    <row r="976" spans="1:3">
      <c r="A976" s="277">
        <v>39818.791666666664</v>
      </c>
      <c r="B976" s="1">
        <v>7.3</v>
      </c>
      <c r="C976" s="1">
        <v>45.2</v>
      </c>
    </row>
    <row r="977" spans="1:3">
      <c r="A977" s="277">
        <v>39818.8125</v>
      </c>
      <c r="B977" s="1">
        <v>7.4</v>
      </c>
      <c r="C977" s="1">
        <v>45.3</v>
      </c>
    </row>
    <row r="978" spans="1:3">
      <c r="A978" s="277">
        <v>39818.833333333336</v>
      </c>
      <c r="B978" s="1">
        <v>7.4</v>
      </c>
      <c r="C978" s="1">
        <v>45.3</v>
      </c>
    </row>
    <row r="979" spans="1:3">
      <c r="A979" s="277">
        <v>39818.854166666664</v>
      </c>
      <c r="B979" s="1">
        <v>7.4</v>
      </c>
      <c r="C979" s="1">
        <v>45.3</v>
      </c>
    </row>
    <row r="980" spans="1:3">
      <c r="A980" s="277">
        <v>39818.875</v>
      </c>
      <c r="B980" s="1">
        <v>7.4</v>
      </c>
      <c r="C980" s="1">
        <v>45.3</v>
      </c>
    </row>
    <row r="981" spans="1:3">
      <c r="A981" s="277">
        <v>39818.895833333336</v>
      </c>
      <c r="B981" s="1">
        <v>7.4</v>
      </c>
      <c r="C981" s="1">
        <v>45.4</v>
      </c>
    </row>
    <row r="982" spans="1:3">
      <c r="A982" s="277">
        <v>39818.916666666664</v>
      </c>
      <c r="B982" s="1">
        <v>7.4</v>
      </c>
      <c r="C982" s="1">
        <v>45.4</v>
      </c>
    </row>
    <row r="983" spans="1:3">
      <c r="A983" s="277">
        <v>39818.9375</v>
      </c>
      <c r="B983" s="1">
        <v>7.4</v>
      </c>
      <c r="C983" s="1">
        <v>45.3</v>
      </c>
    </row>
    <row r="984" spans="1:3">
      <c r="A984" s="277">
        <v>39818.958333333336</v>
      </c>
      <c r="B984" s="1">
        <v>7.4</v>
      </c>
      <c r="C984" s="1">
        <v>45.3</v>
      </c>
    </row>
    <row r="985" spans="1:3">
      <c r="A985" s="277">
        <v>39818.979166666664</v>
      </c>
      <c r="B985" s="1">
        <v>7.4</v>
      </c>
      <c r="C985" s="1">
        <v>45.3</v>
      </c>
    </row>
    <row r="986" spans="1:3">
      <c r="A986" s="277">
        <v>39819</v>
      </c>
      <c r="B986" s="1">
        <v>7.4</v>
      </c>
      <c r="C986" s="1">
        <v>45.4</v>
      </c>
    </row>
    <row r="987" spans="1:3">
      <c r="A987" s="277">
        <v>39819.020833333336</v>
      </c>
      <c r="B987" s="1">
        <v>7.4</v>
      </c>
      <c r="C987" s="1">
        <v>45.4</v>
      </c>
    </row>
    <row r="988" spans="1:3">
      <c r="A988" s="277">
        <v>39819.041666666664</v>
      </c>
      <c r="B988" s="1">
        <v>7.4</v>
      </c>
      <c r="C988" s="1">
        <v>45.4</v>
      </c>
    </row>
    <row r="989" spans="1:3">
      <c r="A989" s="277">
        <v>39819.0625</v>
      </c>
      <c r="B989" s="1">
        <v>7.4</v>
      </c>
      <c r="C989" s="1">
        <v>45.4</v>
      </c>
    </row>
    <row r="990" spans="1:3">
      <c r="A990" s="277">
        <v>39819.083333333336</v>
      </c>
      <c r="B990" s="1">
        <v>7.5</v>
      </c>
      <c r="C990" s="1">
        <v>45.4</v>
      </c>
    </row>
    <row r="991" spans="1:3">
      <c r="A991" s="277">
        <v>39819.104166666664</v>
      </c>
      <c r="B991" s="1">
        <v>7.4</v>
      </c>
      <c r="C991" s="1">
        <v>45.4</v>
      </c>
    </row>
    <row r="992" spans="1:3">
      <c r="A992" s="277">
        <v>39819.125</v>
      </c>
      <c r="B992" s="1">
        <v>7.5</v>
      </c>
      <c r="C992" s="1">
        <v>45.4</v>
      </c>
    </row>
    <row r="993" spans="1:3">
      <c r="A993" s="277">
        <v>39819.145833333336</v>
      </c>
      <c r="B993" s="1">
        <v>7.5</v>
      </c>
      <c r="C993" s="1">
        <v>45.4</v>
      </c>
    </row>
    <row r="994" spans="1:3">
      <c r="A994" s="277">
        <v>39819.166666666664</v>
      </c>
      <c r="B994" s="1">
        <v>7.5</v>
      </c>
      <c r="C994" s="1">
        <v>45.4</v>
      </c>
    </row>
    <row r="995" spans="1:3">
      <c r="A995" s="277">
        <v>39819.1875</v>
      </c>
      <c r="B995" s="1">
        <v>7.5</v>
      </c>
      <c r="C995" s="1">
        <v>45.5</v>
      </c>
    </row>
    <row r="996" spans="1:3">
      <c r="A996" s="277">
        <v>39819.208333333336</v>
      </c>
      <c r="B996" s="1">
        <v>7.5</v>
      </c>
      <c r="C996" s="1">
        <v>45.5</v>
      </c>
    </row>
    <row r="997" spans="1:3">
      <c r="A997" s="277">
        <v>39819.229166666664</v>
      </c>
      <c r="B997" s="1">
        <v>7.5</v>
      </c>
      <c r="C997" s="1">
        <v>45.5</v>
      </c>
    </row>
    <row r="998" spans="1:3">
      <c r="A998" s="277">
        <v>39819.25</v>
      </c>
      <c r="B998" s="1">
        <v>7.5</v>
      </c>
      <c r="C998" s="1">
        <v>45.5</v>
      </c>
    </row>
    <row r="999" spans="1:3">
      <c r="A999" s="277">
        <v>39819.270833333336</v>
      </c>
      <c r="B999" s="1">
        <v>7.4</v>
      </c>
      <c r="C999" s="1">
        <v>45.4</v>
      </c>
    </row>
    <row r="1000" spans="1:3">
      <c r="A1000" s="277">
        <v>39819.291666666664</v>
      </c>
      <c r="B1000" s="1">
        <v>7.4</v>
      </c>
      <c r="C1000" s="1">
        <v>45.3</v>
      </c>
    </row>
    <row r="1001" spans="1:3">
      <c r="A1001" s="277">
        <v>39819.3125</v>
      </c>
      <c r="B1001" s="1">
        <v>7.4</v>
      </c>
      <c r="C1001" s="1">
        <v>45.3</v>
      </c>
    </row>
    <row r="1002" spans="1:3">
      <c r="A1002" s="277">
        <v>39819.333333333336</v>
      </c>
      <c r="B1002" s="1">
        <v>7.3</v>
      </c>
      <c r="C1002" s="1">
        <v>45.2</v>
      </c>
    </row>
    <row r="1003" spans="1:3">
      <c r="A1003" s="277">
        <v>39819.354166666664</v>
      </c>
      <c r="B1003" s="1">
        <v>7.3</v>
      </c>
      <c r="C1003" s="1">
        <v>45.2</v>
      </c>
    </row>
    <row r="1004" spans="1:3">
      <c r="A1004" s="277">
        <v>39819.375</v>
      </c>
      <c r="B1004" s="1">
        <v>7.3</v>
      </c>
      <c r="C1004" s="1">
        <v>45.2</v>
      </c>
    </row>
    <row r="1005" spans="1:3">
      <c r="A1005" s="277">
        <v>39819.395833333336</v>
      </c>
      <c r="B1005" s="1">
        <v>7.4</v>
      </c>
      <c r="C1005" s="1">
        <v>45.3</v>
      </c>
    </row>
    <row r="1006" spans="1:3">
      <c r="A1006" s="277">
        <v>39819.416666666664</v>
      </c>
      <c r="B1006" s="1">
        <v>7.4</v>
      </c>
      <c r="C1006" s="1">
        <v>45.4</v>
      </c>
    </row>
    <row r="1007" spans="1:3">
      <c r="A1007" s="277">
        <v>39819.4375</v>
      </c>
      <c r="B1007" s="1">
        <v>7.5</v>
      </c>
      <c r="C1007" s="1">
        <v>45.5</v>
      </c>
    </row>
    <row r="1008" spans="1:3">
      <c r="A1008" s="277">
        <v>39819.458333333336</v>
      </c>
      <c r="B1008" s="1">
        <v>7.6</v>
      </c>
      <c r="C1008" s="1">
        <v>45.8</v>
      </c>
    </row>
    <row r="1009" spans="1:3">
      <c r="A1009" s="277">
        <v>39819.479166666664</v>
      </c>
      <c r="B1009" s="1">
        <v>7.8</v>
      </c>
      <c r="C1009" s="1">
        <v>46</v>
      </c>
    </row>
    <row r="1010" spans="1:3">
      <c r="A1010" s="277">
        <v>39819.5</v>
      </c>
      <c r="B1010" s="1">
        <v>7.9</v>
      </c>
      <c r="C1010" s="1">
        <v>46.3</v>
      </c>
    </row>
    <row r="1011" spans="1:3">
      <c r="A1011" s="277">
        <v>39819.520833333336</v>
      </c>
      <c r="B1011" s="1">
        <v>8.1</v>
      </c>
      <c r="C1011" s="1">
        <v>46.6</v>
      </c>
    </row>
    <row r="1012" spans="1:3">
      <c r="A1012" s="277">
        <v>39819.541666666664</v>
      </c>
      <c r="B1012" s="1">
        <v>8.1999999999999993</v>
      </c>
      <c r="C1012" s="1">
        <v>46.8</v>
      </c>
    </row>
    <row r="1013" spans="1:3">
      <c r="A1013" s="277">
        <v>39819.5625</v>
      </c>
      <c r="B1013" s="1">
        <v>8.4</v>
      </c>
      <c r="C1013" s="1">
        <v>47.1</v>
      </c>
    </row>
    <row r="1014" spans="1:3">
      <c r="A1014" s="277">
        <v>39819.583333333336</v>
      </c>
      <c r="B1014" s="1">
        <v>8.5</v>
      </c>
      <c r="C1014" s="1">
        <v>47.3</v>
      </c>
    </row>
    <row r="1015" spans="1:3">
      <c r="A1015" s="277">
        <v>39819.604166666664</v>
      </c>
      <c r="B1015" s="1">
        <v>8.6</v>
      </c>
      <c r="C1015" s="1">
        <v>47.4</v>
      </c>
    </row>
    <row r="1016" spans="1:3">
      <c r="A1016" s="277">
        <v>39819.625</v>
      </c>
      <c r="B1016" s="1">
        <v>8.6</v>
      </c>
      <c r="C1016" s="1">
        <v>47.5</v>
      </c>
    </row>
    <row r="1017" spans="1:3">
      <c r="A1017" s="277">
        <v>39819.645833333336</v>
      </c>
      <c r="B1017" s="1">
        <v>8.6</v>
      </c>
      <c r="C1017" s="1">
        <v>47.6</v>
      </c>
    </row>
    <row r="1018" spans="1:3">
      <c r="A1018" s="277">
        <v>39819.666666666664</v>
      </c>
      <c r="B1018" s="1">
        <v>8.6999999999999993</v>
      </c>
      <c r="C1018" s="1">
        <v>47.6</v>
      </c>
    </row>
    <row r="1019" spans="1:3">
      <c r="A1019" s="277">
        <v>39819.6875</v>
      </c>
      <c r="B1019" s="1">
        <v>8.6999999999999993</v>
      </c>
      <c r="C1019" s="1">
        <v>47.6</v>
      </c>
    </row>
    <row r="1020" spans="1:3">
      <c r="A1020" s="277">
        <v>39819.708333333336</v>
      </c>
      <c r="B1020" s="1">
        <v>8.6999999999999993</v>
      </c>
      <c r="C1020" s="1">
        <v>47.6</v>
      </c>
    </row>
    <row r="1021" spans="1:3">
      <c r="A1021" s="277">
        <v>39819.729166666664</v>
      </c>
      <c r="B1021" s="1">
        <v>8.6999999999999993</v>
      </c>
      <c r="C1021" s="1">
        <v>47.6</v>
      </c>
    </row>
    <row r="1022" spans="1:3">
      <c r="A1022" s="277">
        <v>39819.75</v>
      </c>
      <c r="B1022" s="1">
        <v>8.6</v>
      </c>
      <c r="C1022" s="1">
        <v>47.6</v>
      </c>
    </row>
    <row r="1023" spans="1:3">
      <c r="A1023" s="277">
        <v>39819.770833333336</v>
      </c>
      <c r="B1023" s="1">
        <v>8.6</v>
      </c>
      <c r="C1023" s="1">
        <v>47.5</v>
      </c>
    </row>
    <row r="1024" spans="1:3">
      <c r="A1024" s="277">
        <v>39819.791666666664</v>
      </c>
      <c r="B1024" s="1">
        <v>8.5</v>
      </c>
      <c r="C1024" s="1">
        <v>47.4</v>
      </c>
    </row>
    <row r="1025" spans="1:3">
      <c r="A1025" s="277">
        <v>39819.8125</v>
      </c>
      <c r="B1025" s="1">
        <v>8.5</v>
      </c>
      <c r="C1025" s="1">
        <v>47.3</v>
      </c>
    </row>
    <row r="1026" spans="1:3">
      <c r="A1026" s="277">
        <v>39819.833333333336</v>
      </c>
      <c r="B1026" s="1">
        <v>8.4</v>
      </c>
      <c r="C1026" s="1">
        <v>47.2</v>
      </c>
    </row>
    <row r="1027" spans="1:3">
      <c r="A1027" s="277">
        <v>39819.854166666664</v>
      </c>
      <c r="B1027" s="1">
        <v>8.3000000000000007</v>
      </c>
      <c r="C1027" s="1">
        <v>47</v>
      </c>
    </row>
    <row r="1028" spans="1:3">
      <c r="A1028" s="277">
        <v>39819.875</v>
      </c>
      <c r="B1028" s="1">
        <v>8.3000000000000007</v>
      </c>
      <c r="C1028" s="1">
        <v>46.9</v>
      </c>
    </row>
    <row r="1029" spans="1:3">
      <c r="A1029" s="277">
        <v>39819.895833333336</v>
      </c>
      <c r="B1029" s="1">
        <v>8.1999999999999993</v>
      </c>
      <c r="C1029" s="1">
        <v>46.8</v>
      </c>
    </row>
    <row r="1030" spans="1:3">
      <c r="A1030" s="277">
        <v>39819.916666666664</v>
      </c>
      <c r="B1030" s="1">
        <v>8.1999999999999993</v>
      </c>
      <c r="C1030" s="1">
        <v>46.8</v>
      </c>
    </row>
    <row r="1031" spans="1:3">
      <c r="A1031" s="277">
        <v>39819.9375</v>
      </c>
      <c r="B1031" s="1">
        <v>8.1999999999999993</v>
      </c>
      <c r="C1031" s="1">
        <v>46.8</v>
      </c>
    </row>
    <row r="1032" spans="1:3">
      <c r="A1032" s="277">
        <v>39819.958333333336</v>
      </c>
      <c r="B1032" s="1">
        <v>8.1999999999999993</v>
      </c>
      <c r="C1032" s="1">
        <v>46.7</v>
      </c>
    </row>
    <row r="1033" spans="1:3">
      <c r="A1033" s="277">
        <v>39819.979166666664</v>
      </c>
      <c r="B1033" s="1">
        <v>8.1</v>
      </c>
      <c r="C1033" s="1">
        <v>46.6</v>
      </c>
    </row>
    <row r="1034" spans="1:3">
      <c r="A1034" s="277">
        <v>39820</v>
      </c>
      <c r="B1034" s="1">
        <v>8.1</v>
      </c>
      <c r="C1034" s="1">
        <v>46.5</v>
      </c>
    </row>
    <row r="1035" spans="1:3">
      <c r="A1035" s="277">
        <v>39820.020833333336</v>
      </c>
      <c r="B1035" s="1">
        <v>8</v>
      </c>
      <c r="C1035" s="1">
        <v>46.4</v>
      </c>
    </row>
    <row r="1036" spans="1:3">
      <c r="A1036" s="277">
        <v>39820.041666666664</v>
      </c>
      <c r="B1036" s="1">
        <v>8</v>
      </c>
      <c r="C1036" s="1">
        <v>46.5</v>
      </c>
    </row>
    <row r="1037" spans="1:3">
      <c r="A1037" s="277">
        <v>39820.0625</v>
      </c>
      <c r="B1037" s="1">
        <v>8</v>
      </c>
      <c r="C1037" s="1">
        <v>46.5</v>
      </c>
    </row>
    <row r="1038" spans="1:3">
      <c r="A1038" s="277">
        <v>39820.083333333336</v>
      </c>
      <c r="B1038" s="1">
        <v>8.1</v>
      </c>
      <c r="C1038" s="1">
        <v>46.5</v>
      </c>
    </row>
    <row r="1039" spans="1:3">
      <c r="A1039" s="277">
        <v>39820.104166666664</v>
      </c>
      <c r="B1039" s="1">
        <v>8.1</v>
      </c>
      <c r="C1039" s="1">
        <v>46.6</v>
      </c>
    </row>
    <row r="1040" spans="1:3">
      <c r="A1040" s="277">
        <v>39820.125</v>
      </c>
      <c r="B1040" s="1">
        <v>8.1</v>
      </c>
      <c r="C1040" s="1">
        <v>46.6</v>
      </c>
    </row>
    <row r="1041" spans="1:3">
      <c r="A1041" s="277">
        <v>39820.145833333336</v>
      </c>
      <c r="B1041" s="1">
        <v>8.1</v>
      </c>
      <c r="C1041" s="1">
        <v>46.5</v>
      </c>
    </row>
    <row r="1042" spans="1:3">
      <c r="A1042" s="277">
        <v>39820.166666666664</v>
      </c>
      <c r="B1042" s="1">
        <v>8</v>
      </c>
      <c r="C1042" s="1">
        <v>46.5</v>
      </c>
    </row>
    <row r="1043" spans="1:3">
      <c r="A1043" s="277">
        <v>39820.1875</v>
      </c>
      <c r="B1043" s="1">
        <v>8</v>
      </c>
      <c r="C1043" s="1">
        <v>46.5</v>
      </c>
    </row>
    <row r="1044" spans="1:3">
      <c r="A1044" s="277">
        <v>39820.208333333336</v>
      </c>
      <c r="B1044" s="1">
        <v>8</v>
      </c>
      <c r="C1044" s="1">
        <v>46.4</v>
      </c>
    </row>
    <row r="1045" spans="1:3">
      <c r="A1045" s="277">
        <v>39820.229166666664</v>
      </c>
      <c r="B1045" s="1">
        <v>8</v>
      </c>
      <c r="C1045" s="1">
        <v>46.4</v>
      </c>
    </row>
    <row r="1046" spans="1:3">
      <c r="A1046" s="277">
        <v>39820.25</v>
      </c>
      <c r="B1046" s="1">
        <v>8</v>
      </c>
      <c r="C1046" s="1">
        <v>46.4</v>
      </c>
    </row>
    <row r="1047" spans="1:3">
      <c r="A1047" s="277">
        <v>39820.270833333336</v>
      </c>
      <c r="B1047" s="1">
        <v>8</v>
      </c>
      <c r="C1047" s="1">
        <v>46.4</v>
      </c>
    </row>
    <row r="1048" spans="1:3">
      <c r="A1048" s="277">
        <v>39820.291666666664</v>
      </c>
      <c r="B1048" s="1">
        <v>8</v>
      </c>
      <c r="C1048" s="1">
        <v>46.4</v>
      </c>
    </row>
    <row r="1049" spans="1:3">
      <c r="A1049" s="277">
        <v>39820.3125</v>
      </c>
      <c r="B1049" s="1">
        <v>8</v>
      </c>
      <c r="C1049" s="1">
        <v>46.3</v>
      </c>
    </row>
    <row r="1050" spans="1:3">
      <c r="A1050" s="277">
        <v>39820.333333333336</v>
      </c>
      <c r="B1050" s="1">
        <v>8</v>
      </c>
      <c r="C1050" s="1">
        <v>46.3</v>
      </c>
    </row>
    <row r="1051" spans="1:3">
      <c r="A1051" s="277">
        <v>39820.354166666664</v>
      </c>
      <c r="B1051" s="1">
        <v>7.9</v>
      </c>
      <c r="C1051" s="1">
        <v>46.3</v>
      </c>
    </row>
    <row r="1052" spans="1:3">
      <c r="A1052" s="277">
        <v>39820.375</v>
      </c>
      <c r="B1052" s="1">
        <v>7.9</v>
      </c>
      <c r="C1052" s="1">
        <v>46.3</v>
      </c>
    </row>
    <row r="1053" spans="1:3">
      <c r="A1053" s="277">
        <v>39820.395833333336</v>
      </c>
      <c r="B1053" s="1">
        <v>8</v>
      </c>
      <c r="C1053" s="1">
        <v>46.3</v>
      </c>
    </row>
    <row r="1054" spans="1:3">
      <c r="A1054" s="277">
        <v>39820.416666666664</v>
      </c>
      <c r="B1054" s="1">
        <v>8</v>
      </c>
      <c r="C1054" s="1">
        <v>46.4</v>
      </c>
    </row>
    <row r="1055" spans="1:3">
      <c r="A1055" s="277">
        <v>39820.4375</v>
      </c>
      <c r="B1055" s="1">
        <v>8</v>
      </c>
      <c r="C1055" s="1">
        <v>46.5</v>
      </c>
    </row>
    <row r="1056" spans="1:3">
      <c r="A1056" s="277">
        <v>39820.458333333336</v>
      </c>
      <c r="B1056" s="1">
        <v>8.1</v>
      </c>
      <c r="C1056" s="1">
        <v>46.6</v>
      </c>
    </row>
    <row r="1057" spans="1:3">
      <c r="A1057" s="277">
        <v>39820.479166666664</v>
      </c>
      <c r="B1057" s="1">
        <v>8.1999999999999993</v>
      </c>
      <c r="C1057" s="1">
        <v>46.7</v>
      </c>
    </row>
    <row r="1058" spans="1:3">
      <c r="A1058" s="277">
        <v>39820.5</v>
      </c>
      <c r="B1058" s="1">
        <v>8.3000000000000007</v>
      </c>
      <c r="C1058" s="1">
        <v>46.9</v>
      </c>
    </row>
    <row r="1059" spans="1:3">
      <c r="A1059" s="277">
        <v>39820.520833333336</v>
      </c>
      <c r="B1059" s="1">
        <v>8.4</v>
      </c>
      <c r="C1059" s="1">
        <v>47.1</v>
      </c>
    </row>
    <row r="1060" spans="1:3">
      <c r="A1060" s="277">
        <v>39820.541666666664</v>
      </c>
      <c r="B1060" s="1">
        <v>8.4</v>
      </c>
      <c r="C1060" s="1">
        <v>47.2</v>
      </c>
    </row>
    <row r="1061" spans="1:3">
      <c r="A1061" s="277">
        <v>39820.5625</v>
      </c>
      <c r="B1061" s="1">
        <v>8.5</v>
      </c>
      <c r="C1061" s="1">
        <v>47.3</v>
      </c>
    </row>
    <row r="1062" spans="1:3">
      <c r="A1062" s="277">
        <v>39820.583333333336</v>
      </c>
      <c r="B1062" s="1">
        <v>8.6</v>
      </c>
      <c r="C1062" s="1">
        <v>47.5</v>
      </c>
    </row>
    <row r="1063" spans="1:3">
      <c r="A1063" s="277">
        <v>39820.604166666664</v>
      </c>
      <c r="B1063" s="1">
        <v>8.6999999999999993</v>
      </c>
      <c r="C1063" s="1">
        <v>47.7</v>
      </c>
    </row>
    <row r="1064" spans="1:3">
      <c r="A1064" s="277">
        <v>39820.625</v>
      </c>
      <c r="B1064" s="1">
        <v>8.8000000000000007</v>
      </c>
      <c r="C1064" s="1">
        <v>47.8</v>
      </c>
    </row>
    <row r="1065" spans="1:3">
      <c r="A1065" s="277">
        <v>39820.645833333336</v>
      </c>
      <c r="B1065" s="1">
        <v>8.8000000000000007</v>
      </c>
      <c r="C1065" s="1">
        <v>47.8</v>
      </c>
    </row>
    <row r="1066" spans="1:3">
      <c r="A1066" s="277">
        <v>39820.666666666664</v>
      </c>
      <c r="B1066" s="1">
        <v>8.8000000000000007</v>
      </c>
      <c r="C1066" s="1">
        <v>47.8</v>
      </c>
    </row>
    <row r="1067" spans="1:3">
      <c r="A1067" s="277">
        <v>39820.6875</v>
      </c>
      <c r="B1067" s="1">
        <v>8.8000000000000007</v>
      </c>
      <c r="C1067" s="1">
        <v>47.8</v>
      </c>
    </row>
    <row r="1068" spans="1:3">
      <c r="A1068" s="277">
        <v>39820.708333333336</v>
      </c>
      <c r="B1068" s="1">
        <v>8.8000000000000007</v>
      </c>
      <c r="C1068" s="1">
        <v>47.8</v>
      </c>
    </row>
    <row r="1069" spans="1:3">
      <c r="A1069" s="277">
        <v>39820.729166666664</v>
      </c>
      <c r="B1069" s="1">
        <v>8.8000000000000007</v>
      </c>
      <c r="C1069" s="1">
        <v>47.8</v>
      </c>
    </row>
    <row r="1070" spans="1:3">
      <c r="A1070" s="277">
        <v>39820.75</v>
      </c>
      <c r="B1070" s="1">
        <v>8.6999999999999993</v>
      </c>
      <c r="C1070" s="1">
        <v>47.7</v>
      </c>
    </row>
    <row r="1071" spans="1:3">
      <c r="A1071" s="277">
        <v>39820.770833333336</v>
      </c>
      <c r="B1071" s="1">
        <v>8.6999999999999993</v>
      </c>
      <c r="C1071" s="1">
        <v>47.6</v>
      </c>
    </row>
    <row r="1072" spans="1:3">
      <c r="A1072" s="277">
        <v>39820.791666666664</v>
      </c>
      <c r="B1072" s="1">
        <v>8.6</v>
      </c>
      <c r="C1072" s="1">
        <v>47.6</v>
      </c>
    </row>
    <row r="1073" spans="1:3">
      <c r="A1073" s="277">
        <v>39820.8125</v>
      </c>
      <c r="B1073" s="1">
        <v>8.6</v>
      </c>
      <c r="C1073" s="1">
        <v>47.4</v>
      </c>
    </row>
    <row r="1074" spans="1:3">
      <c r="A1074" s="277">
        <v>39820.833333333336</v>
      </c>
      <c r="B1074" s="1">
        <v>8.5</v>
      </c>
      <c r="C1074" s="1">
        <v>47.4</v>
      </c>
    </row>
    <row r="1075" spans="1:3">
      <c r="A1075" s="277">
        <v>39820.854166666664</v>
      </c>
      <c r="B1075" s="1">
        <v>8.5</v>
      </c>
      <c r="C1075" s="1">
        <v>47.3</v>
      </c>
    </row>
    <row r="1076" spans="1:3">
      <c r="A1076" s="277">
        <v>39820.875</v>
      </c>
      <c r="B1076" s="1">
        <v>8.5</v>
      </c>
      <c r="C1076" s="1">
        <v>47.3</v>
      </c>
    </row>
    <row r="1077" spans="1:3">
      <c r="A1077" s="277">
        <v>39820.895833333336</v>
      </c>
      <c r="B1077" s="1">
        <v>8.5</v>
      </c>
      <c r="C1077" s="1">
        <v>47.2</v>
      </c>
    </row>
    <row r="1078" spans="1:3">
      <c r="A1078" s="277">
        <v>39820.916666666664</v>
      </c>
      <c r="B1078" s="1">
        <v>8.4</v>
      </c>
      <c r="C1078" s="1">
        <v>47.2</v>
      </c>
    </row>
    <row r="1079" spans="1:3">
      <c r="A1079" s="277">
        <v>39820.9375</v>
      </c>
      <c r="B1079" s="1">
        <v>8.4</v>
      </c>
      <c r="C1079" s="1">
        <v>47.2</v>
      </c>
    </row>
    <row r="1080" spans="1:3">
      <c r="A1080" s="277">
        <v>39820.958333333336</v>
      </c>
      <c r="B1080" s="1">
        <v>8.4</v>
      </c>
      <c r="C1080" s="1">
        <v>47.2</v>
      </c>
    </row>
    <row r="1081" spans="1:3">
      <c r="A1081" s="277">
        <v>39820.979166666664</v>
      </c>
      <c r="B1081" s="1">
        <v>8.4</v>
      </c>
      <c r="C1081" s="1">
        <v>47.2</v>
      </c>
    </row>
    <row r="1082" spans="1:3">
      <c r="A1082" s="277">
        <v>39821</v>
      </c>
      <c r="B1082" s="1">
        <v>8.4</v>
      </c>
      <c r="C1082" s="1">
        <v>47.2</v>
      </c>
    </row>
    <row r="1083" spans="1:3">
      <c r="A1083" s="277">
        <v>39821.020833333336</v>
      </c>
      <c r="B1083" s="1">
        <v>8.4</v>
      </c>
      <c r="C1083" s="1">
        <v>47.1</v>
      </c>
    </row>
    <row r="1084" spans="1:3">
      <c r="A1084" s="277">
        <v>39821.041666666664</v>
      </c>
      <c r="B1084" s="1">
        <v>8.4</v>
      </c>
      <c r="C1084" s="1">
        <v>47.1</v>
      </c>
    </row>
    <row r="1085" spans="1:3">
      <c r="A1085" s="277">
        <v>39821.0625</v>
      </c>
      <c r="B1085" s="1">
        <v>8.4</v>
      </c>
      <c r="C1085" s="1">
        <v>47.1</v>
      </c>
    </row>
    <row r="1086" spans="1:3">
      <c r="A1086" s="277">
        <v>39821.083333333336</v>
      </c>
      <c r="B1086" s="1">
        <v>8.4</v>
      </c>
      <c r="C1086" s="1">
        <v>47.1</v>
      </c>
    </row>
    <row r="1087" spans="1:3">
      <c r="A1087" s="277">
        <v>39821.104166666664</v>
      </c>
      <c r="B1087" s="1">
        <v>8.4</v>
      </c>
      <c r="C1087" s="1">
        <v>47.1</v>
      </c>
    </row>
    <row r="1088" spans="1:3">
      <c r="A1088" s="277">
        <v>39821.125</v>
      </c>
      <c r="B1088" s="1">
        <v>8.4</v>
      </c>
      <c r="C1088" s="1">
        <v>47.1</v>
      </c>
    </row>
    <row r="1089" spans="1:3">
      <c r="A1089" s="277">
        <v>39821.145833333336</v>
      </c>
      <c r="B1089" s="1">
        <v>8.4</v>
      </c>
      <c r="C1089" s="1">
        <v>47.1</v>
      </c>
    </row>
    <row r="1090" spans="1:3">
      <c r="A1090" s="277">
        <v>39821.166666666664</v>
      </c>
      <c r="B1090" s="1">
        <v>8.4</v>
      </c>
      <c r="C1090" s="1">
        <v>47.1</v>
      </c>
    </row>
    <row r="1091" spans="1:3">
      <c r="A1091" s="277">
        <v>39821.1875</v>
      </c>
      <c r="B1091" s="1">
        <v>8.4</v>
      </c>
      <c r="C1091" s="1">
        <v>47.1</v>
      </c>
    </row>
    <row r="1092" spans="1:3">
      <c r="A1092" s="277">
        <v>39821.208333333336</v>
      </c>
      <c r="B1092" s="1">
        <v>8.3000000000000007</v>
      </c>
      <c r="C1092" s="1">
        <v>47</v>
      </c>
    </row>
    <row r="1093" spans="1:3">
      <c r="A1093" s="277">
        <v>39821.229166666664</v>
      </c>
      <c r="B1093" s="1">
        <v>8.3000000000000007</v>
      </c>
      <c r="C1093" s="1">
        <v>47</v>
      </c>
    </row>
    <row r="1094" spans="1:3">
      <c r="A1094" s="277">
        <v>39821.25</v>
      </c>
      <c r="B1094" s="1">
        <v>8.3000000000000007</v>
      </c>
      <c r="C1094" s="1">
        <v>47</v>
      </c>
    </row>
    <row r="1095" spans="1:3">
      <c r="A1095" s="277">
        <v>39821.270833333336</v>
      </c>
      <c r="B1095" s="1">
        <v>8.3000000000000007</v>
      </c>
      <c r="C1095" s="1">
        <v>46.9</v>
      </c>
    </row>
    <row r="1096" spans="1:3">
      <c r="A1096" s="277">
        <v>39821.291666666664</v>
      </c>
      <c r="B1096" s="1">
        <v>8.3000000000000007</v>
      </c>
      <c r="C1096" s="1">
        <v>46.9</v>
      </c>
    </row>
    <row r="1097" spans="1:3">
      <c r="A1097" s="277">
        <v>39821.3125</v>
      </c>
      <c r="B1097" s="1">
        <v>8.1999999999999993</v>
      </c>
      <c r="C1097" s="1">
        <v>46.8</v>
      </c>
    </row>
    <row r="1098" spans="1:3">
      <c r="A1098" s="277">
        <v>39821.333333333336</v>
      </c>
      <c r="B1098" s="1">
        <v>8.1999999999999993</v>
      </c>
      <c r="C1098" s="1">
        <v>46.8</v>
      </c>
    </row>
    <row r="1099" spans="1:3">
      <c r="A1099" s="277">
        <v>39821.354166666664</v>
      </c>
      <c r="B1099" s="1">
        <v>8.3000000000000007</v>
      </c>
      <c r="C1099" s="1">
        <v>46.9</v>
      </c>
    </row>
    <row r="1100" spans="1:3">
      <c r="A1100" s="277">
        <v>39821.375</v>
      </c>
      <c r="B1100" s="1">
        <v>8.3000000000000007</v>
      </c>
      <c r="C1100" s="1">
        <v>46.9</v>
      </c>
    </row>
    <row r="1101" spans="1:3">
      <c r="A1101" s="277">
        <v>39821.395833333336</v>
      </c>
      <c r="B1101" s="1">
        <v>8.3000000000000007</v>
      </c>
      <c r="C1101" s="1">
        <v>46.9</v>
      </c>
    </row>
    <row r="1102" spans="1:3">
      <c r="A1102" s="277">
        <v>39821.416666666664</v>
      </c>
      <c r="B1102" s="1">
        <v>8.3000000000000007</v>
      </c>
      <c r="C1102" s="1">
        <v>47</v>
      </c>
    </row>
    <row r="1103" spans="1:3">
      <c r="A1103" s="277">
        <v>39821.4375</v>
      </c>
      <c r="B1103" s="1">
        <v>8.4</v>
      </c>
      <c r="C1103" s="1">
        <v>47.2</v>
      </c>
    </row>
    <row r="1104" spans="1:3">
      <c r="A1104" s="277">
        <v>39821.458333333336</v>
      </c>
      <c r="B1104" s="1">
        <v>8.5</v>
      </c>
      <c r="C1104" s="1">
        <v>47.2</v>
      </c>
    </row>
    <row r="1105" spans="1:3">
      <c r="A1105" s="277">
        <v>39821.479166666664</v>
      </c>
      <c r="B1105" s="1">
        <v>8.5</v>
      </c>
      <c r="C1105" s="1">
        <v>47.3</v>
      </c>
    </row>
    <row r="1106" spans="1:3">
      <c r="A1106" s="277">
        <v>39821.5</v>
      </c>
      <c r="B1106" s="1">
        <v>8.5</v>
      </c>
      <c r="C1106" s="1">
        <v>47.3</v>
      </c>
    </row>
    <row r="1107" spans="1:3">
      <c r="A1107" s="277">
        <v>39821.520833333336</v>
      </c>
      <c r="B1107" s="1">
        <v>8.5</v>
      </c>
      <c r="C1107" s="1">
        <v>47.4</v>
      </c>
    </row>
    <row r="1108" spans="1:3">
      <c r="A1108" s="277">
        <v>39821.541666666664</v>
      </c>
      <c r="B1108" s="1">
        <v>8.5</v>
      </c>
      <c r="C1108" s="1">
        <v>47.4</v>
      </c>
    </row>
    <row r="1109" spans="1:3">
      <c r="A1109" s="277">
        <v>39821.5625</v>
      </c>
      <c r="B1109" s="1">
        <v>8.6</v>
      </c>
      <c r="C1109" s="1">
        <v>47.5</v>
      </c>
    </row>
    <row r="1110" spans="1:3">
      <c r="A1110" s="277">
        <v>39821.583333333336</v>
      </c>
      <c r="B1110" s="1">
        <v>8.6</v>
      </c>
      <c r="C1110" s="1">
        <v>47.6</v>
      </c>
    </row>
    <row r="1111" spans="1:3">
      <c r="A1111" s="277">
        <v>39821.604166666664</v>
      </c>
      <c r="B1111" s="1">
        <v>8.6999999999999993</v>
      </c>
      <c r="C1111" s="1">
        <v>47.6</v>
      </c>
    </row>
    <row r="1112" spans="1:3">
      <c r="A1112" s="277">
        <v>39821.625</v>
      </c>
      <c r="B1112" s="1">
        <v>8.6999999999999993</v>
      </c>
      <c r="C1112" s="1">
        <v>47.7</v>
      </c>
    </row>
    <row r="1113" spans="1:3">
      <c r="A1113" s="277">
        <v>39821.645833333336</v>
      </c>
      <c r="B1113" s="1">
        <v>8.6999999999999993</v>
      </c>
      <c r="C1113" s="1">
        <v>47.7</v>
      </c>
    </row>
    <row r="1114" spans="1:3">
      <c r="A1114" s="277">
        <v>39821.666666666664</v>
      </c>
      <c r="B1114" s="1">
        <v>8.6999999999999993</v>
      </c>
      <c r="C1114" s="1">
        <v>47.6</v>
      </c>
    </row>
    <row r="1115" spans="1:3">
      <c r="A1115" s="277">
        <v>39821.6875</v>
      </c>
      <c r="B1115" s="1">
        <v>8.6999999999999993</v>
      </c>
      <c r="C1115" s="1">
        <v>47.6</v>
      </c>
    </row>
    <row r="1116" spans="1:3">
      <c r="A1116" s="277">
        <v>39821.708333333336</v>
      </c>
      <c r="B1116" s="1">
        <v>8.6</v>
      </c>
      <c r="C1116" s="1">
        <v>47.6</v>
      </c>
    </row>
    <row r="1117" spans="1:3">
      <c r="A1117" s="277">
        <v>39821.729166666664</v>
      </c>
      <c r="B1117" s="1">
        <v>8.6</v>
      </c>
      <c r="C1117" s="1">
        <v>47.5</v>
      </c>
    </row>
    <row r="1118" spans="1:3">
      <c r="A1118" s="277">
        <v>39821.75</v>
      </c>
      <c r="B1118" s="1">
        <v>8.5</v>
      </c>
      <c r="C1118" s="1">
        <v>47.4</v>
      </c>
    </row>
    <row r="1119" spans="1:3">
      <c r="A1119" s="277">
        <v>39821.770833333336</v>
      </c>
      <c r="B1119" s="1">
        <v>8.5</v>
      </c>
      <c r="C1119" s="1">
        <v>47.3</v>
      </c>
    </row>
    <row r="1120" spans="1:3">
      <c r="A1120" s="277">
        <v>39821.791666666664</v>
      </c>
      <c r="B1120" s="1">
        <v>8.4</v>
      </c>
      <c r="C1120" s="1">
        <v>47.2</v>
      </c>
    </row>
    <row r="1121" spans="1:3">
      <c r="A1121" s="277">
        <v>39821.8125</v>
      </c>
      <c r="B1121" s="1">
        <v>8.4</v>
      </c>
      <c r="C1121" s="1">
        <v>47.1</v>
      </c>
    </row>
    <row r="1122" spans="1:3">
      <c r="A1122" s="277">
        <v>39821.833333333336</v>
      </c>
      <c r="B1122" s="1">
        <v>8.3000000000000007</v>
      </c>
      <c r="C1122" s="1">
        <v>46.9</v>
      </c>
    </row>
    <row r="1123" spans="1:3">
      <c r="A1123" s="277">
        <v>39821.854166666664</v>
      </c>
      <c r="B1123" s="1">
        <v>8.1999999999999993</v>
      </c>
      <c r="C1123" s="1">
        <v>46.8</v>
      </c>
    </row>
    <row r="1124" spans="1:3">
      <c r="A1124" s="277">
        <v>39821.875</v>
      </c>
      <c r="B1124" s="1">
        <v>8.1999999999999993</v>
      </c>
      <c r="C1124" s="1">
        <v>46.8</v>
      </c>
    </row>
    <row r="1125" spans="1:3">
      <c r="A1125" s="277">
        <v>39821.895833333336</v>
      </c>
      <c r="B1125" s="1">
        <v>8.1999999999999993</v>
      </c>
      <c r="C1125" s="1">
        <v>46.7</v>
      </c>
    </row>
    <row r="1126" spans="1:3">
      <c r="A1126" s="277">
        <v>39821.916666666664</v>
      </c>
      <c r="B1126" s="1">
        <v>8.1</v>
      </c>
      <c r="C1126" s="1">
        <v>46.7</v>
      </c>
    </row>
    <row r="1127" spans="1:3">
      <c r="A1127" s="277">
        <v>39821.9375</v>
      </c>
      <c r="B1127" s="1">
        <v>8.1</v>
      </c>
      <c r="C1127" s="1">
        <v>46.6</v>
      </c>
    </row>
    <row r="1128" spans="1:3">
      <c r="A1128" s="277">
        <v>39821.958333333336</v>
      </c>
      <c r="B1128" s="1">
        <v>8</v>
      </c>
      <c r="C1128" s="1">
        <v>46.5</v>
      </c>
    </row>
    <row r="1129" spans="1:3">
      <c r="A1129" s="277">
        <v>39821.979166666664</v>
      </c>
      <c r="B1129" s="1">
        <v>8</v>
      </c>
      <c r="C1129" s="1">
        <v>46.4</v>
      </c>
    </row>
    <row r="1130" spans="1:3">
      <c r="A1130" s="277">
        <v>39822</v>
      </c>
      <c r="B1130" s="1">
        <v>7.9</v>
      </c>
      <c r="C1130" s="1">
        <v>46.3</v>
      </c>
    </row>
    <row r="1131" spans="1:3">
      <c r="A1131" s="277">
        <v>39822.020833333336</v>
      </c>
      <c r="B1131" s="1">
        <v>7.9</v>
      </c>
      <c r="C1131" s="1">
        <v>46.3</v>
      </c>
    </row>
    <row r="1132" spans="1:3">
      <c r="A1132" s="277">
        <v>39822.041666666664</v>
      </c>
      <c r="B1132" s="1">
        <v>7.9</v>
      </c>
      <c r="C1132" s="1">
        <v>46.3</v>
      </c>
    </row>
    <row r="1133" spans="1:3">
      <c r="A1133" s="277">
        <v>39822.0625</v>
      </c>
      <c r="B1133" s="1">
        <v>7.9</v>
      </c>
      <c r="C1133" s="1">
        <v>46.3</v>
      </c>
    </row>
    <row r="1134" spans="1:3">
      <c r="A1134" s="277">
        <v>39822.083333333336</v>
      </c>
      <c r="B1134" s="1">
        <v>7.9</v>
      </c>
      <c r="C1134" s="1">
        <v>46.2</v>
      </c>
    </row>
    <row r="1135" spans="1:3">
      <c r="A1135" s="277">
        <v>39822.104166666664</v>
      </c>
      <c r="B1135" s="1">
        <v>7.8</v>
      </c>
      <c r="C1135" s="1">
        <v>46.1</v>
      </c>
    </row>
    <row r="1136" spans="1:3">
      <c r="A1136" s="277">
        <v>39822.125</v>
      </c>
      <c r="B1136" s="1">
        <v>7.7</v>
      </c>
      <c r="C1136" s="1">
        <v>45.9</v>
      </c>
    </row>
    <row r="1137" spans="1:3">
      <c r="A1137" s="277">
        <v>39822.145833333336</v>
      </c>
      <c r="B1137" s="1">
        <v>7.7</v>
      </c>
      <c r="C1137" s="1">
        <v>45.8</v>
      </c>
    </row>
    <row r="1138" spans="1:3">
      <c r="A1138" s="277">
        <v>39822.166666666664</v>
      </c>
      <c r="B1138" s="1">
        <v>7.6</v>
      </c>
      <c r="C1138" s="1">
        <v>45.7</v>
      </c>
    </row>
    <row r="1139" spans="1:3">
      <c r="A1139" s="277">
        <v>39822.1875</v>
      </c>
      <c r="B1139" s="1">
        <v>7.6</v>
      </c>
      <c r="C1139" s="1">
        <v>45.7</v>
      </c>
    </row>
    <row r="1140" spans="1:3">
      <c r="A1140" s="277">
        <v>39822.208333333336</v>
      </c>
      <c r="B1140" s="1">
        <v>7.6</v>
      </c>
      <c r="C1140" s="1">
        <v>45.7</v>
      </c>
    </row>
    <row r="1141" spans="1:3">
      <c r="A1141" s="277">
        <v>39822.229166666664</v>
      </c>
      <c r="B1141" s="1">
        <v>7.5</v>
      </c>
      <c r="C1141" s="1">
        <v>45.6</v>
      </c>
    </row>
    <row r="1142" spans="1:3">
      <c r="A1142" s="277">
        <v>39822.25</v>
      </c>
      <c r="B1142" s="1">
        <v>7.5</v>
      </c>
      <c r="C1142" s="1">
        <v>45.5</v>
      </c>
    </row>
    <row r="1143" spans="1:3">
      <c r="A1143" s="277">
        <v>39822.270833333336</v>
      </c>
      <c r="B1143" s="1">
        <v>7.4</v>
      </c>
      <c r="C1143" s="1">
        <v>45.4</v>
      </c>
    </row>
    <row r="1144" spans="1:3">
      <c r="A1144" s="277">
        <v>39822.291666666664</v>
      </c>
      <c r="B1144" s="1">
        <v>7.4</v>
      </c>
      <c r="C1144" s="1">
        <v>45.3</v>
      </c>
    </row>
    <row r="1145" spans="1:3">
      <c r="A1145" s="277">
        <v>39822.3125</v>
      </c>
      <c r="B1145" s="1">
        <v>7.3</v>
      </c>
      <c r="C1145" s="1">
        <v>45.2</v>
      </c>
    </row>
    <row r="1146" spans="1:3">
      <c r="A1146" s="277">
        <v>39822.333333333336</v>
      </c>
      <c r="B1146" s="1">
        <v>7.3</v>
      </c>
      <c r="C1146" s="1">
        <v>45.1</v>
      </c>
    </row>
    <row r="1147" spans="1:3">
      <c r="A1147" s="277">
        <v>39822.354166666664</v>
      </c>
      <c r="B1147" s="1">
        <v>7.2</v>
      </c>
      <c r="C1147" s="1">
        <v>45</v>
      </c>
    </row>
    <row r="1148" spans="1:3">
      <c r="A1148" s="277">
        <v>39822.375</v>
      </c>
      <c r="B1148" s="1">
        <v>7.2</v>
      </c>
      <c r="C1148" s="1">
        <v>45</v>
      </c>
    </row>
    <row r="1149" spans="1:3">
      <c r="A1149" s="277">
        <v>39822.395833333336</v>
      </c>
      <c r="B1149" s="1">
        <v>7.2</v>
      </c>
      <c r="C1149" s="1">
        <v>45</v>
      </c>
    </row>
    <row r="1150" spans="1:3">
      <c r="A1150" s="277">
        <v>39822.416666666664</v>
      </c>
      <c r="B1150" s="1">
        <v>7.2</v>
      </c>
      <c r="C1150" s="1">
        <v>45</v>
      </c>
    </row>
    <row r="1151" spans="1:3">
      <c r="A1151" s="277">
        <v>39822.4375</v>
      </c>
      <c r="B1151" s="1">
        <v>7.3</v>
      </c>
      <c r="C1151" s="1">
        <v>45.1</v>
      </c>
    </row>
    <row r="1152" spans="1:3">
      <c r="A1152" s="277">
        <v>39822.458333333336</v>
      </c>
      <c r="B1152" s="1">
        <v>7.4</v>
      </c>
      <c r="C1152" s="1">
        <v>45.3</v>
      </c>
    </row>
    <row r="1153" spans="1:3">
      <c r="A1153" s="277">
        <v>39822.479166666664</v>
      </c>
      <c r="B1153" s="1">
        <v>7.5</v>
      </c>
      <c r="C1153" s="1">
        <v>45.5</v>
      </c>
    </row>
    <row r="1154" spans="1:3">
      <c r="A1154" s="277">
        <v>39822.5</v>
      </c>
      <c r="B1154" s="1">
        <v>7.7</v>
      </c>
      <c r="C1154" s="1">
        <v>45.8</v>
      </c>
    </row>
    <row r="1155" spans="1:3">
      <c r="A1155" s="277">
        <v>39822.520833333336</v>
      </c>
      <c r="B1155" s="1">
        <v>7.8</v>
      </c>
      <c r="C1155" s="1">
        <v>46</v>
      </c>
    </row>
    <row r="1156" spans="1:3">
      <c r="A1156" s="277">
        <v>39822.541666666664</v>
      </c>
      <c r="B1156" s="1">
        <v>7.9</v>
      </c>
      <c r="C1156" s="1">
        <v>46.2</v>
      </c>
    </row>
    <row r="1157" spans="1:3">
      <c r="A1157" s="277">
        <v>39822.5625</v>
      </c>
      <c r="B1157" s="1">
        <v>8</v>
      </c>
      <c r="C1157" s="1">
        <v>46.4</v>
      </c>
    </row>
    <row r="1158" spans="1:3">
      <c r="A1158" s="277">
        <v>39822.583333333336</v>
      </c>
      <c r="B1158" s="1">
        <v>8</v>
      </c>
      <c r="C1158" s="1">
        <v>46.5</v>
      </c>
    </row>
    <row r="1159" spans="1:3">
      <c r="A1159" s="277">
        <v>39822.604166666664</v>
      </c>
      <c r="B1159" s="1">
        <v>8.1</v>
      </c>
      <c r="C1159" s="1">
        <v>46.5</v>
      </c>
    </row>
    <row r="1160" spans="1:3">
      <c r="A1160" s="277">
        <v>39822.625</v>
      </c>
      <c r="B1160" s="1">
        <v>8.1</v>
      </c>
      <c r="C1160" s="1">
        <v>46.6</v>
      </c>
    </row>
    <row r="1161" spans="1:3">
      <c r="A1161" s="277">
        <v>39822.645833333336</v>
      </c>
      <c r="B1161" s="1">
        <v>8.1</v>
      </c>
      <c r="C1161" s="1">
        <v>46.6</v>
      </c>
    </row>
    <row r="1162" spans="1:3">
      <c r="A1162" s="277">
        <v>39822.666666666664</v>
      </c>
      <c r="B1162" s="1">
        <v>8.1</v>
      </c>
      <c r="C1162" s="1">
        <v>46.7</v>
      </c>
    </row>
    <row r="1163" spans="1:3">
      <c r="A1163" s="277">
        <v>39822.6875</v>
      </c>
      <c r="B1163" s="1">
        <v>8.1</v>
      </c>
      <c r="C1163" s="1">
        <v>46.7</v>
      </c>
    </row>
    <row r="1164" spans="1:3">
      <c r="A1164" s="277">
        <v>39822.708333333336</v>
      </c>
      <c r="B1164" s="1">
        <v>8.1</v>
      </c>
      <c r="C1164" s="1">
        <v>46.6</v>
      </c>
    </row>
    <row r="1165" spans="1:3">
      <c r="A1165" s="277">
        <v>39822.729166666664</v>
      </c>
      <c r="B1165" s="1">
        <v>8.1</v>
      </c>
      <c r="C1165" s="1">
        <v>46.6</v>
      </c>
    </row>
    <row r="1166" spans="1:3">
      <c r="A1166" s="277">
        <v>39822.75</v>
      </c>
      <c r="B1166" s="1">
        <v>8</v>
      </c>
      <c r="C1166" s="1">
        <v>46.5</v>
      </c>
    </row>
    <row r="1167" spans="1:3">
      <c r="A1167" s="277">
        <v>39822.770833333336</v>
      </c>
      <c r="B1167" s="1">
        <v>8</v>
      </c>
      <c r="C1167" s="1">
        <v>46.4</v>
      </c>
    </row>
    <row r="1168" spans="1:3">
      <c r="A1168" s="277">
        <v>39822.791666666664</v>
      </c>
      <c r="B1168" s="1">
        <v>7.9</v>
      </c>
      <c r="C1168" s="1">
        <v>46.3</v>
      </c>
    </row>
    <row r="1169" spans="1:3">
      <c r="A1169" s="277">
        <v>39822.8125</v>
      </c>
      <c r="B1169" s="1">
        <v>7.9</v>
      </c>
      <c r="C1169" s="1">
        <v>46.2</v>
      </c>
    </row>
    <row r="1170" spans="1:3">
      <c r="A1170" s="277">
        <v>39822.833333333336</v>
      </c>
      <c r="B1170" s="1">
        <v>7.8</v>
      </c>
      <c r="C1170" s="1">
        <v>46</v>
      </c>
    </row>
    <row r="1171" spans="1:3">
      <c r="A1171" s="277">
        <v>39822.854166666664</v>
      </c>
      <c r="B1171" s="1">
        <v>7.7</v>
      </c>
      <c r="C1171" s="1">
        <v>45.9</v>
      </c>
    </row>
    <row r="1172" spans="1:3">
      <c r="A1172" s="277">
        <v>39822.875</v>
      </c>
      <c r="B1172" s="1">
        <v>7.6</v>
      </c>
      <c r="C1172" s="1">
        <v>45.8</v>
      </c>
    </row>
    <row r="1173" spans="1:3">
      <c r="A1173" s="277">
        <v>39822.895833333336</v>
      </c>
      <c r="B1173" s="1">
        <v>7.6</v>
      </c>
      <c r="C1173" s="1">
        <v>45.7</v>
      </c>
    </row>
    <row r="1174" spans="1:3">
      <c r="A1174" s="277">
        <v>39822.916666666664</v>
      </c>
      <c r="B1174" s="1">
        <v>7.5</v>
      </c>
      <c r="C1174" s="1">
        <v>45.5</v>
      </c>
    </row>
    <row r="1175" spans="1:3">
      <c r="A1175" s="277">
        <v>39822.9375</v>
      </c>
      <c r="B1175" s="1">
        <v>7.4</v>
      </c>
      <c r="C1175" s="1">
        <v>45.4</v>
      </c>
    </row>
    <row r="1176" spans="1:3">
      <c r="A1176" s="277">
        <v>39822.958333333336</v>
      </c>
      <c r="B1176" s="1">
        <v>7.4</v>
      </c>
      <c r="C1176" s="1">
        <v>45.3</v>
      </c>
    </row>
    <row r="1177" spans="1:3">
      <c r="A1177" s="277">
        <v>39822.979166666664</v>
      </c>
      <c r="B1177" s="1">
        <v>7.3</v>
      </c>
      <c r="C1177" s="1">
        <v>45.2</v>
      </c>
    </row>
    <row r="1178" spans="1:3">
      <c r="A1178" s="277">
        <v>39823</v>
      </c>
      <c r="B1178" s="1">
        <v>7.3</v>
      </c>
      <c r="C1178" s="1">
        <v>45.1</v>
      </c>
    </row>
    <row r="1179" spans="1:3">
      <c r="A1179" s="277">
        <v>39823.020833333336</v>
      </c>
      <c r="B1179" s="1">
        <v>7.2</v>
      </c>
      <c r="C1179" s="1">
        <v>45</v>
      </c>
    </row>
    <row r="1180" spans="1:3">
      <c r="A1180" s="277">
        <v>39823.041666666664</v>
      </c>
      <c r="B1180" s="1">
        <v>7.2</v>
      </c>
      <c r="C1180" s="1">
        <v>45</v>
      </c>
    </row>
    <row r="1181" spans="1:3">
      <c r="A1181" s="277">
        <v>39823.0625</v>
      </c>
      <c r="B1181" s="1">
        <v>7.2</v>
      </c>
      <c r="C1181" s="1">
        <v>44.9</v>
      </c>
    </row>
    <row r="1182" spans="1:3">
      <c r="A1182" s="277">
        <v>39823.083333333336</v>
      </c>
      <c r="B1182" s="1">
        <v>7.2</v>
      </c>
      <c r="C1182" s="1">
        <v>44.9</v>
      </c>
    </row>
    <row r="1183" spans="1:3">
      <c r="A1183" s="277">
        <v>39823.104166666664</v>
      </c>
      <c r="B1183" s="1">
        <v>7.1</v>
      </c>
      <c r="C1183" s="1">
        <v>44.9</v>
      </c>
    </row>
    <row r="1184" spans="1:3">
      <c r="A1184" s="277">
        <v>39823.125</v>
      </c>
      <c r="B1184" s="1">
        <v>7.1</v>
      </c>
      <c r="C1184" s="1">
        <v>44.8</v>
      </c>
    </row>
    <row r="1185" spans="1:3">
      <c r="A1185" s="277">
        <v>39823.145833333336</v>
      </c>
      <c r="B1185" s="1">
        <v>7</v>
      </c>
      <c r="C1185" s="1">
        <v>44.6</v>
      </c>
    </row>
    <row r="1186" spans="1:3">
      <c r="A1186" s="277">
        <v>39823.166666666664</v>
      </c>
      <c r="B1186" s="1">
        <v>6.9</v>
      </c>
      <c r="C1186" s="1">
        <v>44.5</v>
      </c>
    </row>
    <row r="1187" spans="1:3">
      <c r="A1187" s="277">
        <v>39823.1875</v>
      </c>
      <c r="B1187" s="1">
        <v>6.9</v>
      </c>
      <c r="C1187" s="1">
        <v>44.4</v>
      </c>
    </row>
    <row r="1188" spans="1:3">
      <c r="A1188" s="277">
        <v>39823.208333333336</v>
      </c>
      <c r="B1188" s="1">
        <v>6.8</v>
      </c>
      <c r="C1188" s="1">
        <v>44.3</v>
      </c>
    </row>
    <row r="1189" spans="1:3">
      <c r="A1189" s="277">
        <v>39823.229166666664</v>
      </c>
      <c r="B1189" s="1">
        <v>6.8</v>
      </c>
      <c r="C1189" s="1">
        <v>44.2</v>
      </c>
    </row>
    <row r="1190" spans="1:3">
      <c r="A1190" s="277">
        <v>39823.25</v>
      </c>
      <c r="B1190" s="1">
        <v>6.8</v>
      </c>
      <c r="C1190" s="1">
        <v>44.2</v>
      </c>
    </row>
    <row r="1191" spans="1:3">
      <c r="A1191" s="277">
        <v>39823.270833333336</v>
      </c>
      <c r="B1191" s="1">
        <v>6.7</v>
      </c>
      <c r="C1191" s="1">
        <v>44.1</v>
      </c>
    </row>
    <row r="1192" spans="1:3">
      <c r="A1192" s="277">
        <v>39823.291666666664</v>
      </c>
      <c r="B1192" s="1">
        <v>6.6</v>
      </c>
      <c r="C1192" s="1">
        <v>43.9</v>
      </c>
    </row>
    <row r="1193" spans="1:3">
      <c r="A1193" s="277">
        <v>39823.3125</v>
      </c>
      <c r="B1193" s="1">
        <v>6.6</v>
      </c>
      <c r="C1193" s="1">
        <v>43.8</v>
      </c>
    </row>
    <row r="1194" spans="1:3">
      <c r="A1194" s="277">
        <v>39823.333333333336</v>
      </c>
      <c r="B1194" s="1">
        <v>6.5</v>
      </c>
      <c r="C1194" s="1">
        <v>43.6</v>
      </c>
    </row>
    <row r="1195" spans="1:3">
      <c r="A1195" s="277">
        <v>39823.354166666664</v>
      </c>
      <c r="B1195" s="1">
        <v>6.4</v>
      </c>
      <c r="C1195" s="1">
        <v>43.6</v>
      </c>
    </row>
    <row r="1196" spans="1:3">
      <c r="A1196" s="277">
        <v>39823.375</v>
      </c>
      <c r="B1196" s="1">
        <v>6.4</v>
      </c>
      <c r="C1196" s="1">
        <v>43.6</v>
      </c>
    </row>
    <row r="1197" spans="1:3">
      <c r="A1197" s="277">
        <v>39823.395833333336</v>
      </c>
      <c r="B1197" s="1">
        <v>6.5</v>
      </c>
      <c r="C1197" s="1">
        <v>43.7</v>
      </c>
    </row>
    <row r="1198" spans="1:3">
      <c r="A1198" s="277">
        <v>39823.416666666664</v>
      </c>
      <c r="B1198" s="1">
        <v>6.6</v>
      </c>
      <c r="C1198" s="1">
        <v>43.8</v>
      </c>
    </row>
    <row r="1199" spans="1:3">
      <c r="A1199" s="277">
        <v>39823.4375</v>
      </c>
      <c r="B1199" s="1">
        <v>6.7</v>
      </c>
      <c r="C1199" s="1">
        <v>44</v>
      </c>
    </row>
    <row r="1200" spans="1:3">
      <c r="A1200" s="277">
        <v>39823.458333333336</v>
      </c>
      <c r="B1200" s="1">
        <v>6.8</v>
      </c>
      <c r="C1200" s="1">
        <v>44.3</v>
      </c>
    </row>
    <row r="1201" spans="1:3">
      <c r="A1201" s="277">
        <v>39823.479166666664</v>
      </c>
      <c r="B1201" s="1">
        <v>7</v>
      </c>
      <c r="C1201" s="1">
        <v>44.5</v>
      </c>
    </row>
    <row r="1202" spans="1:3">
      <c r="A1202" s="277">
        <v>39823.5</v>
      </c>
      <c r="B1202" s="1">
        <v>7.2</v>
      </c>
      <c r="C1202" s="1">
        <v>44.9</v>
      </c>
    </row>
    <row r="1203" spans="1:3">
      <c r="A1203" s="277">
        <v>39823.520833333336</v>
      </c>
      <c r="B1203" s="1">
        <v>7.3</v>
      </c>
      <c r="C1203" s="1">
        <v>45.2</v>
      </c>
    </row>
    <row r="1204" spans="1:3">
      <c r="A1204" s="277">
        <v>39823.541666666664</v>
      </c>
      <c r="B1204" s="1">
        <v>7.5</v>
      </c>
      <c r="C1204" s="1">
        <v>45.5</v>
      </c>
    </row>
    <row r="1205" spans="1:3">
      <c r="A1205" s="277">
        <v>39823.5625</v>
      </c>
      <c r="B1205" s="1">
        <v>7.7</v>
      </c>
      <c r="C1205" s="1">
        <v>45.8</v>
      </c>
    </row>
    <row r="1206" spans="1:3">
      <c r="A1206" s="277">
        <v>39823.583333333336</v>
      </c>
      <c r="B1206" s="1">
        <v>7.8</v>
      </c>
      <c r="C1206" s="1">
        <v>46</v>
      </c>
    </row>
    <row r="1207" spans="1:3">
      <c r="A1207" s="277">
        <v>39823.604166666664</v>
      </c>
      <c r="B1207" s="1">
        <v>7.9</v>
      </c>
      <c r="C1207" s="1">
        <v>46.2</v>
      </c>
    </row>
    <row r="1208" spans="1:3">
      <c r="A1208" s="277">
        <v>39823.625</v>
      </c>
      <c r="B1208" s="1">
        <v>7.9</v>
      </c>
      <c r="C1208" s="1">
        <v>46.3</v>
      </c>
    </row>
    <row r="1209" spans="1:3">
      <c r="A1209" s="277">
        <v>39823.645833333336</v>
      </c>
      <c r="B1209" s="1">
        <v>8</v>
      </c>
      <c r="C1209" s="1">
        <v>46.4</v>
      </c>
    </row>
    <row r="1210" spans="1:3">
      <c r="A1210" s="277">
        <v>39823.666666666664</v>
      </c>
      <c r="B1210" s="1">
        <v>8</v>
      </c>
      <c r="C1210" s="1">
        <v>46.4</v>
      </c>
    </row>
    <row r="1211" spans="1:3">
      <c r="A1211" s="277">
        <v>39823.6875</v>
      </c>
      <c r="B1211" s="1">
        <v>8</v>
      </c>
      <c r="C1211" s="1">
        <v>46.5</v>
      </c>
    </row>
    <row r="1212" spans="1:3">
      <c r="A1212" s="277">
        <v>39823.708333333336</v>
      </c>
      <c r="B1212" s="1">
        <v>8</v>
      </c>
      <c r="C1212" s="1">
        <v>46.5</v>
      </c>
    </row>
    <row r="1213" spans="1:3">
      <c r="A1213" s="277">
        <v>39823.729166666664</v>
      </c>
      <c r="B1213" s="1">
        <v>8.1</v>
      </c>
      <c r="C1213" s="1">
        <v>46.5</v>
      </c>
    </row>
    <row r="1214" spans="1:3">
      <c r="A1214" s="277">
        <v>39823.75</v>
      </c>
      <c r="B1214" s="1">
        <v>8</v>
      </c>
      <c r="C1214" s="1">
        <v>46.5</v>
      </c>
    </row>
    <row r="1215" spans="1:3">
      <c r="A1215" s="277">
        <v>39823.770833333336</v>
      </c>
      <c r="B1215" s="1">
        <v>8</v>
      </c>
      <c r="C1215" s="1">
        <v>46.3</v>
      </c>
    </row>
    <row r="1216" spans="1:3">
      <c r="A1216" s="277">
        <v>39823.791666666664</v>
      </c>
      <c r="B1216" s="1">
        <v>7.9</v>
      </c>
      <c r="C1216" s="1">
        <v>46.3</v>
      </c>
    </row>
    <row r="1217" spans="1:3">
      <c r="A1217" s="277">
        <v>39823.8125</v>
      </c>
      <c r="B1217" s="1">
        <v>7.8</v>
      </c>
      <c r="C1217" s="1">
        <v>46.1</v>
      </c>
    </row>
    <row r="1218" spans="1:3">
      <c r="A1218" s="277">
        <v>39823.833333333336</v>
      </c>
      <c r="B1218" s="1">
        <v>7.7</v>
      </c>
      <c r="C1218" s="1">
        <v>45.9</v>
      </c>
    </row>
    <row r="1219" spans="1:3">
      <c r="A1219" s="277">
        <v>39823.854166666664</v>
      </c>
      <c r="B1219" s="1">
        <v>7.6</v>
      </c>
      <c r="C1219" s="1">
        <v>45.8</v>
      </c>
    </row>
    <row r="1220" spans="1:3">
      <c r="A1220" s="277">
        <v>39823.875</v>
      </c>
      <c r="B1220" s="1">
        <v>7.6</v>
      </c>
      <c r="C1220" s="1">
        <v>45.7</v>
      </c>
    </row>
    <row r="1221" spans="1:3">
      <c r="A1221" s="277">
        <v>39823.895833333336</v>
      </c>
      <c r="B1221" s="1">
        <v>7.6</v>
      </c>
      <c r="C1221" s="1">
        <v>45.7</v>
      </c>
    </row>
    <row r="1222" spans="1:3">
      <c r="A1222" s="277">
        <v>39823.916666666664</v>
      </c>
      <c r="B1222" s="1">
        <v>7.6</v>
      </c>
      <c r="C1222" s="1">
        <v>45.6</v>
      </c>
    </row>
    <row r="1223" spans="1:3">
      <c r="A1223" s="277">
        <v>39823.9375</v>
      </c>
      <c r="B1223" s="1">
        <v>7.5</v>
      </c>
      <c r="C1223" s="1">
        <v>45.5</v>
      </c>
    </row>
    <row r="1224" spans="1:3">
      <c r="A1224" s="277">
        <v>39823.958333333336</v>
      </c>
      <c r="B1224" s="1">
        <v>7.5</v>
      </c>
      <c r="C1224" s="1">
        <v>45.4</v>
      </c>
    </row>
    <row r="1225" spans="1:3">
      <c r="A1225" s="277">
        <v>39823.979166666664</v>
      </c>
      <c r="B1225" s="1">
        <v>7.4</v>
      </c>
      <c r="C1225" s="1">
        <v>45.3</v>
      </c>
    </row>
    <row r="1226" spans="1:3">
      <c r="A1226" s="277">
        <v>39824</v>
      </c>
      <c r="B1226" s="1">
        <v>7.3</v>
      </c>
      <c r="C1226" s="1">
        <v>45.1</v>
      </c>
    </row>
    <row r="1227" spans="1:3">
      <c r="A1227" s="277">
        <v>39824.020833333336</v>
      </c>
      <c r="B1227" s="1">
        <v>7.2</v>
      </c>
      <c r="C1227" s="1">
        <v>45</v>
      </c>
    </row>
    <row r="1228" spans="1:3">
      <c r="A1228" s="277">
        <v>39824.041666666664</v>
      </c>
      <c r="B1228" s="1">
        <v>7.2</v>
      </c>
      <c r="C1228" s="1">
        <v>45</v>
      </c>
    </row>
    <row r="1229" spans="1:3">
      <c r="A1229" s="277">
        <v>39824.0625</v>
      </c>
      <c r="B1229" s="1">
        <v>7.2</v>
      </c>
      <c r="C1229" s="1">
        <v>45</v>
      </c>
    </row>
    <row r="1230" spans="1:3">
      <c r="A1230" s="277">
        <v>39824.083333333336</v>
      </c>
      <c r="B1230" s="1">
        <v>7.2</v>
      </c>
      <c r="C1230" s="1">
        <v>45</v>
      </c>
    </row>
    <row r="1231" spans="1:3">
      <c r="A1231" s="277">
        <v>39824.104166666664</v>
      </c>
      <c r="B1231" s="1">
        <v>7.2</v>
      </c>
      <c r="C1231" s="1">
        <v>45</v>
      </c>
    </row>
    <row r="1232" spans="1:3">
      <c r="A1232" s="277">
        <v>39824.125</v>
      </c>
      <c r="B1232" s="1">
        <v>7.1</v>
      </c>
      <c r="C1232" s="1">
        <v>44.9</v>
      </c>
    </row>
    <row r="1233" spans="1:3">
      <c r="A1233" s="277">
        <v>39824.145833333336</v>
      </c>
      <c r="B1233" s="1">
        <v>7</v>
      </c>
      <c r="C1233" s="1">
        <v>44.7</v>
      </c>
    </row>
    <row r="1234" spans="1:3">
      <c r="A1234" s="277">
        <v>39824.166666666664</v>
      </c>
      <c r="B1234" s="1">
        <v>6.9</v>
      </c>
      <c r="C1234" s="1">
        <v>44.5</v>
      </c>
    </row>
    <row r="1235" spans="1:3">
      <c r="A1235" s="277">
        <v>39824.1875</v>
      </c>
      <c r="B1235" s="1">
        <v>6.9</v>
      </c>
      <c r="C1235" s="1">
        <v>44.4</v>
      </c>
    </row>
    <row r="1236" spans="1:3">
      <c r="A1236" s="277">
        <v>39824.208333333336</v>
      </c>
      <c r="B1236" s="1">
        <v>6.9</v>
      </c>
      <c r="C1236" s="1">
        <v>44.4</v>
      </c>
    </row>
    <row r="1237" spans="1:3">
      <c r="A1237" s="277">
        <v>39824.229166666664</v>
      </c>
      <c r="B1237" s="1">
        <v>6.9</v>
      </c>
      <c r="C1237" s="1">
        <v>44.5</v>
      </c>
    </row>
    <row r="1238" spans="1:3">
      <c r="A1238" s="277">
        <v>39824.25</v>
      </c>
      <c r="B1238" s="1">
        <v>6.9</v>
      </c>
      <c r="C1238" s="1">
        <v>44.4</v>
      </c>
    </row>
    <row r="1239" spans="1:3">
      <c r="A1239" s="277">
        <v>39824.270833333336</v>
      </c>
      <c r="B1239" s="1">
        <v>6.8</v>
      </c>
      <c r="C1239" s="1">
        <v>44.3</v>
      </c>
    </row>
    <row r="1240" spans="1:3">
      <c r="A1240" s="277">
        <v>39824.291666666664</v>
      </c>
      <c r="B1240" s="1">
        <v>6.7</v>
      </c>
      <c r="C1240" s="1">
        <v>44.1</v>
      </c>
    </row>
    <row r="1241" spans="1:3">
      <c r="A1241" s="277">
        <v>39824.3125</v>
      </c>
      <c r="B1241" s="1">
        <v>6.6</v>
      </c>
      <c r="C1241" s="1">
        <v>43.9</v>
      </c>
    </row>
    <row r="1242" spans="1:3">
      <c r="A1242" s="277">
        <v>39824.333333333336</v>
      </c>
      <c r="B1242" s="1">
        <v>6.6</v>
      </c>
      <c r="C1242" s="1">
        <v>43.9</v>
      </c>
    </row>
    <row r="1243" spans="1:3">
      <c r="A1243" s="277">
        <v>39824.354166666664</v>
      </c>
      <c r="B1243" s="1">
        <v>6.6</v>
      </c>
      <c r="C1243" s="1">
        <v>43.9</v>
      </c>
    </row>
    <row r="1244" spans="1:3">
      <c r="A1244" s="277">
        <v>39824.375</v>
      </c>
      <c r="B1244" s="1">
        <v>6.7</v>
      </c>
      <c r="C1244" s="1">
        <v>44</v>
      </c>
    </row>
    <row r="1245" spans="1:3">
      <c r="A1245" s="277">
        <v>39824.395833333336</v>
      </c>
      <c r="B1245" s="1">
        <v>6.7</v>
      </c>
      <c r="C1245" s="1">
        <v>44.1</v>
      </c>
    </row>
    <row r="1246" spans="1:3">
      <c r="A1246" s="277">
        <v>39824.416666666664</v>
      </c>
      <c r="B1246" s="1">
        <v>6.8</v>
      </c>
      <c r="C1246" s="1">
        <v>44.3</v>
      </c>
    </row>
    <row r="1247" spans="1:3">
      <c r="A1247" s="277">
        <v>39824.4375</v>
      </c>
      <c r="B1247" s="1">
        <v>6.9</v>
      </c>
      <c r="C1247" s="1">
        <v>44.4</v>
      </c>
    </row>
    <row r="1248" spans="1:3">
      <c r="A1248" s="277">
        <v>39824.458333333336</v>
      </c>
      <c r="B1248" s="1">
        <v>7</v>
      </c>
      <c r="C1248" s="1">
        <v>44.6</v>
      </c>
    </row>
    <row r="1249" spans="1:3">
      <c r="A1249" s="277">
        <v>39824.479166666664</v>
      </c>
      <c r="B1249" s="1">
        <v>7.1</v>
      </c>
      <c r="C1249" s="1">
        <v>44.9</v>
      </c>
    </row>
    <row r="1250" spans="1:3">
      <c r="A1250" s="277">
        <v>39824.5</v>
      </c>
      <c r="B1250" s="1">
        <v>7.3</v>
      </c>
      <c r="C1250" s="1">
        <v>45.2</v>
      </c>
    </row>
    <row r="1251" spans="1:3">
      <c r="A1251" s="277">
        <v>39824.520833333336</v>
      </c>
      <c r="B1251" s="1">
        <v>7.6</v>
      </c>
      <c r="C1251" s="1">
        <v>45.6</v>
      </c>
    </row>
    <row r="1252" spans="1:3">
      <c r="A1252" s="277">
        <v>39824.541666666664</v>
      </c>
      <c r="B1252" s="1">
        <v>7.8</v>
      </c>
      <c r="C1252" s="1">
        <v>46</v>
      </c>
    </row>
    <row r="1253" spans="1:3">
      <c r="A1253" s="277">
        <v>39824.5625</v>
      </c>
      <c r="B1253" s="1">
        <v>7.9</v>
      </c>
      <c r="C1253" s="1">
        <v>46.3</v>
      </c>
    </row>
    <row r="1254" spans="1:3">
      <c r="A1254" s="277">
        <v>39824.583333333336</v>
      </c>
      <c r="B1254" s="1">
        <v>8.1</v>
      </c>
      <c r="C1254" s="1">
        <v>46.6</v>
      </c>
    </row>
    <row r="1255" spans="1:3">
      <c r="A1255" s="277">
        <v>39824.604166666664</v>
      </c>
      <c r="B1255" s="1">
        <v>8.1999999999999993</v>
      </c>
      <c r="C1255" s="1">
        <v>46.8</v>
      </c>
    </row>
    <row r="1256" spans="1:3">
      <c r="A1256" s="277">
        <v>39824.625</v>
      </c>
      <c r="B1256" s="1">
        <v>8.3000000000000007</v>
      </c>
      <c r="C1256" s="1">
        <v>46.9</v>
      </c>
    </row>
    <row r="1257" spans="1:3">
      <c r="A1257" s="277">
        <v>39824.645833333336</v>
      </c>
      <c r="B1257" s="1">
        <v>8.3000000000000007</v>
      </c>
      <c r="C1257" s="1">
        <v>47</v>
      </c>
    </row>
    <row r="1258" spans="1:3">
      <c r="A1258" s="277">
        <v>39824.666666666664</v>
      </c>
      <c r="B1258" s="1">
        <v>8.4</v>
      </c>
      <c r="C1258" s="1">
        <v>47.2</v>
      </c>
    </row>
    <row r="1259" spans="1:3">
      <c r="A1259" s="277">
        <v>39824.6875</v>
      </c>
      <c r="B1259" s="1">
        <v>8.5</v>
      </c>
      <c r="C1259" s="1">
        <v>47.2</v>
      </c>
    </row>
    <row r="1260" spans="1:3">
      <c r="A1260" s="277">
        <v>39824.708333333336</v>
      </c>
      <c r="B1260" s="1">
        <v>8.5</v>
      </c>
      <c r="C1260" s="1">
        <v>47.3</v>
      </c>
    </row>
    <row r="1261" spans="1:3">
      <c r="A1261" s="277">
        <v>39824.729166666664</v>
      </c>
      <c r="B1261" s="1">
        <v>8.5</v>
      </c>
      <c r="C1261" s="1">
        <v>47.3</v>
      </c>
    </row>
    <row r="1262" spans="1:3">
      <c r="A1262" s="277">
        <v>39824.75</v>
      </c>
      <c r="B1262" s="1">
        <v>8.5</v>
      </c>
      <c r="C1262" s="1">
        <v>47.3</v>
      </c>
    </row>
    <row r="1263" spans="1:3">
      <c r="A1263" s="277">
        <v>39824.770833333336</v>
      </c>
      <c r="B1263" s="1">
        <v>8.5</v>
      </c>
      <c r="C1263" s="1">
        <v>47.3</v>
      </c>
    </row>
    <row r="1264" spans="1:3">
      <c r="A1264" s="277">
        <v>39824.791666666664</v>
      </c>
      <c r="B1264" s="1">
        <v>8.5</v>
      </c>
      <c r="C1264" s="1">
        <v>47.2</v>
      </c>
    </row>
    <row r="1265" spans="1:3">
      <c r="A1265" s="277">
        <v>39824.8125</v>
      </c>
      <c r="B1265" s="1">
        <v>8.5</v>
      </c>
      <c r="C1265" s="1">
        <v>47.2</v>
      </c>
    </row>
    <row r="1266" spans="1:3">
      <c r="A1266" s="277">
        <v>39824.833333333336</v>
      </c>
      <c r="B1266" s="1">
        <v>8.5</v>
      </c>
      <c r="C1266" s="1">
        <v>47.2</v>
      </c>
    </row>
    <row r="1267" spans="1:3">
      <c r="A1267" s="277">
        <v>39824.854166666664</v>
      </c>
      <c r="B1267" s="1">
        <v>8.5</v>
      </c>
      <c r="C1267" s="1">
        <v>47.3</v>
      </c>
    </row>
    <row r="1268" spans="1:3">
      <c r="A1268" s="277">
        <v>39824.875</v>
      </c>
      <c r="B1268" s="1">
        <v>8.5</v>
      </c>
      <c r="C1268" s="1">
        <v>47.3</v>
      </c>
    </row>
    <row r="1269" spans="1:3">
      <c r="A1269" s="277">
        <v>39824.895833333336</v>
      </c>
      <c r="B1269" s="1">
        <v>8.5</v>
      </c>
      <c r="C1269" s="1">
        <v>47.2</v>
      </c>
    </row>
    <row r="1270" spans="1:3">
      <c r="A1270" s="277">
        <v>39824.916666666664</v>
      </c>
      <c r="B1270" s="1">
        <v>8.4</v>
      </c>
      <c r="C1270" s="1">
        <v>47.2</v>
      </c>
    </row>
    <row r="1271" spans="1:3">
      <c r="A1271" s="277">
        <v>39824.9375</v>
      </c>
      <c r="B1271" s="1">
        <v>8.4</v>
      </c>
      <c r="C1271" s="1">
        <v>47.1</v>
      </c>
    </row>
    <row r="1272" spans="1:3">
      <c r="A1272" s="277">
        <v>39824.958333333336</v>
      </c>
      <c r="B1272" s="1">
        <v>8.4</v>
      </c>
      <c r="C1272" s="1">
        <v>47.1</v>
      </c>
    </row>
    <row r="1273" spans="1:3">
      <c r="A1273" s="277">
        <v>39824.979166666664</v>
      </c>
      <c r="B1273" s="1">
        <v>8.4</v>
      </c>
      <c r="C1273" s="1">
        <v>47.2</v>
      </c>
    </row>
    <row r="1274" spans="1:3">
      <c r="A1274" s="277">
        <v>39825</v>
      </c>
      <c r="B1274" s="1">
        <v>8.5</v>
      </c>
      <c r="C1274" s="1">
        <v>47.2</v>
      </c>
    </row>
    <row r="1275" spans="1:3">
      <c r="A1275" s="277">
        <v>39825.020833333336</v>
      </c>
      <c r="B1275" s="1">
        <v>8.5</v>
      </c>
      <c r="C1275" s="1">
        <v>47.3</v>
      </c>
    </row>
    <row r="1276" spans="1:3">
      <c r="A1276" s="277">
        <v>39825.041666666664</v>
      </c>
      <c r="B1276" s="1">
        <v>8.5</v>
      </c>
      <c r="C1276" s="1">
        <v>47.4</v>
      </c>
    </row>
    <row r="1277" spans="1:3">
      <c r="A1277" s="277">
        <v>39825.0625</v>
      </c>
      <c r="B1277" s="1">
        <v>8.5</v>
      </c>
      <c r="C1277" s="1">
        <v>47.4</v>
      </c>
    </row>
    <row r="1278" spans="1:3">
      <c r="A1278" s="277">
        <v>39825.083333333336</v>
      </c>
      <c r="B1278" s="1">
        <v>8.5</v>
      </c>
      <c r="C1278" s="1">
        <v>47.3</v>
      </c>
    </row>
    <row r="1279" spans="1:3">
      <c r="A1279" s="277">
        <v>39825.104166666664</v>
      </c>
      <c r="B1279" s="1">
        <v>8.5</v>
      </c>
      <c r="C1279" s="1">
        <v>47.3</v>
      </c>
    </row>
    <row r="1280" spans="1:3">
      <c r="A1280" s="277">
        <v>39825.125</v>
      </c>
      <c r="B1280" s="1">
        <v>8.5</v>
      </c>
      <c r="C1280" s="1">
        <v>47.3</v>
      </c>
    </row>
    <row r="1281" spans="1:3">
      <c r="A1281" s="277">
        <v>39825.145833333336</v>
      </c>
      <c r="B1281" s="1">
        <v>8.6</v>
      </c>
      <c r="C1281" s="1">
        <v>47.4</v>
      </c>
    </row>
    <row r="1282" spans="1:3">
      <c r="A1282" s="277">
        <v>39825.166666666664</v>
      </c>
      <c r="B1282" s="1">
        <v>8.6</v>
      </c>
      <c r="C1282" s="1">
        <v>47.5</v>
      </c>
    </row>
    <row r="1283" spans="1:3">
      <c r="A1283" s="277">
        <v>39825.1875</v>
      </c>
      <c r="B1283" s="1">
        <v>8.6</v>
      </c>
      <c r="C1283" s="1">
        <v>47.5</v>
      </c>
    </row>
    <row r="1284" spans="1:3">
      <c r="A1284" s="277">
        <v>39825.208333333336</v>
      </c>
      <c r="B1284" s="1">
        <v>8.6</v>
      </c>
      <c r="C1284" s="1">
        <v>47.5</v>
      </c>
    </row>
    <row r="1285" spans="1:3">
      <c r="A1285" s="277">
        <v>39825.229166666664</v>
      </c>
      <c r="B1285" s="1">
        <v>8.6</v>
      </c>
      <c r="C1285" s="1">
        <v>47.4</v>
      </c>
    </row>
    <row r="1286" spans="1:3">
      <c r="A1286" s="277">
        <v>39825.25</v>
      </c>
      <c r="B1286" s="1">
        <v>8.5</v>
      </c>
      <c r="C1286" s="1">
        <v>47.4</v>
      </c>
    </row>
    <row r="1287" spans="1:3">
      <c r="A1287" s="277">
        <v>39825.270833333336</v>
      </c>
      <c r="B1287" s="1">
        <v>8.5</v>
      </c>
      <c r="C1287" s="1">
        <v>47.4</v>
      </c>
    </row>
    <row r="1288" spans="1:3">
      <c r="A1288" s="277">
        <v>39825.291666666664</v>
      </c>
      <c r="B1288" s="1">
        <v>8.5</v>
      </c>
      <c r="C1288" s="1">
        <v>47.4</v>
      </c>
    </row>
    <row r="1289" spans="1:3">
      <c r="A1289" s="277">
        <v>39825.3125</v>
      </c>
      <c r="B1289" s="1">
        <v>8.5</v>
      </c>
      <c r="C1289" s="1">
        <v>47.4</v>
      </c>
    </row>
    <row r="1290" spans="1:3">
      <c r="A1290" s="277">
        <v>39825.333333333336</v>
      </c>
      <c r="B1290" s="1">
        <v>8.6</v>
      </c>
      <c r="C1290" s="1">
        <v>47.4</v>
      </c>
    </row>
    <row r="1291" spans="1:3">
      <c r="A1291" s="277">
        <v>39825.354166666664</v>
      </c>
      <c r="B1291" s="1">
        <v>8.6</v>
      </c>
      <c r="C1291" s="1">
        <v>47.4</v>
      </c>
    </row>
    <row r="1292" spans="1:3">
      <c r="A1292" s="277">
        <v>39825.375</v>
      </c>
      <c r="B1292" s="1">
        <v>8.6</v>
      </c>
      <c r="C1292" s="1">
        <v>47.5</v>
      </c>
    </row>
    <row r="1293" spans="1:3">
      <c r="A1293" s="277">
        <v>39825.395833333336</v>
      </c>
      <c r="B1293" s="1">
        <v>8.6</v>
      </c>
      <c r="C1293" s="1">
        <v>47.6</v>
      </c>
    </row>
    <row r="1294" spans="1:3">
      <c r="A1294" s="277">
        <v>39825.416666666664</v>
      </c>
      <c r="B1294" s="1">
        <v>8.8000000000000007</v>
      </c>
      <c r="C1294" s="1">
        <v>47.8</v>
      </c>
    </row>
    <row r="1295" spans="1:3">
      <c r="A1295" s="277">
        <v>39825.4375</v>
      </c>
      <c r="B1295" s="1">
        <v>8.9</v>
      </c>
      <c r="C1295" s="1">
        <v>48</v>
      </c>
    </row>
    <row r="1296" spans="1:3">
      <c r="A1296" s="277">
        <v>39825.458333333336</v>
      </c>
      <c r="B1296" s="1">
        <v>9</v>
      </c>
      <c r="C1296" s="1">
        <v>48.3</v>
      </c>
    </row>
    <row r="1297" spans="1:3">
      <c r="A1297" s="277">
        <v>39825.479166666664</v>
      </c>
      <c r="B1297" s="1">
        <v>9.1999999999999993</v>
      </c>
      <c r="C1297" s="1">
        <v>48.5</v>
      </c>
    </row>
    <row r="1298" spans="1:3">
      <c r="A1298" s="277">
        <v>39825.5</v>
      </c>
      <c r="B1298" s="1">
        <v>9.4</v>
      </c>
      <c r="C1298" s="1">
        <v>48.9</v>
      </c>
    </row>
    <row r="1299" spans="1:3">
      <c r="A1299" s="277">
        <v>39825.520833333336</v>
      </c>
      <c r="B1299" s="1">
        <v>9.6</v>
      </c>
      <c r="C1299" s="1">
        <v>49.3</v>
      </c>
    </row>
    <row r="1300" spans="1:3">
      <c r="A1300" s="277">
        <v>39825.541666666664</v>
      </c>
      <c r="B1300" s="1">
        <v>9.8000000000000007</v>
      </c>
      <c r="C1300" s="1">
        <v>49.6</v>
      </c>
    </row>
    <row r="1301" spans="1:3">
      <c r="A1301" s="277">
        <v>39825.5625</v>
      </c>
      <c r="B1301" s="1">
        <v>9.9</v>
      </c>
      <c r="C1301" s="1">
        <v>49.7</v>
      </c>
    </row>
    <row r="1302" spans="1:3">
      <c r="A1302" s="277">
        <v>39825.583333333336</v>
      </c>
      <c r="B1302" s="1">
        <v>10</v>
      </c>
      <c r="C1302" s="1">
        <v>49.9</v>
      </c>
    </row>
    <row r="1303" spans="1:3">
      <c r="A1303" s="277">
        <v>39825.604166666664</v>
      </c>
      <c r="B1303" s="1">
        <v>10.1</v>
      </c>
      <c r="C1303" s="1">
        <v>50.1</v>
      </c>
    </row>
    <row r="1304" spans="1:3">
      <c r="A1304" s="277">
        <v>39825.625</v>
      </c>
      <c r="B1304" s="1">
        <v>10.1</v>
      </c>
      <c r="C1304" s="1">
        <v>50.2</v>
      </c>
    </row>
    <row r="1305" spans="1:3">
      <c r="A1305" s="277">
        <v>39825.645833333336</v>
      </c>
      <c r="B1305" s="1">
        <v>10.199999999999999</v>
      </c>
      <c r="C1305" s="1">
        <v>50.4</v>
      </c>
    </row>
    <row r="1306" spans="1:3">
      <c r="A1306" s="277">
        <v>39825.666666666664</v>
      </c>
      <c r="B1306" s="1">
        <v>10.199999999999999</v>
      </c>
      <c r="C1306" s="1">
        <v>50.4</v>
      </c>
    </row>
    <row r="1307" spans="1:3">
      <c r="A1307" s="277">
        <v>39825.6875</v>
      </c>
      <c r="B1307" s="1">
        <v>10.199999999999999</v>
      </c>
      <c r="C1307" s="1">
        <v>50.4</v>
      </c>
    </row>
    <row r="1308" spans="1:3">
      <c r="A1308" s="277">
        <v>39825.708333333336</v>
      </c>
      <c r="B1308" s="1">
        <v>10.199999999999999</v>
      </c>
      <c r="C1308" s="1">
        <v>50.4</v>
      </c>
    </row>
    <row r="1309" spans="1:3">
      <c r="A1309" s="277">
        <v>39825.729166666664</v>
      </c>
      <c r="B1309" s="1">
        <v>10.199999999999999</v>
      </c>
      <c r="C1309" s="1">
        <v>50.4</v>
      </c>
    </row>
    <row r="1310" spans="1:3">
      <c r="A1310" s="277">
        <v>39825.75</v>
      </c>
      <c r="B1310" s="1">
        <v>10.1</v>
      </c>
      <c r="C1310" s="1">
        <v>50.3</v>
      </c>
    </row>
    <row r="1311" spans="1:3">
      <c r="A1311" s="277">
        <v>39825.770833333336</v>
      </c>
      <c r="B1311" s="1">
        <v>10.1</v>
      </c>
      <c r="C1311" s="1">
        <v>50.2</v>
      </c>
    </row>
    <row r="1312" spans="1:3">
      <c r="A1312" s="277">
        <v>39825.791666666664</v>
      </c>
      <c r="B1312" s="1">
        <v>10.1</v>
      </c>
      <c r="C1312" s="1">
        <v>50.1</v>
      </c>
    </row>
    <row r="1313" spans="1:3">
      <c r="A1313" s="277">
        <v>39825.8125</v>
      </c>
      <c r="B1313" s="1">
        <v>10</v>
      </c>
      <c r="C1313" s="1">
        <v>50</v>
      </c>
    </row>
    <row r="1314" spans="1:3">
      <c r="A1314" s="277">
        <v>39825.833333333336</v>
      </c>
      <c r="B1314" s="1">
        <v>10</v>
      </c>
      <c r="C1314" s="1">
        <v>49.9</v>
      </c>
    </row>
    <row r="1315" spans="1:3">
      <c r="A1315" s="277">
        <v>39825.854166666664</v>
      </c>
      <c r="B1315" s="1">
        <v>9.9</v>
      </c>
      <c r="C1315" s="1">
        <v>49.8</v>
      </c>
    </row>
    <row r="1316" spans="1:3">
      <c r="A1316" s="277">
        <v>39825.875</v>
      </c>
      <c r="B1316" s="1">
        <v>9.8000000000000007</v>
      </c>
      <c r="C1316" s="1">
        <v>49.6</v>
      </c>
    </row>
    <row r="1317" spans="1:3">
      <c r="A1317" s="277">
        <v>39825.895833333336</v>
      </c>
      <c r="B1317" s="1">
        <v>9.6999999999999993</v>
      </c>
      <c r="C1317" s="1">
        <v>49.5</v>
      </c>
    </row>
    <row r="1318" spans="1:3">
      <c r="A1318" s="277">
        <v>39825.916666666664</v>
      </c>
      <c r="B1318" s="1">
        <v>9.6</v>
      </c>
      <c r="C1318" s="1">
        <v>49.3</v>
      </c>
    </row>
    <row r="1319" spans="1:3">
      <c r="A1319" s="277">
        <v>39825.9375</v>
      </c>
      <c r="B1319" s="1">
        <v>9.5</v>
      </c>
      <c r="C1319" s="1">
        <v>49.2</v>
      </c>
    </row>
    <row r="1320" spans="1:3">
      <c r="A1320" s="277">
        <v>39825.958333333336</v>
      </c>
      <c r="B1320" s="1">
        <v>9.5</v>
      </c>
      <c r="C1320" s="1">
        <v>49</v>
      </c>
    </row>
    <row r="1321" spans="1:3">
      <c r="A1321" s="277">
        <v>39825.979166666664</v>
      </c>
      <c r="B1321" s="1">
        <v>9.4</v>
      </c>
      <c r="C1321" s="1">
        <v>48.9</v>
      </c>
    </row>
    <row r="1322" spans="1:3">
      <c r="A1322" s="277">
        <v>39826</v>
      </c>
      <c r="B1322" s="1">
        <v>9.3000000000000007</v>
      </c>
      <c r="C1322" s="1">
        <v>48.8</v>
      </c>
    </row>
    <row r="1323" spans="1:3">
      <c r="A1323" s="277">
        <v>39826.020833333336</v>
      </c>
      <c r="B1323" s="1">
        <v>9.3000000000000007</v>
      </c>
      <c r="C1323" s="1">
        <v>48.7</v>
      </c>
    </row>
    <row r="1324" spans="1:3">
      <c r="A1324" s="277">
        <v>39826.041666666664</v>
      </c>
      <c r="B1324" s="1">
        <v>9.1999999999999993</v>
      </c>
      <c r="C1324" s="1">
        <v>48.6</v>
      </c>
    </row>
    <row r="1325" spans="1:3">
      <c r="A1325" s="277">
        <v>39826.0625</v>
      </c>
      <c r="B1325" s="1">
        <v>9.1999999999999993</v>
      </c>
      <c r="C1325" s="1">
        <v>48.5</v>
      </c>
    </row>
    <row r="1326" spans="1:3">
      <c r="A1326" s="277">
        <v>39826.083333333336</v>
      </c>
      <c r="B1326" s="1">
        <v>9.1</v>
      </c>
      <c r="C1326" s="1">
        <v>48.5</v>
      </c>
    </row>
    <row r="1327" spans="1:3">
      <c r="A1327" s="277">
        <v>39826.104166666664</v>
      </c>
      <c r="B1327" s="1">
        <v>9.1</v>
      </c>
      <c r="C1327" s="1">
        <v>48.4</v>
      </c>
    </row>
    <row r="1328" spans="1:3">
      <c r="A1328" s="277">
        <v>39826.125</v>
      </c>
      <c r="B1328" s="1">
        <v>9</v>
      </c>
      <c r="C1328" s="1">
        <v>48.2</v>
      </c>
    </row>
    <row r="1329" spans="1:3">
      <c r="A1329" s="277">
        <v>39826.145833333336</v>
      </c>
      <c r="B1329" s="1">
        <v>8.9</v>
      </c>
      <c r="C1329" s="1">
        <v>48.1</v>
      </c>
    </row>
    <row r="1330" spans="1:3">
      <c r="A1330" s="277">
        <v>39826.166666666664</v>
      </c>
      <c r="B1330" s="1">
        <v>8.9</v>
      </c>
      <c r="C1330" s="1">
        <v>48</v>
      </c>
    </row>
    <row r="1331" spans="1:3">
      <c r="A1331" s="277">
        <v>39826.1875</v>
      </c>
      <c r="B1331" s="1">
        <v>8.8000000000000007</v>
      </c>
      <c r="C1331" s="1">
        <v>47.8</v>
      </c>
    </row>
    <row r="1332" spans="1:3">
      <c r="A1332" s="277">
        <v>39826.208333333336</v>
      </c>
      <c r="B1332" s="1">
        <v>8.6999999999999993</v>
      </c>
      <c r="C1332" s="1">
        <v>47.7</v>
      </c>
    </row>
    <row r="1333" spans="1:3">
      <c r="A1333" s="277">
        <v>39826.229166666664</v>
      </c>
      <c r="B1333" s="1">
        <v>8.6</v>
      </c>
      <c r="C1333" s="1">
        <v>47.6</v>
      </c>
    </row>
    <row r="1334" spans="1:3">
      <c r="A1334" s="277">
        <v>39826.25</v>
      </c>
      <c r="B1334" s="1">
        <v>8.6</v>
      </c>
      <c r="C1334" s="1">
        <v>47.4</v>
      </c>
    </row>
    <row r="1335" spans="1:3">
      <c r="A1335" s="277">
        <v>39826.270833333336</v>
      </c>
      <c r="B1335" s="1">
        <v>8.5</v>
      </c>
      <c r="C1335" s="1">
        <v>47.3</v>
      </c>
    </row>
    <row r="1336" spans="1:3">
      <c r="A1336" s="277">
        <v>39826.291666666664</v>
      </c>
      <c r="B1336" s="1">
        <v>8.4</v>
      </c>
      <c r="C1336" s="1">
        <v>47.2</v>
      </c>
    </row>
    <row r="1337" spans="1:3">
      <c r="A1337" s="277">
        <v>39826.3125</v>
      </c>
      <c r="B1337" s="1">
        <v>8.3000000000000007</v>
      </c>
      <c r="C1337" s="1">
        <v>47</v>
      </c>
    </row>
    <row r="1338" spans="1:3">
      <c r="A1338" s="277">
        <v>39826.333333333336</v>
      </c>
      <c r="B1338" s="1">
        <v>8.3000000000000007</v>
      </c>
      <c r="C1338" s="1">
        <v>46.9</v>
      </c>
    </row>
    <row r="1339" spans="1:3">
      <c r="A1339" s="277">
        <v>39826.354166666664</v>
      </c>
      <c r="B1339" s="1">
        <v>8.1999999999999993</v>
      </c>
      <c r="C1339" s="1">
        <v>46.8</v>
      </c>
    </row>
    <row r="1340" spans="1:3">
      <c r="A1340" s="277">
        <v>39826.375</v>
      </c>
      <c r="B1340" s="1">
        <v>8.1999999999999993</v>
      </c>
      <c r="C1340" s="1">
        <v>46.8</v>
      </c>
    </row>
    <row r="1341" spans="1:3">
      <c r="A1341" s="277">
        <v>39826.395833333336</v>
      </c>
      <c r="B1341" s="1">
        <v>8.1999999999999993</v>
      </c>
      <c r="C1341" s="1">
        <v>46.8</v>
      </c>
    </row>
    <row r="1342" spans="1:3">
      <c r="A1342" s="277">
        <v>39826.416666666664</v>
      </c>
      <c r="B1342" s="1">
        <v>8.3000000000000007</v>
      </c>
      <c r="C1342" s="1">
        <v>46.9</v>
      </c>
    </row>
    <row r="1343" spans="1:3">
      <c r="A1343" s="277">
        <v>39826.4375</v>
      </c>
      <c r="B1343" s="1">
        <v>8.4</v>
      </c>
      <c r="C1343" s="1">
        <v>47.1</v>
      </c>
    </row>
    <row r="1344" spans="1:3">
      <c r="A1344" s="277">
        <v>39826.458333333336</v>
      </c>
      <c r="B1344" s="1">
        <v>8.5</v>
      </c>
      <c r="C1344" s="1">
        <v>47.4</v>
      </c>
    </row>
    <row r="1345" spans="1:3">
      <c r="A1345" s="277">
        <v>39826.479166666664</v>
      </c>
      <c r="B1345" s="1">
        <v>8.6999999999999993</v>
      </c>
      <c r="C1345" s="1">
        <v>47.7</v>
      </c>
    </row>
    <row r="1346" spans="1:3">
      <c r="A1346" s="277">
        <v>39826.5</v>
      </c>
      <c r="B1346" s="1">
        <v>9</v>
      </c>
      <c r="C1346" s="1">
        <v>48.1</v>
      </c>
    </row>
    <row r="1347" spans="1:3">
      <c r="A1347" s="277">
        <v>39826.520833333336</v>
      </c>
      <c r="B1347" s="1">
        <v>9.1</v>
      </c>
      <c r="C1347" s="1">
        <v>48.4</v>
      </c>
    </row>
    <row r="1348" spans="1:3">
      <c r="A1348" s="277">
        <v>39826.541666666664</v>
      </c>
      <c r="B1348" s="1">
        <v>9.3000000000000007</v>
      </c>
      <c r="C1348" s="1">
        <v>48.7</v>
      </c>
    </row>
    <row r="1349" spans="1:3">
      <c r="A1349" s="277">
        <v>39826.5625</v>
      </c>
      <c r="B1349" s="1">
        <v>9.5</v>
      </c>
      <c r="C1349" s="1">
        <v>49</v>
      </c>
    </row>
    <row r="1350" spans="1:3">
      <c r="A1350" s="277">
        <v>39826.583333333336</v>
      </c>
      <c r="B1350" s="1">
        <v>9.6</v>
      </c>
      <c r="C1350" s="1">
        <v>49.2</v>
      </c>
    </row>
    <row r="1351" spans="1:3">
      <c r="A1351" s="277">
        <v>39826.604166666664</v>
      </c>
      <c r="B1351" s="1">
        <v>9.6999999999999993</v>
      </c>
      <c r="C1351" s="1">
        <v>49.4</v>
      </c>
    </row>
    <row r="1352" spans="1:3">
      <c r="A1352" s="277">
        <v>39826.625</v>
      </c>
      <c r="B1352" s="1">
        <v>9.6999999999999993</v>
      </c>
      <c r="C1352" s="1">
        <v>49.5</v>
      </c>
    </row>
    <row r="1353" spans="1:3">
      <c r="A1353" s="277">
        <v>39826.645833333336</v>
      </c>
      <c r="B1353" s="1">
        <v>9.6999999999999993</v>
      </c>
      <c r="C1353" s="1">
        <v>49.5</v>
      </c>
    </row>
    <row r="1354" spans="1:3">
      <c r="A1354" s="277">
        <v>39826.666666666664</v>
      </c>
      <c r="B1354" s="1">
        <v>9.6999999999999993</v>
      </c>
      <c r="C1354" s="1">
        <v>49.5</v>
      </c>
    </row>
    <row r="1355" spans="1:3">
      <c r="A1355" s="277">
        <v>39826.6875</v>
      </c>
      <c r="B1355" s="1">
        <v>9.6999999999999993</v>
      </c>
      <c r="C1355" s="1">
        <v>49.5</v>
      </c>
    </row>
    <row r="1356" spans="1:3">
      <c r="A1356" s="277">
        <v>39826.708333333336</v>
      </c>
      <c r="B1356" s="1">
        <v>9.6999999999999993</v>
      </c>
      <c r="C1356" s="1">
        <v>49.5</v>
      </c>
    </row>
    <row r="1357" spans="1:3">
      <c r="A1357" s="277">
        <v>39826.729166666664</v>
      </c>
      <c r="B1357" s="1">
        <v>9.6999999999999993</v>
      </c>
      <c r="C1357" s="1">
        <v>49.4</v>
      </c>
    </row>
    <row r="1358" spans="1:3">
      <c r="A1358" s="277">
        <v>39826.75</v>
      </c>
      <c r="B1358" s="1">
        <v>9.6</v>
      </c>
      <c r="C1358" s="1">
        <v>49.3</v>
      </c>
    </row>
    <row r="1359" spans="1:3">
      <c r="A1359" s="277">
        <v>39826.770833333336</v>
      </c>
      <c r="B1359" s="1">
        <v>9.6</v>
      </c>
      <c r="C1359" s="1">
        <v>49.2</v>
      </c>
    </row>
    <row r="1360" spans="1:3">
      <c r="A1360" s="277">
        <v>39826.791666666664</v>
      </c>
      <c r="B1360" s="1">
        <v>9.5</v>
      </c>
      <c r="C1360" s="1">
        <v>49.1</v>
      </c>
    </row>
    <row r="1361" spans="1:3">
      <c r="A1361" s="277">
        <v>39826.8125</v>
      </c>
      <c r="B1361" s="1">
        <v>9.4</v>
      </c>
      <c r="C1361" s="1">
        <v>49</v>
      </c>
    </row>
    <row r="1362" spans="1:3">
      <c r="A1362" s="277">
        <v>39826.833333333336</v>
      </c>
      <c r="B1362" s="1">
        <v>9.3000000000000007</v>
      </c>
      <c r="C1362" s="1">
        <v>48.8</v>
      </c>
    </row>
    <row r="1363" spans="1:3">
      <c r="A1363" s="277">
        <v>39826.854166666664</v>
      </c>
      <c r="B1363" s="1">
        <v>9.1999999999999993</v>
      </c>
      <c r="C1363" s="1">
        <v>48.6</v>
      </c>
    </row>
    <row r="1364" spans="1:3">
      <c r="A1364" s="277">
        <v>39826.875</v>
      </c>
      <c r="B1364" s="1">
        <v>9.1999999999999993</v>
      </c>
      <c r="C1364" s="1">
        <v>48.5</v>
      </c>
    </row>
    <row r="1365" spans="1:3">
      <c r="A1365" s="277">
        <v>39826.895833333336</v>
      </c>
      <c r="B1365" s="1">
        <v>9.1</v>
      </c>
      <c r="C1365" s="1">
        <v>48.3</v>
      </c>
    </row>
    <row r="1366" spans="1:3">
      <c r="A1366" s="277">
        <v>39826.916666666664</v>
      </c>
      <c r="B1366" s="1">
        <v>9</v>
      </c>
      <c r="C1366" s="1">
        <v>48.2</v>
      </c>
    </row>
    <row r="1367" spans="1:3">
      <c r="A1367" s="277">
        <v>39826.9375</v>
      </c>
      <c r="B1367" s="1">
        <v>9</v>
      </c>
      <c r="C1367" s="1">
        <v>48.2</v>
      </c>
    </row>
    <row r="1368" spans="1:3">
      <c r="A1368" s="277">
        <v>39826.958333333336</v>
      </c>
      <c r="B1368" s="1">
        <v>9</v>
      </c>
      <c r="C1368" s="1">
        <v>48.1</v>
      </c>
    </row>
    <row r="1369" spans="1:3">
      <c r="A1369" s="277">
        <v>39826.979166666664</v>
      </c>
      <c r="B1369" s="1">
        <v>8.9</v>
      </c>
      <c r="C1369" s="1">
        <v>48</v>
      </c>
    </row>
    <row r="1370" spans="1:3">
      <c r="A1370" s="277">
        <v>39827</v>
      </c>
      <c r="B1370" s="1">
        <v>8.8000000000000007</v>
      </c>
      <c r="C1370" s="1">
        <v>47.9</v>
      </c>
    </row>
    <row r="1371" spans="1:3">
      <c r="A1371" s="277">
        <v>39827.020833333336</v>
      </c>
      <c r="B1371" s="1">
        <v>8.6999999999999993</v>
      </c>
      <c r="C1371" s="1">
        <v>47.7</v>
      </c>
    </row>
    <row r="1372" spans="1:3">
      <c r="A1372" s="277">
        <v>39827.041666666664</v>
      </c>
      <c r="B1372" s="1">
        <v>8.6999999999999993</v>
      </c>
      <c r="C1372" s="1">
        <v>47.6</v>
      </c>
    </row>
    <row r="1373" spans="1:3">
      <c r="A1373" s="277">
        <v>39827.0625</v>
      </c>
      <c r="B1373" s="1">
        <v>8.6</v>
      </c>
      <c r="C1373" s="1">
        <v>47.5</v>
      </c>
    </row>
    <row r="1374" spans="1:3">
      <c r="A1374" s="277">
        <v>39827.083333333336</v>
      </c>
      <c r="B1374" s="1">
        <v>8.6</v>
      </c>
      <c r="C1374" s="1">
        <v>47.5</v>
      </c>
    </row>
    <row r="1375" spans="1:3">
      <c r="A1375" s="277">
        <v>39827.104166666664</v>
      </c>
      <c r="B1375" s="1">
        <v>8.6</v>
      </c>
      <c r="C1375" s="1">
        <v>47.5</v>
      </c>
    </row>
    <row r="1376" spans="1:3">
      <c r="A1376" s="277">
        <v>39827.125</v>
      </c>
      <c r="B1376" s="1">
        <v>8.5</v>
      </c>
      <c r="C1376" s="1">
        <v>47.4</v>
      </c>
    </row>
    <row r="1377" spans="1:3">
      <c r="A1377" s="277">
        <v>39827.145833333336</v>
      </c>
      <c r="B1377" s="1">
        <v>8.5</v>
      </c>
      <c r="C1377" s="1">
        <v>47.2</v>
      </c>
    </row>
    <row r="1378" spans="1:3">
      <c r="A1378" s="277">
        <v>39827.166666666664</v>
      </c>
      <c r="B1378" s="1">
        <v>8.4</v>
      </c>
      <c r="C1378" s="1">
        <v>47.1</v>
      </c>
    </row>
    <row r="1379" spans="1:3">
      <c r="A1379" s="277">
        <v>39827.1875</v>
      </c>
      <c r="B1379" s="1">
        <v>8.3000000000000007</v>
      </c>
      <c r="C1379" s="1">
        <v>46.9</v>
      </c>
    </row>
    <row r="1380" spans="1:3">
      <c r="A1380" s="277">
        <v>39827.208333333336</v>
      </c>
      <c r="B1380" s="1">
        <v>8.1999999999999993</v>
      </c>
      <c r="C1380" s="1">
        <v>46.8</v>
      </c>
    </row>
    <row r="1381" spans="1:3">
      <c r="A1381" s="277">
        <v>39827.229166666664</v>
      </c>
      <c r="B1381" s="1">
        <v>8.1</v>
      </c>
      <c r="C1381" s="1">
        <v>46.7</v>
      </c>
    </row>
    <row r="1382" spans="1:3">
      <c r="A1382" s="277">
        <v>39827.25</v>
      </c>
      <c r="B1382" s="1">
        <v>8.1</v>
      </c>
      <c r="C1382" s="1">
        <v>46.6</v>
      </c>
    </row>
    <row r="1383" spans="1:3">
      <c r="A1383" s="277">
        <v>39827.270833333336</v>
      </c>
      <c r="B1383" s="1">
        <v>8</v>
      </c>
      <c r="C1383" s="1">
        <v>46.5</v>
      </c>
    </row>
    <row r="1384" spans="1:3">
      <c r="A1384" s="277">
        <v>39827.291666666664</v>
      </c>
      <c r="B1384" s="1">
        <v>8</v>
      </c>
      <c r="C1384" s="1">
        <v>46.3</v>
      </c>
    </row>
    <row r="1385" spans="1:3">
      <c r="A1385" s="277">
        <v>39827.3125</v>
      </c>
      <c r="B1385" s="1">
        <v>7.9</v>
      </c>
      <c r="C1385" s="1">
        <v>46.2</v>
      </c>
    </row>
    <row r="1386" spans="1:3">
      <c r="A1386" s="277">
        <v>39827.333333333336</v>
      </c>
      <c r="B1386" s="1">
        <v>7.8</v>
      </c>
      <c r="C1386" s="1">
        <v>46</v>
      </c>
    </row>
    <row r="1387" spans="1:3">
      <c r="A1387" s="277">
        <v>39827.354166666664</v>
      </c>
      <c r="B1387" s="1">
        <v>7.7</v>
      </c>
      <c r="C1387" s="1">
        <v>45.9</v>
      </c>
    </row>
    <row r="1388" spans="1:3">
      <c r="A1388" s="277">
        <v>39827.375</v>
      </c>
      <c r="B1388" s="1">
        <v>7.7</v>
      </c>
      <c r="C1388" s="1">
        <v>45.9</v>
      </c>
    </row>
    <row r="1389" spans="1:3">
      <c r="A1389" s="277">
        <v>39827.395833333336</v>
      </c>
      <c r="B1389" s="1">
        <v>7.8</v>
      </c>
      <c r="C1389" s="1">
        <v>46</v>
      </c>
    </row>
    <row r="1390" spans="1:3">
      <c r="A1390" s="277">
        <v>39827.416666666664</v>
      </c>
      <c r="B1390" s="1">
        <v>7.9</v>
      </c>
      <c r="C1390" s="1">
        <v>46.2</v>
      </c>
    </row>
    <row r="1391" spans="1:3">
      <c r="A1391" s="277">
        <v>39827.4375</v>
      </c>
      <c r="B1391" s="1">
        <v>8</v>
      </c>
      <c r="C1391" s="1">
        <v>46.4</v>
      </c>
    </row>
    <row r="1392" spans="1:3">
      <c r="A1392" s="277">
        <v>39827.458333333336</v>
      </c>
      <c r="B1392" s="1">
        <v>8.1999999999999993</v>
      </c>
      <c r="C1392" s="1">
        <v>46.7</v>
      </c>
    </row>
    <row r="1393" spans="1:3">
      <c r="A1393" s="277">
        <v>39827.479166666664</v>
      </c>
      <c r="B1393" s="1">
        <v>8.3000000000000007</v>
      </c>
      <c r="C1393" s="1">
        <v>47</v>
      </c>
    </row>
    <row r="1394" spans="1:3">
      <c r="A1394" s="277">
        <v>39827.5</v>
      </c>
      <c r="B1394" s="1">
        <v>8.5</v>
      </c>
      <c r="C1394" s="1">
        <v>47.3</v>
      </c>
    </row>
    <row r="1395" spans="1:3">
      <c r="A1395" s="277">
        <v>39827.520833333336</v>
      </c>
      <c r="B1395" s="1">
        <v>8.6999999999999993</v>
      </c>
      <c r="C1395" s="1">
        <v>47.7</v>
      </c>
    </row>
    <row r="1396" spans="1:3">
      <c r="A1396" s="277">
        <v>39827.541666666664</v>
      </c>
      <c r="B1396" s="1">
        <v>8.9</v>
      </c>
      <c r="C1396" s="1">
        <v>48</v>
      </c>
    </row>
    <row r="1397" spans="1:3">
      <c r="A1397" s="277">
        <v>39827.5625</v>
      </c>
      <c r="B1397" s="1">
        <v>9</v>
      </c>
      <c r="C1397" s="1">
        <v>48.3</v>
      </c>
    </row>
    <row r="1398" spans="1:3">
      <c r="A1398" s="277">
        <v>39827.583333333336</v>
      </c>
      <c r="B1398" s="1">
        <v>9.1</v>
      </c>
      <c r="C1398" s="1">
        <v>48.5</v>
      </c>
    </row>
    <row r="1399" spans="1:3">
      <c r="A1399" s="277">
        <v>39827.604166666664</v>
      </c>
      <c r="B1399" s="1">
        <v>9.1999999999999993</v>
      </c>
      <c r="C1399" s="1">
        <v>48.6</v>
      </c>
    </row>
    <row r="1400" spans="1:3">
      <c r="A1400" s="277">
        <v>39827.625</v>
      </c>
      <c r="B1400" s="1">
        <v>9.4</v>
      </c>
      <c r="C1400" s="1">
        <v>48.8</v>
      </c>
    </row>
    <row r="1401" spans="1:3">
      <c r="A1401" s="277">
        <v>39827.645833333336</v>
      </c>
      <c r="B1401" s="1">
        <v>9.5</v>
      </c>
      <c r="C1401" s="1">
        <v>49</v>
      </c>
    </row>
    <row r="1402" spans="1:3">
      <c r="A1402" s="277">
        <v>39827.666666666664</v>
      </c>
      <c r="B1402" s="1">
        <v>9.5</v>
      </c>
      <c r="C1402" s="1">
        <v>49.1</v>
      </c>
    </row>
    <row r="1403" spans="1:3">
      <c r="A1403" s="277">
        <v>39827.6875</v>
      </c>
      <c r="B1403" s="1">
        <v>9.5</v>
      </c>
      <c r="C1403" s="1">
        <v>49.1</v>
      </c>
    </row>
    <row r="1404" spans="1:3">
      <c r="A1404" s="277">
        <v>39827.708333333336</v>
      </c>
      <c r="B1404" s="1">
        <v>9.5</v>
      </c>
      <c r="C1404" s="1">
        <v>49</v>
      </c>
    </row>
    <row r="1405" spans="1:3">
      <c r="A1405" s="277">
        <v>39827.729166666664</v>
      </c>
      <c r="B1405" s="1">
        <v>9.4</v>
      </c>
      <c r="C1405" s="1">
        <v>49</v>
      </c>
    </row>
    <row r="1406" spans="1:3">
      <c r="A1406" s="277">
        <v>39827.75</v>
      </c>
      <c r="B1406" s="1">
        <v>9.4</v>
      </c>
      <c r="C1406" s="1">
        <v>48.8</v>
      </c>
    </row>
    <row r="1407" spans="1:3">
      <c r="A1407" s="277">
        <v>39827.770833333336</v>
      </c>
      <c r="B1407" s="1">
        <v>9.3000000000000007</v>
      </c>
      <c r="C1407" s="1">
        <v>48.8</v>
      </c>
    </row>
    <row r="1408" spans="1:3">
      <c r="A1408" s="277">
        <v>39827.791666666664</v>
      </c>
      <c r="B1408" s="1">
        <v>9.1999999999999993</v>
      </c>
      <c r="C1408" s="1">
        <v>48.6</v>
      </c>
    </row>
    <row r="1409" spans="1:3">
      <c r="A1409" s="277">
        <v>39827.8125</v>
      </c>
      <c r="B1409" s="1">
        <v>9.1</v>
      </c>
      <c r="C1409" s="1">
        <v>48.5</v>
      </c>
    </row>
    <row r="1410" spans="1:3">
      <c r="A1410" s="277">
        <v>39827.833333333336</v>
      </c>
      <c r="B1410" s="1">
        <v>9.1</v>
      </c>
      <c r="C1410" s="1">
        <v>48.3</v>
      </c>
    </row>
    <row r="1411" spans="1:3">
      <c r="A1411" s="277">
        <v>39827.854166666664</v>
      </c>
      <c r="B1411" s="1">
        <v>9</v>
      </c>
      <c r="C1411" s="1">
        <v>48.2</v>
      </c>
    </row>
    <row r="1412" spans="1:3">
      <c r="A1412" s="277">
        <v>39827.875</v>
      </c>
      <c r="B1412" s="1">
        <v>9</v>
      </c>
      <c r="C1412" s="1">
        <v>48.2</v>
      </c>
    </row>
    <row r="1413" spans="1:3">
      <c r="A1413" s="277">
        <v>39827.895833333336</v>
      </c>
      <c r="B1413" s="1">
        <v>8.9</v>
      </c>
      <c r="C1413" s="1">
        <v>48.1</v>
      </c>
    </row>
    <row r="1414" spans="1:3">
      <c r="A1414" s="277">
        <v>39827.916666666664</v>
      </c>
      <c r="B1414" s="1">
        <v>8.8000000000000007</v>
      </c>
      <c r="C1414" s="1">
        <v>47.9</v>
      </c>
    </row>
    <row r="1415" spans="1:3">
      <c r="A1415" s="277">
        <v>39827.9375</v>
      </c>
      <c r="B1415" s="1">
        <v>8.6999999999999993</v>
      </c>
      <c r="C1415" s="1">
        <v>47.7</v>
      </c>
    </row>
    <row r="1416" spans="1:3">
      <c r="A1416" s="277">
        <v>39827.958333333336</v>
      </c>
      <c r="B1416" s="1">
        <v>8.6999999999999993</v>
      </c>
      <c r="C1416" s="1">
        <v>47.6</v>
      </c>
    </row>
    <row r="1417" spans="1:3">
      <c r="A1417" s="277">
        <v>39827.979166666664</v>
      </c>
      <c r="B1417" s="1">
        <v>8.6</v>
      </c>
      <c r="C1417" s="1">
        <v>47.6</v>
      </c>
    </row>
    <row r="1418" spans="1:3">
      <c r="A1418" s="277">
        <v>39828</v>
      </c>
      <c r="B1418" s="1">
        <v>8.6</v>
      </c>
      <c r="C1418" s="1">
        <v>47.5</v>
      </c>
    </row>
    <row r="1419" spans="1:3">
      <c r="A1419" s="277">
        <v>39828.020833333336</v>
      </c>
      <c r="B1419" s="1">
        <v>8.6</v>
      </c>
      <c r="C1419" s="1">
        <v>47.5</v>
      </c>
    </row>
    <row r="1420" spans="1:3">
      <c r="A1420" s="277">
        <v>39828.041666666664</v>
      </c>
      <c r="B1420" s="1">
        <v>8.6</v>
      </c>
      <c r="C1420" s="1">
        <v>47.4</v>
      </c>
    </row>
    <row r="1421" spans="1:3">
      <c r="A1421" s="277">
        <v>39828.0625</v>
      </c>
      <c r="B1421" s="1">
        <v>8.5</v>
      </c>
      <c r="C1421" s="1">
        <v>47.3</v>
      </c>
    </row>
    <row r="1422" spans="1:3">
      <c r="A1422" s="277">
        <v>39828.083333333336</v>
      </c>
      <c r="B1422" s="1">
        <v>8.4</v>
      </c>
      <c r="C1422" s="1">
        <v>47.1</v>
      </c>
    </row>
    <row r="1423" spans="1:3">
      <c r="A1423" s="277">
        <v>39828.104166666664</v>
      </c>
      <c r="B1423" s="1">
        <v>8.3000000000000007</v>
      </c>
      <c r="C1423" s="1">
        <v>46.9</v>
      </c>
    </row>
    <row r="1424" spans="1:3">
      <c r="A1424" s="277">
        <v>39828.125</v>
      </c>
      <c r="B1424" s="1">
        <v>8.1999999999999993</v>
      </c>
      <c r="C1424" s="1">
        <v>46.8</v>
      </c>
    </row>
    <row r="1425" spans="1:3">
      <c r="A1425" s="277">
        <v>39828.145833333336</v>
      </c>
      <c r="B1425" s="1">
        <v>8.1999999999999993</v>
      </c>
      <c r="C1425" s="1">
        <v>46.8</v>
      </c>
    </row>
    <row r="1426" spans="1:3">
      <c r="A1426" s="277">
        <v>39828.166666666664</v>
      </c>
      <c r="B1426" s="1">
        <v>8.1999999999999993</v>
      </c>
      <c r="C1426" s="1">
        <v>46.8</v>
      </c>
    </row>
    <row r="1427" spans="1:3">
      <c r="A1427" s="277">
        <v>39828.1875</v>
      </c>
      <c r="B1427" s="1">
        <v>8.1</v>
      </c>
      <c r="C1427" s="1">
        <v>46.7</v>
      </c>
    </row>
    <row r="1428" spans="1:3">
      <c r="A1428" s="277">
        <v>39828.208333333336</v>
      </c>
      <c r="B1428" s="1">
        <v>8.1</v>
      </c>
      <c r="C1428" s="1">
        <v>46.5</v>
      </c>
    </row>
    <row r="1429" spans="1:3">
      <c r="A1429" s="277">
        <v>39828.229166666664</v>
      </c>
      <c r="B1429" s="1">
        <v>8</v>
      </c>
      <c r="C1429" s="1">
        <v>46.4</v>
      </c>
    </row>
    <row r="1430" spans="1:3">
      <c r="A1430" s="277">
        <v>39828.25</v>
      </c>
      <c r="B1430" s="1">
        <v>7.9</v>
      </c>
      <c r="C1430" s="1">
        <v>46.2</v>
      </c>
    </row>
    <row r="1431" spans="1:3">
      <c r="A1431" s="277">
        <v>39828.270833333336</v>
      </c>
      <c r="B1431" s="1">
        <v>7.8</v>
      </c>
      <c r="C1431" s="1">
        <v>46</v>
      </c>
    </row>
    <row r="1432" spans="1:3">
      <c r="A1432" s="277">
        <v>39828.291666666664</v>
      </c>
      <c r="B1432" s="1">
        <v>7.7</v>
      </c>
      <c r="C1432" s="1">
        <v>45.9</v>
      </c>
    </row>
    <row r="1433" spans="1:3">
      <c r="A1433" s="277">
        <v>39828.3125</v>
      </c>
      <c r="B1433" s="1">
        <v>7.7</v>
      </c>
      <c r="C1433" s="1">
        <v>45.9</v>
      </c>
    </row>
    <row r="1434" spans="1:3">
      <c r="A1434" s="277">
        <v>39828.333333333336</v>
      </c>
      <c r="B1434" s="1">
        <v>7.7</v>
      </c>
      <c r="C1434" s="1">
        <v>45.9</v>
      </c>
    </row>
    <row r="1435" spans="1:3">
      <c r="A1435" s="277">
        <v>39828.354166666664</v>
      </c>
      <c r="B1435" s="1">
        <v>7.7</v>
      </c>
      <c r="C1435" s="1">
        <v>45.8</v>
      </c>
    </row>
    <row r="1436" spans="1:3">
      <c r="A1436" s="277">
        <v>39828.375</v>
      </c>
      <c r="B1436" s="1">
        <v>7.6</v>
      </c>
      <c r="C1436" s="1">
        <v>45.8</v>
      </c>
    </row>
    <row r="1437" spans="1:3">
      <c r="A1437" s="277">
        <v>39828.395833333336</v>
      </c>
      <c r="B1437" s="1">
        <v>7.6</v>
      </c>
      <c r="C1437" s="1">
        <v>45.7</v>
      </c>
    </row>
    <row r="1438" spans="1:3">
      <c r="A1438" s="277">
        <v>39828.416666666664</v>
      </c>
      <c r="B1438" s="1">
        <v>7.6</v>
      </c>
      <c r="C1438" s="1">
        <v>45.8</v>
      </c>
    </row>
    <row r="1439" spans="1:3">
      <c r="A1439" s="277">
        <v>39828.4375</v>
      </c>
      <c r="B1439" s="1">
        <v>7.7</v>
      </c>
      <c r="C1439" s="1">
        <v>45.9</v>
      </c>
    </row>
    <row r="1440" spans="1:3">
      <c r="A1440" s="277">
        <v>39828.458333333336</v>
      </c>
      <c r="B1440" s="1">
        <v>7.9</v>
      </c>
      <c r="C1440" s="1">
        <v>46.3</v>
      </c>
    </row>
    <row r="1441" spans="1:3">
      <c r="A1441" s="277">
        <v>39828.479166666664</v>
      </c>
      <c r="B1441" s="1">
        <v>8.1</v>
      </c>
      <c r="C1441" s="1">
        <v>46.7</v>
      </c>
    </row>
    <row r="1442" spans="1:3">
      <c r="A1442" s="277">
        <v>39828.5</v>
      </c>
      <c r="B1442" s="1">
        <v>8.4</v>
      </c>
      <c r="C1442" s="1">
        <v>47.1</v>
      </c>
    </row>
    <row r="1443" spans="1:3">
      <c r="A1443" s="277">
        <v>39828.520833333336</v>
      </c>
      <c r="B1443" s="1">
        <v>8.6</v>
      </c>
      <c r="C1443" s="1">
        <v>47.4</v>
      </c>
    </row>
    <row r="1444" spans="1:3">
      <c r="A1444" s="277">
        <v>39828.541666666664</v>
      </c>
      <c r="B1444" s="1">
        <v>8.6999999999999993</v>
      </c>
      <c r="C1444" s="1">
        <v>47.7</v>
      </c>
    </row>
    <row r="1445" spans="1:3">
      <c r="A1445" s="277">
        <v>39828.5625</v>
      </c>
      <c r="B1445" s="1">
        <v>8.9</v>
      </c>
      <c r="C1445" s="1">
        <v>48</v>
      </c>
    </row>
    <row r="1446" spans="1:3">
      <c r="A1446" s="277">
        <v>39828.583333333336</v>
      </c>
      <c r="B1446" s="1">
        <v>9</v>
      </c>
      <c r="C1446" s="1">
        <v>48.3</v>
      </c>
    </row>
    <row r="1447" spans="1:3">
      <c r="A1447" s="277">
        <v>39828.604166666664</v>
      </c>
      <c r="B1447" s="1">
        <v>9.1</v>
      </c>
      <c r="C1447" s="1">
        <v>48.5</v>
      </c>
    </row>
    <row r="1448" spans="1:3">
      <c r="A1448" s="277">
        <v>39828.625</v>
      </c>
      <c r="B1448" s="1">
        <v>9.1999999999999993</v>
      </c>
      <c r="C1448" s="1">
        <v>48.5</v>
      </c>
    </row>
    <row r="1449" spans="1:3">
      <c r="A1449" s="277">
        <v>39828.645833333336</v>
      </c>
      <c r="B1449" s="1">
        <v>9.1999999999999993</v>
      </c>
      <c r="C1449" s="1">
        <v>48.6</v>
      </c>
    </row>
    <row r="1450" spans="1:3">
      <c r="A1450" s="277">
        <v>39828.666666666664</v>
      </c>
      <c r="B1450" s="1">
        <v>9.3000000000000007</v>
      </c>
      <c r="C1450" s="1">
        <v>48.7</v>
      </c>
    </row>
    <row r="1451" spans="1:3">
      <c r="A1451" s="277">
        <v>39828.6875</v>
      </c>
      <c r="B1451" s="1">
        <v>9.3000000000000007</v>
      </c>
      <c r="C1451" s="1">
        <v>48.7</v>
      </c>
    </row>
    <row r="1452" spans="1:3">
      <c r="A1452" s="277">
        <v>39828.708333333336</v>
      </c>
      <c r="B1452" s="1">
        <v>9.3000000000000007</v>
      </c>
      <c r="C1452" s="1">
        <v>48.7</v>
      </c>
    </row>
    <row r="1453" spans="1:3">
      <c r="A1453" s="277">
        <v>39828.729166666664</v>
      </c>
      <c r="B1453" s="1">
        <v>9.1999999999999993</v>
      </c>
      <c r="C1453" s="1">
        <v>48.6</v>
      </c>
    </row>
    <row r="1454" spans="1:3">
      <c r="A1454" s="277">
        <v>39828.75</v>
      </c>
      <c r="B1454" s="1">
        <v>9.1999999999999993</v>
      </c>
      <c r="C1454" s="1">
        <v>48.5</v>
      </c>
    </row>
    <row r="1455" spans="1:3">
      <c r="A1455" s="277">
        <v>39828.770833333336</v>
      </c>
      <c r="B1455" s="1">
        <v>9.1</v>
      </c>
      <c r="C1455" s="1">
        <v>48.5</v>
      </c>
    </row>
    <row r="1456" spans="1:3">
      <c r="A1456" s="277">
        <v>39828.791666666664</v>
      </c>
      <c r="B1456" s="1">
        <v>9.1</v>
      </c>
      <c r="C1456" s="1">
        <v>48.3</v>
      </c>
    </row>
    <row r="1457" spans="1:3">
      <c r="A1457" s="277">
        <v>39828.8125</v>
      </c>
      <c r="B1457" s="1">
        <v>9</v>
      </c>
      <c r="C1457" s="1">
        <v>48.2</v>
      </c>
    </row>
    <row r="1458" spans="1:3">
      <c r="A1458" s="277">
        <v>39828.833333333336</v>
      </c>
      <c r="B1458" s="1">
        <v>8.9</v>
      </c>
      <c r="C1458" s="1">
        <v>48</v>
      </c>
    </row>
    <row r="1459" spans="1:3">
      <c r="A1459" s="277">
        <v>39828.854166666664</v>
      </c>
      <c r="B1459" s="1">
        <v>8.8000000000000007</v>
      </c>
      <c r="C1459" s="1">
        <v>47.8</v>
      </c>
    </row>
    <row r="1460" spans="1:3">
      <c r="A1460" s="277">
        <v>39828.875</v>
      </c>
      <c r="B1460" s="1">
        <v>8.6999999999999993</v>
      </c>
      <c r="C1460" s="1">
        <v>47.6</v>
      </c>
    </row>
    <row r="1461" spans="1:3">
      <c r="A1461" s="277">
        <v>39828.895833333336</v>
      </c>
      <c r="B1461" s="1">
        <v>8.6999999999999993</v>
      </c>
      <c r="C1461" s="1">
        <v>47.7</v>
      </c>
    </row>
    <row r="1462" spans="1:3">
      <c r="A1462" s="277">
        <v>39828.916666666664</v>
      </c>
      <c r="B1462" s="1">
        <v>8.6999999999999993</v>
      </c>
      <c r="C1462" s="1">
        <v>47.7</v>
      </c>
    </row>
    <row r="1463" spans="1:3">
      <c r="A1463" s="277">
        <v>39828.9375</v>
      </c>
      <c r="B1463" s="1">
        <v>8.6999999999999993</v>
      </c>
      <c r="C1463" s="1">
        <v>47.7</v>
      </c>
    </row>
    <row r="1464" spans="1:3">
      <c r="A1464" s="277">
        <v>39828.958333333336</v>
      </c>
      <c r="B1464" s="1">
        <v>8.6999999999999993</v>
      </c>
      <c r="C1464" s="1">
        <v>47.6</v>
      </c>
    </row>
    <row r="1465" spans="1:3">
      <c r="A1465" s="277">
        <v>39828.979166666664</v>
      </c>
      <c r="B1465" s="1">
        <v>8.6</v>
      </c>
      <c r="C1465" s="1">
        <v>47.4</v>
      </c>
    </row>
    <row r="1466" spans="1:3">
      <c r="A1466" s="277">
        <v>39829</v>
      </c>
      <c r="B1466" s="1">
        <v>8.4</v>
      </c>
      <c r="C1466" s="1">
        <v>47.2</v>
      </c>
    </row>
    <row r="1467" spans="1:3">
      <c r="A1467" s="277">
        <v>39829.020833333336</v>
      </c>
      <c r="B1467" s="1">
        <v>8.4</v>
      </c>
      <c r="C1467" s="1">
        <v>47.1</v>
      </c>
    </row>
    <row r="1468" spans="1:3">
      <c r="A1468" s="277">
        <v>39829.041666666664</v>
      </c>
      <c r="B1468" s="1">
        <v>8.3000000000000007</v>
      </c>
      <c r="C1468" s="1">
        <v>47</v>
      </c>
    </row>
    <row r="1469" spans="1:3">
      <c r="A1469" s="277">
        <v>39829.0625</v>
      </c>
      <c r="B1469" s="1">
        <v>8.3000000000000007</v>
      </c>
      <c r="C1469" s="1">
        <v>47</v>
      </c>
    </row>
    <row r="1470" spans="1:3">
      <c r="A1470" s="277">
        <v>39829.083333333336</v>
      </c>
      <c r="B1470" s="1">
        <v>8.3000000000000007</v>
      </c>
      <c r="C1470" s="1">
        <v>47</v>
      </c>
    </row>
    <row r="1471" spans="1:3">
      <c r="A1471" s="277">
        <v>39829.104166666664</v>
      </c>
      <c r="B1471" s="1">
        <v>8.3000000000000007</v>
      </c>
      <c r="C1471" s="1">
        <v>46.9</v>
      </c>
    </row>
    <row r="1472" spans="1:3">
      <c r="A1472" s="277">
        <v>39829.125</v>
      </c>
      <c r="B1472" s="1">
        <v>8.1999999999999993</v>
      </c>
      <c r="C1472" s="1">
        <v>46.8</v>
      </c>
    </row>
    <row r="1473" spans="1:3">
      <c r="A1473" s="277">
        <v>39829.145833333336</v>
      </c>
      <c r="B1473" s="1">
        <v>8.1</v>
      </c>
      <c r="C1473" s="1">
        <v>46.6</v>
      </c>
    </row>
    <row r="1474" spans="1:3">
      <c r="A1474" s="277">
        <v>39829.166666666664</v>
      </c>
      <c r="B1474" s="1">
        <v>8</v>
      </c>
      <c r="C1474" s="1">
        <v>46.5</v>
      </c>
    </row>
    <row r="1475" spans="1:3">
      <c r="A1475" s="277">
        <v>39829.1875</v>
      </c>
      <c r="B1475" s="1">
        <v>8</v>
      </c>
      <c r="C1475" s="1">
        <v>46.4</v>
      </c>
    </row>
    <row r="1476" spans="1:3">
      <c r="A1476" s="277">
        <v>39829.208333333336</v>
      </c>
      <c r="B1476" s="1">
        <v>7.9</v>
      </c>
      <c r="C1476" s="1">
        <v>46.3</v>
      </c>
    </row>
    <row r="1477" spans="1:3">
      <c r="A1477" s="277">
        <v>39829.229166666664</v>
      </c>
      <c r="B1477" s="1">
        <v>7.9</v>
      </c>
      <c r="C1477" s="1">
        <v>46.2</v>
      </c>
    </row>
    <row r="1478" spans="1:3">
      <c r="A1478" s="277">
        <v>39829.25</v>
      </c>
      <c r="B1478" s="1">
        <v>7.8</v>
      </c>
      <c r="C1478" s="1">
        <v>46.1</v>
      </c>
    </row>
    <row r="1479" spans="1:3">
      <c r="A1479" s="277">
        <v>39829.270833333336</v>
      </c>
      <c r="B1479" s="1">
        <v>7.8</v>
      </c>
      <c r="C1479" s="1">
        <v>46</v>
      </c>
    </row>
    <row r="1480" spans="1:3">
      <c r="A1480" s="277">
        <v>39829.291666666664</v>
      </c>
      <c r="B1480" s="1">
        <v>7.7</v>
      </c>
      <c r="C1480" s="1">
        <v>45.9</v>
      </c>
    </row>
    <row r="1481" spans="1:3">
      <c r="A1481" s="277">
        <v>39829.3125</v>
      </c>
      <c r="B1481" s="1">
        <v>7.7</v>
      </c>
      <c r="C1481" s="1">
        <v>45.8</v>
      </c>
    </row>
    <row r="1482" spans="1:3">
      <c r="A1482" s="277">
        <v>39829.333333333336</v>
      </c>
      <c r="B1482" s="1">
        <v>7.6</v>
      </c>
      <c r="C1482" s="1">
        <v>45.7</v>
      </c>
    </row>
    <row r="1483" spans="1:3">
      <c r="A1483" s="277">
        <v>39829.354166666664</v>
      </c>
      <c r="B1483" s="1">
        <v>7.6</v>
      </c>
      <c r="C1483" s="1">
        <v>45.6</v>
      </c>
    </row>
    <row r="1484" spans="1:3">
      <c r="A1484" s="277">
        <v>39829.375</v>
      </c>
      <c r="B1484" s="1">
        <v>7.5</v>
      </c>
      <c r="C1484" s="1">
        <v>45.6</v>
      </c>
    </row>
    <row r="1485" spans="1:3">
      <c r="A1485" s="277">
        <v>39829.395833333336</v>
      </c>
      <c r="B1485" s="1">
        <v>7.6</v>
      </c>
      <c r="C1485" s="1">
        <v>45.8</v>
      </c>
    </row>
    <row r="1486" spans="1:3">
      <c r="A1486" s="277">
        <v>39829.416666666664</v>
      </c>
      <c r="B1486" s="1">
        <v>7.9</v>
      </c>
      <c r="C1486" s="1">
        <v>46.2</v>
      </c>
    </row>
    <row r="1487" spans="1:3">
      <c r="A1487" s="277">
        <v>39829.4375</v>
      </c>
      <c r="B1487" s="1">
        <v>8</v>
      </c>
      <c r="C1487" s="1">
        <v>46.4</v>
      </c>
    </row>
    <row r="1488" spans="1:3">
      <c r="A1488" s="277">
        <v>39829.458333333336</v>
      </c>
      <c r="B1488" s="1">
        <v>8.1</v>
      </c>
      <c r="C1488" s="1">
        <v>46.6</v>
      </c>
    </row>
    <row r="1489" spans="1:3">
      <c r="A1489" s="277">
        <v>39829.479166666664</v>
      </c>
      <c r="B1489" s="1">
        <v>8.1999999999999993</v>
      </c>
      <c r="C1489" s="1">
        <v>46.8</v>
      </c>
    </row>
    <row r="1490" spans="1:3">
      <c r="A1490" s="277">
        <v>39829.5</v>
      </c>
      <c r="B1490" s="1">
        <v>8.4</v>
      </c>
      <c r="C1490" s="1">
        <v>47.1</v>
      </c>
    </row>
    <row r="1491" spans="1:3">
      <c r="A1491" s="277">
        <v>39829.520833333336</v>
      </c>
      <c r="B1491" s="1">
        <v>8.5</v>
      </c>
      <c r="C1491" s="1">
        <v>47.4</v>
      </c>
    </row>
    <row r="1492" spans="1:3">
      <c r="A1492" s="277">
        <v>39829.541666666664</v>
      </c>
      <c r="B1492" s="1">
        <v>8.8000000000000007</v>
      </c>
      <c r="C1492" s="1">
        <v>47.8</v>
      </c>
    </row>
    <row r="1493" spans="1:3">
      <c r="A1493" s="277">
        <v>39829.5625</v>
      </c>
      <c r="B1493" s="1">
        <v>8.9</v>
      </c>
      <c r="C1493" s="1">
        <v>48.1</v>
      </c>
    </row>
    <row r="1494" spans="1:3">
      <c r="A1494" s="277">
        <v>39829.583333333336</v>
      </c>
      <c r="B1494" s="1">
        <v>9.1</v>
      </c>
      <c r="C1494" s="1">
        <v>48.3</v>
      </c>
    </row>
    <row r="1495" spans="1:3">
      <c r="A1495" s="277">
        <v>39829.604166666664</v>
      </c>
      <c r="B1495" s="1">
        <v>9.1999999999999993</v>
      </c>
      <c r="C1495" s="1">
        <v>48.5</v>
      </c>
    </row>
    <row r="1496" spans="1:3">
      <c r="A1496" s="277">
        <v>39829.625</v>
      </c>
      <c r="B1496" s="1">
        <v>9.1999999999999993</v>
      </c>
      <c r="C1496" s="1">
        <v>48.6</v>
      </c>
    </row>
    <row r="1497" spans="1:3">
      <c r="A1497" s="277">
        <v>39829.645833333336</v>
      </c>
      <c r="B1497" s="1">
        <v>9.3000000000000007</v>
      </c>
      <c r="C1497" s="1">
        <v>48.7</v>
      </c>
    </row>
    <row r="1498" spans="1:3">
      <c r="A1498" s="277">
        <v>39829.666666666664</v>
      </c>
      <c r="B1498" s="1">
        <v>9.3000000000000007</v>
      </c>
      <c r="C1498" s="1">
        <v>48.8</v>
      </c>
    </row>
    <row r="1499" spans="1:3">
      <c r="A1499" s="277">
        <v>39829.6875</v>
      </c>
      <c r="B1499" s="1">
        <v>9.3000000000000007</v>
      </c>
      <c r="C1499" s="1">
        <v>48.8</v>
      </c>
    </row>
    <row r="1500" spans="1:3">
      <c r="A1500" s="277">
        <v>39829.708333333336</v>
      </c>
      <c r="B1500" s="1">
        <v>9.3000000000000007</v>
      </c>
      <c r="C1500" s="1">
        <v>48.8</v>
      </c>
    </row>
    <row r="1501" spans="1:3">
      <c r="A1501" s="277">
        <v>39829.729166666664</v>
      </c>
      <c r="B1501" s="1">
        <v>9.3000000000000007</v>
      </c>
      <c r="C1501" s="1">
        <v>48.8</v>
      </c>
    </row>
    <row r="1502" spans="1:3">
      <c r="A1502" s="277">
        <v>39829.75</v>
      </c>
      <c r="B1502" s="1">
        <v>9.3000000000000007</v>
      </c>
      <c r="C1502" s="1">
        <v>48.7</v>
      </c>
    </row>
    <row r="1503" spans="1:3">
      <c r="A1503" s="277">
        <v>39829.770833333336</v>
      </c>
      <c r="B1503" s="1">
        <v>9.1999999999999993</v>
      </c>
      <c r="C1503" s="1">
        <v>48.6</v>
      </c>
    </row>
    <row r="1504" spans="1:3">
      <c r="A1504" s="277">
        <v>39829.791666666664</v>
      </c>
      <c r="B1504" s="1">
        <v>9.1</v>
      </c>
      <c r="C1504" s="1">
        <v>48.4</v>
      </c>
    </row>
    <row r="1505" spans="1:3">
      <c r="A1505" s="277">
        <v>39829.8125</v>
      </c>
      <c r="B1505" s="1">
        <v>9</v>
      </c>
      <c r="C1505" s="1">
        <v>48.3</v>
      </c>
    </row>
    <row r="1506" spans="1:3">
      <c r="A1506" s="277">
        <v>39829.833333333336</v>
      </c>
      <c r="B1506" s="1">
        <v>9</v>
      </c>
      <c r="C1506" s="1">
        <v>48.1</v>
      </c>
    </row>
    <row r="1507" spans="1:3">
      <c r="A1507" s="277">
        <v>39829.854166666664</v>
      </c>
      <c r="B1507" s="1">
        <v>8.9</v>
      </c>
      <c r="C1507" s="1">
        <v>48</v>
      </c>
    </row>
    <row r="1508" spans="1:3">
      <c r="A1508" s="277">
        <v>39829.875</v>
      </c>
      <c r="B1508" s="1">
        <v>8.9</v>
      </c>
      <c r="C1508" s="1">
        <v>48</v>
      </c>
    </row>
    <row r="1509" spans="1:3">
      <c r="A1509" s="277">
        <v>39829.895833333336</v>
      </c>
      <c r="B1509" s="1">
        <v>8.8000000000000007</v>
      </c>
      <c r="C1509" s="1">
        <v>47.9</v>
      </c>
    </row>
    <row r="1510" spans="1:3">
      <c r="A1510" s="277">
        <v>39829.916666666664</v>
      </c>
      <c r="B1510" s="1">
        <v>8.6999999999999993</v>
      </c>
      <c r="C1510" s="1">
        <v>47.7</v>
      </c>
    </row>
    <row r="1511" spans="1:3">
      <c r="A1511" s="277">
        <v>39829.9375</v>
      </c>
      <c r="B1511" s="1">
        <v>8.6</v>
      </c>
      <c r="C1511" s="1">
        <v>47.5</v>
      </c>
    </row>
    <row r="1512" spans="1:3">
      <c r="A1512" s="277">
        <v>39829.958333333336</v>
      </c>
      <c r="B1512" s="1">
        <v>8.5</v>
      </c>
      <c r="C1512" s="1">
        <v>47.3</v>
      </c>
    </row>
    <row r="1513" spans="1:3">
      <c r="A1513" s="277">
        <v>39829.979166666664</v>
      </c>
      <c r="B1513" s="1">
        <v>8.5</v>
      </c>
      <c r="C1513" s="1">
        <v>47.2</v>
      </c>
    </row>
    <row r="1514" spans="1:3">
      <c r="A1514" s="277">
        <v>39830</v>
      </c>
      <c r="B1514" s="1">
        <v>8.5</v>
      </c>
      <c r="C1514" s="1">
        <v>47.3</v>
      </c>
    </row>
    <row r="1515" spans="1:3">
      <c r="A1515" s="277">
        <v>39830.020833333336</v>
      </c>
      <c r="B1515" s="1">
        <v>8.5</v>
      </c>
      <c r="C1515" s="1">
        <v>47.3</v>
      </c>
    </row>
    <row r="1516" spans="1:3">
      <c r="A1516" s="277">
        <v>39830.041666666664</v>
      </c>
      <c r="B1516" s="1">
        <v>8.5</v>
      </c>
      <c r="C1516" s="1">
        <v>47.2</v>
      </c>
    </row>
    <row r="1517" spans="1:3">
      <c r="A1517" s="277">
        <v>39830.0625</v>
      </c>
      <c r="B1517" s="1">
        <v>8.4</v>
      </c>
      <c r="C1517" s="1">
        <v>47.2</v>
      </c>
    </row>
    <row r="1518" spans="1:3">
      <c r="A1518" s="277">
        <v>39830.083333333336</v>
      </c>
      <c r="B1518" s="1">
        <v>8.3000000000000007</v>
      </c>
      <c r="C1518" s="1">
        <v>47</v>
      </c>
    </row>
    <row r="1519" spans="1:3">
      <c r="A1519" s="277">
        <v>39830.104166666664</v>
      </c>
      <c r="B1519" s="1">
        <v>8.1999999999999993</v>
      </c>
      <c r="C1519" s="1">
        <v>46.8</v>
      </c>
    </row>
    <row r="1520" spans="1:3">
      <c r="A1520" s="277">
        <v>39830.125</v>
      </c>
      <c r="B1520" s="1">
        <v>8.1999999999999993</v>
      </c>
      <c r="C1520" s="1">
        <v>46.7</v>
      </c>
    </row>
    <row r="1521" spans="1:3">
      <c r="A1521" s="277">
        <v>39830.145833333336</v>
      </c>
      <c r="B1521" s="1">
        <v>8.1</v>
      </c>
      <c r="C1521" s="1">
        <v>46.7</v>
      </c>
    </row>
    <row r="1522" spans="1:3">
      <c r="A1522" s="277">
        <v>39830.166666666664</v>
      </c>
      <c r="B1522" s="1">
        <v>8.1</v>
      </c>
      <c r="C1522" s="1">
        <v>46.7</v>
      </c>
    </row>
    <row r="1523" spans="1:3">
      <c r="A1523" s="277">
        <v>39830.1875</v>
      </c>
      <c r="B1523" s="1">
        <v>8.1</v>
      </c>
      <c r="C1523" s="1">
        <v>46.6</v>
      </c>
    </row>
    <row r="1524" spans="1:3">
      <c r="A1524" s="277">
        <v>39830.208333333336</v>
      </c>
      <c r="B1524" s="1">
        <v>8</v>
      </c>
      <c r="C1524" s="1">
        <v>46.4</v>
      </c>
    </row>
    <row r="1525" spans="1:3">
      <c r="A1525" s="277">
        <v>39830.229166666664</v>
      </c>
      <c r="B1525" s="1">
        <v>7.9</v>
      </c>
      <c r="C1525" s="1">
        <v>46.3</v>
      </c>
    </row>
    <row r="1526" spans="1:3">
      <c r="A1526" s="277">
        <v>39830.25</v>
      </c>
      <c r="B1526" s="1">
        <v>7.8</v>
      </c>
      <c r="C1526" s="1">
        <v>46.1</v>
      </c>
    </row>
    <row r="1527" spans="1:3">
      <c r="A1527" s="277">
        <v>39830.270833333336</v>
      </c>
      <c r="B1527" s="1">
        <v>7.7</v>
      </c>
      <c r="C1527" s="1">
        <v>45.9</v>
      </c>
    </row>
    <row r="1528" spans="1:3">
      <c r="A1528" s="277">
        <v>39830.291666666664</v>
      </c>
      <c r="B1528" s="1">
        <v>7.6</v>
      </c>
      <c r="C1528" s="1">
        <v>45.7</v>
      </c>
    </row>
    <row r="1529" spans="1:3">
      <c r="A1529" s="277">
        <v>39830.3125</v>
      </c>
      <c r="B1529" s="1">
        <v>7.6</v>
      </c>
      <c r="C1529" s="1">
        <v>45.7</v>
      </c>
    </row>
    <row r="1530" spans="1:3">
      <c r="A1530" s="277">
        <v>39830.333333333336</v>
      </c>
      <c r="B1530" s="1">
        <v>7.6</v>
      </c>
      <c r="C1530" s="1">
        <v>45.6</v>
      </c>
    </row>
    <row r="1531" spans="1:3">
      <c r="A1531" s="277">
        <v>39830.354166666664</v>
      </c>
      <c r="B1531" s="1">
        <v>7.6</v>
      </c>
      <c r="C1531" s="1">
        <v>45.6</v>
      </c>
    </row>
    <row r="1532" spans="1:3">
      <c r="A1532" s="277">
        <v>39830.375</v>
      </c>
      <c r="B1532" s="1">
        <v>7.5</v>
      </c>
      <c r="C1532" s="1">
        <v>45.6</v>
      </c>
    </row>
    <row r="1533" spans="1:3">
      <c r="A1533" s="277">
        <v>39830.395833333336</v>
      </c>
      <c r="B1533" s="1">
        <v>7.5</v>
      </c>
      <c r="C1533" s="1">
        <v>45.5</v>
      </c>
    </row>
    <row r="1534" spans="1:3">
      <c r="A1534" s="277">
        <v>39830.416666666664</v>
      </c>
      <c r="B1534" s="1">
        <v>7.6</v>
      </c>
      <c r="C1534" s="1">
        <v>45.6</v>
      </c>
    </row>
    <row r="1535" spans="1:3">
      <c r="A1535" s="277">
        <v>39830.4375</v>
      </c>
      <c r="B1535" s="1">
        <v>7.6</v>
      </c>
      <c r="C1535" s="1">
        <v>45.8</v>
      </c>
    </row>
    <row r="1536" spans="1:3">
      <c r="A1536" s="277">
        <v>39830.458333333336</v>
      </c>
      <c r="B1536" s="1">
        <v>7.8</v>
      </c>
      <c r="C1536" s="1">
        <v>46.1</v>
      </c>
    </row>
    <row r="1537" spans="1:3">
      <c r="A1537" s="277">
        <v>39830.479166666664</v>
      </c>
      <c r="B1537" s="1">
        <v>8.1</v>
      </c>
      <c r="C1537" s="1">
        <v>46.5</v>
      </c>
    </row>
    <row r="1538" spans="1:3">
      <c r="A1538" s="277">
        <v>39830.5</v>
      </c>
      <c r="B1538" s="1">
        <v>8.3000000000000007</v>
      </c>
      <c r="C1538" s="1">
        <v>46.9</v>
      </c>
    </row>
    <row r="1539" spans="1:3">
      <c r="A1539" s="277">
        <v>39830.520833333336</v>
      </c>
      <c r="B1539" s="1">
        <v>8.5</v>
      </c>
      <c r="C1539" s="1">
        <v>47.3</v>
      </c>
    </row>
    <row r="1540" spans="1:3">
      <c r="A1540" s="277">
        <v>39830.541666666664</v>
      </c>
      <c r="B1540" s="1">
        <v>8.6</v>
      </c>
      <c r="C1540" s="1">
        <v>47.6</v>
      </c>
    </row>
    <row r="1541" spans="1:3">
      <c r="A1541" s="277">
        <v>39830.5625</v>
      </c>
      <c r="B1541" s="1">
        <v>8.8000000000000007</v>
      </c>
      <c r="C1541" s="1">
        <v>47.8</v>
      </c>
    </row>
    <row r="1542" spans="1:3">
      <c r="A1542" s="277">
        <v>39830.583333333336</v>
      </c>
      <c r="B1542" s="1">
        <v>8.9</v>
      </c>
      <c r="C1542" s="1">
        <v>48</v>
      </c>
    </row>
    <row r="1543" spans="1:3">
      <c r="A1543" s="277">
        <v>39830.604166666664</v>
      </c>
      <c r="B1543" s="1">
        <v>9</v>
      </c>
      <c r="C1543" s="1">
        <v>48.1</v>
      </c>
    </row>
    <row r="1544" spans="1:3">
      <c r="A1544" s="277">
        <v>39830.625</v>
      </c>
      <c r="B1544" s="1">
        <v>9</v>
      </c>
      <c r="C1544" s="1">
        <v>48.2</v>
      </c>
    </row>
    <row r="1545" spans="1:3">
      <c r="A1545" s="277">
        <v>39830.645833333336</v>
      </c>
      <c r="B1545" s="1">
        <v>9</v>
      </c>
      <c r="C1545" s="1">
        <v>48.3</v>
      </c>
    </row>
    <row r="1546" spans="1:3">
      <c r="A1546" s="277">
        <v>39830.666666666664</v>
      </c>
      <c r="B1546" s="1">
        <v>9.1</v>
      </c>
      <c r="C1546" s="1">
        <v>48.3</v>
      </c>
    </row>
    <row r="1547" spans="1:3">
      <c r="A1547" s="277">
        <v>39830.6875</v>
      </c>
      <c r="B1547" s="1">
        <v>9.1</v>
      </c>
      <c r="C1547" s="1">
        <v>48.4</v>
      </c>
    </row>
    <row r="1548" spans="1:3">
      <c r="A1548" s="277">
        <v>39830.708333333336</v>
      </c>
      <c r="B1548" s="1">
        <v>9.1</v>
      </c>
      <c r="C1548" s="1">
        <v>48.3</v>
      </c>
    </row>
    <row r="1549" spans="1:3">
      <c r="A1549" s="277">
        <v>39830.729166666664</v>
      </c>
      <c r="B1549" s="1">
        <v>9</v>
      </c>
      <c r="C1549" s="1">
        <v>48.3</v>
      </c>
    </row>
    <row r="1550" spans="1:3">
      <c r="A1550" s="277">
        <v>39830.75</v>
      </c>
      <c r="B1550" s="1">
        <v>9</v>
      </c>
      <c r="C1550" s="1">
        <v>48.2</v>
      </c>
    </row>
    <row r="1551" spans="1:3">
      <c r="A1551" s="277">
        <v>39830.770833333336</v>
      </c>
      <c r="B1551" s="1">
        <v>8.9</v>
      </c>
      <c r="C1551" s="1">
        <v>48.1</v>
      </c>
    </row>
    <row r="1552" spans="1:3">
      <c r="A1552" s="277">
        <v>39830.791666666664</v>
      </c>
      <c r="B1552" s="1">
        <v>8.9</v>
      </c>
      <c r="C1552" s="1">
        <v>48</v>
      </c>
    </row>
    <row r="1553" spans="1:3">
      <c r="A1553" s="277">
        <v>39830.8125</v>
      </c>
      <c r="B1553" s="1">
        <v>8.8000000000000007</v>
      </c>
      <c r="C1553" s="1">
        <v>47.9</v>
      </c>
    </row>
    <row r="1554" spans="1:3">
      <c r="A1554" s="277">
        <v>39830.833333333336</v>
      </c>
      <c r="B1554" s="1">
        <v>8.8000000000000007</v>
      </c>
      <c r="C1554" s="1">
        <v>47.8</v>
      </c>
    </row>
    <row r="1555" spans="1:3">
      <c r="A1555" s="277">
        <v>39830.854166666664</v>
      </c>
      <c r="B1555" s="1">
        <v>8.6999999999999993</v>
      </c>
      <c r="C1555" s="1">
        <v>47.6</v>
      </c>
    </row>
    <row r="1556" spans="1:3">
      <c r="A1556" s="277">
        <v>39830.875</v>
      </c>
      <c r="B1556" s="1">
        <v>8.6</v>
      </c>
      <c r="C1556" s="1">
        <v>47.5</v>
      </c>
    </row>
    <row r="1557" spans="1:3">
      <c r="A1557" s="277">
        <v>39830.895833333336</v>
      </c>
      <c r="B1557" s="1">
        <v>8.5</v>
      </c>
      <c r="C1557" s="1">
        <v>47.3</v>
      </c>
    </row>
    <row r="1558" spans="1:3">
      <c r="A1558" s="277">
        <v>39830.916666666664</v>
      </c>
      <c r="B1558" s="1">
        <v>8.4</v>
      </c>
      <c r="C1558" s="1">
        <v>47.2</v>
      </c>
    </row>
    <row r="1559" spans="1:3">
      <c r="A1559" s="277">
        <v>39830.9375</v>
      </c>
      <c r="B1559" s="1">
        <v>8.4</v>
      </c>
      <c r="C1559" s="1">
        <v>47.1</v>
      </c>
    </row>
    <row r="1560" spans="1:3">
      <c r="A1560" s="277">
        <v>39830.958333333336</v>
      </c>
      <c r="B1560" s="1">
        <v>8.3000000000000007</v>
      </c>
      <c r="C1560" s="1">
        <v>47</v>
      </c>
    </row>
    <row r="1561" spans="1:3">
      <c r="A1561" s="277">
        <v>39830.979166666664</v>
      </c>
      <c r="B1561" s="1">
        <v>8.3000000000000007</v>
      </c>
      <c r="C1561" s="1">
        <v>47</v>
      </c>
    </row>
    <row r="1562" spans="1:3">
      <c r="A1562" s="277">
        <v>39831</v>
      </c>
      <c r="B1562" s="1">
        <v>8.3000000000000007</v>
      </c>
      <c r="C1562" s="1">
        <v>46.9</v>
      </c>
    </row>
    <row r="1563" spans="1:3">
      <c r="A1563" s="277">
        <v>39831.020833333336</v>
      </c>
      <c r="B1563" s="1">
        <v>8.1999999999999993</v>
      </c>
      <c r="C1563" s="1">
        <v>46.8</v>
      </c>
    </row>
    <row r="1564" spans="1:3">
      <c r="A1564" s="277">
        <v>39831.041666666664</v>
      </c>
      <c r="B1564" s="1">
        <v>8.1999999999999993</v>
      </c>
      <c r="C1564" s="1">
        <v>46.8</v>
      </c>
    </row>
    <row r="1565" spans="1:3">
      <c r="A1565" s="277">
        <v>39831.0625</v>
      </c>
      <c r="B1565" s="1">
        <v>8.1</v>
      </c>
      <c r="C1565" s="1">
        <v>46.6</v>
      </c>
    </row>
    <row r="1566" spans="1:3">
      <c r="A1566" s="277">
        <v>39831.083333333336</v>
      </c>
      <c r="B1566" s="1">
        <v>8</v>
      </c>
      <c r="C1566" s="1">
        <v>46.5</v>
      </c>
    </row>
    <row r="1567" spans="1:3">
      <c r="A1567" s="277">
        <v>39831.104166666664</v>
      </c>
      <c r="B1567" s="1">
        <v>8</v>
      </c>
      <c r="C1567" s="1">
        <v>46.3</v>
      </c>
    </row>
    <row r="1568" spans="1:3">
      <c r="A1568" s="277">
        <v>39831.125</v>
      </c>
      <c r="B1568" s="1">
        <v>7.9</v>
      </c>
      <c r="C1568" s="1">
        <v>46.3</v>
      </c>
    </row>
    <row r="1569" spans="1:3">
      <c r="A1569" s="277">
        <v>39831.145833333336</v>
      </c>
      <c r="B1569" s="1">
        <v>7.9</v>
      </c>
      <c r="C1569" s="1">
        <v>46.2</v>
      </c>
    </row>
    <row r="1570" spans="1:3">
      <c r="A1570" s="277">
        <v>39831.166666666664</v>
      </c>
      <c r="B1570" s="1">
        <v>7.8</v>
      </c>
      <c r="C1570" s="1">
        <v>46.1</v>
      </c>
    </row>
    <row r="1571" spans="1:3">
      <c r="A1571" s="277">
        <v>39831.1875</v>
      </c>
      <c r="B1571" s="1">
        <v>7.8</v>
      </c>
      <c r="C1571" s="1">
        <v>46.1</v>
      </c>
    </row>
    <row r="1572" spans="1:3">
      <c r="A1572" s="277">
        <v>39831.208333333336</v>
      </c>
      <c r="B1572" s="1">
        <v>7.8</v>
      </c>
      <c r="C1572" s="1">
        <v>46</v>
      </c>
    </row>
    <row r="1573" spans="1:3">
      <c r="A1573" s="277">
        <v>39831.229166666664</v>
      </c>
      <c r="B1573" s="1">
        <v>7.7</v>
      </c>
      <c r="C1573" s="1">
        <v>45.9</v>
      </c>
    </row>
    <row r="1574" spans="1:3">
      <c r="A1574" s="277">
        <v>39831.25</v>
      </c>
      <c r="B1574" s="1">
        <v>7.6</v>
      </c>
      <c r="C1574" s="1">
        <v>45.8</v>
      </c>
    </row>
    <row r="1575" spans="1:3">
      <c r="A1575" s="277">
        <v>39831.270833333336</v>
      </c>
      <c r="B1575" s="1">
        <v>7.6</v>
      </c>
      <c r="C1575" s="1">
        <v>45.6</v>
      </c>
    </row>
    <row r="1576" spans="1:3">
      <c r="A1576" s="277">
        <v>39831.291666666664</v>
      </c>
      <c r="B1576" s="1">
        <v>7.5</v>
      </c>
      <c r="C1576" s="1">
        <v>45.5</v>
      </c>
    </row>
    <row r="1577" spans="1:3">
      <c r="A1577" s="277">
        <v>39831.3125</v>
      </c>
      <c r="B1577" s="1">
        <v>7.4</v>
      </c>
      <c r="C1577" s="1">
        <v>45.3</v>
      </c>
    </row>
    <row r="1578" spans="1:3">
      <c r="A1578" s="277">
        <v>39831.333333333336</v>
      </c>
      <c r="B1578" s="1">
        <v>7.3</v>
      </c>
      <c r="C1578" s="1">
        <v>45.2</v>
      </c>
    </row>
    <row r="1579" spans="1:3">
      <c r="A1579" s="277">
        <v>39831.354166666664</v>
      </c>
      <c r="B1579" s="1">
        <v>7.3</v>
      </c>
      <c r="C1579" s="1">
        <v>45.1</v>
      </c>
    </row>
    <row r="1580" spans="1:3">
      <c r="A1580" s="277">
        <v>39831.375</v>
      </c>
      <c r="B1580" s="1">
        <v>7.3</v>
      </c>
      <c r="C1580" s="1">
        <v>45.1</v>
      </c>
    </row>
    <row r="1581" spans="1:3">
      <c r="A1581" s="277">
        <v>39831.395833333336</v>
      </c>
      <c r="B1581" s="1">
        <v>7.3</v>
      </c>
      <c r="C1581" s="1">
        <v>45.2</v>
      </c>
    </row>
    <row r="1582" spans="1:3">
      <c r="A1582" s="277">
        <v>39831.416666666664</v>
      </c>
      <c r="B1582" s="1">
        <v>7.5</v>
      </c>
      <c r="C1582" s="1">
        <v>45.5</v>
      </c>
    </row>
    <row r="1583" spans="1:3">
      <c r="A1583" s="277">
        <v>39831.4375</v>
      </c>
      <c r="B1583" s="1">
        <v>7.6</v>
      </c>
      <c r="C1583" s="1">
        <v>45.8</v>
      </c>
    </row>
    <row r="1584" spans="1:3">
      <c r="A1584" s="277">
        <v>39831.458333333336</v>
      </c>
      <c r="B1584" s="1">
        <v>7.8</v>
      </c>
      <c r="C1584" s="1">
        <v>46</v>
      </c>
    </row>
    <row r="1585" spans="1:3">
      <c r="A1585" s="277">
        <v>39831.479166666664</v>
      </c>
      <c r="B1585" s="1">
        <v>7.9</v>
      </c>
      <c r="C1585" s="1">
        <v>46.3</v>
      </c>
    </row>
    <row r="1586" spans="1:3">
      <c r="A1586" s="277">
        <v>39831.5</v>
      </c>
      <c r="B1586" s="1">
        <v>8.1</v>
      </c>
      <c r="C1586" s="1">
        <v>46.5</v>
      </c>
    </row>
    <row r="1587" spans="1:3">
      <c r="A1587" s="277">
        <v>39831.520833333336</v>
      </c>
      <c r="B1587" s="1">
        <v>8.3000000000000007</v>
      </c>
      <c r="C1587" s="1">
        <v>46.9</v>
      </c>
    </row>
    <row r="1588" spans="1:3">
      <c r="A1588" s="277">
        <v>39831.541666666664</v>
      </c>
      <c r="B1588" s="1">
        <v>8.5</v>
      </c>
      <c r="C1588" s="1">
        <v>47.2</v>
      </c>
    </row>
    <row r="1589" spans="1:3">
      <c r="A1589" s="277">
        <v>39831.5625</v>
      </c>
      <c r="B1589" s="1">
        <v>8.6</v>
      </c>
      <c r="C1589" s="1">
        <v>47.6</v>
      </c>
    </row>
    <row r="1590" spans="1:3">
      <c r="A1590" s="277">
        <v>39831.583333333336</v>
      </c>
      <c r="B1590" s="1">
        <v>8.8000000000000007</v>
      </c>
      <c r="C1590" s="1">
        <v>47.8</v>
      </c>
    </row>
    <row r="1591" spans="1:3">
      <c r="A1591" s="277">
        <v>39831.604166666664</v>
      </c>
      <c r="B1591" s="1">
        <v>8.9</v>
      </c>
      <c r="C1591" s="1">
        <v>48</v>
      </c>
    </row>
    <row r="1592" spans="1:3">
      <c r="A1592" s="277">
        <v>39831.625</v>
      </c>
      <c r="B1592" s="1">
        <v>9</v>
      </c>
      <c r="C1592" s="1">
        <v>48.1</v>
      </c>
    </row>
    <row r="1593" spans="1:3">
      <c r="A1593" s="277">
        <v>39831.645833333336</v>
      </c>
      <c r="B1593" s="1">
        <v>9</v>
      </c>
      <c r="C1593" s="1">
        <v>48.2</v>
      </c>
    </row>
    <row r="1594" spans="1:3">
      <c r="A1594" s="277">
        <v>39831.666666666664</v>
      </c>
      <c r="B1594" s="1">
        <v>9.1</v>
      </c>
      <c r="C1594" s="1">
        <v>48.3</v>
      </c>
    </row>
    <row r="1595" spans="1:3">
      <c r="A1595" s="277">
        <v>39831.6875</v>
      </c>
      <c r="B1595" s="1">
        <v>9.1</v>
      </c>
      <c r="C1595" s="1">
        <v>48.4</v>
      </c>
    </row>
    <row r="1596" spans="1:3">
      <c r="A1596" s="277">
        <v>39831.708333333336</v>
      </c>
      <c r="B1596" s="1">
        <v>9.1</v>
      </c>
      <c r="C1596" s="1">
        <v>48.4</v>
      </c>
    </row>
    <row r="1597" spans="1:3">
      <c r="A1597" s="277">
        <v>39831.729166666664</v>
      </c>
      <c r="B1597" s="1">
        <v>9.1</v>
      </c>
      <c r="C1597" s="1">
        <v>48.3</v>
      </c>
    </row>
    <row r="1598" spans="1:3">
      <c r="A1598" s="277">
        <v>39831.75</v>
      </c>
      <c r="B1598" s="1">
        <v>9</v>
      </c>
      <c r="C1598" s="1">
        <v>48.2</v>
      </c>
    </row>
    <row r="1599" spans="1:3">
      <c r="A1599" s="277">
        <v>39831.770833333336</v>
      </c>
      <c r="B1599" s="1">
        <v>8.9</v>
      </c>
      <c r="C1599" s="1">
        <v>48.1</v>
      </c>
    </row>
    <row r="1600" spans="1:3">
      <c r="A1600" s="277">
        <v>39831.791666666664</v>
      </c>
      <c r="B1600" s="1">
        <v>8.9</v>
      </c>
      <c r="C1600" s="1">
        <v>48</v>
      </c>
    </row>
    <row r="1601" spans="1:3">
      <c r="A1601" s="277">
        <v>39831.8125</v>
      </c>
      <c r="B1601" s="1">
        <v>8.8000000000000007</v>
      </c>
      <c r="C1601" s="1">
        <v>47.8</v>
      </c>
    </row>
    <row r="1602" spans="1:3">
      <c r="A1602" s="277">
        <v>39831.833333333336</v>
      </c>
      <c r="B1602" s="1">
        <v>8.6999999999999993</v>
      </c>
      <c r="C1602" s="1">
        <v>47.7</v>
      </c>
    </row>
    <row r="1603" spans="1:3">
      <c r="A1603" s="277">
        <v>39831.854166666664</v>
      </c>
      <c r="B1603" s="1">
        <v>8.6</v>
      </c>
      <c r="C1603" s="1">
        <v>47.6</v>
      </c>
    </row>
    <row r="1604" spans="1:3">
      <c r="A1604" s="277">
        <v>39831.875</v>
      </c>
      <c r="B1604" s="1">
        <v>8.6</v>
      </c>
      <c r="C1604" s="1">
        <v>47.5</v>
      </c>
    </row>
    <row r="1605" spans="1:3">
      <c r="A1605" s="277">
        <v>39831.895833333336</v>
      </c>
      <c r="B1605" s="1">
        <v>8.6</v>
      </c>
      <c r="C1605" s="1">
        <v>47.4</v>
      </c>
    </row>
    <row r="1606" spans="1:3">
      <c r="A1606" s="277">
        <v>39831.916666666664</v>
      </c>
      <c r="B1606" s="1">
        <v>8.5</v>
      </c>
      <c r="C1606" s="1">
        <v>47.3</v>
      </c>
    </row>
    <row r="1607" spans="1:3">
      <c r="A1607" s="277">
        <v>39831.9375</v>
      </c>
      <c r="B1607" s="1">
        <v>8.4</v>
      </c>
      <c r="C1607" s="1">
        <v>47.1</v>
      </c>
    </row>
    <row r="1608" spans="1:3">
      <c r="A1608" s="277">
        <v>39831.958333333336</v>
      </c>
      <c r="B1608" s="1">
        <v>8.3000000000000007</v>
      </c>
      <c r="C1608" s="1">
        <v>46.9</v>
      </c>
    </row>
    <row r="1609" spans="1:3">
      <c r="A1609" s="277">
        <v>39831.979166666664</v>
      </c>
      <c r="B1609" s="1">
        <v>8.1999999999999993</v>
      </c>
      <c r="C1609" s="1">
        <v>46.8</v>
      </c>
    </row>
    <row r="1610" spans="1:3">
      <c r="A1610" s="277">
        <v>39832</v>
      </c>
      <c r="B1610" s="1">
        <v>8.1999999999999993</v>
      </c>
      <c r="C1610" s="1">
        <v>46.8</v>
      </c>
    </row>
    <row r="1611" spans="1:3">
      <c r="A1611" s="277">
        <v>39832.020833333336</v>
      </c>
      <c r="B1611" s="1">
        <v>8.1999999999999993</v>
      </c>
      <c r="C1611" s="1">
        <v>46.8</v>
      </c>
    </row>
    <row r="1612" spans="1:3">
      <c r="A1612" s="277">
        <v>39832.041666666664</v>
      </c>
      <c r="B1612" s="1">
        <v>8.1999999999999993</v>
      </c>
      <c r="C1612" s="1">
        <v>46.8</v>
      </c>
    </row>
    <row r="1613" spans="1:3">
      <c r="A1613" s="277">
        <v>39832.0625</v>
      </c>
      <c r="B1613" s="1">
        <v>8.1999999999999993</v>
      </c>
      <c r="C1613" s="1">
        <v>46.7</v>
      </c>
    </row>
    <row r="1614" spans="1:3">
      <c r="A1614" s="277">
        <v>39832.083333333336</v>
      </c>
      <c r="B1614" s="1">
        <v>8.1</v>
      </c>
      <c r="C1614" s="1">
        <v>46.5</v>
      </c>
    </row>
    <row r="1615" spans="1:3">
      <c r="A1615" s="277">
        <v>39832.104166666664</v>
      </c>
      <c r="B1615" s="1">
        <v>8</v>
      </c>
      <c r="C1615" s="1">
        <v>46.3</v>
      </c>
    </row>
    <row r="1616" spans="1:3">
      <c r="A1616" s="277">
        <v>39832.125</v>
      </c>
      <c r="B1616" s="1">
        <v>7.9</v>
      </c>
      <c r="C1616" s="1">
        <v>46.2</v>
      </c>
    </row>
    <row r="1617" spans="1:3">
      <c r="A1617" s="277">
        <v>39832.145833333336</v>
      </c>
      <c r="B1617" s="1">
        <v>7.9</v>
      </c>
      <c r="C1617" s="1">
        <v>46.2</v>
      </c>
    </row>
    <row r="1618" spans="1:3">
      <c r="A1618" s="277">
        <v>39832.166666666664</v>
      </c>
      <c r="B1618" s="1">
        <v>7.9</v>
      </c>
      <c r="C1618" s="1">
        <v>46.2</v>
      </c>
    </row>
    <row r="1619" spans="1:3">
      <c r="A1619" s="277">
        <v>39832.1875</v>
      </c>
      <c r="B1619" s="1">
        <v>7.9</v>
      </c>
      <c r="C1619" s="1">
        <v>46.2</v>
      </c>
    </row>
    <row r="1620" spans="1:3">
      <c r="A1620" s="277">
        <v>39832.208333333336</v>
      </c>
      <c r="B1620" s="1">
        <v>7.8</v>
      </c>
      <c r="C1620" s="1">
        <v>46.1</v>
      </c>
    </row>
    <row r="1621" spans="1:3">
      <c r="A1621" s="277">
        <v>39832.229166666664</v>
      </c>
      <c r="B1621" s="1">
        <v>7.7</v>
      </c>
      <c r="C1621" s="1">
        <v>45.9</v>
      </c>
    </row>
    <row r="1622" spans="1:3">
      <c r="A1622" s="277">
        <v>39832.25</v>
      </c>
      <c r="B1622" s="1">
        <v>7.6</v>
      </c>
      <c r="C1622" s="1">
        <v>45.7</v>
      </c>
    </row>
    <row r="1623" spans="1:3">
      <c r="A1623" s="277">
        <v>39832.270833333336</v>
      </c>
      <c r="B1623" s="1">
        <v>7.5</v>
      </c>
      <c r="C1623" s="1">
        <v>45.5</v>
      </c>
    </row>
    <row r="1624" spans="1:3">
      <c r="A1624" s="277">
        <v>39832.291666666664</v>
      </c>
      <c r="B1624" s="1">
        <v>7.5</v>
      </c>
      <c r="C1624" s="1">
        <v>45.4</v>
      </c>
    </row>
    <row r="1625" spans="1:3">
      <c r="A1625" s="277">
        <v>39832.3125</v>
      </c>
      <c r="B1625" s="1">
        <v>7.4</v>
      </c>
      <c r="C1625" s="1">
        <v>45.4</v>
      </c>
    </row>
    <row r="1626" spans="1:3">
      <c r="A1626" s="277">
        <v>39832.333333333336</v>
      </c>
      <c r="B1626" s="1">
        <v>7.4</v>
      </c>
      <c r="C1626" s="1">
        <v>45.4</v>
      </c>
    </row>
    <row r="1627" spans="1:3">
      <c r="A1627" s="277">
        <v>39832.354166666664</v>
      </c>
      <c r="B1627" s="1">
        <v>7.4</v>
      </c>
      <c r="C1627" s="1">
        <v>45.4</v>
      </c>
    </row>
    <row r="1628" spans="1:3">
      <c r="A1628" s="277">
        <v>39832.375</v>
      </c>
      <c r="B1628" s="1">
        <v>7.4</v>
      </c>
      <c r="C1628" s="1">
        <v>45.3</v>
      </c>
    </row>
    <row r="1629" spans="1:3">
      <c r="A1629" s="277">
        <v>39832.395833333336</v>
      </c>
      <c r="B1629" s="1">
        <v>7.3</v>
      </c>
      <c r="C1629" s="1">
        <v>45.2</v>
      </c>
    </row>
    <row r="1630" spans="1:3">
      <c r="A1630" s="277">
        <v>39832.416666666664</v>
      </c>
      <c r="B1630" s="1">
        <v>7.4</v>
      </c>
      <c r="C1630" s="1">
        <v>45.3</v>
      </c>
    </row>
    <row r="1631" spans="1:3">
      <c r="A1631" s="277">
        <v>39832.4375</v>
      </c>
      <c r="B1631" s="1">
        <v>7.5</v>
      </c>
      <c r="C1631" s="1">
        <v>45.5</v>
      </c>
    </row>
    <row r="1632" spans="1:3">
      <c r="A1632" s="277">
        <v>39832.458333333336</v>
      </c>
      <c r="B1632" s="1">
        <v>7.7</v>
      </c>
      <c r="C1632" s="1">
        <v>45.9</v>
      </c>
    </row>
    <row r="1633" spans="1:3">
      <c r="A1633" s="277">
        <v>39832.479166666664</v>
      </c>
      <c r="B1633" s="1">
        <v>8</v>
      </c>
      <c r="C1633" s="1">
        <v>46.3</v>
      </c>
    </row>
    <row r="1634" spans="1:3">
      <c r="A1634" s="277">
        <v>39832.5</v>
      </c>
      <c r="B1634" s="1">
        <v>8.1999999999999993</v>
      </c>
      <c r="C1634" s="1">
        <v>46.8</v>
      </c>
    </row>
    <row r="1635" spans="1:3">
      <c r="A1635" s="277">
        <v>39832.520833333336</v>
      </c>
      <c r="B1635" s="1">
        <v>8.4</v>
      </c>
      <c r="C1635" s="1">
        <v>47.1</v>
      </c>
    </row>
    <row r="1636" spans="1:3">
      <c r="A1636" s="277">
        <v>39832.541666666664</v>
      </c>
      <c r="B1636" s="1">
        <v>8.6</v>
      </c>
      <c r="C1636" s="1">
        <v>47.4</v>
      </c>
    </row>
    <row r="1637" spans="1:3">
      <c r="A1637" s="277">
        <v>39832.5625</v>
      </c>
      <c r="B1637" s="1">
        <v>8.6999999999999993</v>
      </c>
      <c r="C1637" s="1">
        <v>47.7</v>
      </c>
    </row>
    <row r="1638" spans="1:3">
      <c r="A1638" s="277">
        <v>39832.583333333336</v>
      </c>
      <c r="B1638" s="1">
        <v>8.9</v>
      </c>
      <c r="C1638" s="1">
        <v>48</v>
      </c>
    </row>
    <row r="1639" spans="1:3">
      <c r="A1639" s="277">
        <v>39832.604166666664</v>
      </c>
      <c r="B1639" s="1">
        <v>9</v>
      </c>
      <c r="C1639" s="1">
        <v>48.1</v>
      </c>
    </row>
    <row r="1640" spans="1:3">
      <c r="A1640" s="277">
        <v>39832.625</v>
      </c>
      <c r="B1640" s="1">
        <v>9</v>
      </c>
      <c r="C1640" s="1">
        <v>48.3</v>
      </c>
    </row>
    <row r="1641" spans="1:3">
      <c r="A1641" s="277">
        <v>39832.645833333336</v>
      </c>
      <c r="B1641" s="1">
        <v>9.1</v>
      </c>
      <c r="C1641" s="1">
        <v>48.3</v>
      </c>
    </row>
    <row r="1642" spans="1:3">
      <c r="A1642" s="277">
        <v>39832.666666666664</v>
      </c>
      <c r="B1642" s="1">
        <v>9.1</v>
      </c>
      <c r="C1642" s="1">
        <v>48.4</v>
      </c>
    </row>
    <row r="1643" spans="1:3">
      <c r="A1643" s="277">
        <v>39832.6875</v>
      </c>
      <c r="B1643" s="1">
        <v>9.1</v>
      </c>
      <c r="C1643" s="1">
        <v>48.4</v>
      </c>
    </row>
    <row r="1644" spans="1:3">
      <c r="A1644" s="277">
        <v>39832.708333333336</v>
      </c>
      <c r="B1644" s="1">
        <v>9.1</v>
      </c>
      <c r="C1644" s="1">
        <v>48.4</v>
      </c>
    </row>
    <row r="1645" spans="1:3">
      <c r="A1645" s="277">
        <v>39832.729166666664</v>
      </c>
      <c r="B1645" s="1">
        <v>9.1</v>
      </c>
      <c r="C1645" s="1">
        <v>48.4</v>
      </c>
    </row>
    <row r="1646" spans="1:3">
      <c r="A1646" s="277">
        <v>39832.75</v>
      </c>
      <c r="B1646" s="1">
        <v>9.1</v>
      </c>
      <c r="C1646" s="1">
        <v>48.3</v>
      </c>
    </row>
    <row r="1647" spans="1:3">
      <c r="A1647" s="277">
        <v>39832.770833333336</v>
      </c>
      <c r="B1647" s="1">
        <v>9</v>
      </c>
      <c r="C1647" s="1">
        <v>48.2</v>
      </c>
    </row>
    <row r="1648" spans="1:3">
      <c r="A1648" s="277">
        <v>39832.791666666664</v>
      </c>
      <c r="B1648" s="1">
        <v>8.9</v>
      </c>
      <c r="C1648" s="1">
        <v>48.1</v>
      </c>
    </row>
    <row r="1649" spans="1:3">
      <c r="A1649" s="277">
        <v>39832.8125</v>
      </c>
      <c r="B1649" s="1">
        <v>8.9</v>
      </c>
      <c r="C1649" s="1">
        <v>48</v>
      </c>
    </row>
    <row r="1650" spans="1:3">
      <c r="A1650" s="277">
        <v>39832.833333333336</v>
      </c>
      <c r="B1650" s="1">
        <v>8.8000000000000007</v>
      </c>
      <c r="C1650" s="1">
        <v>47.9</v>
      </c>
    </row>
    <row r="1651" spans="1:3">
      <c r="A1651" s="277">
        <v>39832.854166666664</v>
      </c>
      <c r="B1651" s="1">
        <v>8.8000000000000007</v>
      </c>
      <c r="C1651" s="1">
        <v>47.8</v>
      </c>
    </row>
    <row r="1652" spans="1:3">
      <c r="A1652" s="277">
        <v>39832.875</v>
      </c>
      <c r="B1652" s="1">
        <v>8.6999999999999993</v>
      </c>
      <c r="C1652" s="1">
        <v>47.6</v>
      </c>
    </row>
    <row r="1653" spans="1:3">
      <c r="A1653" s="277">
        <v>39832.895833333336</v>
      </c>
      <c r="B1653" s="1">
        <v>8.6</v>
      </c>
      <c r="C1653" s="1">
        <v>47.5</v>
      </c>
    </row>
    <row r="1654" spans="1:3">
      <c r="A1654" s="277">
        <v>39832.916666666664</v>
      </c>
      <c r="B1654" s="1">
        <v>8.5</v>
      </c>
      <c r="C1654" s="1">
        <v>47.3</v>
      </c>
    </row>
    <row r="1655" spans="1:3">
      <c r="A1655" s="277">
        <v>39832.9375</v>
      </c>
      <c r="B1655" s="1">
        <v>8.4</v>
      </c>
      <c r="C1655" s="1">
        <v>47.2</v>
      </c>
    </row>
    <row r="1656" spans="1:3">
      <c r="A1656" s="277">
        <v>39832.958333333336</v>
      </c>
      <c r="B1656" s="1">
        <v>8.4</v>
      </c>
      <c r="C1656" s="1">
        <v>47.2</v>
      </c>
    </row>
    <row r="1657" spans="1:3">
      <c r="A1657" s="277">
        <v>39832.979166666664</v>
      </c>
      <c r="B1657" s="1">
        <v>8.4</v>
      </c>
      <c r="C1657" s="1">
        <v>47.2</v>
      </c>
    </row>
    <row r="1658" spans="1:3">
      <c r="A1658" s="277">
        <v>39833</v>
      </c>
      <c r="B1658" s="1">
        <v>8.4</v>
      </c>
      <c r="C1658" s="1">
        <v>47.1</v>
      </c>
    </row>
    <row r="1659" spans="1:3">
      <c r="A1659" s="277">
        <v>39833.020833333336</v>
      </c>
      <c r="B1659" s="1">
        <v>8.3000000000000007</v>
      </c>
      <c r="C1659" s="1">
        <v>47</v>
      </c>
    </row>
    <row r="1660" spans="1:3">
      <c r="A1660" s="277">
        <v>39833.041666666664</v>
      </c>
      <c r="B1660" s="1">
        <v>8.3000000000000007</v>
      </c>
      <c r="C1660" s="1">
        <v>46.9</v>
      </c>
    </row>
    <row r="1661" spans="1:3">
      <c r="A1661" s="277">
        <v>39833.0625</v>
      </c>
      <c r="B1661" s="1">
        <v>8.1999999999999993</v>
      </c>
      <c r="C1661" s="1">
        <v>46.7</v>
      </c>
    </row>
    <row r="1662" spans="1:3">
      <c r="A1662" s="277">
        <v>39833.083333333336</v>
      </c>
      <c r="B1662" s="1">
        <v>8.1</v>
      </c>
      <c r="C1662" s="1">
        <v>46.6</v>
      </c>
    </row>
    <row r="1663" spans="1:3">
      <c r="A1663" s="277">
        <v>39833.104166666664</v>
      </c>
      <c r="B1663" s="1">
        <v>8</v>
      </c>
      <c r="C1663" s="1">
        <v>46.5</v>
      </c>
    </row>
    <row r="1664" spans="1:3">
      <c r="A1664" s="277">
        <v>39833.125</v>
      </c>
      <c r="B1664" s="1">
        <v>8</v>
      </c>
      <c r="C1664" s="1">
        <v>46.4</v>
      </c>
    </row>
    <row r="1665" spans="1:3">
      <c r="A1665" s="277">
        <v>39833.145833333336</v>
      </c>
      <c r="B1665" s="1">
        <v>8</v>
      </c>
      <c r="C1665" s="1">
        <v>46.4</v>
      </c>
    </row>
    <row r="1666" spans="1:3">
      <c r="A1666" s="277">
        <v>39833.166666666664</v>
      </c>
      <c r="B1666" s="1">
        <v>8</v>
      </c>
      <c r="C1666" s="1">
        <v>46.4</v>
      </c>
    </row>
    <row r="1667" spans="1:3">
      <c r="A1667" s="277">
        <v>39833.1875</v>
      </c>
      <c r="B1667" s="1">
        <v>7.9</v>
      </c>
      <c r="C1667" s="1">
        <v>46.3</v>
      </c>
    </row>
    <row r="1668" spans="1:3">
      <c r="A1668" s="277">
        <v>39833.208333333336</v>
      </c>
      <c r="B1668" s="1">
        <v>7.9</v>
      </c>
      <c r="C1668" s="1">
        <v>46.2</v>
      </c>
    </row>
    <row r="1669" spans="1:3">
      <c r="A1669" s="277">
        <v>39833.229166666664</v>
      </c>
      <c r="B1669" s="1">
        <v>7.8</v>
      </c>
      <c r="C1669" s="1">
        <v>46</v>
      </c>
    </row>
    <row r="1670" spans="1:3">
      <c r="A1670" s="277">
        <v>39833.25</v>
      </c>
      <c r="B1670" s="1">
        <v>7.7</v>
      </c>
      <c r="C1670" s="1">
        <v>45.9</v>
      </c>
    </row>
    <row r="1671" spans="1:3">
      <c r="A1671" s="277">
        <v>39833.270833333336</v>
      </c>
      <c r="B1671" s="1">
        <v>7.6</v>
      </c>
      <c r="C1671" s="1">
        <v>45.7</v>
      </c>
    </row>
    <row r="1672" spans="1:3">
      <c r="A1672" s="277">
        <v>39833.291666666664</v>
      </c>
      <c r="B1672" s="1">
        <v>7.5</v>
      </c>
      <c r="C1672" s="1">
        <v>45.6</v>
      </c>
    </row>
    <row r="1673" spans="1:3">
      <c r="A1673" s="277">
        <v>39833.3125</v>
      </c>
      <c r="B1673" s="1">
        <v>7.5</v>
      </c>
      <c r="C1673" s="1">
        <v>45.4</v>
      </c>
    </row>
    <row r="1674" spans="1:3">
      <c r="A1674" s="277">
        <v>39833.333333333336</v>
      </c>
      <c r="B1674" s="1">
        <v>7.4</v>
      </c>
      <c r="C1674" s="1">
        <v>45.4</v>
      </c>
    </row>
    <row r="1675" spans="1:3">
      <c r="A1675" s="277">
        <v>39833.354166666664</v>
      </c>
      <c r="B1675" s="1">
        <v>7.4</v>
      </c>
      <c r="C1675" s="1">
        <v>45.4</v>
      </c>
    </row>
    <row r="1676" spans="1:3">
      <c r="A1676" s="277">
        <v>39833.375</v>
      </c>
      <c r="B1676" s="1">
        <v>7.4</v>
      </c>
      <c r="C1676" s="1">
        <v>45.4</v>
      </c>
    </row>
    <row r="1677" spans="1:3">
      <c r="A1677" s="277">
        <v>39833.395833333336</v>
      </c>
      <c r="B1677" s="1">
        <v>7.4</v>
      </c>
      <c r="C1677" s="1">
        <v>45.4</v>
      </c>
    </row>
    <row r="1678" spans="1:3">
      <c r="A1678" s="277">
        <v>39833.416666666664</v>
      </c>
      <c r="B1678" s="1">
        <v>7.5</v>
      </c>
      <c r="C1678" s="1">
        <v>45.5</v>
      </c>
    </row>
    <row r="1679" spans="1:3">
      <c r="A1679" s="277">
        <v>39833.4375</v>
      </c>
      <c r="B1679" s="1">
        <v>7.6</v>
      </c>
      <c r="C1679" s="1">
        <v>45.8</v>
      </c>
    </row>
    <row r="1680" spans="1:3">
      <c r="A1680" s="277">
        <v>39833.458333333336</v>
      </c>
      <c r="B1680" s="1">
        <v>7.8</v>
      </c>
      <c r="C1680" s="1">
        <v>46</v>
      </c>
    </row>
    <row r="1681" spans="1:3">
      <c r="A1681" s="277">
        <v>39833.479166666664</v>
      </c>
      <c r="B1681" s="1">
        <v>8</v>
      </c>
      <c r="C1681" s="1">
        <v>46.5</v>
      </c>
    </row>
    <row r="1682" spans="1:3">
      <c r="A1682" s="277">
        <v>39833.5</v>
      </c>
      <c r="B1682" s="1">
        <v>8.3000000000000007</v>
      </c>
      <c r="C1682" s="1">
        <v>46.9</v>
      </c>
    </row>
    <row r="1683" spans="1:3">
      <c r="A1683" s="277">
        <v>39833.520833333336</v>
      </c>
      <c r="B1683" s="1">
        <v>8.5</v>
      </c>
      <c r="C1683" s="1">
        <v>47.2</v>
      </c>
    </row>
    <row r="1684" spans="1:3">
      <c r="A1684" s="277">
        <v>39833.541666666664</v>
      </c>
      <c r="B1684" s="1">
        <v>8.6</v>
      </c>
      <c r="C1684" s="1">
        <v>47.6</v>
      </c>
    </row>
    <row r="1685" spans="1:3">
      <c r="A1685" s="277">
        <v>39833.5625</v>
      </c>
      <c r="B1685" s="1">
        <v>8.8000000000000007</v>
      </c>
      <c r="C1685" s="1">
        <v>47.8</v>
      </c>
    </row>
    <row r="1686" spans="1:3">
      <c r="A1686" s="277">
        <v>39833.583333333336</v>
      </c>
      <c r="B1686" s="1">
        <v>8.9</v>
      </c>
      <c r="C1686" s="1">
        <v>48</v>
      </c>
    </row>
    <row r="1687" spans="1:3">
      <c r="A1687" s="277">
        <v>39833.604166666664</v>
      </c>
      <c r="B1687" s="1">
        <v>9</v>
      </c>
      <c r="C1687" s="1">
        <v>48.2</v>
      </c>
    </row>
    <row r="1688" spans="1:3">
      <c r="A1688" s="277">
        <v>39833.625</v>
      </c>
      <c r="B1688" s="1">
        <v>9</v>
      </c>
      <c r="C1688" s="1">
        <v>48.3</v>
      </c>
    </row>
    <row r="1689" spans="1:3">
      <c r="A1689" s="277">
        <v>39833.645833333336</v>
      </c>
      <c r="B1689" s="1">
        <v>9.1</v>
      </c>
      <c r="C1689" s="1">
        <v>48.4</v>
      </c>
    </row>
    <row r="1690" spans="1:3">
      <c r="A1690" s="277">
        <v>39833.666666666664</v>
      </c>
      <c r="B1690" s="1">
        <v>9.1</v>
      </c>
      <c r="C1690" s="1">
        <v>48.5</v>
      </c>
    </row>
    <row r="1691" spans="1:3">
      <c r="A1691" s="277">
        <v>39833.6875</v>
      </c>
      <c r="B1691" s="1">
        <v>9.1</v>
      </c>
      <c r="C1691" s="1">
        <v>48.5</v>
      </c>
    </row>
    <row r="1692" spans="1:3">
      <c r="A1692" s="277">
        <v>39833.708333333336</v>
      </c>
      <c r="B1692" s="1">
        <v>9.1</v>
      </c>
      <c r="C1692" s="1">
        <v>48.5</v>
      </c>
    </row>
    <row r="1693" spans="1:3">
      <c r="A1693" s="277">
        <v>39833.729166666664</v>
      </c>
      <c r="B1693" s="1">
        <v>9.1</v>
      </c>
      <c r="C1693" s="1">
        <v>48.4</v>
      </c>
    </row>
    <row r="1694" spans="1:3">
      <c r="A1694" s="277">
        <v>39833.75</v>
      </c>
      <c r="B1694" s="1">
        <v>9.1</v>
      </c>
      <c r="C1694" s="1">
        <v>48.4</v>
      </c>
    </row>
    <row r="1695" spans="1:3">
      <c r="A1695" s="277">
        <v>39833.770833333336</v>
      </c>
      <c r="B1695" s="1">
        <v>9</v>
      </c>
      <c r="C1695" s="1">
        <v>48.3</v>
      </c>
    </row>
    <row r="1696" spans="1:3">
      <c r="A1696" s="277">
        <v>39833.791666666664</v>
      </c>
      <c r="B1696" s="1">
        <v>9</v>
      </c>
      <c r="C1696" s="1">
        <v>48.2</v>
      </c>
    </row>
    <row r="1697" spans="1:3">
      <c r="A1697" s="277">
        <v>39833.8125</v>
      </c>
      <c r="B1697" s="1">
        <v>8.9</v>
      </c>
      <c r="C1697" s="1">
        <v>48.1</v>
      </c>
    </row>
    <row r="1698" spans="1:3">
      <c r="A1698" s="277">
        <v>39833.833333333336</v>
      </c>
      <c r="B1698" s="1">
        <v>8.9</v>
      </c>
      <c r="C1698" s="1">
        <v>48</v>
      </c>
    </row>
    <row r="1699" spans="1:3">
      <c r="A1699" s="277">
        <v>39833.854166666664</v>
      </c>
      <c r="B1699" s="1">
        <v>8.8000000000000007</v>
      </c>
      <c r="C1699" s="1">
        <v>47.8</v>
      </c>
    </row>
    <row r="1700" spans="1:3">
      <c r="A1700" s="277">
        <v>39833.875</v>
      </c>
      <c r="B1700" s="1">
        <v>8.6999999999999993</v>
      </c>
      <c r="C1700" s="1">
        <v>47.6</v>
      </c>
    </row>
    <row r="1701" spans="1:3">
      <c r="A1701" s="277">
        <v>39833.895833333336</v>
      </c>
      <c r="B1701" s="1">
        <v>8.6</v>
      </c>
      <c r="C1701" s="1">
        <v>47.5</v>
      </c>
    </row>
    <row r="1702" spans="1:3">
      <c r="A1702" s="277">
        <v>39833.916666666664</v>
      </c>
      <c r="B1702" s="1">
        <v>8.5</v>
      </c>
      <c r="C1702" s="1">
        <v>47.4</v>
      </c>
    </row>
    <row r="1703" spans="1:3">
      <c r="A1703" s="277">
        <v>39833.9375</v>
      </c>
      <c r="B1703" s="1">
        <v>8.5</v>
      </c>
      <c r="C1703" s="1">
        <v>47.3</v>
      </c>
    </row>
    <row r="1704" spans="1:3">
      <c r="A1704" s="277">
        <v>39833.958333333336</v>
      </c>
      <c r="B1704" s="1">
        <v>8.5</v>
      </c>
      <c r="C1704" s="1">
        <v>47.3</v>
      </c>
    </row>
    <row r="1705" spans="1:3">
      <c r="A1705" s="277">
        <v>39833.979166666664</v>
      </c>
      <c r="B1705" s="1">
        <v>8.5</v>
      </c>
      <c r="C1705" s="1">
        <v>47.2</v>
      </c>
    </row>
    <row r="1706" spans="1:3">
      <c r="A1706" s="277">
        <v>39834</v>
      </c>
      <c r="B1706" s="1">
        <v>8.4</v>
      </c>
      <c r="C1706" s="1">
        <v>47.1</v>
      </c>
    </row>
    <row r="1707" spans="1:3">
      <c r="A1707" s="277">
        <v>39834.020833333336</v>
      </c>
      <c r="B1707" s="1">
        <v>8.3000000000000007</v>
      </c>
      <c r="C1707" s="1">
        <v>46.9</v>
      </c>
    </row>
    <row r="1708" spans="1:3">
      <c r="A1708" s="277">
        <v>39834.041666666664</v>
      </c>
      <c r="B1708" s="1">
        <v>8.1999999999999993</v>
      </c>
      <c r="C1708" s="1">
        <v>46.8</v>
      </c>
    </row>
    <row r="1709" spans="1:3">
      <c r="A1709" s="277">
        <v>39834.0625</v>
      </c>
      <c r="B1709" s="1">
        <v>8.1999999999999993</v>
      </c>
      <c r="C1709" s="1">
        <v>46.8</v>
      </c>
    </row>
    <row r="1710" spans="1:3">
      <c r="A1710" s="277">
        <v>39834.083333333336</v>
      </c>
      <c r="B1710" s="1">
        <v>8.3000000000000007</v>
      </c>
      <c r="C1710" s="1">
        <v>46.9</v>
      </c>
    </row>
    <row r="1711" spans="1:3">
      <c r="A1711" s="277">
        <v>39834.104166666664</v>
      </c>
      <c r="B1711" s="1">
        <v>8.3000000000000007</v>
      </c>
      <c r="C1711" s="1">
        <v>47</v>
      </c>
    </row>
    <row r="1712" spans="1:3">
      <c r="A1712" s="277">
        <v>39834.125</v>
      </c>
      <c r="B1712" s="1">
        <v>8.4</v>
      </c>
      <c r="C1712" s="1">
        <v>47.1</v>
      </c>
    </row>
    <row r="1713" spans="1:3">
      <c r="A1713" s="277">
        <v>39834.145833333336</v>
      </c>
      <c r="B1713" s="1">
        <v>8.3000000000000007</v>
      </c>
      <c r="C1713" s="1">
        <v>47</v>
      </c>
    </row>
    <row r="1714" spans="1:3">
      <c r="A1714" s="277">
        <v>39834.166666666664</v>
      </c>
      <c r="B1714" s="1">
        <v>8.3000000000000007</v>
      </c>
      <c r="C1714" s="1">
        <v>46.9</v>
      </c>
    </row>
    <row r="1715" spans="1:3">
      <c r="A1715" s="277">
        <v>39834.1875</v>
      </c>
      <c r="B1715" s="1">
        <v>8.1999999999999993</v>
      </c>
      <c r="C1715" s="1">
        <v>46.8</v>
      </c>
    </row>
    <row r="1716" spans="1:3">
      <c r="A1716" s="277">
        <v>39834.208333333336</v>
      </c>
      <c r="B1716" s="1">
        <v>8.1999999999999993</v>
      </c>
      <c r="C1716" s="1">
        <v>46.8</v>
      </c>
    </row>
    <row r="1717" spans="1:3">
      <c r="A1717" s="277">
        <v>39834.229166666664</v>
      </c>
      <c r="B1717" s="1">
        <v>8.1999999999999993</v>
      </c>
      <c r="C1717" s="1">
        <v>46.7</v>
      </c>
    </row>
    <row r="1718" spans="1:3">
      <c r="A1718" s="277">
        <v>39834.25</v>
      </c>
      <c r="B1718" s="1">
        <v>8.1999999999999993</v>
      </c>
      <c r="C1718" s="1">
        <v>46.7</v>
      </c>
    </row>
    <row r="1719" spans="1:3">
      <c r="A1719" s="277">
        <v>39834.270833333336</v>
      </c>
      <c r="B1719" s="1">
        <v>8.1999999999999993</v>
      </c>
      <c r="C1719" s="1">
        <v>46.7</v>
      </c>
    </row>
    <row r="1720" spans="1:3">
      <c r="A1720" s="277">
        <v>39834.291666666664</v>
      </c>
      <c r="B1720" s="1">
        <v>8.1</v>
      </c>
      <c r="C1720" s="1">
        <v>46.6</v>
      </c>
    </row>
    <row r="1721" spans="1:3">
      <c r="A1721" s="277">
        <v>39834.3125</v>
      </c>
      <c r="B1721" s="1">
        <v>8.1</v>
      </c>
      <c r="C1721" s="1">
        <v>46.5</v>
      </c>
    </row>
    <row r="1722" spans="1:3">
      <c r="A1722" s="277">
        <v>39834.333333333336</v>
      </c>
      <c r="B1722" s="1">
        <v>8</v>
      </c>
      <c r="C1722" s="1">
        <v>46.5</v>
      </c>
    </row>
    <row r="1723" spans="1:3">
      <c r="A1723" s="277">
        <v>39834.354166666664</v>
      </c>
      <c r="B1723" s="1">
        <v>8</v>
      </c>
      <c r="C1723" s="1">
        <v>46.4</v>
      </c>
    </row>
    <row r="1724" spans="1:3">
      <c r="A1724" s="277">
        <v>39834.375</v>
      </c>
      <c r="B1724" s="1">
        <v>8.1</v>
      </c>
      <c r="C1724" s="1">
        <v>46.5</v>
      </c>
    </row>
    <row r="1725" spans="1:3">
      <c r="A1725" s="277">
        <v>39834.395833333336</v>
      </c>
      <c r="B1725" s="1">
        <v>8.1999999999999993</v>
      </c>
      <c r="C1725" s="1">
        <v>46.8</v>
      </c>
    </row>
    <row r="1726" spans="1:3">
      <c r="A1726" s="277">
        <v>39834.416666666664</v>
      </c>
      <c r="B1726" s="1">
        <v>8.3000000000000007</v>
      </c>
      <c r="C1726" s="1">
        <v>47</v>
      </c>
    </row>
    <row r="1727" spans="1:3">
      <c r="A1727" s="277">
        <v>39834.4375</v>
      </c>
      <c r="B1727" s="1">
        <v>8.4</v>
      </c>
      <c r="C1727" s="1">
        <v>47.2</v>
      </c>
    </row>
    <row r="1728" spans="1:3">
      <c r="A1728" s="277">
        <v>39834.458333333336</v>
      </c>
      <c r="B1728" s="1">
        <v>8.5</v>
      </c>
      <c r="C1728" s="1">
        <v>47.3</v>
      </c>
    </row>
    <row r="1729" spans="1:3">
      <c r="A1729" s="277">
        <v>39834.479166666664</v>
      </c>
      <c r="B1729" s="1">
        <v>8.6</v>
      </c>
      <c r="C1729" s="1">
        <v>47.4</v>
      </c>
    </row>
    <row r="1730" spans="1:3">
      <c r="A1730" s="277">
        <v>39834.5</v>
      </c>
      <c r="B1730" s="1">
        <v>8.6999999999999993</v>
      </c>
      <c r="C1730" s="1">
        <v>47.6</v>
      </c>
    </row>
    <row r="1731" spans="1:3">
      <c r="A1731" s="277">
        <v>39834.520833333336</v>
      </c>
      <c r="B1731" s="1">
        <v>8.8000000000000007</v>
      </c>
      <c r="C1731" s="1">
        <v>47.8</v>
      </c>
    </row>
    <row r="1732" spans="1:3">
      <c r="A1732" s="277">
        <v>39834.541666666664</v>
      </c>
      <c r="B1732" s="1">
        <v>8.9</v>
      </c>
      <c r="C1732" s="1">
        <v>48</v>
      </c>
    </row>
    <row r="1733" spans="1:3">
      <c r="A1733" s="277">
        <v>39834.5625</v>
      </c>
      <c r="B1733" s="1">
        <v>9</v>
      </c>
      <c r="C1733" s="1">
        <v>48.2</v>
      </c>
    </row>
    <row r="1734" spans="1:3">
      <c r="A1734" s="277">
        <v>39834.583333333336</v>
      </c>
      <c r="B1734" s="1">
        <v>9.1</v>
      </c>
      <c r="C1734" s="1">
        <v>48.3</v>
      </c>
    </row>
    <row r="1735" spans="1:3">
      <c r="A1735" s="277">
        <v>39834.604166666664</v>
      </c>
      <c r="B1735" s="1">
        <v>9.1</v>
      </c>
      <c r="C1735" s="1">
        <v>48.4</v>
      </c>
    </row>
    <row r="1736" spans="1:3">
      <c r="A1736" s="277">
        <v>39834.625</v>
      </c>
      <c r="B1736" s="1">
        <v>9.1999999999999993</v>
      </c>
      <c r="C1736" s="1">
        <v>48.5</v>
      </c>
    </row>
    <row r="1737" spans="1:3">
      <c r="A1737" s="277">
        <v>39834.645833333336</v>
      </c>
      <c r="B1737" s="1">
        <v>9.1999999999999993</v>
      </c>
      <c r="C1737" s="1">
        <v>48.6</v>
      </c>
    </row>
    <row r="1738" spans="1:3">
      <c r="A1738" s="277">
        <v>39834.666666666664</v>
      </c>
      <c r="B1738" s="1">
        <v>9.3000000000000007</v>
      </c>
      <c r="C1738" s="1">
        <v>48.7</v>
      </c>
    </row>
    <row r="1739" spans="1:3">
      <c r="A1739" s="277">
        <v>39834.6875</v>
      </c>
      <c r="B1739" s="1">
        <v>9.3000000000000007</v>
      </c>
      <c r="C1739" s="1">
        <v>48.7</v>
      </c>
    </row>
    <row r="1740" spans="1:3">
      <c r="A1740" s="277">
        <v>39834.708333333336</v>
      </c>
      <c r="B1740" s="1">
        <v>9.3000000000000007</v>
      </c>
      <c r="C1740" s="1">
        <v>48.8</v>
      </c>
    </row>
    <row r="1741" spans="1:3">
      <c r="A1741" s="277">
        <v>39834.729166666664</v>
      </c>
      <c r="B1741" s="1">
        <v>9.3000000000000007</v>
      </c>
      <c r="C1741" s="1">
        <v>48.8</v>
      </c>
    </row>
    <row r="1742" spans="1:3">
      <c r="A1742" s="277">
        <v>39834.75</v>
      </c>
      <c r="B1742" s="1">
        <v>9.3000000000000007</v>
      </c>
      <c r="C1742" s="1">
        <v>48.8</v>
      </c>
    </row>
    <row r="1743" spans="1:3">
      <c r="A1743" s="277">
        <v>39834.770833333336</v>
      </c>
      <c r="B1743" s="1">
        <v>9.3000000000000007</v>
      </c>
      <c r="C1743" s="1">
        <v>48.8</v>
      </c>
    </row>
    <row r="1744" spans="1:3">
      <c r="A1744" s="277">
        <v>39834.791666666664</v>
      </c>
      <c r="B1744" s="1">
        <v>9.4</v>
      </c>
      <c r="C1744" s="1">
        <v>48.8</v>
      </c>
    </row>
    <row r="1745" spans="1:3">
      <c r="A1745" s="277">
        <v>39834.8125</v>
      </c>
      <c r="B1745" s="1">
        <v>9.4</v>
      </c>
      <c r="C1745" s="1">
        <v>48.8</v>
      </c>
    </row>
    <row r="1746" spans="1:3">
      <c r="A1746" s="277">
        <v>39834.833333333336</v>
      </c>
      <c r="B1746" s="1">
        <v>9.4</v>
      </c>
      <c r="C1746" s="1">
        <v>48.9</v>
      </c>
    </row>
    <row r="1747" spans="1:3">
      <c r="A1747" s="277">
        <v>39834.854166666664</v>
      </c>
      <c r="B1747" s="1">
        <v>9.4</v>
      </c>
      <c r="C1747" s="1">
        <v>48.9</v>
      </c>
    </row>
    <row r="1748" spans="1:3">
      <c r="A1748" s="277">
        <v>39834.875</v>
      </c>
      <c r="B1748" s="1">
        <v>9.4</v>
      </c>
      <c r="C1748" s="1">
        <v>49</v>
      </c>
    </row>
    <row r="1749" spans="1:3">
      <c r="A1749" s="277">
        <v>39834.895833333336</v>
      </c>
      <c r="B1749" s="1">
        <v>9.5</v>
      </c>
      <c r="C1749" s="1">
        <v>49</v>
      </c>
    </row>
    <row r="1750" spans="1:3">
      <c r="A1750" s="277">
        <v>39834.916666666664</v>
      </c>
      <c r="B1750" s="1">
        <v>9.5</v>
      </c>
      <c r="C1750" s="1">
        <v>49.1</v>
      </c>
    </row>
    <row r="1751" spans="1:3">
      <c r="A1751" s="277">
        <v>39834.9375</v>
      </c>
      <c r="B1751" s="1">
        <v>9.5</v>
      </c>
      <c r="C1751" s="1">
        <v>49.1</v>
      </c>
    </row>
    <row r="1752" spans="1:3">
      <c r="A1752" s="277">
        <v>39834.958333333336</v>
      </c>
      <c r="B1752" s="1">
        <v>9.5</v>
      </c>
      <c r="C1752" s="1">
        <v>49.2</v>
      </c>
    </row>
    <row r="1753" spans="1:3">
      <c r="A1753" s="277">
        <v>39834.979166666664</v>
      </c>
      <c r="B1753" s="1">
        <v>9.5</v>
      </c>
      <c r="C1753" s="1">
        <v>49.2</v>
      </c>
    </row>
    <row r="1754" spans="1:3">
      <c r="A1754" s="277">
        <v>39835</v>
      </c>
      <c r="B1754" s="1">
        <v>9.6</v>
      </c>
      <c r="C1754" s="1">
        <v>49.2</v>
      </c>
    </row>
    <row r="1755" spans="1:3">
      <c r="A1755" s="277">
        <v>39835.020833333336</v>
      </c>
      <c r="B1755" s="1">
        <v>9.6</v>
      </c>
      <c r="C1755" s="1">
        <v>49.2</v>
      </c>
    </row>
    <row r="1756" spans="1:3">
      <c r="A1756" s="277">
        <v>39835.041666666664</v>
      </c>
      <c r="B1756" s="1">
        <v>9.6</v>
      </c>
      <c r="C1756" s="1">
        <v>49.3</v>
      </c>
    </row>
    <row r="1757" spans="1:3">
      <c r="A1757" s="277">
        <v>39835.0625</v>
      </c>
      <c r="B1757" s="1">
        <v>9.6999999999999993</v>
      </c>
      <c r="C1757" s="1">
        <v>49.4</v>
      </c>
    </row>
    <row r="1758" spans="1:3">
      <c r="A1758" s="277">
        <v>39835.083333333336</v>
      </c>
      <c r="B1758" s="1">
        <v>9.6999999999999993</v>
      </c>
      <c r="C1758" s="1">
        <v>49.4</v>
      </c>
    </row>
    <row r="1759" spans="1:3">
      <c r="A1759" s="277">
        <v>39835.104166666664</v>
      </c>
      <c r="B1759" s="1">
        <v>9.6999999999999993</v>
      </c>
      <c r="C1759" s="1">
        <v>49.4</v>
      </c>
    </row>
    <row r="1760" spans="1:3">
      <c r="A1760" s="277">
        <v>39835.125</v>
      </c>
      <c r="B1760" s="1">
        <v>9.6999999999999993</v>
      </c>
      <c r="C1760" s="1">
        <v>49.4</v>
      </c>
    </row>
    <row r="1761" spans="1:3">
      <c r="A1761" s="277">
        <v>39835.145833333336</v>
      </c>
      <c r="B1761" s="1">
        <v>9.6999999999999993</v>
      </c>
      <c r="C1761" s="1">
        <v>49.5</v>
      </c>
    </row>
    <row r="1762" spans="1:3">
      <c r="A1762" s="277">
        <v>39835.166666666664</v>
      </c>
      <c r="B1762" s="1">
        <v>9.6999999999999993</v>
      </c>
      <c r="C1762" s="1">
        <v>49.5</v>
      </c>
    </row>
    <row r="1763" spans="1:3">
      <c r="A1763" s="277">
        <v>39835.1875</v>
      </c>
      <c r="B1763" s="1">
        <v>9.8000000000000007</v>
      </c>
      <c r="C1763" s="1">
        <v>49.6</v>
      </c>
    </row>
    <row r="1764" spans="1:3">
      <c r="A1764" s="277">
        <v>39835.208333333336</v>
      </c>
      <c r="B1764" s="1">
        <v>9.8000000000000007</v>
      </c>
      <c r="C1764" s="1">
        <v>49.6</v>
      </c>
    </row>
    <row r="1765" spans="1:3">
      <c r="A1765" s="277">
        <v>39835.229166666664</v>
      </c>
      <c r="B1765" s="1">
        <v>9.8000000000000007</v>
      </c>
      <c r="C1765" s="1">
        <v>49.6</v>
      </c>
    </row>
    <row r="1766" spans="1:3">
      <c r="A1766" s="277">
        <v>39835.25</v>
      </c>
      <c r="B1766" s="1">
        <v>9.8000000000000007</v>
      </c>
      <c r="C1766" s="1">
        <v>49.6</v>
      </c>
    </row>
    <row r="1767" spans="1:3">
      <c r="A1767" s="277">
        <v>39835.270833333336</v>
      </c>
      <c r="B1767" s="1">
        <v>9.8000000000000007</v>
      </c>
      <c r="C1767" s="1">
        <v>49.6</v>
      </c>
    </row>
    <row r="1768" spans="1:3">
      <c r="A1768" s="277">
        <v>39835.291666666664</v>
      </c>
      <c r="B1768" s="1">
        <v>9.8000000000000007</v>
      </c>
      <c r="C1768" s="1">
        <v>49.6</v>
      </c>
    </row>
    <row r="1769" spans="1:3">
      <c r="A1769" s="277">
        <v>39835.3125</v>
      </c>
      <c r="B1769" s="1">
        <v>9.8000000000000007</v>
      </c>
      <c r="C1769" s="1">
        <v>49.6</v>
      </c>
    </row>
    <row r="1770" spans="1:3">
      <c r="A1770" s="277">
        <v>39835.333333333336</v>
      </c>
      <c r="B1770" s="1">
        <v>9.8000000000000007</v>
      </c>
      <c r="C1770" s="1">
        <v>49.7</v>
      </c>
    </row>
    <row r="1771" spans="1:3">
      <c r="A1771" s="277">
        <v>39835.354166666664</v>
      </c>
      <c r="B1771" s="1">
        <v>9.9</v>
      </c>
      <c r="C1771" s="1">
        <v>49.7</v>
      </c>
    </row>
    <row r="1772" spans="1:3">
      <c r="A1772" s="277">
        <v>39835.375</v>
      </c>
      <c r="B1772" s="1">
        <v>9.9</v>
      </c>
      <c r="C1772" s="1">
        <v>49.7</v>
      </c>
    </row>
    <row r="1773" spans="1:3">
      <c r="A1773" s="277">
        <v>39835.395833333336</v>
      </c>
      <c r="B1773" s="1">
        <v>9.9</v>
      </c>
      <c r="C1773" s="1">
        <v>49.7</v>
      </c>
    </row>
    <row r="1774" spans="1:3">
      <c r="A1774" s="277">
        <v>39835.416666666664</v>
      </c>
      <c r="B1774" s="1">
        <v>9.9</v>
      </c>
      <c r="C1774" s="1">
        <v>49.8</v>
      </c>
    </row>
    <row r="1775" spans="1:3">
      <c r="A1775" s="277">
        <v>39835.4375</v>
      </c>
      <c r="B1775" s="1">
        <v>9.9</v>
      </c>
      <c r="C1775" s="1">
        <v>49.9</v>
      </c>
    </row>
    <row r="1776" spans="1:3">
      <c r="A1776" s="277">
        <v>39835.458333333336</v>
      </c>
      <c r="B1776" s="1">
        <v>10</v>
      </c>
      <c r="C1776" s="1">
        <v>49.9</v>
      </c>
    </row>
    <row r="1777" spans="1:3">
      <c r="A1777" s="277">
        <v>39835.479166666664</v>
      </c>
      <c r="B1777" s="1">
        <v>10</v>
      </c>
      <c r="C1777" s="1">
        <v>50</v>
      </c>
    </row>
    <row r="1778" spans="1:3">
      <c r="A1778" s="277">
        <v>39835.5</v>
      </c>
      <c r="B1778" s="1">
        <v>10</v>
      </c>
      <c r="C1778" s="1">
        <v>50</v>
      </c>
    </row>
    <row r="1779" spans="1:3">
      <c r="A1779" s="277">
        <v>39835.520833333336</v>
      </c>
      <c r="B1779" s="1">
        <v>10.1</v>
      </c>
      <c r="C1779" s="1">
        <v>50.1</v>
      </c>
    </row>
    <row r="1780" spans="1:3">
      <c r="A1780" s="277">
        <v>39835.541666666664</v>
      </c>
      <c r="B1780" s="1">
        <v>10.1</v>
      </c>
      <c r="C1780" s="1">
        <v>50.2</v>
      </c>
    </row>
    <row r="1781" spans="1:3">
      <c r="A1781" s="277">
        <v>39835.5625</v>
      </c>
      <c r="B1781" s="1">
        <v>10.1</v>
      </c>
      <c r="C1781" s="1">
        <v>50.3</v>
      </c>
    </row>
    <row r="1782" spans="1:3">
      <c r="A1782" s="277">
        <v>39835.583333333336</v>
      </c>
      <c r="B1782" s="1">
        <v>10.199999999999999</v>
      </c>
      <c r="C1782" s="1">
        <v>50.4</v>
      </c>
    </row>
    <row r="1783" spans="1:3">
      <c r="A1783" s="277">
        <v>39835.604166666664</v>
      </c>
      <c r="B1783" s="1">
        <v>10.3</v>
      </c>
      <c r="C1783" s="1">
        <v>50.5</v>
      </c>
    </row>
    <row r="1784" spans="1:3">
      <c r="A1784" s="277">
        <v>39835.625</v>
      </c>
      <c r="B1784" s="1">
        <v>10.3</v>
      </c>
      <c r="C1784" s="1">
        <v>50.6</v>
      </c>
    </row>
    <row r="1785" spans="1:3">
      <c r="A1785" s="277">
        <v>39835.645833333336</v>
      </c>
      <c r="B1785" s="1">
        <v>10.3</v>
      </c>
      <c r="C1785" s="1">
        <v>50.6</v>
      </c>
    </row>
    <row r="1786" spans="1:3">
      <c r="A1786" s="277">
        <v>39835.666666666664</v>
      </c>
      <c r="B1786" s="1">
        <v>10.3</v>
      </c>
      <c r="C1786" s="1">
        <v>50.6</v>
      </c>
    </row>
    <row r="1787" spans="1:3">
      <c r="A1787" s="277">
        <v>39835.6875</v>
      </c>
      <c r="B1787" s="1">
        <v>10.3</v>
      </c>
      <c r="C1787" s="1">
        <v>50.6</v>
      </c>
    </row>
    <row r="1788" spans="1:3">
      <c r="A1788" s="277">
        <v>39835.708333333336</v>
      </c>
      <c r="B1788" s="1">
        <v>10.3</v>
      </c>
      <c r="C1788" s="1">
        <v>50.6</v>
      </c>
    </row>
    <row r="1789" spans="1:3">
      <c r="A1789" s="277">
        <v>39835.729166666664</v>
      </c>
      <c r="B1789" s="1">
        <v>10.3</v>
      </c>
      <c r="C1789" s="1">
        <v>50.6</v>
      </c>
    </row>
    <row r="1790" spans="1:3">
      <c r="A1790" s="277">
        <v>39835.75</v>
      </c>
      <c r="B1790" s="1">
        <v>10.3</v>
      </c>
      <c r="C1790" s="1">
        <v>50.6</v>
      </c>
    </row>
    <row r="1791" spans="1:3">
      <c r="A1791" s="277">
        <v>39835.770833333336</v>
      </c>
      <c r="B1791" s="1">
        <v>10.4</v>
      </c>
      <c r="C1791" s="1">
        <v>50.7</v>
      </c>
    </row>
    <row r="1792" spans="1:3">
      <c r="A1792" s="277">
        <v>39835.791666666664</v>
      </c>
      <c r="B1792" s="1">
        <v>10.4</v>
      </c>
      <c r="C1792" s="1">
        <v>50.7</v>
      </c>
    </row>
    <row r="1793" spans="1:3">
      <c r="A1793" s="277">
        <v>39835.8125</v>
      </c>
      <c r="B1793" s="1">
        <v>10.4</v>
      </c>
      <c r="C1793" s="1">
        <v>50.7</v>
      </c>
    </row>
    <row r="1794" spans="1:3">
      <c r="A1794" s="277">
        <v>39835.833333333336</v>
      </c>
      <c r="B1794" s="1">
        <v>10.4</v>
      </c>
      <c r="C1794" s="1">
        <v>50.8</v>
      </c>
    </row>
    <row r="1795" spans="1:3">
      <c r="A1795" s="277">
        <v>39835.854166666664</v>
      </c>
      <c r="B1795" s="1">
        <v>10.5</v>
      </c>
      <c r="C1795" s="1">
        <v>50.9</v>
      </c>
    </row>
    <row r="1796" spans="1:3">
      <c r="A1796" s="277">
        <v>39835.875</v>
      </c>
      <c r="B1796" s="1">
        <v>10.6</v>
      </c>
      <c r="C1796" s="1">
        <v>51.1</v>
      </c>
    </row>
    <row r="1797" spans="1:3">
      <c r="A1797" s="277">
        <v>39835.895833333336</v>
      </c>
      <c r="B1797" s="1">
        <v>10.6</v>
      </c>
      <c r="C1797" s="1">
        <v>51.1</v>
      </c>
    </row>
    <row r="1798" spans="1:3">
      <c r="A1798" s="277">
        <v>39835.916666666664</v>
      </c>
      <c r="B1798" s="1">
        <v>10.6</v>
      </c>
      <c r="C1798" s="1">
        <v>51</v>
      </c>
    </row>
    <row r="1799" spans="1:3">
      <c r="A1799" s="277">
        <v>39835.9375</v>
      </c>
      <c r="B1799" s="1">
        <v>10.5</v>
      </c>
      <c r="C1799" s="1">
        <v>51</v>
      </c>
    </row>
    <row r="1800" spans="1:3">
      <c r="A1800" s="277">
        <v>39835.958333333336</v>
      </c>
      <c r="B1800" s="1">
        <v>10.5</v>
      </c>
      <c r="C1800" s="1">
        <v>50.9</v>
      </c>
    </row>
    <row r="1801" spans="1:3">
      <c r="A1801" s="277">
        <v>39835.979166666664</v>
      </c>
      <c r="B1801" s="1">
        <v>10.4</v>
      </c>
      <c r="C1801" s="1">
        <v>50.8</v>
      </c>
    </row>
    <row r="1802" spans="1:3">
      <c r="A1802" s="277">
        <v>39836</v>
      </c>
      <c r="B1802" s="1">
        <v>10.4</v>
      </c>
      <c r="C1802" s="1">
        <v>50.7</v>
      </c>
    </row>
    <row r="1803" spans="1:3">
      <c r="A1803" s="277">
        <v>39836.020833333336</v>
      </c>
      <c r="B1803" s="1">
        <v>10.3</v>
      </c>
      <c r="C1803" s="1">
        <v>50.6</v>
      </c>
    </row>
    <row r="1804" spans="1:3">
      <c r="A1804" s="277">
        <v>39836.041666666664</v>
      </c>
      <c r="B1804" s="1">
        <v>10.3</v>
      </c>
      <c r="C1804" s="1">
        <v>50.6</v>
      </c>
    </row>
    <row r="1805" spans="1:3">
      <c r="A1805" s="277">
        <v>39836.0625</v>
      </c>
      <c r="B1805" s="1">
        <v>10.3</v>
      </c>
      <c r="C1805" s="1">
        <v>50.6</v>
      </c>
    </row>
    <row r="1806" spans="1:3">
      <c r="A1806" s="277">
        <v>39836.083333333336</v>
      </c>
      <c r="B1806" s="1">
        <v>10.3</v>
      </c>
      <c r="C1806" s="1">
        <v>50.5</v>
      </c>
    </row>
    <row r="1807" spans="1:3">
      <c r="A1807" s="277">
        <v>39836.104166666664</v>
      </c>
      <c r="B1807" s="1">
        <v>10.199999999999999</v>
      </c>
      <c r="C1807" s="1">
        <v>50.4</v>
      </c>
    </row>
    <row r="1808" spans="1:3">
      <c r="A1808" s="277">
        <v>39836.125</v>
      </c>
      <c r="B1808" s="1">
        <v>10.1</v>
      </c>
      <c r="C1808" s="1">
        <v>50.3</v>
      </c>
    </row>
    <row r="1809" spans="1:3">
      <c r="A1809" s="277">
        <v>39836.145833333336</v>
      </c>
      <c r="B1809" s="1">
        <v>10.1</v>
      </c>
      <c r="C1809" s="1">
        <v>50.1</v>
      </c>
    </row>
    <row r="1810" spans="1:3">
      <c r="A1810" s="277">
        <v>39836.166666666664</v>
      </c>
      <c r="B1810" s="1">
        <v>10.1</v>
      </c>
      <c r="C1810" s="1">
        <v>50.1</v>
      </c>
    </row>
    <row r="1811" spans="1:3">
      <c r="A1811" s="277">
        <v>39836.1875</v>
      </c>
      <c r="B1811" s="1">
        <v>10</v>
      </c>
      <c r="C1811" s="1">
        <v>50</v>
      </c>
    </row>
    <row r="1812" spans="1:3">
      <c r="A1812" s="277">
        <v>39836.208333333336</v>
      </c>
      <c r="B1812" s="1">
        <v>10</v>
      </c>
      <c r="C1812" s="1">
        <v>49.9</v>
      </c>
    </row>
    <row r="1813" spans="1:3">
      <c r="A1813" s="277">
        <v>39836.229166666664</v>
      </c>
      <c r="B1813" s="1">
        <v>9.9</v>
      </c>
      <c r="C1813" s="1">
        <v>49.8</v>
      </c>
    </row>
    <row r="1814" spans="1:3">
      <c r="A1814" s="277">
        <v>39836.25</v>
      </c>
      <c r="B1814" s="1">
        <v>9.8000000000000007</v>
      </c>
      <c r="C1814" s="1">
        <v>49.7</v>
      </c>
    </row>
    <row r="1815" spans="1:3">
      <c r="A1815" s="277">
        <v>39836.270833333336</v>
      </c>
      <c r="B1815" s="1">
        <v>9.8000000000000007</v>
      </c>
      <c r="C1815" s="1">
        <v>49.6</v>
      </c>
    </row>
    <row r="1816" spans="1:3">
      <c r="A1816" s="277">
        <v>39836.291666666664</v>
      </c>
      <c r="B1816" s="1">
        <v>9.6999999999999993</v>
      </c>
      <c r="C1816" s="1">
        <v>49.4</v>
      </c>
    </row>
    <row r="1817" spans="1:3">
      <c r="A1817" s="277">
        <v>39836.3125</v>
      </c>
      <c r="B1817" s="1">
        <v>9.6</v>
      </c>
      <c r="C1817" s="1">
        <v>49.3</v>
      </c>
    </row>
    <row r="1818" spans="1:3">
      <c r="A1818" s="277">
        <v>39836.333333333336</v>
      </c>
      <c r="B1818" s="1">
        <v>9.6</v>
      </c>
      <c r="C1818" s="1">
        <v>49.2</v>
      </c>
    </row>
    <row r="1819" spans="1:3">
      <c r="A1819" s="277">
        <v>39836.354166666664</v>
      </c>
      <c r="B1819" s="1">
        <v>9.5</v>
      </c>
      <c r="C1819" s="1">
        <v>49.1</v>
      </c>
    </row>
    <row r="1820" spans="1:3">
      <c r="A1820" s="277">
        <v>39836.375</v>
      </c>
      <c r="B1820" s="1">
        <v>9.5</v>
      </c>
      <c r="C1820" s="1">
        <v>49.1</v>
      </c>
    </row>
    <row r="1821" spans="1:3">
      <c r="A1821" s="277">
        <v>39836.395833333336</v>
      </c>
      <c r="B1821" s="1">
        <v>9.5</v>
      </c>
      <c r="C1821" s="1">
        <v>49.1</v>
      </c>
    </row>
    <row r="1822" spans="1:3">
      <c r="A1822" s="277">
        <v>39836.416666666664</v>
      </c>
      <c r="B1822" s="1">
        <v>9.6</v>
      </c>
      <c r="C1822" s="1">
        <v>49.2</v>
      </c>
    </row>
    <row r="1823" spans="1:3">
      <c r="A1823" s="277">
        <v>39836.4375</v>
      </c>
      <c r="B1823" s="1">
        <v>9.6</v>
      </c>
      <c r="C1823" s="1">
        <v>49.3</v>
      </c>
    </row>
    <row r="1824" spans="1:3">
      <c r="A1824" s="277">
        <v>39836.458333333336</v>
      </c>
      <c r="B1824" s="1">
        <v>9.6999999999999993</v>
      </c>
      <c r="C1824" s="1">
        <v>49.4</v>
      </c>
    </row>
    <row r="1825" spans="1:3">
      <c r="A1825" s="277">
        <v>39836.479166666664</v>
      </c>
      <c r="B1825" s="1">
        <v>9.6999999999999993</v>
      </c>
      <c r="C1825" s="1">
        <v>49.5</v>
      </c>
    </row>
    <row r="1826" spans="1:3">
      <c r="A1826" s="277">
        <v>39836.5</v>
      </c>
      <c r="B1826" s="1">
        <v>9.8000000000000007</v>
      </c>
      <c r="C1826" s="1">
        <v>49.6</v>
      </c>
    </row>
    <row r="1827" spans="1:3">
      <c r="A1827" s="277">
        <v>39836.520833333336</v>
      </c>
      <c r="B1827" s="1">
        <v>9.9</v>
      </c>
      <c r="C1827" s="1">
        <v>49.9</v>
      </c>
    </row>
    <row r="1828" spans="1:3">
      <c r="A1828" s="277">
        <v>39836.541666666664</v>
      </c>
      <c r="B1828" s="1">
        <v>10</v>
      </c>
      <c r="C1828" s="1">
        <v>50</v>
      </c>
    </row>
    <row r="1829" spans="1:3">
      <c r="A1829" s="277">
        <v>39836.5625</v>
      </c>
      <c r="B1829" s="1">
        <v>10.1</v>
      </c>
      <c r="C1829" s="1">
        <v>50.2</v>
      </c>
    </row>
    <row r="1830" spans="1:3">
      <c r="A1830" s="277">
        <v>39836.583333333336</v>
      </c>
      <c r="B1830" s="1">
        <v>10.1</v>
      </c>
      <c r="C1830" s="1">
        <v>50.3</v>
      </c>
    </row>
    <row r="1831" spans="1:3">
      <c r="A1831" s="277">
        <v>39836.604166666664</v>
      </c>
      <c r="B1831" s="1">
        <v>10.199999999999999</v>
      </c>
      <c r="C1831" s="1">
        <v>50.4</v>
      </c>
    </row>
    <row r="1832" spans="1:3">
      <c r="A1832" s="277">
        <v>39836.625</v>
      </c>
      <c r="B1832" s="1">
        <v>10.199999999999999</v>
      </c>
      <c r="C1832" s="1">
        <v>50.4</v>
      </c>
    </row>
    <row r="1833" spans="1:3">
      <c r="A1833" s="277">
        <v>39836.645833333336</v>
      </c>
      <c r="B1833" s="1">
        <v>10.3</v>
      </c>
      <c r="C1833" s="1">
        <v>50.5</v>
      </c>
    </row>
    <row r="1834" spans="1:3">
      <c r="A1834" s="277">
        <v>39836.666666666664</v>
      </c>
      <c r="B1834" s="1">
        <v>10.3</v>
      </c>
      <c r="C1834" s="1">
        <v>50.5</v>
      </c>
    </row>
    <row r="1835" spans="1:3">
      <c r="A1835" s="277">
        <v>39836.6875</v>
      </c>
      <c r="B1835" s="1">
        <v>10.3</v>
      </c>
      <c r="C1835" s="1">
        <v>50.6</v>
      </c>
    </row>
    <row r="1836" spans="1:3">
      <c r="A1836" s="277">
        <v>39836.708333333336</v>
      </c>
      <c r="B1836" s="1">
        <v>10.3</v>
      </c>
      <c r="C1836" s="1">
        <v>50.6</v>
      </c>
    </row>
    <row r="1837" spans="1:3">
      <c r="A1837" s="277">
        <v>39836.729166666664</v>
      </c>
      <c r="B1837" s="1">
        <v>10.3</v>
      </c>
      <c r="C1837" s="1">
        <v>50.5</v>
      </c>
    </row>
    <row r="1838" spans="1:3">
      <c r="A1838" s="277">
        <v>39836.75</v>
      </c>
      <c r="B1838" s="1">
        <v>10.3</v>
      </c>
      <c r="C1838" s="1">
        <v>50.5</v>
      </c>
    </row>
    <row r="1839" spans="1:3">
      <c r="A1839" s="277">
        <v>39836.770833333336</v>
      </c>
      <c r="B1839" s="1">
        <v>10.3</v>
      </c>
      <c r="C1839" s="1">
        <v>50.5</v>
      </c>
    </row>
    <row r="1840" spans="1:3">
      <c r="A1840" s="277">
        <v>39836.791666666664</v>
      </c>
      <c r="B1840" s="1">
        <v>10.3</v>
      </c>
      <c r="C1840" s="1">
        <v>50.5</v>
      </c>
    </row>
    <row r="1841" spans="1:3">
      <c r="A1841" s="277">
        <v>39836.8125</v>
      </c>
      <c r="B1841" s="1">
        <v>10.3</v>
      </c>
      <c r="C1841" s="1">
        <v>50.5</v>
      </c>
    </row>
    <row r="1842" spans="1:3">
      <c r="A1842" s="277">
        <v>39836.833333333336</v>
      </c>
      <c r="B1842" s="1">
        <v>10.3</v>
      </c>
      <c r="C1842" s="1">
        <v>50.5</v>
      </c>
    </row>
    <row r="1843" spans="1:3">
      <c r="A1843" s="277">
        <v>39836.854166666664</v>
      </c>
      <c r="B1843" s="1">
        <v>10.3</v>
      </c>
      <c r="C1843" s="1">
        <v>50.5</v>
      </c>
    </row>
    <row r="1844" spans="1:3">
      <c r="A1844" s="277">
        <v>39836.875</v>
      </c>
      <c r="B1844" s="1">
        <v>10.3</v>
      </c>
      <c r="C1844" s="1">
        <v>50.6</v>
      </c>
    </row>
    <row r="1845" spans="1:3">
      <c r="A1845" s="277">
        <v>39836.895833333336</v>
      </c>
      <c r="B1845" s="1">
        <v>10.3</v>
      </c>
      <c r="C1845" s="1">
        <v>50.5</v>
      </c>
    </row>
    <row r="1846" spans="1:3">
      <c r="A1846" s="277">
        <v>39836.916666666664</v>
      </c>
      <c r="B1846" s="1">
        <v>10.3</v>
      </c>
      <c r="C1846" s="1">
        <v>50.5</v>
      </c>
    </row>
    <row r="1847" spans="1:3">
      <c r="A1847" s="277">
        <v>39836.9375</v>
      </c>
      <c r="B1847" s="1">
        <v>10.3</v>
      </c>
      <c r="C1847" s="1">
        <v>50.5</v>
      </c>
    </row>
    <row r="1848" spans="1:3">
      <c r="A1848" s="277">
        <v>39836.958333333336</v>
      </c>
      <c r="B1848" s="1">
        <v>10.3</v>
      </c>
      <c r="C1848" s="1">
        <v>50.5</v>
      </c>
    </row>
    <row r="1849" spans="1:3">
      <c r="A1849" s="277">
        <v>39836.979166666664</v>
      </c>
      <c r="B1849" s="1">
        <v>10.3</v>
      </c>
      <c r="C1849" s="1">
        <v>50.5</v>
      </c>
    </row>
    <row r="1850" spans="1:3">
      <c r="A1850" s="277">
        <v>39837</v>
      </c>
      <c r="B1850" s="1">
        <v>10.3</v>
      </c>
      <c r="C1850" s="1">
        <v>50.6</v>
      </c>
    </row>
    <row r="1851" spans="1:3">
      <c r="A1851" s="277">
        <v>39837.020833333336</v>
      </c>
      <c r="B1851" s="1">
        <v>10.3</v>
      </c>
      <c r="C1851" s="1">
        <v>50.6</v>
      </c>
    </row>
    <row r="1852" spans="1:3">
      <c r="A1852" s="277">
        <v>39837.041666666664</v>
      </c>
      <c r="B1852" s="1">
        <v>10.4</v>
      </c>
      <c r="C1852" s="1">
        <v>50.7</v>
      </c>
    </row>
    <row r="1853" spans="1:3">
      <c r="A1853" s="277">
        <v>39837.0625</v>
      </c>
      <c r="B1853" s="1">
        <v>10.4</v>
      </c>
      <c r="C1853" s="1">
        <v>50.7</v>
      </c>
    </row>
    <row r="1854" spans="1:3">
      <c r="A1854" s="277">
        <v>39837.083333333336</v>
      </c>
      <c r="B1854" s="1">
        <v>10.4</v>
      </c>
      <c r="C1854" s="1">
        <v>50.7</v>
      </c>
    </row>
    <row r="1855" spans="1:3">
      <c r="A1855" s="277">
        <v>39837.104166666664</v>
      </c>
      <c r="B1855" s="1">
        <v>10.4</v>
      </c>
      <c r="C1855" s="1">
        <v>50.7</v>
      </c>
    </row>
    <row r="1856" spans="1:3">
      <c r="A1856" s="277">
        <v>39837.125</v>
      </c>
      <c r="B1856" s="1">
        <v>10.4</v>
      </c>
      <c r="C1856" s="1">
        <v>50.7</v>
      </c>
    </row>
    <row r="1857" spans="1:3">
      <c r="A1857" s="277">
        <v>39837.145833333336</v>
      </c>
      <c r="B1857" s="1">
        <v>10.4</v>
      </c>
      <c r="C1857" s="1">
        <v>50.7</v>
      </c>
    </row>
    <row r="1858" spans="1:3">
      <c r="A1858" s="277">
        <v>39837.166666666664</v>
      </c>
      <c r="B1858" s="1">
        <v>10.4</v>
      </c>
      <c r="C1858" s="1">
        <v>50.7</v>
      </c>
    </row>
    <row r="1859" spans="1:3">
      <c r="A1859" s="277">
        <v>39837.1875</v>
      </c>
      <c r="B1859" s="1">
        <v>10.4</v>
      </c>
      <c r="C1859" s="1">
        <v>50.7</v>
      </c>
    </row>
    <row r="1860" spans="1:3">
      <c r="A1860" s="277">
        <v>39837.208333333336</v>
      </c>
      <c r="B1860" s="1">
        <v>10.4</v>
      </c>
      <c r="C1860" s="1">
        <v>50.7</v>
      </c>
    </row>
    <row r="1861" spans="1:3">
      <c r="A1861" s="277">
        <v>39837.229166666664</v>
      </c>
      <c r="B1861" s="1">
        <v>10.4</v>
      </c>
      <c r="C1861" s="1">
        <v>50.7</v>
      </c>
    </row>
    <row r="1862" spans="1:3">
      <c r="A1862" s="277">
        <v>39837.25</v>
      </c>
      <c r="B1862" s="1">
        <v>10.4</v>
      </c>
      <c r="C1862" s="1">
        <v>50.7</v>
      </c>
    </row>
    <row r="1863" spans="1:3">
      <c r="A1863" s="277">
        <v>39837.270833333336</v>
      </c>
      <c r="B1863" s="1">
        <v>10.4</v>
      </c>
      <c r="C1863" s="1">
        <v>50.7</v>
      </c>
    </row>
    <row r="1864" spans="1:3">
      <c r="A1864" s="277">
        <v>39837.291666666664</v>
      </c>
      <c r="B1864" s="1">
        <v>10.4</v>
      </c>
      <c r="C1864" s="1">
        <v>50.7</v>
      </c>
    </row>
    <row r="1865" spans="1:3">
      <c r="A1865" s="277">
        <v>39837.3125</v>
      </c>
      <c r="B1865" s="1">
        <v>10.4</v>
      </c>
      <c r="C1865" s="1">
        <v>50.7</v>
      </c>
    </row>
    <row r="1866" spans="1:3">
      <c r="A1866" s="277">
        <v>39837.333333333336</v>
      </c>
      <c r="B1866" s="1">
        <v>10.4</v>
      </c>
      <c r="C1866" s="1">
        <v>50.7</v>
      </c>
    </row>
    <row r="1867" spans="1:3">
      <c r="A1867" s="277">
        <v>39837.354166666664</v>
      </c>
      <c r="B1867" s="1">
        <v>10.4</v>
      </c>
      <c r="C1867" s="1">
        <v>50.7</v>
      </c>
    </row>
    <row r="1868" spans="1:3">
      <c r="A1868" s="277">
        <v>39837.375</v>
      </c>
      <c r="B1868" s="1">
        <v>10.4</v>
      </c>
      <c r="C1868" s="1">
        <v>50.7</v>
      </c>
    </row>
    <row r="1869" spans="1:3">
      <c r="A1869" s="277">
        <v>39837.395833333336</v>
      </c>
      <c r="B1869" s="1">
        <v>10.4</v>
      </c>
      <c r="C1869" s="1">
        <v>50.8</v>
      </c>
    </row>
    <row r="1870" spans="1:3">
      <c r="A1870" s="277">
        <v>39837.416666666664</v>
      </c>
      <c r="B1870" s="1">
        <v>10.4</v>
      </c>
      <c r="C1870" s="1">
        <v>50.8</v>
      </c>
    </row>
    <row r="1871" spans="1:3">
      <c r="A1871" s="277">
        <v>39837.4375</v>
      </c>
      <c r="B1871" s="1">
        <v>10.4</v>
      </c>
      <c r="C1871" s="1">
        <v>50.8</v>
      </c>
    </row>
    <row r="1872" spans="1:3">
      <c r="A1872" s="277">
        <v>39837.458333333336</v>
      </c>
      <c r="B1872" s="1">
        <v>10.5</v>
      </c>
      <c r="C1872" s="1">
        <v>50.9</v>
      </c>
    </row>
    <row r="1873" spans="1:3">
      <c r="A1873" s="277">
        <v>39837.479166666664</v>
      </c>
      <c r="B1873" s="1">
        <v>10.6</v>
      </c>
      <c r="C1873" s="1">
        <v>51</v>
      </c>
    </row>
    <row r="1874" spans="1:3">
      <c r="A1874" s="277">
        <v>39837.5</v>
      </c>
      <c r="B1874" s="1">
        <v>10.7</v>
      </c>
      <c r="C1874" s="1">
        <v>51.2</v>
      </c>
    </row>
    <row r="1875" spans="1:3">
      <c r="A1875" s="277">
        <v>39837.520833333336</v>
      </c>
      <c r="B1875" s="1">
        <v>10.6</v>
      </c>
      <c r="C1875" s="1">
        <v>51</v>
      </c>
    </row>
    <row r="1876" spans="1:3">
      <c r="A1876" s="277">
        <v>39837.541666666664</v>
      </c>
      <c r="B1876" s="1">
        <v>10.7</v>
      </c>
      <c r="C1876" s="1">
        <v>51.3</v>
      </c>
    </row>
    <row r="1877" spans="1:3">
      <c r="A1877" s="277">
        <v>39837.5625</v>
      </c>
      <c r="B1877" s="1">
        <v>10.9</v>
      </c>
      <c r="C1877" s="1">
        <v>51.6</v>
      </c>
    </row>
    <row r="1878" spans="1:3">
      <c r="A1878" s="277">
        <v>39837.583333333336</v>
      </c>
      <c r="B1878" s="1">
        <v>10.9</v>
      </c>
      <c r="C1878" s="1">
        <v>51.7</v>
      </c>
    </row>
    <row r="1879" spans="1:3">
      <c r="A1879" s="277">
        <v>39837.604166666664</v>
      </c>
      <c r="B1879" s="1">
        <v>10.9</v>
      </c>
      <c r="C1879" s="1">
        <v>51.5</v>
      </c>
    </row>
    <row r="1880" spans="1:3">
      <c r="A1880" s="277">
        <v>39837.625</v>
      </c>
      <c r="B1880" s="1">
        <v>10.8</v>
      </c>
      <c r="C1880" s="1">
        <v>51.5</v>
      </c>
    </row>
    <row r="1881" spans="1:3">
      <c r="A1881" s="277">
        <v>39837.645833333336</v>
      </c>
      <c r="B1881" s="1">
        <v>10.9</v>
      </c>
      <c r="C1881" s="1">
        <v>51.6</v>
      </c>
    </row>
    <row r="1882" spans="1:3">
      <c r="A1882" s="277">
        <v>39837.666666666664</v>
      </c>
      <c r="B1882" s="1">
        <v>10.8</v>
      </c>
      <c r="C1882" s="1">
        <v>51.5</v>
      </c>
    </row>
    <row r="1883" spans="1:3">
      <c r="A1883" s="277">
        <v>39837.6875</v>
      </c>
      <c r="B1883" s="1">
        <v>10.8</v>
      </c>
      <c r="C1883" s="1">
        <v>51.4</v>
      </c>
    </row>
    <row r="1884" spans="1:3">
      <c r="A1884" s="277">
        <v>39837.708333333336</v>
      </c>
      <c r="B1884" s="1">
        <v>10.8</v>
      </c>
      <c r="C1884" s="1">
        <v>51.4</v>
      </c>
    </row>
    <row r="1885" spans="1:3">
      <c r="A1885" s="277">
        <v>39837.729166666664</v>
      </c>
      <c r="B1885" s="1">
        <v>10.8</v>
      </c>
      <c r="C1885" s="1">
        <v>51.4</v>
      </c>
    </row>
    <row r="1886" spans="1:3">
      <c r="A1886" s="277">
        <v>39837.75</v>
      </c>
      <c r="B1886" s="1">
        <v>10.7</v>
      </c>
      <c r="C1886" s="1">
        <v>51.3</v>
      </c>
    </row>
    <row r="1887" spans="1:3">
      <c r="A1887" s="277">
        <v>39837.770833333336</v>
      </c>
      <c r="B1887" s="1">
        <v>10.7</v>
      </c>
      <c r="C1887" s="1">
        <v>51.3</v>
      </c>
    </row>
    <row r="1888" spans="1:3">
      <c r="A1888" s="277">
        <v>39837.791666666664</v>
      </c>
      <c r="B1888" s="1">
        <v>10.7</v>
      </c>
      <c r="C1888" s="1">
        <v>51.2</v>
      </c>
    </row>
    <row r="1889" spans="1:3">
      <c r="A1889" s="277">
        <v>39837.8125</v>
      </c>
      <c r="B1889" s="1">
        <v>10.7</v>
      </c>
      <c r="C1889" s="1">
        <v>51.2</v>
      </c>
    </row>
    <row r="1890" spans="1:3">
      <c r="A1890" s="277">
        <v>39837.833333333336</v>
      </c>
      <c r="B1890" s="1">
        <v>10.6</v>
      </c>
      <c r="C1890" s="1">
        <v>51.1</v>
      </c>
    </row>
    <row r="1891" spans="1:3">
      <c r="A1891" s="277">
        <v>39837.854166666664</v>
      </c>
      <c r="B1891" s="1">
        <v>10.6</v>
      </c>
      <c r="C1891" s="1">
        <v>51.1</v>
      </c>
    </row>
    <row r="1892" spans="1:3">
      <c r="A1892" s="277">
        <v>39837.875</v>
      </c>
      <c r="B1892" s="1">
        <v>10.6</v>
      </c>
      <c r="C1892" s="1">
        <v>51</v>
      </c>
    </row>
    <row r="1893" spans="1:3">
      <c r="A1893" s="277">
        <v>39837.895833333336</v>
      </c>
      <c r="B1893" s="1">
        <v>10.5</v>
      </c>
      <c r="C1893" s="1">
        <v>51</v>
      </c>
    </row>
    <row r="1894" spans="1:3">
      <c r="A1894" s="277">
        <v>39837.916666666664</v>
      </c>
      <c r="B1894" s="1">
        <v>10.5</v>
      </c>
      <c r="C1894" s="1">
        <v>50.9</v>
      </c>
    </row>
    <row r="1895" spans="1:3">
      <c r="A1895" s="277">
        <v>39837.9375</v>
      </c>
      <c r="B1895" s="1">
        <v>10.3</v>
      </c>
      <c r="C1895" s="1">
        <v>50.6</v>
      </c>
    </row>
    <row r="1896" spans="1:3">
      <c r="A1896" s="277">
        <v>39837.958333333336</v>
      </c>
      <c r="B1896" s="1">
        <v>10.199999999999999</v>
      </c>
      <c r="C1896" s="1">
        <v>50.4</v>
      </c>
    </row>
    <row r="1897" spans="1:3">
      <c r="A1897" s="277">
        <v>39837.979166666664</v>
      </c>
      <c r="B1897" s="1">
        <v>10.1</v>
      </c>
      <c r="C1897" s="1">
        <v>50.1</v>
      </c>
    </row>
    <row r="1898" spans="1:3">
      <c r="A1898" s="277">
        <v>39838</v>
      </c>
      <c r="B1898" s="1">
        <v>10</v>
      </c>
      <c r="C1898" s="1">
        <v>50</v>
      </c>
    </row>
    <row r="1899" spans="1:3">
      <c r="A1899" s="277">
        <v>39838.020833333336</v>
      </c>
      <c r="B1899" s="1">
        <v>9.9</v>
      </c>
      <c r="C1899" s="1">
        <v>49.9</v>
      </c>
    </row>
    <row r="1900" spans="1:3">
      <c r="A1900" s="277">
        <v>39838.041666666664</v>
      </c>
      <c r="B1900" s="1">
        <v>9.9</v>
      </c>
      <c r="C1900" s="1">
        <v>49.7</v>
      </c>
    </row>
    <row r="1901" spans="1:3">
      <c r="A1901" s="277">
        <v>39838.0625</v>
      </c>
      <c r="B1901" s="1">
        <v>9.8000000000000007</v>
      </c>
      <c r="C1901" s="1">
        <v>49.6</v>
      </c>
    </row>
    <row r="1902" spans="1:3">
      <c r="A1902" s="277">
        <v>39838.083333333336</v>
      </c>
      <c r="B1902" s="1">
        <v>9.6999999999999993</v>
      </c>
      <c r="C1902" s="1">
        <v>49.5</v>
      </c>
    </row>
    <row r="1903" spans="1:3">
      <c r="A1903" s="277">
        <v>39838.104166666664</v>
      </c>
      <c r="B1903" s="1">
        <v>9.6</v>
      </c>
      <c r="C1903" s="1">
        <v>49.3</v>
      </c>
    </row>
    <row r="1904" spans="1:3">
      <c r="A1904" s="277">
        <v>39838.125</v>
      </c>
      <c r="B1904" s="1">
        <v>9.6</v>
      </c>
      <c r="C1904" s="1">
        <v>49.2</v>
      </c>
    </row>
    <row r="1905" spans="1:3">
      <c r="A1905" s="277">
        <v>39838.145833333336</v>
      </c>
      <c r="B1905" s="1">
        <v>9.5</v>
      </c>
      <c r="C1905" s="1">
        <v>49.1</v>
      </c>
    </row>
    <row r="1906" spans="1:3">
      <c r="A1906" s="277">
        <v>39838.166666666664</v>
      </c>
      <c r="B1906" s="1">
        <v>9.4</v>
      </c>
      <c r="C1906" s="1">
        <v>48.9</v>
      </c>
    </row>
    <row r="1907" spans="1:3">
      <c r="A1907" s="277">
        <v>39838.1875</v>
      </c>
      <c r="B1907" s="1">
        <v>9.3000000000000007</v>
      </c>
      <c r="C1907" s="1">
        <v>48.8</v>
      </c>
    </row>
    <row r="1908" spans="1:3">
      <c r="A1908" s="277">
        <v>39838.208333333336</v>
      </c>
      <c r="B1908" s="1">
        <v>9.3000000000000007</v>
      </c>
      <c r="C1908" s="1">
        <v>48.7</v>
      </c>
    </row>
    <row r="1909" spans="1:3">
      <c r="A1909" s="277">
        <v>39838.229166666664</v>
      </c>
      <c r="B1909" s="1">
        <v>9.1999999999999993</v>
      </c>
      <c r="C1909" s="1">
        <v>48.5</v>
      </c>
    </row>
    <row r="1910" spans="1:3">
      <c r="A1910" s="277">
        <v>39838.25</v>
      </c>
      <c r="B1910" s="1">
        <v>9.1</v>
      </c>
      <c r="C1910" s="1">
        <v>48.4</v>
      </c>
    </row>
    <row r="1911" spans="1:3">
      <c r="A1911" s="277">
        <v>39838.270833333336</v>
      </c>
      <c r="B1911" s="1">
        <v>9.1</v>
      </c>
      <c r="C1911" s="1">
        <v>48.3</v>
      </c>
    </row>
    <row r="1912" spans="1:3">
      <c r="A1912" s="277">
        <v>39838.291666666664</v>
      </c>
      <c r="B1912" s="1">
        <v>9</v>
      </c>
      <c r="C1912" s="1">
        <v>48.2</v>
      </c>
    </row>
    <row r="1913" spans="1:3">
      <c r="A1913" s="277">
        <v>39838.3125</v>
      </c>
      <c r="B1913" s="1">
        <v>8.9</v>
      </c>
      <c r="C1913" s="1">
        <v>48.1</v>
      </c>
    </row>
    <row r="1914" spans="1:3">
      <c r="A1914" s="277">
        <v>39838.333333333336</v>
      </c>
      <c r="B1914" s="1">
        <v>8.9</v>
      </c>
      <c r="C1914" s="1">
        <v>48</v>
      </c>
    </row>
    <row r="1915" spans="1:3">
      <c r="A1915" s="277">
        <v>39838.354166666664</v>
      </c>
      <c r="B1915" s="1">
        <v>8.8000000000000007</v>
      </c>
      <c r="C1915" s="1">
        <v>47.9</v>
      </c>
    </row>
    <row r="1916" spans="1:3">
      <c r="A1916" s="277">
        <v>39838.375</v>
      </c>
      <c r="B1916" s="1">
        <v>8.8000000000000007</v>
      </c>
      <c r="C1916" s="1">
        <v>47.9</v>
      </c>
    </row>
    <row r="1917" spans="1:3">
      <c r="A1917" s="277">
        <v>39838.395833333336</v>
      </c>
      <c r="B1917" s="1">
        <v>8.8000000000000007</v>
      </c>
      <c r="C1917" s="1">
        <v>47.8</v>
      </c>
    </row>
    <row r="1918" spans="1:3">
      <c r="A1918" s="277">
        <v>39838.416666666664</v>
      </c>
      <c r="B1918" s="1">
        <v>8.8000000000000007</v>
      </c>
      <c r="C1918" s="1">
        <v>47.8</v>
      </c>
    </row>
    <row r="1919" spans="1:3">
      <c r="A1919" s="277">
        <v>39838.4375</v>
      </c>
      <c r="B1919" s="1">
        <v>8.8000000000000007</v>
      </c>
      <c r="C1919" s="1">
        <v>47.8</v>
      </c>
    </row>
    <row r="1920" spans="1:3">
      <c r="A1920" s="277">
        <v>39838.458333333336</v>
      </c>
      <c r="B1920" s="1">
        <v>8.8000000000000007</v>
      </c>
      <c r="C1920" s="1">
        <v>47.8</v>
      </c>
    </row>
    <row r="1921" spans="1:3">
      <c r="A1921" s="277">
        <v>39838.479166666664</v>
      </c>
      <c r="B1921" s="1">
        <v>8.8000000000000007</v>
      </c>
      <c r="C1921" s="1">
        <v>47.9</v>
      </c>
    </row>
    <row r="1922" spans="1:3">
      <c r="A1922" s="277">
        <v>39838.5</v>
      </c>
      <c r="B1922" s="1">
        <v>8.8000000000000007</v>
      </c>
      <c r="C1922" s="1">
        <v>47.9</v>
      </c>
    </row>
    <row r="1923" spans="1:3">
      <c r="A1923" s="277">
        <v>39838.520833333336</v>
      </c>
      <c r="B1923" s="1">
        <v>8.9</v>
      </c>
      <c r="C1923" s="1">
        <v>48</v>
      </c>
    </row>
    <row r="1924" spans="1:3">
      <c r="A1924" s="277">
        <v>39838.541666666664</v>
      </c>
      <c r="B1924" s="1">
        <v>8.9</v>
      </c>
      <c r="C1924" s="1">
        <v>48</v>
      </c>
    </row>
    <row r="1925" spans="1:3">
      <c r="A1925" s="277">
        <v>39838.5625</v>
      </c>
      <c r="B1925" s="1">
        <v>9</v>
      </c>
      <c r="C1925" s="1">
        <v>48.1</v>
      </c>
    </row>
    <row r="1926" spans="1:3">
      <c r="A1926" s="277">
        <v>39838.583333333336</v>
      </c>
      <c r="B1926" s="1">
        <v>9</v>
      </c>
      <c r="C1926" s="1">
        <v>48.3</v>
      </c>
    </row>
    <row r="1927" spans="1:3">
      <c r="A1927" s="277">
        <v>39838.604166666664</v>
      </c>
      <c r="B1927" s="1">
        <v>9.1</v>
      </c>
      <c r="C1927" s="1">
        <v>48.4</v>
      </c>
    </row>
    <row r="1928" spans="1:3">
      <c r="A1928" s="277">
        <v>39838.625</v>
      </c>
      <c r="B1928" s="1">
        <v>9.1999999999999993</v>
      </c>
      <c r="C1928" s="1">
        <v>48.5</v>
      </c>
    </row>
    <row r="1929" spans="1:3">
      <c r="A1929" s="277">
        <v>39838.645833333336</v>
      </c>
      <c r="B1929" s="1">
        <v>9.1999999999999993</v>
      </c>
      <c r="C1929" s="1">
        <v>48.6</v>
      </c>
    </row>
    <row r="1930" spans="1:3">
      <c r="A1930" s="277">
        <v>39838.666666666664</v>
      </c>
      <c r="B1930" s="1">
        <v>9.1999999999999993</v>
      </c>
      <c r="C1930" s="1">
        <v>48.6</v>
      </c>
    </row>
    <row r="1931" spans="1:3">
      <c r="A1931" s="277">
        <v>39838.6875</v>
      </c>
      <c r="B1931" s="1">
        <v>9.1999999999999993</v>
      </c>
      <c r="C1931" s="1">
        <v>48.5</v>
      </c>
    </row>
    <row r="1932" spans="1:3">
      <c r="A1932" s="277">
        <v>39838.708333333336</v>
      </c>
      <c r="B1932" s="1">
        <v>9.1</v>
      </c>
      <c r="C1932" s="1">
        <v>48.4</v>
      </c>
    </row>
    <row r="1933" spans="1:3">
      <c r="A1933" s="277">
        <v>39838.729166666664</v>
      </c>
      <c r="B1933" s="1">
        <v>9.1</v>
      </c>
      <c r="C1933" s="1">
        <v>48.3</v>
      </c>
    </row>
    <row r="1934" spans="1:3">
      <c r="A1934" s="277">
        <v>39838.75</v>
      </c>
      <c r="B1934" s="1">
        <v>9</v>
      </c>
      <c r="C1934" s="1">
        <v>48.2</v>
      </c>
    </row>
    <row r="1935" spans="1:3">
      <c r="A1935" s="277">
        <v>39838.770833333336</v>
      </c>
      <c r="B1935" s="1">
        <v>8.9</v>
      </c>
      <c r="C1935" s="1">
        <v>48</v>
      </c>
    </row>
    <row r="1936" spans="1:3">
      <c r="A1936" s="277">
        <v>39838.791666666664</v>
      </c>
      <c r="B1936" s="1">
        <v>8.9</v>
      </c>
      <c r="C1936" s="1">
        <v>48</v>
      </c>
    </row>
    <row r="1937" spans="1:3">
      <c r="A1937" s="277">
        <v>39838.8125</v>
      </c>
      <c r="B1937" s="1">
        <v>8.8000000000000007</v>
      </c>
      <c r="C1937" s="1">
        <v>47.9</v>
      </c>
    </row>
    <row r="1938" spans="1:3">
      <c r="A1938" s="277">
        <v>39838.833333333336</v>
      </c>
      <c r="B1938" s="1">
        <v>8.8000000000000007</v>
      </c>
      <c r="C1938" s="1">
        <v>47.9</v>
      </c>
    </row>
    <row r="1939" spans="1:3">
      <c r="A1939" s="277">
        <v>39838.854166666664</v>
      </c>
      <c r="B1939" s="1">
        <v>8.6999999999999993</v>
      </c>
      <c r="C1939" s="1">
        <v>47.7</v>
      </c>
    </row>
    <row r="1940" spans="1:3">
      <c r="A1940" s="277">
        <v>39838.875</v>
      </c>
      <c r="B1940" s="1">
        <v>8.6999999999999993</v>
      </c>
      <c r="C1940" s="1">
        <v>47.6</v>
      </c>
    </row>
    <row r="1941" spans="1:3">
      <c r="A1941" s="277">
        <v>39838.895833333336</v>
      </c>
      <c r="B1941" s="1">
        <v>8.6</v>
      </c>
      <c r="C1941" s="1">
        <v>47.6</v>
      </c>
    </row>
    <row r="1942" spans="1:3">
      <c r="A1942" s="277">
        <v>39838.916666666664</v>
      </c>
      <c r="B1942" s="1">
        <v>8.6</v>
      </c>
      <c r="C1942" s="1">
        <v>47.5</v>
      </c>
    </row>
    <row r="1943" spans="1:3">
      <c r="A1943" s="277">
        <v>39838.9375</v>
      </c>
      <c r="B1943" s="1">
        <v>8.5</v>
      </c>
      <c r="C1943" s="1">
        <v>47.4</v>
      </c>
    </row>
    <row r="1944" spans="1:3">
      <c r="A1944" s="277">
        <v>39838.958333333336</v>
      </c>
      <c r="B1944" s="1">
        <v>8.5</v>
      </c>
      <c r="C1944" s="1">
        <v>47.3</v>
      </c>
    </row>
    <row r="1945" spans="1:3">
      <c r="A1945" s="277">
        <v>39838.979166666664</v>
      </c>
      <c r="B1945" s="1">
        <v>8.4</v>
      </c>
      <c r="C1945" s="1">
        <v>47.2</v>
      </c>
    </row>
    <row r="1946" spans="1:3">
      <c r="A1946" s="277">
        <v>39839</v>
      </c>
      <c r="B1946" s="1">
        <v>8.4</v>
      </c>
      <c r="C1946" s="1">
        <v>47.1</v>
      </c>
    </row>
    <row r="1947" spans="1:3">
      <c r="A1947" s="277">
        <v>39839.020833333336</v>
      </c>
      <c r="B1947" s="1">
        <v>8.3000000000000007</v>
      </c>
      <c r="C1947" s="1">
        <v>46.9</v>
      </c>
    </row>
    <row r="1948" spans="1:3">
      <c r="A1948" s="277">
        <v>39839.041666666664</v>
      </c>
      <c r="B1948" s="1">
        <v>8.1999999999999993</v>
      </c>
      <c r="C1948" s="1">
        <v>46.8</v>
      </c>
    </row>
    <row r="1949" spans="1:3">
      <c r="A1949" s="277">
        <v>39839.0625</v>
      </c>
      <c r="B1949" s="1">
        <v>8.1</v>
      </c>
      <c r="C1949" s="1">
        <v>46.6</v>
      </c>
    </row>
    <row r="1950" spans="1:3">
      <c r="A1950" s="277">
        <v>39839.083333333336</v>
      </c>
      <c r="B1950" s="1">
        <v>8.1</v>
      </c>
      <c r="C1950" s="1">
        <v>46.5</v>
      </c>
    </row>
    <row r="1951" spans="1:3">
      <c r="A1951" s="277">
        <v>39839.104166666664</v>
      </c>
      <c r="B1951" s="1">
        <v>8</v>
      </c>
      <c r="C1951" s="1">
        <v>46.3</v>
      </c>
    </row>
    <row r="1952" spans="1:3">
      <c r="A1952" s="277">
        <v>39839.125</v>
      </c>
      <c r="B1952" s="1">
        <v>7.9</v>
      </c>
      <c r="C1952" s="1">
        <v>46.2</v>
      </c>
    </row>
    <row r="1953" spans="1:3">
      <c r="A1953" s="277">
        <v>39839.145833333336</v>
      </c>
      <c r="B1953" s="1">
        <v>7.8</v>
      </c>
      <c r="C1953" s="1">
        <v>46</v>
      </c>
    </row>
    <row r="1954" spans="1:3">
      <c r="A1954" s="277">
        <v>39839.166666666664</v>
      </c>
      <c r="B1954" s="1">
        <v>7.7</v>
      </c>
      <c r="C1954" s="1">
        <v>45.9</v>
      </c>
    </row>
    <row r="1955" spans="1:3">
      <c r="A1955" s="277">
        <v>39839.1875</v>
      </c>
      <c r="B1955" s="1">
        <v>7.6</v>
      </c>
      <c r="C1955" s="1">
        <v>45.7</v>
      </c>
    </row>
    <row r="1956" spans="1:3">
      <c r="A1956" s="277">
        <v>39839.208333333336</v>
      </c>
      <c r="B1956" s="1">
        <v>7.5</v>
      </c>
      <c r="C1956" s="1">
        <v>45.6</v>
      </c>
    </row>
    <row r="1957" spans="1:3">
      <c r="A1957" s="277">
        <v>39839.229166666664</v>
      </c>
      <c r="B1957" s="1">
        <v>7.4</v>
      </c>
      <c r="C1957" s="1">
        <v>45.4</v>
      </c>
    </row>
    <row r="1958" spans="1:3">
      <c r="A1958" s="277">
        <v>39839.25</v>
      </c>
      <c r="B1958" s="1">
        <v>7.4</v>
      </c>
      <c r="C1958" s="1">
        <v>45.3</v>
      </c>
    </row>
    <row r="1959" spans="1:3">
      <c r="A1959" s="277">
        <v>39839.270833333336</v>
      </c>
      <c r="B1959" s="1">
        <v>7.3</v>
      </c>
      <c r="C1959" s="1">
        <v>45.1</v>
      </c>
    </row>
    <row r="1960" spans="1:3">
      <c r="A1960" s="277">
        <v>39839.291666666664</v>
      </c>
      <c r="B1960" s="1">
        <v>7.2</v>
      </c>
      <c r="C1960" s="1">
        <v>44.9</v>
      </c>
    </row>
    <row r="1961" spans="1:3">
      <c r="A1961" s="277">
        <v>39839.3125</v>
      </c>
      <c r="B1961" s="1">
        <v>7.1</v>
      </c>
      <c r="C1961" s="1">
        <v>44.7</v>
      </c>
    </row>
    <row r="1962" spans="1:3">
      <c r="A1962" s="277">
        <v>39839.333333333336</v>
      </c>
      <c r="B1962" s="1">
        <v>7</v>
      </c>
      <c r="C1962" s="1">
        <v>44.6</v>
      </c>
    </row>
    <row r="1963" spans="1:3">
      <c r="A1963" s="277">
        <v>39839.354166666664</v>
      </c>
      <c r="B1963" s="1">
        <v>6.9</v>
      </c>
      <c r="C1963" s="1">
        <v>44.4</v>
      </c>
    </row>
    <row r="1964" spans="1:3">
      <c r="A1964" s="277">
        <v>39839.375</v>
      </c>
      <c r="B1964" s="1">
        <v>6.8</v>
      </c>
      <c r="C1964" s="1">
        <v>44.3</v>
      </c>
    </row>
    <row r="1965" spans="1:3">
      <c r="A1965" s="277">
        <v>39839.395833333336</v>
      </c>
      <c r="B1965" s="1">
        <v>6.8</v>
      </c>
      <c r="C1965" s="1">
        <v>44.3</v>
      </c>
    </row>
    <row r="1966" spans="1:3">
      <c r="A1966" s="277">
        <v>39839.416666666664</v>
      </c>
      <c r="B1966" s="1">
        <v>6.9</v>
      </c>
      <c r="C1966" s="1">
        <v>44.4</v>
      </c>
    </row>
    <row r="1967" spans="1:3">
      <c r="A1967" s="277">
        <v>39839.4375</v>
      </c>
      <c r="B1967" s="1">
        <v>6.9</v>
      </c>
      <c r="C1967" s="1">
        <v>44.4</v>
      </c>
    </row>
    <row r="1968" spans="1:3">
      <c r="A1968" s="277">
        <v>39839.458333333336</v>
      </c>
      <c r="B1968" s="1">
        <v>7</v>
      </c>
      <c r="C1968" s="1">
        <v>44.6</v>
      </c>
    </row>
    <row r="1969" spans="1:3">
      <c r="A1969" s="277">
        <v>39839.479166666664</v>
      </c>
      <c r="B1969" s="1">
        <v>7.1</v>
      </c>
      <c r="C1969" s="1">
        <v>44.8</v>
      </c>
    </row>
    <row r="1970" spans="1:3">
      <c r="A1970" s="277">
        <v>39839.5</v>
      </c>
      <c r="B1970" s="1">
        <v>7.2</v>
      </c>
      <c r="C1970" s="1">
        <v>45</v>
      </c>
    </row>
    <row r="1971" spans="1:3">
      <c r="A1971" s="277">
        <v>39839.520833333336</v>
      </c>
      <c r="B1971" s="1">
        <v>7.3</v>
      </c>
      <c r="C1971" s="1">
        <v>45.2</v>
      </c>
    </row>
    <row r="1972" spans="1:3">
      <c r="A1972" s="277">
        <v>39839.541666666664</v>
      </c>
      <c r="B1972" s="1">
        <v>7.4</v>
      </c>
      <c r="C1972" s="1">
        <v>45.3</v>
      </c>
    </row>
    <row r="1973" spans="1:3">
      <c r="A1973" s="277">
        <v>39839.5625</v>
      </c>
      <c r="B1973" s="1">
        <v>7.5</v>
      </c>
      <c r="C1973" s="1">
        <v>45.5</v>
      </c>
    </row>
    <row r="1974" spans="1:3">
      <c r="A1974" s="277">
        <v>39839.583333333336</v>
      </c>
      <c r="B1974" s="1">
        <v>7.6</v>
      </c>
      <c r="C1974" s="1">
        <v>45.7</v>
      </c>
    </row>
    <row r="1975" spans="1:3">
      <c r="A1975" s="277">
        <v>39839.604166666664</v>
      </c>
      <c r="B1975" s="1">
        <v>7.6</v>
      </c>
      <c r="C1975" s="1">
        <v>45.7</v>
      </c>
    </row>
    <row r="1976" spans="1:3">
      <c r="A1976" s="277">
        <v>39839.625</v>
      </c>
      <c r="B1976" s="1">
        <v>7.6</v>
      </c>
      <c r="C1976" s="1">
        <v>45.8</v>
      </c>
    </row>
    <row r="1977" spans="1:3">
      <c r="A1977" s="277">
        <v>39839.645833333336</v>
      </c>
      <c r="B1977" s="1">
        <v>7.7</v>
      </c>
      <c r="C1977" s="1">
        <v>45.8</v>
      </c>
    </row>
    <row r="1978" spans="1:3">
      <c r="A1978" s="277">
        <v>39839.666666666664</v>
      </c>
      <c r="B1978" s="1">
        <v>7.7</v>
      </c>
      <c r="C1978" s="1">
        <v>45.9</v>
      </c>
    </row>
    <row r="1979" spans="1:3">
      <c r="A1979" s="277">
        <v>39839.6875</v>
      </c>
      <c r="B1979" s="1">
        <v>7.7</v>
      </c>
      <c r="C1979" s="1">
        <v>45.9</v>
      </c>
    </row>
    <row r="1980" spans="1:3">
      <c r="A1980" s="277">
        <v>39839.708333333336</v>
      </c>
      <c r="B1980" s="1">
        <v>7.6</v>
      </c>
      <c r="C1980" s="1">
        <v>45.8</v>
      </c>
    </row>
    <row r="1981" spans="1:3">
      <c r="A1981" s="277">
        <v>39839.729166666664</v>
      </c>
      <c r="B1981" s="1">
        <v>7.6</v>
      </c>
      <c r="C1981" s="1">
        <v>45.7</v>
      </c>
    </row>
    <row r="1982" spans="1:3">
      <c r="A1982" s="277">
        <v>39839.75</v>
      </c>
      <c r="B1982" s="1">
        <v>7.6</v>
      </c>
      <c r="C1982" s="1">
        <v>45.7</v>
      </c>
    </row>
    <row r="1983" spans="1:3">
      <c r="A1983" s="277">
        <v>39839.770833333336</v>
      </c>
      <c r="B1983" s="1">
        <v>7.5</v>
      </c>
      <c r="C1983" s="1">
        <v>45.6</v>
      </c>
    </row>
    <row r="1984" spans="1:3">
      <c r="A1984" s="277">
        <v>39839.791666666664</v>
      </c>
      <c r="B1984" s="1">
        <v>7.5</v>
      </c>
      <c r="C1984" s="1">
        <v>45.5</v>
      </c>
    </row>
    <row r="1985" spans="1:3">
      <c r="A1985" s="277">
        <v>39839.8125</v>
      </c>
      <c r="B1985" s="1">
        <v>7.4</v>
      </c>
      <c r="C1985" s="1">
        <v>45.4</v>
      </c>
    </row>
    <row r="1986" spans="1:3">
      <c r="A1986" s="277">
        <v>39839.833333333336</v>
      </c>
      <c r="B1986" s="1">
        <v>7.3</v>
      </c>
      <c r="C1986" s="1">
        <v>45.2</v>
      </c>
    </row>
    <row r="1987" spans="1:3">
      <c r="A1987" s="277">
        <v>39839.854166666664</v>
      </c>
      <c r="B1987" s="1">
        <v>7.2</v>
      </c>
      <c r="C1987" s="1">
        <v>45</v>
      </c>
    </row>
    <row r="1988" spans="1:3">
      <c r="A1988" s="277">
        <v>39839.875</v>
      </c>
      <c r="B1988" s="1">
        <v>7.2</v>
      </c>
      <c r="C1988" s="1">
        <v>44.9</v>
      </c>
    </row>
    <row r="1989" spans="1:3">
      <c r="A1989" s="277">
        <v>39839.895833333336</v>
      </c>
      <c r="B1989" s="1">
        <v>7.1</v>
      </c>
      <c r="C1989" s="1">
        <v>44.8</v>
      </c>
    </row>
    <row r="1990" spans="1:3">
      <c r="A1990" s="277">
        <v>39839.916666666664</v>
      </c>
      <c r="B1990" s="1">
        <v>7</v>
      </c>
      <c r="C1990" s="1">
        <v>44.6</v>
      </c>
    </row>
    <row r="1991" spans="1:3">
      <c r="A1991" s="277">
        <v>39839.9375</v>
      </c>
      <c r="B1991" s="1">
        <v>6.9</v>
      </c>
      <c r="C1991" s="1">
        <v>44.5</v>
      </c>
    </row>
    <row r="1992" spans="1:3">
      <c r="A1992" s="277">
        <v>39839.958333333336</v>
      </c>
      <c r="B1992" s="1">
        <v>6.9</v>
      </c>
      <c r="C1992" s="1">
        <v>44.4</v>
      </c>
    </row>
    <row r="1993" spans="1:3">
      <c r="A1993" s="277">
        <v>39839.979166666664</v>
      </c>
      <c r="B1993" s="1">
        <v>6.8</v>
      </c>
      <c r="C1993" s="1">
        <v>44.3</v>
      </c>
    </row>
    <row r="1994" spans="1:3">
      <c r="A1994" s="277">
        <v>39840</v>
      </c>
      <c r="B1994" s="1">
        <v>6.7</v>
      </c>
      <c r="C1994" s="1">
        <v>44.1</v>
      </c>
    </row>
    <row r="1995" spans="1:3">
      <c r="A1995" s="277">
        <v>39840.020833333336</v>
      </c>
      <c r="B1995" s="1">
        <v>6.7</v>
      </c>
      <c r="C1995" s="1">
        <v>44</v>
      </c>
    </row>
    <row r="1996" spans="1:3">
      <c r="A1996" s="277">
        <v>39840.041666666664</v>
      </c>
      <c r="B1996" s="1">
        <v>6.6</v>
      </c>
      <c r="C1996" s="1">
        <v>43.9</v>
      </c>
    </row>
    <row r="1997" spans="1:3">
      <c r="A1997" s="277">
        <v>39840.0625</v>
      </c>
      <c r="B1997" s="1">
        <v>6.5</v>
      </c>
      <c r="C1997" s="1">
        <v>43.8</v>
      </c>
    </row>
    <row r="1998" spans="1:3">
      <c r="A1998" s="277">
        <v>39840.083333333336</v>
      </c>
      <c r="B1998" s="1">
        <v>6.5</v>
      </c>
      <c r="C1998" s="1">
        <v>43.6</v>
      </c>
    </row>
    <row r="1999" spans="1:3">
      <c r="A1999" s="277">
        <v>39840.104166666664</v>
      </c>
      <c r="B1999" s="1">
        <v>6.4</v>
      </c>
      <c r="C1999" s="1">
        <v>43.4</v>
      </c>
    </row>
    <row r="2000" spans="1:3">
      <c r="A2000" s="277">
        <v>39840.125</v>
      </c>
      <c r="B2000" s="1">
        <v>6.3</v>
      </c>
      <c r="C2000" s="1">
        <v>43.3</v>
      </c>
    </row>
    <row r="2001" spans="1:3">
      <c r="A2001" s="277">
        <v>39840.145833333336</v>
      </c>
      <c r="B2001" s="1">
        <v>6.2</v>
      </c>
      <c r="C2001" s="1">
        <v>43.1</v>
      </c>
    </row>
    <row r="2002" spans="1:3">
      <c r="A2002" s="277">
        <v>39840.166666666664</v>
      </c>
      <c r="B2002" s="1">
        <v>6.1</v>
      </c>
      <c r="C2002" s="1">
        <v>42.9</v>
      </c>
    </row>
    <row r="2003" spans="1:3">
      <c r="A2003" s="277">
        <v>39840.1875</v>
      </c>
      <c r="B2003" s="1">
        <v>6</v>
      </c>
      <c r="C2003" s="1">
        <v>42.8</v>
      </c>
    </row>
    <row r="2004" spans="1:3">
      <c r="A2004" s="277">
        <v>39840.208333333336</v>
      </c>
      <c r="B2004" s="1">
        <v>5.9</v>
      </c>
      <c r="C2004" s="1">
        <v>42.7</v>
      </c>
    </row>
    <row r="2005" spans="1:3">
      <c r="A2005" s="277">
        <v>39840.229166666664</v>
      </c>
      <c r="B2005" s="1">
        <v>5.9</v>
      </c>
      <c r="C2005" s="1">
        <v>42.6</v>
      </c>
    </row>
    <row r="2006" spans="1:3">
      <c r="A2006" s="277">
        <v>39840.25</v>
      </c>
      <c r="B2006" s="1">
        <v>5.8</v>
      </c>
      <c r="C2006" s="1">
        <v>42.5</v>
      </c>
    </row>
    <row r="2007" spans="1:3">
      <c r="A2007" s="277">
        <v>39840.270833333336</v>
      </c>
      <c r="B2007" s="1">
        <v>5.8</v>
      </c>
      <c r="C2007" s="1">
        <v>42.4</v>
      </c>
    </row>
    <row r="2008" spans="1:3">
      <c r="A2008" s="277">
        <v>39840.291666666664</v>
      </c>
      <c r="B2008" s="1">
        <v>5.7</v>
      </c>
      <c r="C2008" s="1">
        <v>42.2</v>
      </c>
    </row>
    <row r="2009" spans="1:3">
      <c r="A2009" s="277">
        <v>39840.3125</v>
      </c>
      <c r="B2009" s="1">
        <v>5.6</v>
      </c>
      <c r="C2009" s="1">
        <v>42.2</v>
      </c>
    </row>
    <row r="2010" spans="1:3">
      <c r="A2010" s="277">
        <v>39840.333333333336</v>
      </c>
      <c r="B2010" s="1">
        <v>5.6</v>
      </c>
      <c r="C2010" s="1">
        <v>42.1</v>
      </c>
    </row>
    <row r="2011" spans="1:3">
      <c r="A2011" s="277">
        <v>39840.354166666664</v>
      </c>
      <c r="B2011" s="1">
        <v>5.6</v>
      </c>
      <c r="C2011" s="1">
        <v>42.1</v>
      </c>
    </row>
    <row r="2012" spans="1:3">
      <c r="A2012" s="277">
        <v>39840.375</v>
      </c>
      <c r="B2012" s="1">
        <v>5.7</v>
      </c>
      <c r="C2012" s="1">
        <v>42.2</v>
      </c>
    </row>
    <row r="2013" spans="1:3">
      <c r="A2013" s="277">
        <v>39840.395833333336</v>
      </c>
      <c r="B2013" s="1">
        <v>5.7</v>
      </c>
      <c r="C2013" s="1">
        <v>42.3</v>
      </c>
    </row>
    <row r="2014" spans="1:3">
      <c r="A2014" s="277">
        <v>39840.416666666664</v>
      </c>
      <c r="B2014" s="1">
        <v>5.8</v>
      </c>
      <c r="C2014" s="1">
        <v>42.5</v>
      </c>
    </row>
    <row r="2015" spans="1:3">
      <c r="A2015" s="277">
        <v>39840.4375</v>
      </c>
      <c r="B2015" s="1">
        <v>5.8</v>
      </c>
      <c r="C2015" s="1">
        <v>42.5</v>
      </c>
    </row>
    <row r="2016" spans="1:3">
      <c r="A2016" s="277">
        <v>39840.458333333336</v>
      </c>
      <c r="B2016" s="1">
        <v>5.9</v>
      </c>
      <c r="C2016" s="1">
        <v>42.7</v>
      </c>
    </row>
    <row r="2017" spans="1:3">
      <c r="A2017" s="277">
        <v>39840.479166666664</v>
      </c>
      <c r="B2017" s="1">
        <v>6.1</v>
      </c>
      <c r="C2017" s="1">
        <v>42.9</v>
      </c>
    </row>
    <row r="2018" spans="1:3">
      <c r="A2018" s="277">
        <v>39840.5</v>
      </c>
      <c r="B2018" s="1">
        <v>6.2</v>
      </c>
      <c r="C2018" s="1">
        <v>43.1</v>
      </c>
    </row>
    <row r="2019" spans="1:3">
      <c r="A2019" s="277">
        <v>39840.520833333336</v>
      </c>
      <c r="B2019" s="1">
        <v>6.3</v>
      </c>
      <c r="C2019" s="1">
        <v>43.4</v>
      </c>
    </row>
    <row r="2020" spans="1:3">
      <c r="A2020" s="277">
        <v>39840.541666666664</v>
      </c>
      <c r="B2020" s="1">
        <v>6.5</v>
      </c>
      <c r="C2020" s="1">
        <v>43.7</v>
      </c>
    </row>
    <row r="2021" spans="1:3">
      <c r="A2021" s="277">
        <v>39840.5625</v>
      </c>
      <c r="B2021" s="1">
        <v>6.6</v>
      </c>
      <c r="C2021" s="1">
        <v>43.9</v>
      </c>
    </row>
    <row r="2022" spans="1:3">
      <c r="A2022" s="277">
        <v>39840.583333333336</v>
      </c>
      <c r="B2022" s="1">
        <v>6.7</v>
      </c>
      <c r="C2022" s="1">
        <v>44.1</v>
      </c>
    </row>
    <row r="2023" spans="1:3">
      <c r="A2023" s="277">
        <v>39840.604166666664</v>
      </c>
      <c r="B2023" s="1">
        <v>6.8</v>
      </c>
      <c r="C2023" s="1">
        <v>44.3</v>
      </c>
    </row>
    <row r="2024" spans="1:3">
      <c r="A2024" s="277">
        <v>39840.625</v>
      </c>
      <c r="B2024" s="1">
        <v>6.9</v>
      </c>
      <c r="C2024" s="1">
        <v>44.5</v>
      </c>
    </row>
    <row r="2025" spans="1:3">
      <c r="A2025" s="277">
        <v>39840.645833333336</v>
      </c>
      <c r="B2025" s="1">
        <v>7</v>
      </c>
      <c r="C2025" s="1">
        <v>44.7</v>
      </c>
    </row>
    <row r="2026" spans="1:3">
      <c r="A2026" s="277">
        <v>39840.666666666664</v>
      </c>
      <c r="B2026" s="1">
        <v>7.1</v>
      </c>
      <c r="C2026" s="1">
        <v>44.8</v>
      </c>
    </row>
    <row r="2027" spans="1:3">
      <c r="A2027" s="277">
        <v>39840.6875</v>
      </c>
      <c r="B2027" s="1">
        <v>7.1</v>
      </c>
      <c r="C2027" s="1">
        <v>44.9</v>
      </c>
    </row>
    <row r="2028" spans="1:3">
      <c r="A2028" s="277">
        <v>39840.708333333336</v>
      </c>
      <c r="B2028" s="1">
        <v>7.1</v>
      </c>
      <c r="C2028" s="1">
        <v>44.9</v>
      </c>
    </row>
    <row r="2029" spans="1:3">
      <c r="A2029" s="277">
        <v>39840.729166666664</v>
      </c>
      <c r="B2029" s="1">
        <v>7.1</v>
      </c>
      <c r="C2029" s="1">
        <v>44.8</v>
      </c>
    </row>
    <row r="2030" spans="1:3">
      <c r="A2030" s="277">
        <v>39840.75</v>
      </c>
      <c r="B2030" s="1">
        <v>7.1</v>
      </c>
      <c r="C2030" s="1">
        <v>44.8</v>
      </c>
    </row>
    <row r="2031" spans="1:3">
      <c r="A2031" s="277">
        <v>39840.770833333336</v>
      </c>
      <c r="B2031" s="1">
        <v>7.1</v>
      </c>
      <c r="C2031" s="1">
        <v>44.8</v>
      </c>
    </row>
    <row r="2032" spans="1:3">
      <c r="A2032" s="277">
        <v>39840.791666666664</v>
      </c>
      <c r="B2032" s="1">
        <v>7</v>
      </c>
      <c r="C2032" s="1">
        <v>44.7</v>
      </c>
    </row>
    <row r="2033" spans="1:3">
      <c r="A2033" s="277">
        <v>39840.8125</v>
      </c>
      <c r="B2033" s="1">
        <v>7</v>
      </c>
      <c r="C2033" s="1">
        <v>44.6</v>
      </c>
    </row>
    <row r="2034" spans="1:3">
      <c r="A2034" s="277">
        <v>39840.833333333336</v>
      </c>
      <c r="B2034" s="1">
        <v>7</v>
      </c>
      <c r="C2034" s="1">
        <v>44.5</v>
      </c>
    </row>
    <row r="2035" spans="1:3">
      <c r="A2035" s="277">
        <v>39840.854166666664</v>
      </c>
      <c r="B2035" s="1">
        <v>6.9</v>
      </c>
      <c r="C2035" s="1">
        <v>44.4</v>
      </c>
    </row>
    <row r="2036" spans="1:3">
      <c r="A2036" s="277">
        <v>39840.875</v>
      </c>
      <c r="B2036" s="1">
        <v>6.9</v>
      </c>
      <c r="C2036" s="1">
        <v>44.4</v>
      </c>
    </row>
    <row r="2037" spans="1:3">
      <c r="A2037" s="277">
        <v>39840.895833333336</v>
      </c>
      <c r="B2037" s="1">
        <v>6.9</v>
      </c>
      <c r="C2037" s="1">
        <v>44.4</v>
      </c>
    </row>
    <row r="2038" spans="1:3">
      <c r="A2038" s="277">
        <v>39840.916666666664</v>
      </c>
      <c r="B2038" s="1">
        <v>6.8</v>
      </c>
      <c r="C2038" s="1">
        <v>44.3</v>
      </c>
    </row>
    <row r="2039" spans="1:3">
      <c r="A2039" s="277">
        <v>39840.9375</v>
      </c>
      <c r="B2039" s="1">
        <v>6.8</v>
      </c>
      <c r="C2039" s="1">
        <v>44.3</v>
      </c>
    </row>
    <row r="2040" spans="1:3">
      <c r="A2040" s="277">
        <v>39840.958333333336</v>
      </c>
      <c r="B2040" s="1">
        <v>6.8</v>
      </c>
      <c r="C2040" s="1">
        <v>44.2</v>
      </c>
    </row>
    <row r="2041" spans="1:3">
      <c r="A2041" s="277">
        <v>39840.979166666664</v>
      </c>
      <c r="B2041" s="1">
        <v>6.8</v>
      </c>
      <c r="C2041" s="1">
        <v>44.2</v>
      </c>
    </row>
    <row r="2042" spans="1:3">
      <c r="A2042" s="277">
        <v>39841</v>
      </c>
      <c r="B2042" s="1">
        <v>6.7</v>
      </c>
      <c r="C2042" s="1">
        <v>44.1</v>
      </c>
    </row>
    <row r="2043" spans="1:3">
      <c r="A2043" s="277">
        <v>39841.020833333336</v>
      </c>
      <c r="B2043" s="1">
        <v>6.7</v>
      </c>
      <c r="C2043" s="1">
        <v>44</v>
      </c>
    </row>
    <row r="2044" spans="1:3">
      <c r="A2044" s="277">
        <v>39841.041666666664</v>
      </c>
      <c r="B2044" s="1">
        <v>6.7</v>
      </c>
      <c r="C2044" s="1">
        <v>44</v>
      </c>
    </row>
    <row r="2045" spans="1:3">
      <c r="A2045" s="277">
        <v>39841.0625</v>
      </c>
      <c r="B2045" s="1">
        <v>6.7</v>
      </c>
      <c r="C2045" s="1">
        <v>44.1</v>
      </c>
    </row>
    <row r="2046" spans="1:3">
      <c r="A2046" s="277">
        <v>39841.083333333336</v>
      </c>
      <c r="B2046" s="1">
        <v>6.7</v>
      </c>
      <c r="C2046" s="1">
        <v>44.1</v>
      </c>
    </row>
    <row r="2047" spans="1:3">
      <c r="A2047" s="277">
        <v>39841.104166666664</v>
      </c>
      <c r="B2047" s="1">
        <v>6.7</v>
      </c>
      <c r="C2047" s="1">
        <v>44</v>
      </c>
    </row>
    <row r="2048" spans="1:3">
      <c r="A2048" s="277">
        <v>39841.125</v>
      </c>
      <c r="B2048" s="1">
        <v>6.7</v>
      </c>
      <c r="C2048" s="1">
        <v>44</v>
      </c>
    </row>
    <row r="2049" spans="1:3">
      <c r="A2049" s="277">
        <v>39841.145833333336</v>
      </c>
      <c r="B2049" s="1">
        <v>6.6</v>
      </c>
      <c r="C2049" s="1">
        <v>43.9</v>
      </c>
    </row>
    <row r="2050" spans="1:3">
      <c r="A2050" s="277">
        <v>39841.166666666664</v>
      </c>
      <c r="B2050" s="1">
        <v>6.6</v>
      </c>
      <c r="C2050" s="1">
        <v>43.8</v>
      </c>
    </row>
    <row r="2051" spans="1:3">
      <c r="A2051" s="277">
        <v>39841.1875</v>
      </c>
      <c r="B2051" s="1">
        <v>6.5</v>
      </c>
      <c r="C2051" s="1">
        <v>43.7</v>
      </c>
    </row>
    <row r="2052" spans="1:3">
      <c r="A2052" s="277">
        <v>39841.208333333336</v>
      </c>
      <c r="B2052" s="1">
        <v>6.4</v>
      </c>
      <c r="C2052" s="1">
        <v>43.6</v>
      </c>
    </row>
    <row r="2053" spans="1:3">
      <c r="A2053" s="277">
        <v>39841.229166666664</v>
      </c>
      <c r="B2053" s="1">
        <v>6.4</v>
      </c>
      <c r="C2053" s="1">
        <v>43.5</v>
      </c>
    </row>
    <row r="2054" spans="1:3">
      <c r="A2054" s="277">
        <v>39841.25</v>
      </c>
      <c r="B2054" s="1">
        <v>6.3</v>
      </c>
      <c r="C2054" s="1">
        <v>43.4</v>
      </c>
    </row>
    <row r="2055" spans="1:3">
      <c r="A2055" s="277">
        <v>39841.270833333336</v>
      </c>
      <c r="B2055" s="1">
        <v>6.3</v>
      </c>
      <c r="C2055" s="1">
        <v>43.3</v>
      </c>
    </row>
    <row r="2056" spans="1:3">
      <c r="A2056" s="277">
        <v>39841.291666666664</v>
      </c>
      <c r="B2056" s="1">
        <v>6.2</v>
      </c>
      <c r="C2056" s="1">
        <v>43.2</v>
      </c>
    </row>
    <row r="2057" spans="1:3">
      <c r="A2057" s="277">
        <v>39841.3125</v>
      </c>
      <c r="B2057" s="1">
        <v>6.2</v>
      </c>
      <c r="C2057" s="1">
        <v>43.1</v>
      </c>
    </row>
    <row r="2058" spans="1:3">
      <c r="A2058" s="277">
        <v>39841.333333333336</v>
      </c>
      <c r="B2058" s="1">
        <v>6.1</v>
      </c>
      <c r="C2058" s="1">
        <v>43</v>
      </c>
    </row>
    <row r="2059" spans="1:3">
      <c r="A2059" s="277">
        <v>39841.354166666664</v>
      </c>
      <c r="B2059" s="1">
        <v>6.1</v>
      </c>
      <c r="C2059" s="1">
        <v>43</v>
      </c>
    </row>
    <row r="2060" spans="1:3">
      <c r="A2060" s="277">
        <v>39841.375</v>
      </c>
      <c r="B2060" s="1">
        <v>6.1</v>
      </c>
      <c r="C2060" s="1">
        <v>43</v>
      </c>
    </row>
    <row r="2061" spans="1:3">
      <c r="A2061" s="277">
        <v>39841.395833333336</v>
      </c>
      <c r="B2061" s="1">
        <v>6.1</v>
      </c>
      <c r="C2061" s="1">
        <v>43</v>
      </c>
    </row>
    <row r="2062" spans="1:3">
      <c r="A2062" s="277">
        <v>39841.416666666664</v>
      </c>
      <c r="B2062" s="1">
        <v>6.2</v>
      </c>
      <c r="C2062" s="1">
        <v>43.2</v>
      </c>
    </row>
    <row r="2063" spans="1:3">
      <c r="A2063" s="277">
        <v>39841.4375</v>
      </c>
      <c r="B2063" s="1">
        <v>6.4</v>
      </c>
      <c r="C2063" s="1">
        <v>43.4</v>
      </c>
    </row>
    <row r="2064" spans="1:3">
      <c r="A2064" s="277">
        <v>39841.458333333336</v>
      </c>
      <c r="B2064" s="1">
        <v>6.5</v>
      </c>
      <c r="C2064" s="1">
        <v>43.7</v>
      </c>
    </row>
    <row r="2065" spans="1:3">
      <c r="A2065" s="277">
        <v>39841.479166666664</v>
      </c>
      <c r="B2065" s="1">
        <v>6.7</v>
      </c>
      <c r="C2065" s="1">
        <v>44</v>
      </c>
    </row>
    <row r="2066" spans="1:3">
      <c r="A2066" s="277">
        <v>39841.5</v>
      </c>
      <c r="B2066" s="1">
        <v>6.9</v>
      </c>
      <c r="C2066" s="1">
        <v>44.4</v>
      </c>
    </row>
    <row r="2067" spans="1:3">
      <c r="A2067" s="277">
        <v>39841.520833333336</v>
      </c>
      <c r="B2067" s="1">
        <v>7</v>
      </c>
      <c r="C2067" s="1">
        <v>44.7</v>
      </c>
    </row>
    <row r="2068" spans="1:3">
      <c r="A2068" s="277">
        <v>39841.541666666664</v>
      </c>
      <c r="B2068" s="1">
        <v>7.2</v>
      </c>
      <c r="C2068" s="1">
        <v>44.9</v>
      </c>
    </row>
    <row r="2069" spans="1:3">
      <c r="A2069" s="277">
        <v>39841.5625</v>
      </c>
      <c r="B2069" s="1">
        <v>7.4</v>
      </c>
      <c r="C2069" s="1">
        <v>45.3</v>
      </c>
    </row>
    <row r="2070" spans="1:3">
      <c r="A2070" s="277">
        <v>39841.583333333336</v>
      </c>
      <c r="B2070" s="1">
        <v>7.5</v>
      </c>
      <c r="C2070" s="1">
        <v>45.5</v>
      </c>
    </row>
    <row r="2071" spans="1:3">
      <c r="A2071" s="277">
        <v>39841.604166666664</v>
      </c>
      <c r="B2071" s="1">
        <v>7.6</v>
      </c>
      <c r="C2071" s="1">
        <v>45.8</v>
      </c>
    </row>
    <row r="2072" spans="1:3">
      <c r="A2072" s="277">
        <v>39841.625</v>
      </c>
      <c r="B2072" s="1">
        <v>7.8</v>
      </c>
      <c r="C2072" s="1">
        <v>46</v>
      </c>
    </row>
    <row r="2073" spans="1:3">
      <c r="A2073" s="277">
        <v>39841.645833333336</v>
      </c>
      <c r="B2073" s="1">
        <v>7.9</v>
      </c>
      <c r="C2073" s="1">
        <v>46.2</v>
      </c>
    </row>
    <row r="2074" spans="1:3">
      <c r="A2074" s="277">
        <v>39841.666666666664</v>
      </c>
      <c r="B2074" s="1">
        <v>7.9</v>
      </c>
      <c r="C2074" s="1">
        <v>46.3</v>
      </c>
    </row>
    <row r="2075" spans="1:3">
      <c r="A2075" s="277">
        <v>39841.6875</v>
      </c>
      <c r="B2075" s="1">
        <v>8</v>
      </c>
      <c r="C2075" s="1">
        <v>46.4</v>
      </c>
    </row>
    <row r="2076" spans="1:3">
      <c r="A2076" s="277">
        <v>39841.708333333336</v>
      </c>
      <c r="B2076" s="1">
        <v>8</v>
      </c>
      <c r="C2076" s="1">
        <v>46.4</v>
      </c>
    </row>
    <row r="2077" spans="1:3">
      <c r="A2077" s="277">
        <v>39841.729166666664</v>
      </c>
      <c r="B2077" s="1">
        <v>8</v>
      </c>
      <c r="C2077" s="1">
        <v>46.4</v>
      </c>
    </row>
    <row r="2078" spans="1:3">
      <c r="A2078" s="277">
        <v>39841.75</v>
      </c>
      <c r="B2078" s="1">
        <v>8</v>
      </c>
      <c r="C2078" s="1">
        <v>46.4</v>
      </c>
    </row>
    <row r="2079" spans="1:3">
      <c r="A2079" s="277">
        <v>39841.770833333336</v>
      </c>
      <c r="B2079" s="1">
        <v>8</v>
      </c>
      <c r="C2079" s="1">
        <v>46.3</v>
      </c>
    </row>
    <row r="2080" spans="1:3">
      <c r="A2080" s="277">
        <v>39841.791666666664</v>
      </c>
      <c r="B2080" s="1">
        <v>7.9</v>
      </c>
      <c r="C2080" s="1">
        <v>46.3</v>
      </c>
    </row>
    <row r="2081" spans="1:3">
      <c r="A2081" s="277">
        <v>39841.8125</v>
      </c>
      <c r="B2081" s="1">
        <v>7.9</v>
      </c>
      <c r="C2081" s="1">
        <v>46.2</v>
      </c>
    </row>
    <row r="2082" spans="1:3">
      <c r="A2082" s="277">
        <v>39841.833333333336</v>
      </c>
      <c r="B2082" s="1">
        <v>7.9</v>
      </c>
      <c r="C2082" s="1">
        <v>46.2</v>
      </c>
    </row>
    <row r="2083" spans="1:3">
      <c r="A2083" s="277">
        <v>39841.854166666664</v>
      </c>
      <c r="B2083" s="1">
        <v>7.8</v>
      </c>
      <c r="C2083" s="1">
        <v>46.1</v>
      </c>
    </row>
    <row r="2084" spans="1:3">
      <c r="A2084" s="277">
        <v>39841.875</v>
      </c>
      <c r="B2084" s="1">
        <v>7.8</v>
      </c>
      <c r="C2084" s="1">
        <v>46</v>
      </c>
    </row>
    <row r="2085" spans="1:3">
      <c r="A2085" s="277">
        <v>39841.895833333336</v>
      </c>
      <c r="B2085" s="1">
        <v>7.7</v>
      </c>
      <c r="C2085" s="1">
        <v>45.9</v>
      </c>
    </row>
    <row r="2086" spans="1:3">
      <c r="A2086" s="277">
        <v>39841.916666666664</v>
      </c>
      <c r="B2086" s="1">
        <v>7.7</v>
      </c>
      <c r="C2086" s="1">
        <v>45.9</v>
      </c>
    </row>
    <row r="2087" spans="1:3">
      <c r="A2087" s="277">
        <v>39841.9375</v>
      </c>
      <c r="B2087" s="1">
        <v>7.7</v>
      </c>
      <c r="C2087" s="1">
        <v>45.9</v>
      </c>
    </row>
    <row r="2088" spans="1:3">
      <c r="A2088" s="277">
        <v>39841.958333333336</v>
      </c>
      <c r="B2088" s="1">
        <v>7.7</v>
      </c>
      <c r="C2088" s="1">
        <v>45.8</v>
      </c>
    </row>
    <row r="2089" spans="1:3">
      <c r="A2089" s="277">
        <v>39841.979166666664</v>
      </c>
      <c r="B2089" s="1">
        <v>7.6</v>
      </c>
      <c r="C2089" s="1">
        <v>45.8</v>
      </c>
    </row>
    <row r="2090" spans="1:3">
      <c r="A2090" s="277">
        <v>39842</v>
      </c>
      <c r="B2090" s="1">
        <v>7.6</v>
      </c>
      <c r="C2090" s="1">
        <v>45.7</v>
      </c>
    </row>
    <row r="2091" spans="1:3">
      <c r="A2091" s="277">
        <v>39842.020833333336</v>
      </c>
      <c r="B2091" s="1">
        <v>7.6</v>
      </c>
      <c r="C2091" s="1">
        <v>45.6</v>
      </c>
    </row>
    <row r="2092" spans="1:3">
      <c r="A2092" s="277">
        <v>39842.041666666664</v>
      </c>
      <c r="B2092" s="1">
        <v>7.5</v>
      </c>
      <c r="C2092" s="1">
        <v>45.6</v>
      </c>
    </row>
    <row r="2093" spans="1:3">
      <c r="A2093" s="277">
        <v>39842.0625</v>
      </c>
      <c r="B2093" s="1">
        <v>7.5</v>
      </c>
      <c r="C2093" s="1">
        <v>45.5</v>
      </c>
    </row>
    <row r="2094" spans="1:3">
      <c r="A2094" s="277">
        <v>39842.083333333336</v>
      </c>
      <c r="B2094" s="1">
        <v>7.4</v>
      </c>
      <c r="C2094" s="1">
        <v>45.4</v>
      </c>
    </row>
    <row r="2095" spans="1:3">
      <c r="A2095" s="277">
        <v>39842.104166666664</v>
      </c>
      <c r="B2095" s="1">
        <v>7.4</v>
      </c>
      <c r="C2095" s="1">
        <v>45.3</v>
      </c>
    </row>
    <row r="2096" spans="1:3">
      <c r="A2096" s="277">
        <v>39842.125</v>
      </c>
      <c r="B2096" s="1">
        <v>7.4</v>
      </c>
      <c r="C2096" s="1">
        <v>45.3</v>
      </c>
    </row>
    <row r="2097" spans="1:3">
      <c r="A2097" s="277">
        <v>39842.145833333336</v>
      </c>
      <c r="B2097" s="1">
        <v>7.4</v>
      </c>
      <c r="C2097" s="1">
        <v>45.3</v>
      </c>
    </row>
    <row r="2098" spans="1:3">
      <c r="A2098" s="277">
        <v>39842.166666666664</v>
      </c>
      <c r="B2098" s="1">
        <v>7.3</v>
      </c>
      <c r="C2098" s="1">
        <v>45.2</v>
      </c>
    </row>
    <row r="2099" spans="1:3">
      <c r="A2099" s="277">
        <v>39842.1875</v>
      </c>
      <c r="B2099" s="1">
        <v>7.3</v>
      </c>
      <c r="C2099" s="1">
        <v>45.1</v>
      </c>
    </row>
    <row r="2100" spans="1:3">
      <c r="A2100" s="277">
        <v>39842.208333333336</v>
      </c>
      <c r="B2100" s="1">
        <v>7.2</v>
      </c>
      <c r="C2100" s="1">
        <v>44.9</v>
      </c>
    </row>
    <row r="2101" spans="1:3">
      <c r="A2101" s="277">
        <v>39842.229166666664</v>
      </c>
      <c r="B2101" s="1">
        <v>7.1</v>
      </c>
      <c r="C2101" s="1">
        <v>44.8</v>
      </c>
    </row>
    <row r="2102" spans="1:3">
      <c r="A2102" s="277">
        <v>39842.25</v>
      </c>
      <c r="B2102" s="1">
        <v>7.1</v>
      </c>
      <c r="C2102" s="1">
        <v>44.7</v>
      </c>
    </row>
    <row r="2103" spans="1:3">
      <c r="A2103" s="277">
        <v>39842.270833333336</v>
      </c>
      <c r="B2103" s="1">
        <v>7</v>
      </c>
      <c r="C2103" s="1">
        <v>44.6</v>
      </c>
    </row>
    <row r="2104" spans="1:3">
      <c r="A2104" s="277">
        <v>39842.291666666664</v>
      </c>
      <c r="B2104" s="1">
        <v>7</v>
      </c>
      <c r="C2104" s="1">
        <v>44.5</v>
      </c>
    </row>
    <row r="2105" spans="1:3">
      <c r="A2105" s="277">
        <v>39842.3125</v>
      </c>
      <c r="B2105" s="1">
        <v>6.9</v>
      </c>
      <c r="C2105" s="1">
        <v>44.4</v>
      </c>
    </row>
    <row r="2106" spans="1:3">
      <c r="A2106" s="277">
        <v>39842.333333333336</v>
      </c>
      <c r="B2106" s="1">
        <v>6.9</v>
      </c>
      <c r="C2106" s="1">
        <v>44.4</v>
      </c>
    </row>
    <row r="2107" spans="1:3">
      <c r="A2107" s="277">
        <v>39842.354166666664</v>
      </c>
      <c r="B2107" s="1">
        <v>6.9</v>
      </c>
      <c r="C2107" s="1">
        <v>44.4</v>
      </c>
    </row>
    <row r="2108" spans="1:3">
      <c r="A2108" s="277">
        <v>39842.375</v>
      </c>
      <c r="B2108" s="1">
        <v>6.9</v>
      </c>
      <c r="C2108" s="1">
        <v>44.4</v>
      </c>
    </row>
    <row r="2109" spans="1:3">
      <c r="A2109" s="277">
        <v>39842.395833333336</v>
      </c>
      <c r="B2109" s="1">
        <v>6.9</v>
      </c>
      <c r="C2109" s="1">
        <v>44.5</v>
      </c>
    </row>
    <row r="2110" spans="1:3">
      <c r="A2110" s="277">
        <v>39842.416666666664</v>
      </c>
      <c r="B2110" s="1">
        <v>7</v>
      </c>
      <c r="C2110" s="1">
        <v>44.7</v>
      </c>
    </row>
    <row r="2111" spans="1:3">
      <c r="A2111" s="277">
        <v>39842.4375</v>
      </c>
      <c r="B2111" s="1">
        <v>7.2</v>
      </c>
      <c r="C2111" s="1">
        <v>44.9</v>
      </c>
    </row>
    <row r="2112" spans="1:3">
      <c r="A2112" s="277">
        <v>39842.458333333336</v>
      </c>
      <c r="B2112" s="1">
        <v>7.3</v>
      </c>
      <c r="C2112" s="1">
        <v>45.2</v>
      </c>
    </row>
    <row r="2113" spans="1:3">
      <c r="A2113" s="277">
        <v>39842.479166666664</v>
      </c>
      <c r="B2113" s="1">
        <v>7.5</v>
      </c>
      <c r="C2113" s="1">
        <v>45.5</v>
      </c>
    </row>
    <row r="2114" spans="1:3">
      <c r="A2114" s="277">
        <v>39842.5</v>
      </c>
      <c r="B2114" s="1">
        <v>7.7</v>
      </c>
      <c r="C2114" s="1">
        <v>45.9</v>
      </c>
    </row>
    <row r="2115" spans="1:3">
      <c r="A2115" s="277">
        <v>39842.520833333336</v>
      </c>
      <c r="B2115" s="1">
        <v>7.9</v>
      </c>
      <c r="C2115" s="1">
        <v>46.2</v>
      </c>
    </row>
    <row r="2116" spans="1:3">
      <c r="A2116" s="277">
        <v>39842.541666666664</v>
      </c>
      <c r="B2116" s="1">
        <v>8</v>
      </c>
      <c r="C2116" s="1">
        <v>46.5</v>
      </c>
    </row>
    <row r="2117" spans="1:3">
      <c r="A2117" s="277">
        <v>39842.5625</v>
      </c>
      <c r="B2117" s="1">
        <v>8.1999999999999993</v>
      </c>
      <c r="C2117" s="1">
        <v>46.8</v>
      </c>
    </row>
    <row r="2118" spans="1:3">
      <c r="A2118" s="277">
        <v>39842.583333333336</v>
      </c>
      <c r="B2118" s="1">
        <v>8.3000000000000007</v>
      </c>
      <c r="C2118" s="1">
        <v>47</v>
      </c>
    </row>
    <row r="2119" spans="1:3">
      <c r="A2119" s="277">
        <v>39842.604166666664</v>
      </c>
      <c r="B2119" s="1">
        <v>8.5</v>
      </c>
      <c r="C2119" s="1">
        <v>47.3</v>
      </c>
    </row>
    <row r="2120" spans="1:3">
      <c r="A2120" s="277">
        <v>39842.625</v>
      </c>
      <c r="B2120" s="1">
        <v>8.6</v>
      </c>
      <c r="C2120" s="1">
        <v>47.5</v>
      </c>
    </row>
    <row r="2121" spans="1:3">
      <c r="A2121" s="277">
        <v>39842.645833333336</v>
      </c>
      <c r="B2121" s="1">
        <v>8.6999999999999993</v>
      </c>
      <c r="C2121" s="1">
        <v>47.6</v>
      </c>
    </row>
    <row r="2122" spans="1:3">
      <c r="A2122" s="277">
        <v>39842.666666666664</v>
      </c>
      <c r="B2122" s="1">
        <v>8.6999999999999993</v>
      </c>
      <c r="C2122" s="1">
        <v>47.7</v>
      </c>
    </row>
    <row r="2123" spans="1:3">
      <c r="A2123" s="277">
        <v>39842.6875</v>
      </c>
      <c r="B2123" s="1">
        <v>8.8000000000000007</v>
      </c>
      <c r="C2123" s="1">
        <v>47.8</v>
      </c>
    </row>
    <row r="2124" spans="1:3">
      <c r="A2124" s="277">
        <v>39842.708333333336</v>
      </c>
      <c r="B2124" s="1">
        <v>8.8000000000000007</v>
      </c>
      <c r="C2124" s="1">
        <v>47.8</v>
      </c>
    </row>
    <row r="2125" spans="1:3">
      <c r="A2125" s="277">
        <v>39842.729166666664</v>
      </c>
      <c r="B2125" s="1">
        <v>8.8000000000000007</v>
      </c>
      <c r="C2125" s="1">
        <v>47.8</v>
      </c>
    </row>
    <row r="2126" spans="1:3">
      <c r="A2126" s="277">
        <v>39842.75</v>
      </c>
      <c r="B2126" s="1">
        <v>8.6999999999999993</v>
      </c>
      <c r="C2126" s="1">
        <v>47.7</v>
      </c>
    </row>
    <row r="2127" spans="1:3">
      <c r="A2127" s="277">
        <v>39842.770833333336</v>
      </c>
      <c r="B2127" s="1">
        <v>8.6999999999999993</v>
      </c>
      <c r="C2127" s="1">
        <v>47.6</v>
      </c>
    </row>
    <row r="2128" spans="1:3">
      <c r="A2128" s="277">
        <v>39842.791666666664</v>
      </c>
      <c r="B2128" s="1">
        <v>8.6</v>
      </c>
      <c r="C2128" s="1">
        <v>47.6</v>
      </c>
    </row>
    <row r="2129" spans="1:3">
      <c r="A2129" s="277">
        <v>39842.8125</v>
      </c>
      <c r="B2129" s="1">
        <v>8.6</v>
      </c>
      <c r="C2129" s="1">
        <v>47.5</v>
      </c>
    </row>
    <row r="2130" spans="1:3">
      <c r="A2130" s="277">
        <v>39842.833333333336</v>
      </c>
      <c r="B2130" s="1">
        <v>8.5</v>
      </c>
      <c r="C2130" s="1">
        <v>47.4</v>
      </c>
    </row>
    <row r="2131" spans="1:3">
      <c r="A2131" s="277">
        <v>39842.854166666664</v>
      </c>
      <c r="B2131" s="1">
        <v>8.5</v>
      </c>
      <c r="C2131" s="1">
        <v>47.3</v>
      </c>
    </row>
    <row r="2132" spans="1:3">
      <c r="A2132" s="277">
        <v>39842.875</v>
      </c>
      <c r="B2132" s="1">
        <v>8.4</v>
      </c>
      <c r="C2132" s="1">
        <v>47.2</v>
      </c>
    </row>
    <row r="2133" spans="1:3">
      <c r="A2133" s="277">
        <v>39842.895833333336</v>
      </c>
      <c r="B2133" s="1">
        <v>8.4</v>
      </c>
      <c r="C2133" s="1">
        <v>47.1</v>
      </c>
    </row>
    <row r="2134" spans="1:3">
      <c r="A2134" s="277">
        <v>39842.916666666664</v>
      </c>
      <c r="B2134" s="1">
        <v>8.3000000000000007</v>
      </c>
      <c r="C2134" s="1">
        <v>47</v>
      </c>
    </row>
    <row r="2135" spans="1:3">
      <c r="A2135" s="277">
        <v>39842.9375</v>
      </c>
      <c r="B2135" s="1">
        <v>8.3000000000000007</v>
      </c>
      <c r="C2135" s="1">
        <v>46.9</v>
      </c>
    </row>
    <row r="2136" spans="1:3">
      <c r="A2136" s="277">
        <v>39842.958333333336</v>
      </c>
      <c r="B2136" s="1">
        <v>8.1999999999999993</v>
      </c>
      <c r="C2136" s="1">
        <v>46.8</v>
      </c>
    </row>
    <row r="2137" spans="1:3">
      <c r="A2137" s="277">
        <v>39842.979166666664</v>
      </c>
      <c r="B2137" s="1">
        <v>8.1999999999999993</v>
      </c>
      <c r="C2137" s="1">
        <v>46.8</v>
      </c>
    </row>
    <row r="2138" spans="1:3">
      <c r="A2138" s="277">
        <v>39843</v>
      </c>
      <c r="B2138" s="1">
        <v>8.1999999999999993</v>
      </c>
      <c r="C2138" s="1">
        <v>46.7</v>
      </c>
    </row>
    <row r="2139" spans="1:3">
      <c r="A2139" s="277">
        <v>39843.020833333336</v>
      </c>
      <c r="B2139" s="1">
        <v>8.1</v>
      </c>
      <c r="C2139" s="1">
        <v>46.7</v>
      </c>
    </row>
    <row r="2140" spans="1:3">
      <c r="A2140" s="277">
        <v>39843.041666666664</v>
      </c>
      <c r="B2140" s="1">
        <v>8.1</v>
      </c>
      <c r="C2140" s="1">
        <v>46.7</v>
      </c>
    </row>
    <row r="2141" spans="1:3">
      <c r="A2141" s="277">
        <v>39843.0625</v>
      </c>
      <c r="B2141" s="1">
        <v>8.1</v>
      </c>
      <c r="C2141" s="1">
        <v>46.6</v>
      </c>
    </row>
    <row r="2142" spans="1:3">
      <c r="A2142" s="277">
        <v>39843.083333333336</v>
      </c>
      <c r="B2142" s="1">
        <v>8</v>
      </c>
      <c r="C2142" s="1">
        <v>46.5</v>
      </c>
    </row>
    <row r="2143" spans="1:3">
      <c r="A2143" s="277">
        <v>39843.104166666664</v>
      </c>
      <c r="B2143" s="1">
        <v>8</v>
      </c>
      <c r="C2143" s="1">
        <v>46.3</v>
      </c>
    </row>
    <row r="2144" spans="1:3">
      <c r="A2144" s="277">
        <v>39843.125</v>
      </c>
      <c r="B2144" s="1">
        <v>7.9</v>
      </c>
      <c r="C2144" s="1">
        <v>46.3</v>
      </c>
    </row>
    <row r="2145" spans="1:3">
      <c r="A2145" s="277">
        <v>39843.145833333336</v>
      </c>
      <c r="B2145" s="1">
        <v>7.9</v>
      </c>
      <c r="C2145" s="1">
        <v>46.2</v>
      </c>
    </row>
    <row r="2146" spans="1:3">
      <c r="A2146" s="277">
        <v>39843.166666666664</v>
      </c>
      <c r="B2146" s="1">
        <v>7.8</v>
      </c>
      <c r="C2146" s="1">
        <v>46.1</v>
      </c>
    </row>
    <row r="2147" spans="1:3">
      <c r="A2147" s="277">
        <v>39843.1875</v>
      </c>
      <c r="B2147" s="1">
        <v>7.8</v>
      </c>
      <c r="C2147" s="1">
        <v>46</v>
      </c>
    </row>
    <row r="2148" spans="1:3">
      <c r="A2148" s="277">
        <v>39843.208333333336</v>
      </c>
      <c r="B2148" s="1">
        <v>7.7</v>
      </c>
      <c r="C2148" s="1">
        <v>45.9</v>
      </c>
    </row>
    <row r="2149" spans="1:3">
      <c r="A2149" s="277">
        <v>39843.229166666664</v>
      </c>
      <c r="B2149" s="1">
        <v>7.7</v>
      </c>
      <c r="C2149" s="1">
        <v>45.8</v>
      </c>
    </row>
    <row r="2150" spans="1:3">
      <c r="A2150" s="277">
        <v>39843.25</v>
      </c>
      <c r="B2150" s="1">
        <v>7.6</v>
      </c>
      <c r="C2150" s="1">
        <v>45.7</v>
      </c>
    </row>
    <row r="2151" spans="1:3">
      <c r="A2151" s="277">
        <v>39843.270833333336</v>
      </c>
      <c r="B2151" s="1">
        <v>7.6</v>
      </c>
      <c r="C2151" s="1">
        <v>45.6</v>
      </c>
    </row>
    <row r="2152" spans="1:3">
      <c r="A2152" s="277">
        <v>39843.291666666664</v>
      </c>
      <c r="B2152" s="1">
        <v>7.5</v>
      </c>
      <c r="C2152" s="1">
        <v>45.5</v>
      </c>
    </row>
    <row r="2153" spans="1:3">
      <c r="A2153" s="277">
        <v>39843.3125</v>
      </c>
      <c r="B2153" s="1">
        <v>7.4</v>
      </c>
      <c r="C2153" s="1">
        <v>45.4</v>
      </c>
    </row>
    <row r="2154" spans="1:3">
      <c r="A2154" s="277">
        <v>39843.333333333336</v>
      </c>
      <c r="B2154" s="1">
        <v>7.4</v>
      </c>
      <c r="C2154" s="1">
        <v>45.3</v>
      </c>
    </row>
    <row r="2155" spans="1:3">
      <c r="A2155" s="277">
        <v>39843.354166666664</v>
      </c>
      <c r="B2155" s="1">
        <v>7.4</v>
      </c>
      <c r="C2155" s="1">
        <v>45.3</v>
      </c>
    </row>
    <row r="2156" spans="1:3">
      <c r="A2156" s="277">
        <v>39843.375</v>
      </c>
      <c r="B2156" s="1">
        <v>7.4</v>
      </c>
      <c r="C2156" s="1">
        <v>45.3</v>
      </c>
    </row>
    <row r="2157" spans="1:3">
      <c r="A2157" s="277">
        <v>39843.395833333336</v>
      </c>
      <c r="B2157" s="1">
        <v>7.4</v>
      </c>
      <c r="C2157" s="1">
        <v>45.4</v>
      </c>
    </row>
    <row r="2158" spans="1:3">
      <c r="A2158" s="277">
        <v>39843.416666666664</v>
      </c>
      <c r="B2158" s="1">
        <v>7.5</v>
      </c>
      <c r="C2158" s="1">
        <v>45.6</v>
      </c>
    </row>
    <row r="2159" spans="1:3">
      <c r="A2159" s="277">
        <v>39843.4375</v>
      </c>
      <c r="B2159" s="1">
        <v>7.7</v>
      </c>
      <c r="C2159" s="1">
        <v>45.8</v>
      </c>
    </row>
    <row r="2160" spans="1:3">
      <c r="A2160" s="277">
        <v>39843.458333333336</v>
      </c>
      <c r="B2160" s="1">
        <v>7.8</v>
      </c>
      <c r="C2160" s="1">
        <v>46.1</v>
      </c>
    </row>
    <row r="2161" spans="1:3">
      <c r="A2161" s="277">
        <v>39843.479166666664</v>
      </c>
      <c r="B2161" s="1">
        <v>8</v>
      </c>
      <c r="C2161" s="1">
        <v>46.5</v>
      </c>
    </row>
    <row r="2162" spans="1:3">
      <c r="A2162" s="277">
        <v>39843.5</v>
      </c>
      <c r="B2162" s="1">
        <v>8.1999999999999993</v>
      </c>
      <c r="C2162" s="1">
        <v>46.8</v>
      </c>
    </row>
    <row r="2163" spans="1:3">
      <c r="A2163" s="277">
        <v>39843.520833333336</v>
      </c>
      <c r="B2163" s="1">
        <v>8.4</v>
      </c>
      <c r="C2163" s="1">
        <v>47.2</v>
      </c>
    </row>
    <row r="2164" spans="1:3">
      <c r="A2164" s="277">
        <v>39843.541666666664</v>
      </c>
      <c r="B2164" s="1">
        <v>8.6</v>
      </c>
      <c r="C2164" s="1">
        <v>47.5</v>
      </c>
    </row>
    <row r="2165" spans="1:3">
      <c r="A2165" s="277">
        <v>39843.5625</v>
      </c>
      <c r="B2165" s="1">
        <v>8.8000000000000007</v>
      </c>
      <c r="C2165" s="1">
        <v>47.8</v>
      </c>
    </row>
    <row r="2166" spans="1:3">
      <c r="A2166" s="277">
        <v>39843.583333333336</v>
      </c>
      <c r="B2166" s="1">
        <v>8.9</v>
      </c>
      <c r="C2166" s="1">
        <v>48</v>
      </c>
    </row>
    <row r="2167" spans="1:3">
      <c r="A2167" s="277">
        <v>39843.604166666664</v>
      </c>
      <c r="B2167" s="1">
        <v>9</v>
      </c>
      <c r="C2167" s="1">
        <v>48.3</v>
      </c>
    </row>
    <row r="2168" spans="1:3">
      <c r="A2168" s="277">
        <v>39843.625</v>
      </c>
      <c r="B2168" s="1">
        <v>9.1999999999999993</v>
      </c>
      <c r="C2168" s="1">
        <v>48.5</v>
      </c>
    </row>
    <row r="2169" spans="1:3">
      <c r="A2169" s="277">
        <v>39843.645833333336</v>
      </c>
      <c r="B2169" s="1">
        <v>9.1999999999999993</v>
      </c>
      <c r="C2169" s="1">
        <v>48.6</v>
      </c>
    </row>
    <row r="2170" spans="1:3">
      <c r="A2170" s="277">
        <v>39843.666666666664</v>
      </c>
      <c r="B2170" s="1">
        <v>9.3000000000000007</v>
      </c>
      <c r="C2170" s="1">
        <v>48.7</v>
      </c>
    </row>
    <row r="2171" spans="1:3">
      <c r="A2171" s="277">
        <v>39843.6875</v>
      </c>
      <c r="B2171" s="1">
        <v>9.3000000000000007</v>
      </c>
      <c r="C2171" s="1">
        <v>48.8</v>
      </c>
    </row>
    <row r="2172" spans="1:3">
      <c r="A2172" s="277">
        <v>39843.708333333336</v>
      </c>
      <c r="B2172" s="1">
        <v>9.3000000000000007</v>
      </c>
      <c r="C2172" s="1">
        <v>48.8</v>
      </c>
    </row>
    <row r="2173" spans="1:3">
      <c r="A2173" s="277">
        <v>39843.729166666664</v>
      </c>
      <c r="B2173" s="1">
        <v>9.3000000000000007</v>
      </c>
      <c r="C2173" s="1">
        <v>48.8</v>
      </c>
    </row>
    <row r="2174" spans="1:3">
      <c r="A2174" s="277">
        <v>39843.75</v>
      </c>
      <c r="B2174" s="1">
        <v>9.3000000000000007</v>
      </c>
      <c r="C2174" s="1">
        <v>48.7</v>
      </c>
    </row>
    <row r="2175" spans="1:3">
      <c r="A2175" s="277">
        <v>39843.770833333336</v>
      </c>
      <c r="B2175" s="1">
        <v>9.1999999999999993</v>
      </c>
      <c r="C2175" s="1">
        <v>48.6</v>
      </c>
    </row>
    <row r="2176" spans="1:3">
      <c r="A2176" s="277">
        <v>39843.791666666664</v>
      </c>
      <c r="B2176" s="1">
        <v>9.1999999999999993</v>
      </c>
      <c r="C2176" s="1">
        <v>48.5</v>
      </c>
    </row>
    <row r="2177" spans="1:3">
      <c r="A2177" s="277">
        <v>39843.8125</v>
      </c>
      <c r="B2177" s="1">
        <v>9.1</v>
      </c>
      <c r="C2177" s="1">
        <v>48.4</v>
      </c>
    </row>
    <row r="2178" spans="1:3">
      <c r="A2178" s="277">
        <v>39843.833333333336</v>
      </c>
      <c r="B2178" s="1">
        <v>9.1</v>
      </c>
      <c r="C2178" s="1">
        <v>48.3</v>
      </c>
    </row>
    <row r="2179" spans="1:3">
      <c r="A2179" s="277">
        <v>39843.854166666664</v>
      </c>
      <c r="B2179" s="1">
        <v>9</v>
      </c>
      <c r="C2179" s="1">
        <v>48.2</v>
      </c>
    </row>
    <row r="2180" spans="1:3">
      <c r="A2180" s="277">
        <v>39843.875</v>
      </c>
      <c r="B2180" s="1">
        <v>9</v>
      </c>
      <c r="C2180" s="1">
        <v>48.1</v>
      </c>
    </row>
    <row r="2181" spans="1:3">
      <c r="A2181" s="277">
        <v>39843.895833333336</v>
      </c>
      <c r="B2181" s="1">
        <v>8.9</v>
      </c>
      <c r="C2181" s="1">
        <v>48</v>
      </c>
    </row>
    <row r="2182" spans="1:3">
      <c r="A2182" s="277">
        <v>39843.916666666664</v>
      </c>
      <c r="B2182" s="1">
        <v>8.8000000000000007</v>
      </c>
      <c r="C2182" s="1">
        <v>47.9</v>
      </c>
    </row>
    <row r="2183" spans="1:3">
      <c r="A2183" s="277">
        <v>39843.9375</v>
      </c>
      <c r="B2183" s="1">
        <v>8.6999999999999993</v>
      </c>
      <c r="C2183" s="1">
        <v>47.7</v>
      </c>
    </row>
    <row r="2184" spans="1:3">
      <c r="A2184" s="277">
        <v>39843.958333333336</v>
      </c>
      <c r="B2184" s="1">
        <v>8.6999999999999993</v>
      </c>
      <c r="C2184" s="1">
        <v>47.6</v>
      </c>
    </row>
    <row r="2185" spans="1:3">
      <c r="A2185" s="277">
        <v>39843.979166666664</v>
      </c>
      <c r="B2185" s="1">
        <v>8.6</v>
      </c>
      <c r="C2185" s="1">
        <v>47.6</v>
      </c>
    </row>
    <row r="2186" spans="1:3">
      <c r="A2186" s="277">
        <v>39844</v>
      </c>
      <c r="B2186" s="1">
        <v>8.6</v>
      </c>
      <c r="C2186" s="1">
        <v>47.5</v>
      </c>
    </row>
    <row r="2187" spans="1:3">
      <c r="A2187" s="277">
        <v>39844.020833333336</v>
      </c>
      <c r="B2187" s="1">
        <v>8.6</v>
      </c>
      <c r="C2187" s="1">
        <v>47.5</v>
      </c>
    </row>
    <row r="2188" spans="1:3">
      <c r="A2188" s="277">
        <v>39844.041666666664</v>
      </c>
      <c r="B2188" s="1">
        <v>8.5</v>
      </c>
      <c r="C2188" s="1">
        <v>47.4</v>
      </c>
    </row>
    <row r="2189" spans="1:3">
      <c r="A2189" s="277">
        <v>39844.0625</v>
      </c>
      <c r="B2189" s="1">
        <v>8.5</v>
      </c>
      <c r="C2189" s="1">
        <v>47.3</v>
      </c>
    </row>
    <row r="2190" spans="1:3">
      <c r="A2190" s="277">
        <v>39844.083333333336</v>
      </c>
      <c r="B2190" s="1">
        <v>8.4</v>
      </c>
      <c r="C2190" s="1">
        <v>47.2</v>
      </c>
    </row>
    <row r="2191" spans="1:3">
      <c r="A2191" s="277">
        <v>39844.104166666664</v>
      </c>
      <c r="B2191" s="1">
        <v>8.4</v>
      </c>
      <c r="C2191" s="1">
        <v>47.1</v>
      </c>
    </row>
    <row r="2192" spans="1:3">
      <c r="A2192" s="277">
        <v>39844.125</v>
      </c>
      <c r="B2192" s="1">
        <v>8.3000000000000007</v>
      </c>
      <c r="C2192" s="1">
        <v>47</v>
      </c>
    </row>
    <row r="2193" spans="1:3">
      <c r="A2193" s="277">
        <v>39844.145833333336</v>
      </c>
      <c r="B2193" s="1">
        <v>8.3000000000000007</v>
      </c>
      <c r="C2193" s="1">
        <v>46.9</v>
      </c>
    </row>
    <row r="2194" spans="1:3">
      <c r="A2194" s="277">
        <v>39844.166666666664</v>
      </c>
      <c r="B2194" s="1">
        <v>8.1999999999999993</v>
      </c>
      <c r="C2194" s="1">
        <v>46.8</v>
      </c>
    </row>
    <row r="2195" spans="1:3">
      <c r="A2195" s="277">
        <v>39844.1875</v>
      </c>
      <c r="B2195" s="1">
        <v>8.1</v>
      </c>
      <c r="C2195" s="1">
        <v>46.7</v>
      </c>
    </row>
    <row r="2196" spans="1:3">
      <c r="A2196" s="277">
        <v>39844.208333333336</v>
      </c>
      <c r="B2196" s="1">
        <v>8.1</v>
      </c>
      <c r="C2196" s="1">
        <v>46.5</v>
      </c>
    </row>
    <row r="2197" spans="1:3">
      <c r="A2197" s="277">
        <v>39844.229166666664</v>
      </c>
      <c r="B2197" s="1">
        <v>8</v>
      </c>
      <c r="C2197" s="1">
        <v>46.4</v>
      </c>
    </row>
    <row r="2198" spans="1:3">
      <c r="A2198" s="277">
        <v>39844.25</v>
      </c>
      <c r="B2198" s="1">
        <v>7.9</v>
      </c>
      <c r="C2198" s="1">
        <v>46.2</v>
      </c>
    </row>
    <row r="2199" spans="1:3">
      <c r="A2199" s="277">
        <v>39844.270833333336</v>
      </c>
      <c r="B2199" s="1">
        <v>7.8</v>
      </c>
      <c r="C2199" s="1">
        <v>46.1</v>
      </c>
    </row>
    <row r="2200" spans="1:3">
      <c r="A2200" s="277">
        <v>39844.291666666664</v>
      </c>
      <c r="B2200" s="1">
        <v>7.7</v>
      </c>
      <c r="C2200" s="1">
        <v>45.9</v>
      </c>
    </row>
    <row r="2201" spans="1:3">
      <c r="A2201" s="277">
        <v>39844.3125</v>
      </c>
      <c r="B2201" s="1">
        <v>7.7</v>
      </c>
      <c r="C2201" s="1">
        <v>45.9</v>
      </c>
    </row>
    <row r="2202" spans="1:3">
      <c r="A2202" s="277">
        <v>39844.333333333336</v>
      </c>
      <c r="B2202" s="1">
        <v>7.6</v>
      </c>
      <c r="C2202" s="1">
        <v>45.8</v>
      </c>
    </row>
    <row r="2203" spans="1:3">
      <c r="A2203" s="277">
        <v>39844.354166666664</v>
      </c>
      <c r="B2203" s="1">
        <v>7.6</v>
      </c>
      <c r="C2203" s="1">
        <v>45.7</v>
      </c>
    </row>
    <row r="2204" spans="1:3">
      <c r="A2204" s="277">
        <v>39844.375</v>
      </c>
      <c r="B2204" s="1">
        <v>7.6</v>
      </c>
      <c r="C2204" s="1">
        <v>45.7</v>
      </c>
    </row>
    <row r="2205" spans="1:3">
      <c r="A2205" s="277">
        <v>39844.395833333336</v>
      </c>
      <c r="B2205" s="1">
        <v>7.6</v>
      </c>
      <c r="C2205" s="1">
        <v>45.8</v>
      </c>
    </row>
    <row r="2206" spans="1:3">
      <c r="A2206" s="277">
        <v>39844.416666666664</v>
      </c>
      <c r="B2206" s="1">
        <v>7.7</v>
      </c>
      <c r="C2206" s="1">
        <v>45.9</v>
      </c>
    </row>
    <row r="2207" spans="1:3">
      <c r="A2207" s="277">
        <v>39844.4375</v>
      </c>
      <c r="B2207" s="1">
        <v>7.8</v>
      </c>
      <c r="C2207" s="1">
        <v>46.1</v>
      </c>
    </row>
    <row r="2208" spans="1:3">
      <c r="A2208" s="277">
        <v>39844.458333333336</v>
      </c>
      <c r="B2208" s="1">
        <v>8</v>
      </c>
      <c r="C2208" s="1">
        <v>46.4</v>
      </c>
    </row>
    <row r="2209" spans="1:3">
      <c r="A2209" s="277">
        <v>39844.479166666664</v>
      </c>
      <c r="B2209" s="1">
        <v>8.1999999999999993</v>
      </c>
      <c r="C2209" s="1">
        <v>46.8</v>
      </c>
    </row>
    <row r="2210" spans="1:3">
      <c r="A2210" s="277">
        <v>39844.5</v>
      </c>
      <c r="B2210" s="1">
        <v>8.5</v>
      </c>
      <c r="C2210" s="1">
        <v>47.2</v>
      </c>
    </row>
    <row r="2211" spans="1:3">
      <c r="A2211" s="277">
        <v>39844.520833333336</v>
      </c>
      <c r="B2211" s="1">
        <v>8.6</v>
      </c>
      <c r="C2211" s="1">
        <v>47.6</v>
      </c>
    </row>
    <row r="2212" spans="1:3">
      <c r="A2212" s="277">
        <v>39844.541666666664</v>
      </c>
      <c r="B2212" s="1">
        <v>8.8000000000000007</v>
      </c>
      <c r="C2212" s="1">
        <v>47.9</v>
      </c>
    </row>
    <row r="2213" spans="1:3">
      <c r="A2213" s="277">
        <v>39844.5625</v>
      </c>
      <c r="B2213" s="1">
        <v>9</v>
      </c>
      <c r="C2213" s="1">
        <v>48.2</v>
      </c>
    </row>
    <row r="2214" spans="1:3">
      <c r="A2214" s="277">
        <v>39844.583333333336</v>
      </c>
      <c r="B2214" s="1">
        <v>9.1999999999999993</v>
      </c>
      <c r="C2214" s="1">
        <v>48.5</v>
      </c>
    </row>
    <row r="2215" spans="1:3">
      <c r="A2215" s="277">
        <v>39844.604166666664</v>
      </c>
      <c r="B2215" s="1">
        <v>9.3000000000000007</v>
      </c>
      <c r="C2215" s="1">
        <v>48.8</v>
      </c>
    </row>
    <row r="2216" spans="1:3">
      <c r="A2216" s="277">
        <v>39844.625</v>
      </c>
      <c r="B2216" s="1">
        <v>9.4</v>
      </c>
      <c r="C2216" s="1">
        <v>48.9</v>
      </c>
    </row>
    <row r="2217" spans="1:3">
      <c r="A2217" s="277">
        <v>39844.645833333336</v>
      </c>
      <c r="B2217" s="1">
        <v>9.5</v>
      </c>
      <c r="C2217" s="1">
        <v>49</v>
      </c>
    </row>
    <row r="2218" spans="1:3">
      <c r="A2218" s="277">
        <v>39844.666666666664</v>
      </c>
      <c r="B2218" s="1">
        <v>9.5</v>
      </c>
      <c r="C2218" s="1">
        <v>49.1</v>
      </c>
    </row>
    <row r="2219" spans="1:3">
      <c r="A2219" s="277">
        <v>39844.6875</v>
      </c>
      <c r="B2219" s="1">
        <v>9.6</v>
      </c>
      <c r="C2219" s="1">
        <v>49.2</v>
      </c>
    </row>
    <row r="2220" spans="1:3">
      <c r="A2220" s="277">
        <v>39844.708333333336</v>
      </c>
      <c r="B2220" s="1">
        <v>9.6</v>
      </c>
      <c r="C2220" s="1">
        <v>49.2</v>
      </c>
    </row>
    <row r="2221" spans="1:3">
      <c r="A2221" s="277">
        <v>39844.729166666664</v>
      </c>
      <c r="B2221" s="1">
        <v>9.6</v>
      </c>
      <c r="C2221" s="1">
        <v>49.2</v>
      </c>
    </row>
    <row r="2222" spans="1:3">
      <c r="A2222" s="277">
        <v>39844.75</v>
      </c>
      <c r="B2222" s="1">
        <v>9.6</v>
      </c>
      <c r="C2222" s="1">
        <v>49.2</v>
      </c>
    </row>
    <row r="2223" spans="1:3">
      <c r="A2223" s="277">
        <v>39844.770833333336</v>
      </c>
      <c r="B2223" s="1">
        <v>9.5</v>
      </c>
      <c r="C2223" s="1">
        <v>49.1</v>
      </c>
    </row>
    <row r="2224" spans="1:3">
      <c r="A2224" s="277">
        <v>39844.791666666664</v>
      </c>
      <c r="B2224" s="1">
        <v>9.4</v>
      </c>
      <c r="C2224" s="1">
        <v>49</v>
      </c>
    </row>
    <row r="2225" spans="1:3">
      <c r="A2225" s="277">
        <v>39844.8125</v>
      </c>
      <c r="B2225" s="1">
        <v>9.4</v>
      </c>
      <c r="C2225" s="1">
        <v>48.8</v>
      </c>
    </row>
    <row r="2226" spans="1:3">
      <c r="A2226" s="277">
        <v>39844.833333333336</v>
      </c>
      <c r="B2226" s="1">
        <v>9.3000000000000007</v>
      </c>
      <c r="C2226" s="1">
        <v>48.7</v>
      </c>
    </row>
    <row r="2227" spans="1:3">
      <c r="A2227" s="277">
        <v>39844.854166666664</v>
      </c>
      <c r="B2227" s="1">
        <v>9.1999999999999993</v>
      </c>
      <c r="C2227" s="1">
        <v>48.6</v>
      </c>
    </row>
    <row r="2228" spans="1:3">
      <c r="A2228" s="277">
        <v>39844.875</v>
      </c>
      <c r="B2228" s="1">
        <v>9.1</v>
      </c>
      <c r="C2228" s="1">
        <v>48.5</v>
      </c>
    </row>
    <row r="2229" spans="1:3">
      <c r="A2229" s="277">
        <v>39844.895833333336</v>
      </c>
      <c r="B2229" s="1">
        <v>9</v>
      </c>
      <c r="C2229" s="1">
        <v>48.3</v>
      </c>
    </row>
    <row r="2230" spans="1:3">
      <c r="A2230" s="277">
        <v>39844.916666666664</v>
      </c>
      <c r="B2230" s="1">
        <v>9</v>
      </c>
      <c r="C2230" s="1">
        <v>48.1</v>
      </c>
    </row>
    <row r="2231" spans="1:3">
      <c r="A2231" s="277">
        <v>39844.9375</v>
      </c>
      <c r="B2231" s="1">
        <v>8.9</v>
      </c>
      <c r="C2231" s="1">
        <v>48.1</v>
      </c>
    </row>
    <row r="2232" spans="1:3">
      <c r="A2232" s="277">
        <v>39844.958333333336</v>
      </c>
      <c r="B2232" s="1">
        <v>8.9</v>
      </c>
      <c r="C2232" s="1">
        <v>48</v>
      </c>
    </row>
    <row r="2233" spans="1:3">
      <c r="A2233" s="277">
        <v>39844.979166666664</v>
      </c>
      <c r="B2233" s="1">
        <v>8.8000000000000007</v>
      </c>
      <c r="C2233" s="1">
        <v>47.9</v>
      </c>
    </row>
    <row r="2234" spans="1:3">
      <c r="A2234" s="277">
        <v>39845</v>
      </c>
      <c r="B2234" s="1">
        <v>8.8000000000000007</v>
      </c>
      <c r="C2234" s="1">
        <v>47.9</v>
      </c>
    </row>
    <row r="2235" spans="1:3">
      <c r="A2235" s="277">
        <v>39845.020833333336</v>
      </c>
      <c r="B2235" s="1">
        <v>8.8000000000000007</v>
      </c>
      <c r="C2235" s="1">
        <v>47.8</v>
      </c>
    </row>
    <row r="2236" spans="1:3">
      <c r="A2236" s="277">
        <v>39845.041666666664</v>
      </c>
      <c r="B2236" s="1">
        <v>8.6999999999999993</v>
      </c>
      <c r="C2236" s="1">
        <v>47.7</v>
      </c>
    </row>
    <row r="2237" spans="1:3">
      <c r="A2237" s="277">
        <v>39845.0625</v>
      </c>
      <c r="B2237" s="1">
        <v>8.6999999999999993</v>
      </c>
      <c r="C2237" s="1">
        <v>47.6</v>
      </c>
    </row>
    <row r="2238" spans="1:3">
      <c r="A2238" s="277">
        <v>39845.083333333336</v>
      </c>
      <c r="B2238" s="1">
        <v>8.6</v>
      </c>
      <c r="C2238" s="1">
        <v>47.5</v>
      </c>
    </row>
    <row r="2239" spans="1:3">
      <c r="A2239" s="277">
        <v>39845.104166666664</v>
      </c>
      <c r="B2239" s="1">
        <v>8.5</v>
      </c>
      <c r="C2239" s="1">
        <v>47.4</v>
      </c>
    </row>
    <row r="2240" spans="1:3">
      <c r="A2240" s="277">
        <v>39845.125</v>
      </c>
      <c r="B2240" s="1">
        <v>8.5</v>
      </c>
      <c r="C2240" s="1">
        <v>47.3</v>
      </c>
    </row>
    <row r="2241" spans="1:3">
      <c r="A2241" s="277">
        <v>39845.145833333336</v>
      </c>
      <c r="B2241" s="1">
        <v>8.5</v>
      </c>
      <c r="C2241" s="1">
        <v>47.2</v>
      </c>
    </row>
    <row r="2242" spans="1:3">
      <c r="A2242" s="277">
        <v>39845.166666666664</v>
      </c>
      <c r="B2242" s="1">
        <v>8.4</v>
      </c>
      <c r="C2242" s="1">
        <v>47.2</v>
      </c>
    </row>
    <row r="2243" spans="1:3">
      <c r="A2243" s="277">
        <v>39845.1875</v>
      </c>
      <c r="B2243" s="1">
        <v>8.3000000000000007</v>
      </c>
      <c r="C2243" s="1">
        <v>47</v>
      </c>
    </row>
    <row r="2244" spans="1:3">
      <c r="A2244" s="277">
        <v>39845.208333333336</v>
      </c>
      <c r="B2244" s="1">
        <v>8.3000000000000007</v>
      </c>
      <c r="C2244" s="1">
        <v>46.9</v>
      </c>
    </row>
    <row r="2245" spans="1:3">
      <c r="A2245" s="277">
        <v>39845.229166666664</v>
      </c>
      <c r="B2245" s="1">
        <v>8.1999999999999993</v>
      </c>
      <c r="C2245" s="1">
        <v>46.8</v>
      </c>
    </row>
    <row r="2246" spans="1:3">
      <c r="A2246" s="277">
        <v>39845.25</v>
      </c>
      <c r="B2246" s="1">
        <v>8.1</v>
      </c>
      <c r="C2246" s="1">
        <v>46.7</v>
      </c>
    </row>
    <row r="2247" spans="1:3">
      <c r="A2247" s="277">
        <v>39845.270833333336</v>
      </c>
      <c r="B2247" s="1">
        <v>8.1</v>
      </c>
      <c r="C2247" s="1">
        <v>46.6</v>
      </c>
    </row>
    <row r="2248" spans="1:3">
      <c r="A2248" s="277">
        <v>39845.291666666664</v>
      </c>
      <c r="B2248" s="1">
        <v>8</v>
      </c>
      <c r="C2248" s="1">
        <v>46.4</v>
      </c>
    </row>
    <row r="2249" spans="1:3">
      <c r="A2249" s="277">
        <v>39845.3125</v>
      </c>
      <c r="B2249" s="1">
        <v>7.9</v>
      </c>
      <c r="C2249" s="1">
        <v>46.3</v>
      </c>
    </row>
    <row r="2250" spans="1:3">
      <c r="A2250" s="277">
        <v>39845.333333333336</v>
      </c>
      <c r="B2250" s="1">
        <v>7.9</v>
      </c>
      <c r="C2250" s="1">
        <v>46.2</v>
      </c>
    </row>
    <row r="2251" spans="1:3">
      <c r="A2251" s="277">
        <v>39845.354166666664</v>
      </c>
      <c r="B2251" s="1">
        <v>7.8</v>
      </c>
      <c r="C2251" s="1">
        <v>46.1</v>
      </c>
    </row>
    <row r="2252" spans="1:3">
      <c r="A2252" s="277">
        <v>39845.375</v>
      </c>
      <c r="B2252" s="1">
        <v>7.9</v>
      </c>
      <c r="C2252" s="1">
        <v>46.2</v>
      </c>
    </row>
    <row r="2253" spans="1:3">
      <c r="A2253" s="277">
        <v>39845.395833333336</v>
      </c>
      <c r="B2253" s="1">
        <v>7.9</v>
      </c>
      <c r="C2253" s="1">
        <v>46.3</v>
      </c>
    </row>
    <row r="2254" spans="1:3">
      <c r="A2254" s="277">
        <v>39845.416666666664</v>
      </c>
      <c r="B2254" s="1">
        <v>8</v>
      </c>
      <c r="C2254" s="1">
        <v>46.4</v>
      </c>
    </row>
    <row r="2255" spans="1:3">
      <c r="A2255" s="277">
        <v>39845.4375</v>
      </c>
      <c r="B2255" s="1">
        <v>8.1</v>
      </c>
      <c r="C2255" s="1">
        <v>46.6</v>
      </c>
    </row>
    <row r="2256" spans="1:3">
      <c r="A2256" s="277">
        <v>39845.458333333336</v>
      </c>
      <c r="B2256" s="1">
        <v>8.1999999999999993</v>
      </c>
      <c r="C2256" s="1">
        <v>46.8</v>
      </c>
    </row>
    <row r="2257" spans="1:3">
      <c r="A2257" s="277">
        <v>39845.479166666664</v>
      </c>
      <c r="B2257" s="1">
        <v>8.4</v>
      </c>
      <c r="C2257" s="1">
        <v>47.2</v>
      </c>
    </row>
    <row r="2258" spans="1:3">
      <c r="A2258" s="277">
        <v>39845.5</v>
      </c>
      <c r="B2258" s="1">
        <v>8.6</v>
      </c>
      <c r="C2258" s="1">
        <v>47.6</v>
      </c>
    </row>
    <row r="2259" spans="1:3">
      <c r="A2259" s="277">
        <v>39845.520833333336</v>
      </c>
      <c r="B2259" s="1">
        <v>8.8000000000000007</v>
      </c>
      <c r="C2259" s="1">
        <v>47.9</v>
      </c>
    </row>
    <row r="2260" spans="1:3">
      <c r="A2260" s="277">
        <v>39845.541666666664</v>
      </c>
      <c r="B2260" s="1">
        <v>9</v>
      </c>
      <c r="C2260" s="1">
        <v>48.1</v>
      </c>
    </row>
    <row r="2261" spans="1:3">
      <c r="A2261" s="277">
        <v>39845.5625</v>
      </c>
      <c r="B2261" s="1">
        <v>9.1</v>
      </c>
      <c r="C2261" s="1">
        <v>48.3</v>
      </c>
    </row>
    <row r="2262" spans="1:3">
      <c r="A2262" s="277">
        <v>39845.583333333336</v>
      </c>
      <c r="B2262" s="1">
        <v>9.1999999999999993</v>
      </c>
      <c r="C2262" s="1">
        <v>48.5</v>
      </c>
    </row>
    <row r="2263" spans="1:3">
      <c r="A2263" s="277">
        <v>39845.604166666664</v>
      </c>
      <c r="B2263" s="1">
        <v>9.3000000000000007</v>
      </c>
      <c r="C2263" s="1">
        <v>48.7</v>
      </c>
    </row>
    <row r="2264" spans="1:3">
      <c r="A2264" s="277">
        <v>39845.625</v>
      </c>
      <c r="B2264" s="1">
        <v>9.4</v>
      </c>
      <c r="C2264" s="1">
        <v>48.9</v>
      </c>
    </row>
    <row r="2265" spans="1:3">
      <c r="A2265" s="277">
        <v>39845.645833333336</v>
      </c>
      <c r="B2265" s="1">
        <v>9.5</v>
      </c>
      <c r="C2265" s="1">
        <v>49.1</v>
      </c>
    </row>
    <row r="2266" spans="1:3">
      <c r="A2266" s="277">
        <v>39845.666666666664</v>
      </c>
      <c r="B2266" s="1">
        <v>9.5</v>
      </c>
      <c r="C2266" s="1">
        <v>49.1</v>
      </c>
    </row>
    <row r="2267" spans="1:3">
      <c r="A2267" s="277">
        <v>39845.6875</v>
      </c>
      <c r="B2267" s="1">
        <v>9.5</v>
      </c>
      <c r="C2267" s="1">
        <v>49.1</v>
      </c>
    </row>
    <row r="2268" spans="1:3">
      <c r="A2268" s="277">
        <v>39845.708333333336</v>
      </c>
      <c r="B2268" s="1">
        <v>9.5</v>
      </c>
      <c r="C2268" s="1">
        <v>49.1</v>
      </c>
    </row>
    <row r="2269" spans="1:3">
      <c r="A2269" s="277">
        <v>39845.729166666664</v>
      </c>
      <c r="B2269" s="1">
        <v>9.5</v>
      </c>
      <c r="C2269" s="1">
        <v>49.1</v>
      </c>
    </row>
    <row r="2270" spans="1:3">
      <c r="A2270" s="277">
        <v>39845.75</v>
      </c>
      <c r="B2270" s="1">
        <v>9.5</v>
      </c>
      <c r="C2270" s="1">
        <v>49</v>
      </c>
    </row>
    <row r="2271" spans="1:3">
      <c r="A2271" s="277">
        <v>39845.770833333336</v>
      </c>
      <c r="B2271" s="1">
        <v>9.4</v>
      </c>
      <c r="C2271" s="1">
        <v>48.9</v>
      </c>
    </row>
    <row r="2272" spans="1:3">
      <c r="A2272" s="277">
        <v>39845.791666666664</v>
      </c>
      <c r="B2272" s="1">
        <v>9.4</v>
      </c>
      <c r="C2272" s="1">
        <v>48.8</v>
      </c>
    </row>
    <row r="2273" spans="1:3">
      <c r="A2273" s="277">
        <v>39845.8125</v>
      </c>
      <c r="B2273" s="1">
        <v>9.3000000000000007</v>
      </c>
      <c r="C2273" s="1">
        <v>48.7</v>
      </c>
    </row>
    <row r="2274" spans="1:3">
      <c r="A2274" s="277">
        <v>39845.833333333336</v>
      </c>
      <c r="B2274" s="1">
        <v>9.1999999999999993</v>
      </c>
      <c r="C2274" s="1">
        <v>48.6</v>
      </c>
    </row>
    <row r="2275" spans="1:3">
      <c r="A2275" s="277">
        <v>39845.854166666664</v>
      </c>
      <c r="B2275" s="1">
        <v>9.1</v>
      </c>
      <c r="C2275" s="1">
        <v>48.5</v>
      </c>
    </row>
    <row r="2276" spans="1:3">
      <c r="A2276" s="277">
        <v>39845.875</v>
      </c>
      <c r="B2276" s="1">
        <v>9.1</v>
      </c>
      <c r="C2276" s="1">
        <v>48.3</v>
      </c>
    </row>
    <row r="2277" spans="1:3">
      <c r="A2277" s="277">
        <v>39845.895833333336</v>
      </c>
      <c r="B2277" s="1">
        <v>9</v>
      </c>
      <c r="C2277" s="1">
        <v>48.2</v>
      </c>
    </row>
    <row r="2278" spans="1:3">
      <c r="A2278" s="277">
        <v>39845.916666666664</v>
      </c>
      <c r="B2278" s="1">
        <v>8.9</v>
      </c>
      <c r="C2278" s="1">
        <v>48</v>
      </c>
    </row>
    <row r="2279" spans="1:3">
      <c r="A2279" s="277">
        <v>39845.9375</v>
      </c>
      <c r="B2279" s="1">
        <v>8.9</v>
      </c>
      <c r="C2279" s="1">
        <v>48</v>
      </c>
    </row>
    <row r="2280" spans="1:3">
      <c r="A2280" s="277">
        <v>39845.958333333336</v>
      </c>
      <c r="B2280" s="1">
        <v>8.8000000000000007</v>
      </c>
      <c r="C2280" s="1">
        <v>47.9</v>
      </c>
    </row>
    <row r="2281" spans="1:3">
      <c r="A2281" s="277">
        <v>39845.979166666664</v>
      </c>
      <c r="B2281" s="1">
        <v>8.6999999999999993</v>
      </c>
      <c r="C2281" s="1">
        <v>47.7</v>
      </c>
    </row>
    <row r="2282" spans="1:3">
      <c r="A2282" s="277">
        <v>39846</v>
      </c>
      <c r="B2282" s="1">
        <v>8.6999999999999993</v>
      </c>
      <c r="C2282" s="1">
        <v>47.6</v>
      </c>
    </row>
    <row r="2283" spans="1:3">
      <c r="A2283" s="277">
        <v>39846.020833333336</v>
      </c>
      <c r="B2283" s="1">
        <v>8.6</v>
      </c>
      <c r="C2283" s="1">
        <v>47.5</v>
      </c>
    </row>
    <row r="2284" spans="1:3">
      <c r="A2284" s="277">
        <v>39846.041666666664</v>
      </c>
      <c r="B2284" s="1">
        <v>8.6</v>
      </c>
      <c r="C2284" s="1">
        <v>47.4</v>
      </c>
    </row>
    <row r="2285" spans="1:3">
      <c r="A2285" s="277">
        <v>39846.0625</v>
      </c>
      <c r="B2285" s="1">
        <v>8.5</v>
      </c>
      <c r="C2285" s="1">
        <v>47.4</v>
      </c>
    </row>
    <row r="2286" spans="1:3">
      <c r="A2286" s="277">
        <v>39846.083333333336</v>
      </c>
      <c r="B2286" s="1">
        <v>8.5</v>
      </c>
      <c r="C2286" s="1">
        <v>47.3</v>
      </c>
    </row>
    <row r="2287" spans="1:3">
      <c r="A2287" s="277">
        <v>39846.104166666664</v>
      </c>
      <c r="B2287" s="1">
        <v>8.5</v>
      </c>
      <c r="C2287" s="1">
        <v>47.2</v>
      </c>
    </row>
    <row r="2288" spans="1:3">
      <c r="A2288" s="277">
        <v>39846.125</v>
      </c>
      <c r="B2288" s="1">
        <v>8.4</v>
      </c>
      <c r="C2288" s="1">
        <v>47.2</v>
      </c>
    </row>
    <row r="2289" spans="1:3">
      <c r="A2289" s="277">
        <v>39846.145833333336</v>
      </c>
      <c r="B2289" s="1">
        <v>8.4</v>
      </c>
      <c r="C2289" s="1">
        <v>47.1</v>
      </c>
    </row>
    <row r="2290" spans="1:3">
      <c r="A2290" s="277">
        <v>39846.166666666664</v>
      </c>
      <c r="B2290" s="1">
        <v>8.3000000000000007</v>
      </c>
      <c r="C2290" s="1">
        <v>46.9</v>
      </c>
    </row>
    <row r="2291" spans="1:3">
      <c r="A2291" s="277">
        <v>39846.1875</v>
      </c>
      <c r="B2291" s="1">
        <v>8.1999999999999993</v>
      </c>
      <c r="C2291" s="1">
        <v>46.8</v>
      </c>
    </row>
    <row r="2292" spans="1:3">
      <c r="A2292" s="277">
        <v>39846.208333333336</v>
      </c>
      <c r="B2292" s="1">
        <v>8.1</v>
      </c>
      <c r="C2292" s="1">
        <v>46.7</v>
      </c>
    </row>
    <row r="2293" spans="1:3">
      <c r="A2293" s="277">
        <v>39846.229166666664</v>
      </c>
      <c r="B2293" s="1">
        <v>8.1</v>
      </c>
      <c r="C2293" s="1">
        <v>46.6</v>
      </c>
    </row>
    <row r="2294" spans="1:3">
      <c r="A2294" s="277">
        <v>39846.25</v>
      </c>
      <c r="B2294" s="1">
        <v>8</v>
      </c>
      <c r="C2294" s="1">
        <v>46.5</v>
      </c>
    </row>
    <row r="2295" spans="1:3">
      <c r="A2295" s="277">
        <v>39846.270833333336</v>
      </c>
      <c r="B2295" s="1">
        <v>8</v>
      </c>
      <c r="C2295" s="1">
        <v>46.3</v>
      </c>
    </row>
    <row r="2296" spans="1:3">
      <c r="A2296" s="277">
        <v>39846.291666666664</v>
      </c>
      <c r="B2296" s="1">
        <v>7.9</v>
      </c>
      <c r="C2296" s="1">
        <v>46.3</v>
      </c>
    </row>
    <row r="2297" spans="1:3">
      <c r="A2297" s="277">
        <v>39846.3125</v>
      </c>
      <c r="B2297" s="1">
        <v>7.8</v>
      </c>
      <c r="C2297" s="1">
        <v>46.1</v>
      </c>
    </row>
    <row r="2298" spans="1:3">
      <c r="A2298" s="277">
        <v>39846.333333333336</v>
      </c>
      <c r="B2298" s="1">
        <v>7.8</v>
      </c>
      <c r="C2298" s="1">
        <v>46</v>
      </c>
    </row>
    <row r="2299" spans="1:3">
      <c r="A2299" s="277">
        <v>39846.354166666664</v>
      </c>
      <c r="B2299" s="1">
        <v>7.8</v>
      </c>
      <c r="C2299" s="1">
        <v>46</v>
      </c>
    </row>
    <row r="2300" spans="1:3">
      <c r="A2300" s="277">
        <v>39846.375</v>
      </c>
      <c r="B2300" s="1">
        <v>7.8</v>
      </c>
      <c r="C2300" s="1">
        <v>46</v>
      </c>
    </row>
    <row r="2301" spans="1:3">
      <c r="A2301" s="277">
        <v>39846.395833333336</v>
      </c>
      <c r="B2301" s="1">
        <v>7.8</v>
      </c>
      <c r="C2301" s="1">
        <v>46.1</v>
      </c>
    </row>
    <row r="2302" spans="1:3">
      <c r="A2302" s="277">
        <v>39846.416666666664</v>
      </c>
      <c r="B2302" s="1">
        <v>7.9</v>
      </c>
      <c r="C2302" s="1">
        <v>46.3</v>
      </c>
    </row>
    <row r="2303" spans="1:3">
      <c r="A2303" s="277">
        <v>39846.4375</v>
      </c>
      <c r="B2303" s="1">
        <v>8</v>
      </c>
      <c r="C2303" s="1">
        <v>46.5</v>
      </c>
    </row>
    <row r="2304" spans="1:3">
      <c r="A2304" s="277">
        <v>39846.458333333336</v>
      </c>
      <c r="B2304" s="1">
        <v>8.1999999999999993</v>
      </c>
      <c r="C2304" s="1">
        <v>46.8</v>
      </c>
    </row>
    <row r="2305" spans="1:3">
      <c r="A2305" s="277">
        <v>39846.479166666664</v>
      </c>
      <c r="B2305" s="1">
        <v>8.4</v>
      </c>
      <c r="C2305" s="1">
        <v>47.2</v>
      </c>
    </row>
    <row r="2306" spans="1:3">
      <c r="A2306" s="277">
        <v>39846.5</v>
      </c>
      <c r="B2306" s="1">
        <v>8.6</v>
      </c>
      <c r="C2306" s="1">
        <v>47.6</v>
      </c>
    </row>
    <row r="2307" spans="1:3">
      <c r="A2307" s="277">
        <v>39846.520833333336</v>
      </c>
      <c r="B2307" s="1">
        <v>8.8000000000000007</v>
      </c>
      <c r="C2307" s="1">
        <v>47.9</v>
      </c>
    </row>
    <row r="2308" spans="1:3">
      <c r="A2308" s="277">
        <v>39846.541666666664</v>
      </c>
      <c r="B2308" s="1">
        <v>9</v>
      </c>
      <c r="C2308" s="1">
        <v>48.2</v>
      </c>
    </row>
    <row r="2309" spans="1:3">
      <c r="A2309" s="277">
        <v>39846.5625</v>
      </c>
      <c r="B2309" s="1">
        <v>9.1999999999999993</v>
      </c>
      <c r="C2309" s="1">
        <v>48.5</v>
      </c>
    </row>
    <row r="2310" spans="1:3">
      <c r="A2310" s="277">
        <v>39846.583333333336</v>
      </c>
      <c r="B2310" s="1">
        <v>9.3000000000000007</v>
      </c>
      <c r="C2310" s="1">
        <v>48.8</v>
      </c>
    </row>
    <row r="2311" spans="1:3">
      <c r="A2311" s="277">
        <v>39846.604166666664</v>
      </c>
      <c r="B2311" s="1">
        <v>9.5</v>
      </c>
      <c r="C2311" s="1">
        <v>49</v>
      </c>
    </row>
    <row r="2312" spans="1:3">
      <c r="A2312" s="277">
        <v>39846.625</v>
      </c>
      <c r="B2312" s="1">
        <v>9.6</v>
      </c>
      <c r="C2312" s="1">
        <v>49.2</v>
      </c>
    </row>
    <row r="2313" spans="1:3">
      <c r="A2313" s="277">
        <v>39846.645833333336</v>
      </c>
      <c r="B2313" s="1">
        <v>9.6999999999999993</v>
      </c>
      <c r="C2313" s="1">
        <v>49.4</v>
      </c>
    </row>
    <row r="2314" spans="1:3">
      <c r="A2314" s="277">
        <v>39846.666666666664</v>
      </c>
      <c r="B2314" s="1">
        <v>9.6999999999999993</v>
      </c>
      <c r="C2314" s="1">
        <v>49.5</v>
      </c>
    </row>
    <row r="2315" spans="1:3">
      <c r="A2315" s="277">
        <v>39846.6875</v>
      </c>
      <c r="B2315" s="1">
        <v>9.6999999999999993</v>
      </c>
      <c r="C2315" s="1">
        <v>49.5</v>
      </c>
    </row>
    <row r="2316" spans="1:3">
      <c r="A2316" s="277">
        <v>39846.708333333336</v>
      </c>
      <c r="B2316" s="1">
        <v>9.6999999999999993</v>
      </c>
      <c r="C2316" s="1">
        <v>49.5</v>
      </c>
    </row>
    <row r="2317" spans="1:3">
      <c r="A2317" s="277">
        <v>39846.729166666664</v>
      </c>
      <c r="B2317" s="1">
        <v>9.6999999999999993</v>
      </c>
      <c r="C2317" s="1">
        <v>49.4</v>
      </c>
    </row>
    <row r="2318" spans="1:3">
      <c r="A2318" s="277">
        <v>39846.75</v>
      </c>
      <c r="B2318" s="1">
        <v>9.6999999999999993</v>
      </c>
      <c r="C2318" s="1">
        <v>49.4</v>
      </c>
    </row>
    <row r="2319" spans="1:3">
      <c r="A2319" s="277">
        <v>39846.770833333336</v>
      </c>
      <c r="B2319" s="1">
        <v>9.6</v>
      </c>
      <c r="C2319" s="1">
        <v>49.2</v>
      </c>
    </row>
    <row r="2320" spans="1:3">
      <c r="A2320" s="277">
        <v>39846.791666666664</v>
      </c>
      <c r="B2320" s="1">
        <v>9.5</v>
      </c>
      <c r="C2320" s="1">
        <v>49.2</v>
      </c>
    </row>
    <row r="2321" spans="1:3">
      <c r="A2321" s="277">
        <v>39846.8125</v>
      </c>
      <c r="B2321" s="1">
        <v>9.5</v>
      </c>
      <c r="C2321" s="1">
        <v>49</v>
      </c>
    </row>
    <row r="2322" spans="1:3">
      <c r="A2322" s="277">
        <v>39846.833333333336</v>
      </c>
      <c r="B2322" s="1">
        <v>9.4</v>
      </c>
      <c r="C2322" s="1">
        <v>49</v>
      </c>
    </row>
    <row r="2323" spans="1:3">
      <c r="A2323" s="277">
        <v>39846.854166666664</v>
      </c>
      <c r="B2323" s="1">
        <v>9.4</v>
      </c>
      <c r="C2323" s="1">
        <v>48.9</v>
      </c>
    </row>
    <row r="2324" spans="1:3">
      <c r="A2324" s="277">
        <v>39846.875</v>
      </c>
      <c r="B2324" s="1">
        <v>9.3000000000000007</v>
      </c>
      <c r="C2324" s="1">
        <v>48.8</v>
      </c>
    </row>
    <row r="2325" spans="1:3">
      <c r="A2325" s="277">
        <v>39846.895833333336</v>
      </c>
      <c r="B2325" s="1">
        <v>9.3000000000000007</v>
      </c>
      <c r="C2325" s="1">
        <v>48.7</v>
      </c>
    </row>
    <row r="2326" spans="1:3">
      <c r="A2326" s="277">
        <v>39846.916666666664</v>
      </c>
      <c r="B2326" s="1">
        <v>9.1999999999999993</v>
      </c>
      <c r="C2326" s="1">
        <v>48.5</v>
      </c>
    </row>
    <row r="2327" spans="1:3">
      <c r="A2327" s="277">
        <v>39846.9375</v>
      </c>
      <c r="B2327" s="1">
        <v>9.1</v>
      </c>
      <c r="C2327" s="1">
        <v>48.4</v>
      </c>
    </row>
    <row r="2328" spans="1:3">
      <c r="A2328" s="277">
        <v>39846.958333333336</v>
      </c>
      <c r="B2328" s="1">
        <v>9</v>
      </c>
      <c r="C2328" s="1">
        <v>48.2</v>
      </c>
    </row>
    <row r="2329" spans="1:3">
      <c r="A2329" s="277">
        <v>39846.979166666664</v>
      </c>
      <c r="B2329" s="1">
        <v>8.9</v>
      </c>
      <c r="C2329" s="1">
        <v>48.1</v>
      </c>
    </row>
    <row r="2330" spans="1:3">
      <c r="A2330" s="277">
        <v>39847</v>
      </c>
      <c r="B2330" s="1">
        <v>8.9</v>
      </c>
      <c r="C2330" s="1">
        <v>48</v>
      </c>
    </row>
    <row r="2331" spans="1:3">
      <c r="A2331" s="277">
        <v>39847.020833333336</v>
      </c>
      <c r="B2331" s="1">
        <v>8.9</v>
      </c>
      <c r="C2331" s="1">
        <v>48</v>
      </c>
    </row>
    <row r="2332" spans="1:3">
      <c r="A2332" s="277">
        <v>39847.041666666664</v>
      </c>
      <c r="B2332" s="1">
        <v>8.8000000000000007</v>
      </c>
      <c r="C2332" s="1">
        <v>47.9</v>
      </c>
    </row>
    <row r="2333" spans="1:3">
      <c r="A2333" s="277">
        <v>39847.0625</v>
      </c>
      <c r="B2333" s="1">
        <v>8.8000000000000007</v>
      </c>
      <c r="C2333" s="1">
        <v>47.8</v>
      </c>
    </row>
    <row r="2334" spans="1:3">
      <c r="A2334" s="277">
        <v>39847.083333333336</v>
      </c>
      <c r="B2334" s="1">
        <v>8.6999999999999993</v>
      </c>
      <c r="C2334" s="1">
        <v>47.6</v>
      </c>
    </row>
    <row r="2335" spans="1:3">
      <c r="A2335" s="277">
        <v>39847.104166666664</v>
      </c>
      <c r="B2335" s="1">
        <v>8.6</v>
      </c>
      <c r="C2335" s="1">
        <v>47.5</v>
      </c>
    </row>
    <row r="2336" spans="1:3">
      <c r="A2336" s="277">
        <v>39847.125</v>
      </c>
      <c r="B2336" s="1">
        <v>8.5</v>
      </c>
      <c r="C2336" s="1">
        <v>47.4</v>
      </c>
    </row>
    <row r="2337" spans="1:3">
      <c r="A2337" s="277">
        <v>39847.145833333336</v>
      </c>
      <c r="B2337" s="1">
        <v>8.5</v>
      </c>
      <c r="C2337" s="1">
        <v>47.3</v>
      </c>
    </row>
    <row r="2338" spans="1:3">
      <c r="A2338" s="277">
        <v>39847.166666666664</v>
      </c>
      <c r="B2338" s="1">
        <v>8.5</v>
      </c>
      <c r="C2338" s="1">
        <v>47.2</v>
      </c>
    </row>
    <row r="2339" spans="1:3">
      <c r="A2339" s="277">
        <v>39847.1875</v>
      </c>
      <c r="B2339" s="1">
        <v>8.4</v>
      </c>
      <c r="C2339" s="1">
        <v>47.2</v>
      </c>
    </row>
    <row r="2340" spans="1:3">
      <c r="A2340" s="277">
        <v>39847.208333333336</v>
      </c>
      <c r="B2340" s="1">
        <v>8.3000000000000007</v>
      </c>
      <c r="C2340" s="1">
        <v>47</v>
      </c>
    </row>
    <row r="2341" spans="1:3">
      <c r="A2341" s="277">
        <v>39847.229166666664</v>
      </c>
      <c r="B2341" s="1">
        <v>8.3000000000000007</v>
      </c>
      <c r="C2341" s="1">
        <v>46.9</v>
      </c>
    </row>
    <row r="2342" spans="1:3">
      <c r="A2342" s="277">
        <v>39847.25</v>
      </c>
      <c r="B2342" s="1">
        <v>8.1999999999999993</v>
      </c>
      <c r="C2342" s="1">
        <v>46.7</v>
      </c>
    </row>
    <row r="2343" spans="1:3">
      <c r="A2343" s="277">
        <v>39847.270833333336</v>
      </c>
      <c r="B2343" s="1">
        <v>8.1</v>
      </c>
      <c r="C2343" s="1">
        <v>46.6</v>
      </c>
    </row>
    <row r="2344" spans="1:3">
      <c r="A2344" s="277">
        <v>39847.291666666664</v>
      </c>
      <c r="B2344" s="1">
        <v>8</v>
      </c>
      <c r="C2344" s="1">
        <v>46.4</v>
      </c>
    </row>
    <row r="2345" spans="1:3">
      <c r="A2345" s="277">
        <v>39847.3125</v>
      </c>
      <c r="B2345" s="1">
        <v>8</v>
      </c>
      <c r="C2345" s="1">
        <v>46.3</v>
      </c>
    </row>
    <row r="2346" spans="1:3">
      <c r="A2346" s="277">
        <v>39847.333333333336</v>
      </c>
      <c r="B2346" s="1">
        <v>7.9</v>
      </c>
      <c r="C2346" s="1">
        <v>46.3</v>
      </c>
    </row>
    <row r="2347" spans="1:3">
      <c r="A2347" s="277">
        <v>39847.354166666664</v>
      </c>
      <c r="B2347" s="1">
        <v>7.9</v>
      </c>
      <c r="C2347" s="1">
        <v>46.3</v>
      </c>
    </row>
    <row r="2348" spans="1:3">
      <c r="A2348" s="277">
        <v>39847.375</v>
      </c>
      <c r="B2348" s="1">
        <v>7.9</v>
      </c>
      <c r="C2348" s="1">
        <v>46.3</v>
      </c>
    </row>
    <row r="2349" spans="1:3">
      <c r="A2349" s="277">
        <v>39847.395833333336</v>
      </c>
      <c r="B2349" s="1">
        <v>8</v>
      </c>
      <c r="C2349" s="1">
        <v>46.4</v>
      </c>
    </row>
    <row r="2350" spans="1:3">
      <c r="A2350" s="277">
        <v>39847.416666666664</v>
      </c>
      <c r="B2350" s="1">
        <v>8.1</v>
      </c>
      <c r="C2350" s="1">
        <v>46.6</v>
      </c>
    </row>
    <row r="2351" spans="1:3">
      <c r="A2351" s="277">
        <v>39847.4375</v>
      </c>
      <c r="B2351" s="1">
        <v>8.1999999999999993</v>
      </c>
      <c r="C2351" s="1">
        <v>46.8</v>
      </c>
    </row>
    <row r="2352" spans="1:3">
      <c r="A2352" s="277">
        <v>39847.458333333336</v>
      </c>
      <c r="B2352" s="1">
        <v>8.4</v>
      </c>
      <c r="C2352" s="1">
        <v>47.2</v>
      </c>
    </row>
    <row r="2353" spans="1:3">
      <c r="A2353" s="277">
        <v>39847.479166666664</v>
      </c>
      <c r="B2353" s="1">
        <v>8.6</v>
      </c>
      <c r="C2353" s="1">
        <v>47.6</v>
      </c>
    </row>
    <row r="2354" spans="1:3">
      <c r="A2354" s="277">
        <v>39847.5</v>
      </c>
      <c r="B2354" s="1">
        <v>8.9</v>
      </c>
      <c r="C2354" s="1">
        <v>48</v>
      </c>
    </row>
    <row r="2355" spans="1:3">
      <c r="A2355" s="277">
        <v>39847.520833333336</v>
      </c>
      <c r="B2355" s="1">
        <v>9.1</v>
      </c>
      <c r="C2355" s="1">
        <v>48.4</v>
      </c>
    </row>
    <row r="2356" spans="1:3">
      <c r="A2356" s="277">
        <v>39847.541666666664</v>
      </c>
      <c r="B2356" s="1">
        <v>9.3000000000000007</v>
      </c>
      <c r="C2356" s="1">
        <v>48.7</v>
      </c>
    </row>
    <row r="2357" spans="1:3">
      <c r="A2357" s="277">
        <v>39847.5625</v>
      </c>
      <c r="B2357" s="1">
        <v>9.5</v>
      </c>
      <c r="C2357" s="1">
        <v>49</v>
      </c>
    </row>
    <row r="2358" spans="1:3">
      <c r="A2358" s="277">
        <v>39847.583333333336</v>
      </c>
      <c r="B2358" s="1">
        <v>9.6</v>
      </c>
      <c r="C2358" s="1">
        <v>49.3</v>
      </c>
    </row>
    <row r="2359" spans="1:3">
      <c r="A2359" s="277">
        <v>39847.604166666664</v>
      </c>
      <c r="B2359" s="1">
        <v>9.8000000000000007</v>
      </c>
      <c r="C2359" s="1">
        <v>49.6</v>
      </c>
    </row>
    <row r="2360" spans="1:3">
      <c r="A2360" s="277">
        <v>39847.625</v>
      </c>
      <c r="B2360" s="1">
        <v>9.9</v>
      </c>
      <c r="C2360" s="1">
        <v>49.8</v>
      </c>
    </row>
    <row r="2361" spans="1:3">
      <c r="A2361" s="277">
        <v>39847.645833333336</v>
      </c>
      <c r="B2361" s="1">
        <v>10</v>
      </c>
      <c r="C2361" s="1">
        <v>49.9</v>
      </c>
    </row>
    <row r="2362" spans="1:3">
      <c r="A2362" s="277">
        <v>39847.666666666664</v>
      </c>
      <c r="B2362" s="1">
        <v>10</v>
      </c>
      <c r="C2362" s="1">
        <v>50</v>
      </c>
    </row>
    <row r="2363" spans="1:3">
      <c r="A2363" s="277">
        <v>39847.6875</v>
      </c>
      <c r="B2363" s="1">
        <v>10</v>
      </c>
      <c r="C2363" s="1">
        <v>50</v>
      </c>
    </row>
    <row r="2364" spans="1:3">
      <c r="A2364" s="277">
        <v>39847.708333333336</v>
      </c>
      <c r="B2364" s="1">
        <v>10</v>
      </c>
      <c r="C2364" s="1">
        <v>50</v>
      </c>
    </row>
    <row r="2365" spans="1:3">
      <c r="A2365" s="277">
        <v>39847.729166666664</v>
      </c>
      <c r="B2365" s="1">
        <v>10</v>
      </c>
      <c r="C2365" s="1">
        <v>50</v>
      </c>
    </row>
    <row r="2366" spans="1:3">
      <c r="A2366" s="277">
        <v>39847.75</v>
      </c>
      <c r="B2366" s="1">
        <v>10</v>
      </c>
      <c r="C2366" s="1">
        <v>49.9</v>
      </c>
    </row>
    <row r="2367" spans="1:3">
      <c r="A2367" s="277">
        <v>39847.770833333336</v>
      </c>
      <c r="B2367" s="1">
        <v>9.9</v>
      </c>
      <c r="C2367" s="1">
        <v>49.8</v>
      </c>
    </row>
    <row r="2368" spans="1:3">
      <c r="A2368" s="277">
        <v>39847.791666666664</v>
      </c>
      <c r="B2368" s="1">
        <v>9.8000000000000007</v>
      </c>
      <c r="C2368" s="1">
        <v>49.7</v>
      </c>
    </row>
    <row r="2369" spans="1:3">
      <c r="A2369" s="277">
        <v>39847.8125</v>
      </c>
      <c r="B2369" s="1">
        <v>9.8000000000000007</v>
      </c>
      <c r="C2369" s="1">
        <v>49.6</v>
      </c>
    </row>
    <row r="2370" spans="1:3">
      <c r="A2370" s="277">
        <v>39847.833333333336</v>
      </c>
      <c r="B2370" s="1">
        <v>9.8000000000000007</v>
      </c>
      <c r="C2370" s="1">
        <v>49.6</v>
      </c>
    </row>
    <row r="2371" spans="1:3">
      <c r="A2371" s="277">
        <v>39847.854166666664</v>
      </c>
      <c r="B2371" s="1">
        <v>9.6999999999999993</v>
      </c>
      <c r="C2371" s="1">
        <v>49.5</v>
      </c>
    </row>
    <row r="2372" spans="1:3">
      <c r="A2372" s="277">
        <v>39847.875</v>
      </c>
      <c r="B2372" s="1">
        <v>9.6</v>
      </c>
      <c r="C2372" s="1">
        <v>49.3</v>
      </c>
    </row>
    <row r="2373" spans="1:3">
      <c r="A2373" s="277">
        <v>39847.895833333336</v>
      </c>
      <c r="B2373" s="1">
        <v>9.6</v>
      </c>
      <c r="C2373" s="1">
        <v>49.2</v>
      </c>
    </row>
    <row r="2374" spans="1:3">
      <c r="A2374" s="277">
        <v>39847.916666666664</v>
      </c>
      <c r="B2374" s="1">
        <v>9.5</v>
      </c>
      <c r="C2374" s="1">
        <v>49</v>
      </c>
    </row>
    <row r="2375" spans="1:3">
      <c r="A2375" s="277">
        <v>39847.9375</v>
      </c>
      <c r="B2375" s="1">
        <v>9.4</v>
      </c>
      <c r="C2375" s="1">
        <v>48.9</v>
      </c>
    </row>
    <row r="2376" spans="1:3">
      <c r="A2376" s="277">
        <v>39847.958333333336</v>
      </c>
      <c r="B2376" s="1">
        <v>9.3000000000000007</v>
      </c>
      <c r="C2376" s="1">
        <v>48.8</v>
      </c>
    </row>
    <row r="2377" spans="1:3">
      <c r="A2377" s="277">
        <v>39847.979166666664</v>
      </c>
      <c r="B2377" s="1">
        <v>9.3000000000000007</v>
      </c>
      <c r="C2377" s="1">
        <v>48.7</v>
      </c>
    </row>
    <row r="2378" spans="1:3">
      <c r="A2378" s="277">
        <v>39848</v>
      </c>
      <c r="B2378" s="1">
        <v>9.1999999999999993</v>
      </c>
      <c r="C2378" s="1">
        <v>48.6</v>
      </c>
    </row>
    <row r="2379" spans="1:3">
      <c r="A2379" s="277">
        <v>39848.020833333336</v>
      </c>
      <c r="B2379" s="1">
        <v>9.1999999999999993</v>
      </c>
      <c r="C2379" s="1">
        <v>48.6</v>
      </c>
    </row>
    <row r="2380" spans="1:3">
      <c r="A2380" s="277">
        <v>39848.041666666664</v>
      </c>
      <c r="B2380" s="1">
        <v>9.1999999999999993</v>
      </c>
      <c r="C2380" s="1">
        <v>48.5</v>
      </c>
    </row>
    <row r="2381" spans="1:3">
      <c r="A2381" s="277">
        <v>39848.0625</v>
      </c>
      <c r="B2381" s="1">
        <v>9.1</v>
      </c>
      <c r="C2381" s="1">
        <v>48.4</v>
      </c>
    </row>
    <row r="2382" spans="1:3">
      <c r="A2382" s="277">
        <v>39848.083333333336</v>
      </c>
      <c r="B2382" s="1">
        <v>9</v>
      </c>
      <c r="C2382" s="1">
        <v>48.3</v>
      </c>
    </row>
    <row r="2383" spans="1:3">
      <c r="A2383" s="277">
        <v>39848.104166666664</v>
      </c>
      <c r="B2383" s="1">
        <v>9</v>
      </c>
      <c r="C2383" s="1">
        <v>48.1</v>
      </c>
    </row>
    <row r="2384" spans="1:3">
      <c r="A2384" s="277">
        <v>39848.125</v>
      </c>
      <c r="B2384" s="1">
        <v>8.9</v>
      </c>
      <c r="C2384" s="1">
        <v>48</v>
      </c>
    </row>
    <row r="2385" spans="1:3">
      <c r="A2385" s="277">
        <v>39848.145833333336</v>
      </c>
      <c r="B2385" s="1">
        <v>8.9</v>
      </c>
      <c r="C2385" s="1">
        <v>48</v>
      </c>
    </row>
    <row r="2386" spans="1:3">
      <c r="A2386" s="277">
        <v>39848.166666666664</v>
      </c>
      <c r="B2386" s="1">
        <v>8.8000000000000007</v>
      </c>
      <c r="C2386" s="1">
        <v>47.9</v>
      </c>
    </row>
    <row r="2387" spans="1:3">
      <c r="A2387" s="277">
        <v>39848.1875</v>
      </c>
      <c r="B2387" s="1">
        <v>8.8000000000000007</v>
      </c>
      <c r="C2387" s="1">
        <v>47.8</v>
      </c>
    </row>
    <row r="2388" spans="1:3">
      <c r="A2388" s="277">
        <v>39848.208333333336</v>
      </c>
      <c r="B2388" s="1">
        <v>8.6999999999999993</v>
      </c>
      <c r="C2388" s="1">
        <v>47.7</v>
      </c>
    </row>
    <row r="2389" spans="1:3">
      <c r="A2389" s="277">
        <v>39848.229166666664</v>
      </c>
      <c r="B2389" s="1">
        <v>8.6</v>
      </c>
      <c r="C2389" s="1">
        <v>47.6</v>
      </c>
    </row>
    <row r="2390" spans="1:3">
      <c r="A2390" s="277">
        <v>39848.25</v>
      </c>
      <c r="B2390" s="1">
        <v>8.6</v>
      </c>
      <c r="C2390" s="1">
        <v>47.4</v>
      </c>
    </row>
    <row r="2391" spans="1:3">
      <c r="A2391" s="277">
        <v>39848.270833333336</v>
      </c>
      <c r="B2391" s="1">
        <v>8.5</v>
      </c>
      <c r="C2391" s="1">
        <v>47.3</v>
      </c>
    </row>
    <row r="2392" spans="1:3">
      <c r="A2392" s="277">
        <v>39848.291666666664</v>
      </c>
      <c r="B2392" s="1">
        <v>8.4</v>
      </c>
      <c r="C2392" s="1">
        <v>47.2</v>
      </c>
    </row>
    <row r="2393" spans="1:3">
      <c r="A2393" s="277">
        <v>39848.3125</v>
      </c>
      <c r="B2393" s="1">
        <v>8.4</v>
      </c>
      <c r="C2393" s="1">
        <v>47.1</v>
      </c>
    </row>
    <row r="2394" spans="1:3">
      <c r="A2394" s="277">
        <v>39848.333333333336</v>
      </c>
      <c r="B2394" s="1">
        <v>8.4</v>
      </c>
      <c r="C2394" s="1">
        <v>47.1</v>
      </c>
    </row>
    <row r="2395" spans="1:3">
      <c r="A2395" s="277">
        <v>39848.354166666664</v>
      </c>
      <c r="B2395" s="1">
        <v>8.4</v>
      </c>
      <c r="C2395" s="1">
        <v>47.1</v>
      </c>
    </row>
    <row r="2396" spans="1:3">
      <c r="A2396" s="277">
        <v>39848.375</v>
      </c>
      <c r="B2396" s="1">
        <v>8.4</v>
      </c>
      <c r="C2396" s="1">
        <v>47.2</v>
      </c>
    </row>
    <row r="2397" spans="1:3">
      <c r="A2397" s="277">
        <v>39848.395833333336</v>
      </c>
      <c r="B2397" s="1">
        <v>8.5</v>
      </c>
      <c r="C2397" s="1">
        <v>47.3</v>
      </c>
    </row>
    <row r="2398" spans="1:3">
      <c r="A2398" s="277">
        <v>39848.416666666664</v>
      </c>
      <c r="B2398" s="1">
        <v>8.6</v>
      </c>
      <c r="C2398" s="1">
        <v>47.5</v>
      </c>
    </row>
    <row r="2399" spans="1:3">
      <c r="A2399" s="277">
        <v>39848.4375</v>
      </c>
      <c r="B2399" s="1">
        <v>8.6999999999999993</v>
      </c>
      <c r="C2399" s="1">
        <v>47.7</v>
      </c>
    </row>
    <row r="2400" spans="1:3">
      <c r="A2400" s="277">
        <v>39848.458333333336</v>
      </c>
      <c r="B2400" s="1">
        <v>8.9</v>
      </c>
      <c r="C2400" s="1">
        <v>48</v>
      </c>
    </row>
    <row r="2401" spans="1:3">
      <c r="A2401" s="277">
        <v>39848.479166666664</v>
      </c>
      <c r="B2401" s="1">
        <v>9</v>
      </c>
      <c r="C2401" s="1">
        <v>48.2</v>
      </c>
    </row>
    <row r="2402" spans="1:3">
      <c r="A2402" s="277">
        <v>39848.5</v>
      </c>
      <c r="B2402" s="1">
        <v>9.1999999999999993</v>
      </c>
      <c r="C2402" s="1">
        <v>48.5</v>
      </c>
    </row>
    <row r="2403" spans="1:3">
      <c r="A2403" s="277">
        <v>39848.520833333336</v>
      </c>
      <c r="B2403" s="1">
        <v>9.4</v>
      </c>
      <c r="C2403" s="1">
        <v>48.8</v>
      </c>
    </row>
    <row r="2404" spans="1:3">
      <c r="A2404" s="277">
        <v>39848.541666666664</v>
      </c>
      <c r="B2404" s="1">
        <v>9.5</v>
      </c>
      <c r="C2404" s="1">
        <v>49.1</v>
      </c>
    </row>
    <row r="2405" spans="1:3">
      <c r="A2405" s="277">
        <v>39848.5625</v>
      </c>
      <c r="B2405" s="1">
        <v>9.6</v>
      </c>
      <c r="C2405" s="1">
        <v>49.3</v>
      </c>
    </row>
    <row r="2406" spans="1:3">
      <c r="A2406" s="277">
        <v>39848.583333333336</v>
      </c>
      <c r="B2406" s="1">
        <v>9.8000000000000007</v>
      </c>
      <c r="C2406" s="1">
        <v>49.6</v>
      </c>
    </row>
    <row r="2407" spans="1:3">
      <c r="A2407" s="277">
        <v>39848.604166666664</v>
      </c>
      <c r="B2407" s="1">
        <v>9.9</v>
      </c>
      <c r="C2407" s="1">
        <v>49.7</v>
      </c>
    </row>
    <row r="2408" spans="1:3">
      <c r="A2408" s="277">
        <v>39848.625</v>
      </c>
      <c r="B2408" s="1">
        <v>9.9</v>
      </c>
      <c r="C2408" s="1">
        <v>49.9</v>
      </c>
    </row>
    <row r="2409" spans="1:3">
      <c r="A2409" s="277">
        <v>39848.645833333336</v>
      </c>
      <c r="B2409" s="1">
        <v>10</v>
      </c>
      <c r="C2409" s="1">
        <v>49.9</v>
      </c>
    </row>
    <row r="2410" spans="1:3">
      <c r="A2410" s="277">
        <v>39848.666666666664</v>
      </c>
      <c r="B2410" s="1">
        <v>10</v>
      </c>
      <c r="C2410" s="1">
        <v>50</v>
      </c>
    </row>
    <row r="2411" spans="1:3">
      <c r="A2411" s="277">
        <v>39848.6875</v>
      </c>
      <c r="B2411" s="1">
        <v>10</v>
      </c>
      <c r="C2411" s="1">
        <v>50</v>
      </c>
    </row>
    <row r="2412" spans="1:3">
      <c r="A2412" s="277">
        <v>39848.708333333336</v>
      </c>
      <c r="B2412" s="1">
        <v>10</v>
      </c>
      <c r="C2412" s="1">
        <v>50</v>
      </c>
    </row>
    <row r="2413" spans="1:3">
      <c r="A2413" s="277">
        <v>39848.729166666664</v>
      </c>
      <c r="B2413" s="1">
        <v>10</v>
      </c>
      <c r="C2413" s="1">
        <v>50</v>
      </c>
    </row>
    <row r="2414" spans="1:3">
      <c r="A2414" s="277">
        <v>39848.75</v>
      </c>
      <c r="B2414" s="1">
        <v>9.9</v>
      </c>
      <c r="C2414" s="1">
        <v>49.9</v>
      </c>
    </row>
    <row r="2415" spans="1:3">
      <c r="A2415" s="277">
        <v>39848.770833333336</v>
      </c>
      <c r="B2415" s="1">
        <v>9.9</v>
      </c>
      <c r="C2415" s="1">
        <v>49.8</v>
      </c>
    </row>
    <row r="2416" spans="1:3">
      <c r="A2416" s="277">
        <v>39848.791666666664</v>
      </c>
      <c r="B2416" s="1">
        <v>9.9</v>
      </c>
      <c r="C2416" s="1">
        <v>49.7</v>
      </c>
    </row>
    <row r="2417" spans="1:3">
      <c r="A2417" s="277">
        <v>39848.8125</v>
      </c>
      <c r="B2417" s="1">
        <v>9.8000000000000007</v>
      </c>
      <c r="C2417" s="1">
        <v>49.7</v>
      </c>
    </row>
    <row r="2418" spans="1:3">
      <c r="A2418" s="277">
        <v>39848.833333333336</v>
      </c>
      <c r="B2418" s="1">
        <v>9.8000000000000007</v>
      </c>
      <c r="C2418" s="1">
        <v>49.6</v>
      </c>
    </row>
    <row r="2419" spans="1:3">
      <c r="A2419" s="277">
        <v>39848.854166666664</v>
      </c>
      <c r="B2419" s="1">
        <v>9.8000000000000007</v>
      </c>
      <c r="C2419" s="1">
        <v>49.6</v>
      </c>
    </row>
    <row r="2420" spans="1:3">
      <c r="A2420" s="277">
        <v>39848.875</v>
      </c>
      <c r="B2420" s="1">
        <v>9.6999999999999993</v>
      </c>
      <c r="C2420" s="1">
        <v>49.5</v>
      </c>
    </row>
    <row r="2421" spans="1:3">
      <c r="A2421" s="277">
        <v>39848.895833333336</v>
      </c>
      <c r="B2421" s="1">
        <v>9.6999999999999993</v>
      </c>
      <c r="C2421" s="1">
        <v>49.4</v>
      </c>
    </row>
    <row r="2422" spans="1:3">
      <c r="A2422" s="277">
        <v>39848.916666666664</v>
      </c>
      <c r="B2422" s="1">
        <v>9.6999999999999993</v>
      </c>
      <c r="C2422" s="1">
        <v>49.4</v>
      </c>
    </row>
    <row r="2423" spans="1:3">
      <c r="A2423" s="277">
        <v>39848.9375</v>
      </c>
      <c r="B2423" s="1">
        <v>9.6999999999999993</v>
      </c>
      <c r="C2423" s="1">
        <v>49.4</v>
      </c>
    </row>
    <row r="2424" spans="1:3">
      <c r="A2424" s="277">
        <v>39848.958333333336</v>
      </c>
      <c r="B2424" s="1">
        <v>9.6</v>
      </c>
      <c r="C2424" s="1">
        <v>49.3</v>
      </c>
    </row>
    <row r="2425" spans="1:3">
      <c r="A2425" s="277">
        <v>39848.979166666664</v>
      </c>
      <c r="B2425" s="1">
        <v>9.6</v>
      </c>
      <c r="C2425" s="1">
        <v>49.3</v>
      </c>
    </row>
    <row r="2426" spans="1:3">
      <c r="A2426" s="277">
        <v>39849</v>
      </c>
      <c r="B2426" s="1">
        <v>9.6</v>
      </c>
      <c r="C2426" s="1">
        <v>49.3</v>
      </c>
    </row>
    <row r="2427" spans="1:3">
      <c r="A2427" s="277">
        <v>39849.020833333336</v>
      </c>
      <c r="B2427" s="1">
        <v>9.6</v>
      </c>
      <c r="C2427" s="1">
        <v>49.2</v>
      </c>
    </row>
    <row r="2428" spans="1:3">
      <c r="A2428" s="277">
        <v>39849.041666666664</v>
      </c>
      <c r="B2428" s="1">
        <v>9.6</v>
      </c>
      <c r="C2428" s="1">
        <v>49.2</v>
      </c>
    </row>
    <row r="2429" spans="1:3">
      <c r="A2429" s="277">
        <v>39849.0625</v>
      </c>
      <c r="B2429" s="1">
        <v>9.5</v>
      </c>
      <c r="C2429" s="1">
        <v>49.2</v>
      </c>
    </row>
    <row r="2430" spans="1:3">
      <c r="A2430" s="277">
        <v>39849.083333333336</v>
      </c>
      <c r="B2430" s="1">
        <v>9.5</v>
      </c>
      <c r="C2430" s="1">
        <v>49.1</v>
      </c>
    </row>
    <row r="2431" spans="1:3">
      <c r="A2431" s="277">
        <v>39849.104166666664</v>
      </c>
      <c r="B2431" s="1">
        <v>9.5</v>
      </c>
      <c r="C2431" s="1">
        <v>49.1</v>
      </c>
    </row>
    <row r="2432" spans="1:3">
      <c r="A2432" s="277">
        <v>39849.125</v>
      </c>
      <c r="B2432" s="1">
        <v>9.5</v>
      </c>
      <c r="C2432" s="1">
        <v>49</v>
      </c>
    </row>
    <row r="2433" spans="1:3">
      <c r="A2433" s="277">
        <v>39849.145833333336</v>
      </c>
      <c r="B2433" s="1">
        <v>9.4</v>
      </c>
      <c r="C2433" s="1">
        <v>48.9</v>
      </c>
    </row>
    <row r="2434" spans="1:3">
      <c r="A2434" s="277">
        <v>39849.166666666664</v>
      </c>
      <c r="B2434" s="1">
        <v>9.3000000000000007</v>
      </c>
      <c r="C2434" s="1">
        <v>48.8</v>
      </c>
    </row>
    <row r="2435" spans="1:3">
      <c r="A2435" s="277">
        <v>39849.1875</v>
      </c>
      <c r="B2435" s="1">
        <v>9.3000000000000007</v>
      </c>
      <c r="C2435" s="1">
        <v>48.7</v>
      </c>
    </row>
    <row r="2436" spans="1:3">
      <c r="A2436" s="277">
        <v>39849.208333333336</v>
      </c>
      <c r="B2436" s="1">
        <v>9.1999999999999993</v>
      </c>
      <c r="C2436" s="1">
        <v>48.6</v>
      </c>
    </row>
    <row r="2437" spans="1:3">
      <c r="A2437" s="277">
        <v>39849.229166666664</v>
      </c>
      <c r="B2437" s="1">
        <v>9.1999999999999993</v>
      </c>
      <c r="C2437" s="1">
        <v>48.5</v>
      </c>
    </row>
    <row r="2438" spans="1:3">
      <c r="A2438" s="277">
        <v>39849.25</v>
      </c>
      <c r="B2438" s="1">
        <v>9.1999999999999993</v>
      </c>
      <c r="C2438" s="1">
        <v>48.5</v>
      </c>
    </row>
    <row r="2439" spans="1:3">
      <c r="A2439" s="277">
        <v>39849.270833333336</v>
      </c>
      <c r="B2439" s="1">
        <v>9.1999999999999993</v>
      </c>
      <c r="C2439" s="1">
        <v>48.5</v>
      </c>
    </row>
    <row r="2440" spans="1:3">
      <c r="A2440" s="277">
        <v>39849.291666666664</v>
      </c>
      <c r="B2440" s="1">
        <v>9.1</v>
      </c>
      <c r="C2440" s="1">
        <v>48.5</v>
      </c>
    </row>
    <row r="2441" spans="1:3">
      <c r="A2441" s="277">
        <v>39849.3125</v>
      </c>
      <c r="B2441" s="1">
        <v>9.1</v>
      </c>
      <c r="C2441" s="1">
        <v>48.4</v>
      </c>
    </row>
    <row r="2442" spans="1:3">
      <c r="A2442" s="277">
        <v>39849.333333333336</v>
      </c>
      <c r="B2442" s="1">
        <v>9</v>
      </c>
      <c r="C2442" s="1">
        <v>48.3</v>
      </c>
    </row>
    <row r="2443" spans="1:3">
      <c r="A2443" s="277">
        <v>39849.354166666664</v>
      </c>
      <c r="B2443" s="1">
        <v>9</v>
      </c>
      <c r="C2443" s="1">
        <v>48.3</v>
      </c>
    </row>
    <row r="2444" spans="1:3">
      <c r="A2444" s="277">
        <v>39849.375</v>
      </c>
      <c r="B2444" s="1">
        <v>9.1</v>
      </c>
      <c r="C2444" s="1">
        <v>48.3</v>
      </c>
    </row>
    <row r="2445" spans="1:3">
      <c r="A2445" s="277">
        <v>39849.395833333336</v>
      </c>
      <c r="B2445" s="1">
        <v>9.1</v>
      </c>
      <c r="C2445" s="1">
        <v>48.4</v>
      </c>
    </row>
    <row r="2446" spans="1:3">
      <c r="A2446" s="277">
        <v>39849.416666666664</v>
      </c>
      <c r="B2446" s="1">
        <v>9.1</v>
      </c>
      <c r="C2446" s="1">
        <v>48.4</v>
      </c>
    </row>
    <row r="2447" spans="1:3">
      <c r="A2447" s="277">
        <v>39849.4375</v>
      </c>
      <c r="B2447" s="1">
        <v>9.1999999999999993</v>
      </c>
      <c r="C2447" s="1">
        <v>48.5</v>
      </c>
    </row>
    <row r="2448" spans="1:3">
      <c r="A2448" s="277">
        <v>39849.458333333336</v>
      </c>
      <c r="B2448" s="1">
        <v>9.1999999999999993</v>
      </c>
      <c r="C2448" s="1">
        <v>48.5</v>
      </c>
    </row>
    <row r="2449" spans="1:3">
      <c r="A2449" s="277">
        <v>39849.479166666664</v>
      </c>
      <c r="B2449" s="1">
        <v>9.3000000000000007</v>
      </c>
      <c r="C2449" s="1">
        <v>48.7</v>
      </c>
    </row>
    <row r="2450" spans="1:3">
      <c r="A2450" s="277">
        <v>39849.5</v>
      </c>
      <c r="B2450" s="1">
        <v>9.5</v>
      </c>
      <c r="C2450" s="1">
        <v>49</v>
      </c>
    </row>
    <row r="2451" spans="1:3">
      <c r="A2451" s="277">
        <v>39849.520833333336</v>
      </c>
      <c r="B2451" s="1">
        <v>9.6</v>
      </c>
      <c r="C2451" s="1">
        <v>49.3</v>
      </c>
    </row>
    <row r="2452" spans="1:3">
      <c r="A2452" s="277">
        <v>39849.541666666664</v>
      </c>
      <c r="B2452" s="1">
        <v>9.8000000000000007</v>
      </c>
      <c r="C2452" s="1">
        <v>49.6</v>
      </c>
    </row>
    <row r="2453" spans="1:3">
      <c r="A2453" s="277">
        <v>39849.5625</v>
      </c>
      <c r="B2453" s="1">
        <v>9.8000000000000007</v>
      </c>
      <c r="C2453" s="1">
        <v>49.6</v>
      </c>
    </row>
    <row r="2454" spans="1:3">
      <c r="A2454" s="277">
        <v>39849.583333333336</v>
      </c>
      <c r="B2454" s="1">
        <v>9.9</v>
      </c>
      <c r="C2454" s="1">
        <v>49.7</v>
      </c>
    </row>
    <row r="2455" spans="1:3">
      <c r="A2455" s="277">
        <v>39849.604166666664</v>
      </c>
      <c r="B2455" s="1">
        <v>9.9</v>
      </c>
      <c r="C2455" s="1">
        <v>49.7</v>
      </c>
    </row>
    <row r="2456" spans="1:3">
      <c r="A2456" s="277">
        <v>39849.625</v>
      </c>
      <c r="B2456" s="1">
        <v>9.9</v>
      </c>
      <c r="C2456" s="1">
        <v>49.7</v>
      </c>
    </row>
    <row r="2457" spans="1:3">
      <c r="A2457" s="277">
        <v>39849.645833333336</v>
      </c>
      <c r="B2457" s="1">
        <v>9.9</v>
      </c>
      <c r="C2457" s="1">
        <v>49.8</v>
      </c>
    </row>
    <row r="2458" spans="1:3">
      <c r="A2458" s="277">
        <v>39849.666666666664</v>
      </c>
      <c r="B2458" s="1">
        <v>9.9</v>
      </c>
      <c r="C2458" s="1">
        <v>49.8</v>
      </c>
    </row>
    <row r="2459" spans="1:3">
      <c r="A2459" s="277">
        <v>39849.6875</v>
      </c>
      <c r="B2459" s="1">
        <v>9.9</v>
      </c>
      <c r="C2459" s="1">
        <v>49.8</v>
      </c>
    </row>
    <row r="2460" spans="1:3">
      <c r="A2460" s="277">
        <v>39849.708333333336</v>
      </c>
      <c r="B2460" s="1">
        <v>9.9</v>
      </c>
      <c r="C2460" s="1">
        <v>49.7</v>
      </c>
    </row>
    <row r="2461" spans="1:3">
      <c r="A2461" s="277">
        <v>39849.729166666664</v>
      </c>
      <c r="B2461" s="1">
        <v>9.8000000000000007</v>
      </c>
      <c r="C2461" s="1">
        <v>49.6</v>
      </c>
    </row>
    <row r="2462" spans="1:3">
      <c r="A2462" s="277">
        <v>39849.75</v>
      </c>
      <c r="B2462" s="1">
        <v>9.8000000000000007</v>
      </c>
      <c r="C2462" s="1">
        <v>49.6</v>
      </c>
    </row>
    <row r="2463" spans="1:3">
      <c r="A2463" s="277">
        <v>39849.770833333336</v>
      </c>
      <c r="B2463" s="1">
        <v>9.8000000000000007</v>
      </c>
      <c r="C2463" s="1">
        <v>49.6</v>
      </c>
    </row>
    <row r="2464" spans="1:3">
      <c r="A2464" s="277">
        <v>39849.791666666664</v>
      </c>
      <c r="B2464" s="1">
        <v>9.8000000000000007</v>
      </c>
      <c r="C2464" s="1">
        <v>49.6</v>
      </c>
    </row>
    <row r="2465" spans="1:3">
      <c r="A2465" s="277">
        <v>39849.8125</v>
      </c>
      <c r="B2465" s="1">
        <v>9.8000000000000007</v>
      </c>
      <c r="C2465" s="1">
        <v>49.6</v>
      </c>
    </row>
    <row r="2466" spans="1:3">
      <c r="A2466" s="277">
        <v>39849.833333333336</v>
      </c>
      <c r="B2466" s="1">
        <v>9.8000000000000007</v>
      </c>
      <c r="C2466" s="1">
        <v>49.6</v>
      </c>
    </row>
    <row r="2467" spans="1:3">
      <c r="A2467" s="277">
        <v>39849.854166666664</v>
      </c>
      <c r="B2467" s="1">
        <v>9.8000000000000007</v>
      </c>
      <c r="C2467" s="1">
        <v>49.6</v>
      </c>
    </row>
    <row r="2468" spans="1:3">
      <c r="A2468" s="277">
        <v>39849.875</v>
      </c>
      <c r="B2468" s="1">
        <v>9.8000000000000007</v>
      </c>
      <c r="C2468" s="1">
        <v>49.6</v>
      </c>
    </row>
    <row r="2469" spans="1:3">
      <c r="A2469" s="277">
        <v>39849.895833333336</v>
      </c>
      <c r="B2469" s="1">
        <v>9.8000000000000007</v>
      </c>
      <c r="C2469" s="1">
        <v>49.6</v>
      </c>
    </row>
    <row r="2470" spans="1:3">
      <c r="A2470" s="277">
        <v>39849.916666666664</v>
      </c>
      <c r="B2470" s="1">
        <v>9.8000000000000007</v>
      </c>
      <c r="C2470" s="1">
        <v>49.6</v>
      </c>
    </row>
    <row r="2471" spans="1:3">
      <c r="A2471" s="277">
        <v>39849.9375</v>
      </c>
      <c r="B2471" s="1">
        <v>9.8000000000000007</v>
      </c>
      <c r="C2471" s="1">
        <v>49.6</v>
      </c>
    </row>
    <row r="2472" spans="1:3">
      <c r="A2472" s="277">
        <v>39849.958333333336</v>
      </c>
      <c r="B2472" s="1">
        <v>9.8000000000000007</v>
      </c>
      <c r="C2472" s="1">
        <v>49.6</v>
      </c>
    </row>
    <row r="2473" spans="1:3">
      <c r="A2473" s="277">
        <v>39849.979166666664</v>
      </c>
      <c r="B2473" s="1">
        <v>9.8000000000000007</v>
      </c>
      <c r="C2473" s="1">
        <v>49.6</v>
      </c>
    </row>
    <row r="2474" spans="1:3">
      <c r="A2474" s="277">
        <v>39850</v>
      </c>
      <c r="B2474" s="1">
        <v>9.6999999999999993</v>
      </c>
      <c r="C2474" s="1">
        <v>49.5</v>
      </c>
    </row>
    <row r="2475" spans="1:3">
      <c r="A2475" s="277">
        <v>39850.020833333336</v>
      </c>
      <c r="B2475" s="1">
        <v>9.6999999999999993</v>
      </c>
      <c r="C2475" s="1">
        <v>49.5</v>
      </c>
    </row>
    <row r="2476" spans="1:3">
      <c r="A2476" s="277">
        <v>39850.041666666664</v>
      </c>
      <c r="B2476" s="1">
        <v>9.6999999999999993</v>
      </c>
      <c r="C2476" s="1">
        <v>49.5</v>
      </c>
    </row>
    <row r="2477" spans="1:3">
      <c r="A2477" s="277">
        <v>39850.0625</v>
      </c>
      <c r="B2477" s="1">
        <v>9.6999999999999993</v>
      </c>
      <c r="C2477" s="1">
        <v>49.5</v>
      </c>
    </row>
    <row r="2478" spans="1:3">
      <c r="A2478" s="277">
        <v>39850.083333333336</v>
      </c>
      <c r="B2478" s="1">
        <v>9.6999999999999993</v>
      </c>
      <c r="C2478" s="1">
        <v>49.5</v>
      </c>
    </row>
    <row r="2479" spans="1:3">
      <c r="A2479" s="277">
        <v>39850.104166666664</v>
      </c>
      <c r="B2479" s="1">
        <v>9.6999999999999993</v>
      </c>
      <c r="C2479" s="1">
        <v>49.4</v>
      </c>
    </row>
    <row r="2480" spans="1:3">
      <c r="A2480" s="277">
        <v>39850.125</v>
      </c>
      <c r="B2480" s="1">
        <v>9.6999999999999993</v>
      </c>
      <c r="C2480" s="1">
        <v>49.4</v>
      </c>
    </row>
    <row r="2481" spans="1:3">
      <c r="A2481" s="277">
        <v>39850.145833333336</v>
      </c>
      <c r="B2481" s="1">
        <v>9.6999999999999993</v>
      </c>
      <c r="C2481" s="1">
        <v>49.4</v>
      </c>
    </row>
    <row r="2482" spans="1:3">
      <c r="A2482" s="277">
        <v>39850.166666666664</v>
      </c>
      <c r="B2482" s="1">
        <v>9.6999999999999993</v>
      </c>
      <c r="C2482" s="1">
        <v>49.4</v>
      </c>
    </row>
    <row r="2483" spans="1:3">
      <c r="A2483" s="277">
        <v>39850.1875</v>
      </c>
      <c r="B2483" s="1">
        <v>9.6</v>
      </c>
      <c r="C2483" s="1">
        <v>49.3</v>
      </c>
    </row>
    <row r="2484" spans="1:3">
      <c r="A2484" s="277">
        <v>39850.208333333336</v>
      </c>
      <c r="B2484" s="1">
        <v>9.6</v>
      </c>
      <c r="C2484" s="1">
        <v>49.3</v>
      </c>
    </row>
    <row r="2485" spans="1:3">
      <c r="A2485" s="277">
        <v>39850.229166666664</v>
      </c>
      <c r="B2485" s="1">
        <v>9.6</v>
      </c>
      <c r="C2485" s="1">
        <v>49.3</v>
      </c>
    </row>
    <row r="2486" spans="1:3">
      <c r="A2486" s="277">
        <v>39850.25</v>
      </c>
      <c r="B2486" s="1">
        <v>9.6</v>
      </c>
      <c r="C2486" s="1">
        <v>49.2</v>
      </c>
    </row>
    <row r="2487" spans="1:3">
      <c r="A2487" s="277">
        <v>39850.270833333336</v>
      </c>
      <c r="B2487" s="1">
        <v>9.6</v>
      </c>
      <c r="C2487" s="1">
        <v>49.2</v>
      </c>
    </row>
    <row r="2488" spans="1:3">
      <c r="A2488" s="277">
        <v>39850.291666666664</v>
      </c>
      <c r="B2488" s="1">
        <v>9.6</v>
      </c>
      <c r="C2488" s="1">
        <v>49.2</v>
      </c>
    </row>
    <row r="2489" spans="1:3">
      <c r="A2489" s="277">
        <v>39850.3125</v>
      </c>
      <c r="B2489" s="1">
        <v>9.6</v>
      </c>
      <c r="C2489" s="1">
        <v>49.2</v>
      </c>
    </row>
    <row r="2490" spans="1:3">
      <c r="A2490" s="277">
        <v>39850.333333333336</v>
      </c>
      <c r="B2490" s="1">
        <v>9.6</v>
      </c>
      <c r="C2490" s="1">
        <v>49.2</v>
      </c>
    </row>
    <row r="2491" spans="1:3">
      <c r="A2491" s="277">
        <v>39850.354166666664</v>
      </c>
      <c r="B2491" s="1">
        <v>9.6</v>
      </c>
      <c r="C2491" s="1">
        <v>49.3</v>
      </c>
    </row>
    <row r="2492" spans="1:3">
      <c r="A2492" s="277">
        <v>39850.375</v>
      </c>
      <c r="B2492" s="1">
        <v>9.6999999999999993</v>
      </c>
      <c r="C2492" s="1">
        <v>49.4</v>
      </c>
    </row>
    <row r="2493" spans="1:3">
      <c r="A2493" s="277">
        <v>39850.395833333336</v>
      </c>
      <c r="B2493" s="1">
        <v>9.6999999999999993</v>
      </c>
      <c r="C2493" s="1">
        <v>49.5</v>
      </c>
    </row>
    <row r="2494" spans="1:3">
      <c r="A2494" s="277">
        <v>39850.416666666664</v>
      </c>
      <c r="B2494" s="1">
        <v>9.8000000000000007</v>
      </c>
      <c r="C2494" s="1">
        <v>49.6</v>
      </c>
    </row>
    <row r="2495" spans="1:3">
      <c r="A2495" s="277">
        <v>39850.4375</v>
      </c>
      <c r="B2495" s="1">
        <v>9.8000000000000007</v>
      </c>
      <c r="C2495" s="1">
        <v>49.6</v>
      </c>
    </row>
    <row r="2496" spans="1:3">
      <c r="A2496" s="277">
        <v>39850.458333333336</v>
      </c>
      <c r="B2496" s="1">
        <v>10</v>
      </c>
      <c r="C2496" s="1">
        <v>49.9</v>
      </c>
    </row>
    <row r="2497" spans="1:3">
      <c r="A2497" s="277">
        <v>39850.479166666664</v>
      </c>
      <c r="B2497" s="1">
        <v>10</v>
      </c>
      <c r="C2497" s="1">
        <v>50</v>
      </c>
    </row>
    <row r="2498" spans="1:3">
      <c r="A2498" s="277">
        <v>39850.5</v>
      </c>
      <c r="B2498" s="1">
        <v>10.1</v>
      </c>
      <c r="C2498" s="1">
        <v>50.3</v>
      </c>
    </row>
    <row r="2499" spans="1:3">
      <c r="A2499" s="277">
        <v>39850.520833333336</v>
      </c>
      <c r="B2499" s="1">
        <v>10.199999999999999</v>
      </c>
      <c r="C2499" s="1">
        <v>50.4</v>
      </c>
    </row>
    <row r="2500" spans="1:3">
      <c r="A2500" s="277">
        <v>39850.541666666664</v>
      </c>
      <c r="B2500" s="1">
        <v>10.3</v>
      </c>
      <c r="C2500" s="1">
        <v>50.5</v>
      </c>
    </row>
    <row r="2501" spans="1:3">
      <c r="A2501" s="277">
        <v>39850.5625</v>
      </c>
      <c r="B2501" s="1">
        <v>10.3</v>
      </c>
      <c r="C2501" s="1">
        <v>50.6</v>
      </c>
    </row>
    <row r="2502" spans="1:3">
      <c r="A2502" s="277">
        <v>39850.583333333336</v>
      </c>
      <c r="B2502" s="1">
        <v>10.4</v>
      </c>
      <c r="C2502" s="1">
        <v>50.7</v>
      </c>
    </row>
    <row r="2503" spans="1:3">
      <c r="A2503" s="277">
        <v>39850.604166666664</v>
      </c>
      <c r="B2503" s="1">
        <v>10.4</v>
      </c>
      <c r="C2503" s="1">
        <v>50.8</v>
      </c>
    </row>
    <row r="2504" spans="1:3">
      <c r="A2504" s="277">
        <v>39850.625</v>
      </c>
      <c r="B2504" s="1">
        <v>10.5</v>
      </c>
      <c r="C2504" s="1">
        <v>50.9</v>
      </c>
    </row>
    <row r="2505" spans="1:3">
      <c r="A2505" s="277">
        <v>39850.645833333336</v>
      </c>
      <c r="B2505" s="1">
        <v>10.6</v>
      </c>
      <c r="C2505" s="1">
        <v>51</v>
      </c>
    </row>
    <row r="2506" spans="1:3">
      <c r="A2506" s="277">
        <v>39850.666666666664</v>
      </c>
      <c r="B2506" s="1">
        <v>10.6</v>
      </c>
      <c r="C2506" s="1">
        <v>51.1</v>
      </c>
    </row>
    <row r="2507" spans="1:3">
      <c r="A2507" s="277">
        <v>39850.6875</v>
      </c>
      <c r="B2507" s="1">
        <v>10.7</v>
      </c>
      <c r="C2507" s="1">
        <v>51.2</v>
      </c>
    </row>
    <row r="2508" spans="1:3">
      <c r="A2508" s="277">
        <v>39850.708333333336</v>
      </c>
      <c r="B2508" s="1">
        <v>10.7</v>
      </c>
      <c r="C2508" s="1">
        <v>51.2</v>
      </c>
    </row>
    <row r="2509" spans="1:3">
      <c r="A2509" s="277">
        <v>39850.729166666664</v>
      </c>
      <c r="B2509" s="1">
        <v>10.6</v>
      </c>
      <c r="C2509" s="1">
        <v>51.1</v>
      </c>
    </row>
    <row r="2510" spans="1:3">
      <c r="A2510" s="277">
        <v>39850.75</v>
      </c>
      <c r="B2510" s="1">
        <v>10.5</v>
      </c>
      <c r="C2510" s="1">
        <v>50.9</v>
      </c>
    </row>
    <row r="2511" spans="1:3">
      <c r="A2511" s="277">
        <v>39850.770833333336</v>
      </c>
      <c r="B2511" s="1">
        <v>10.4</v>
      </c>
      <c r="C2511" s="1">
        <v>50.8</v>
      </c>
    </row>
    <row r="2512" spans="1:3">
      <c r="A2512" s="277">
        <v>39850.791666666664</v>
      </c>
      <c r="B2512" s="1">
        <v>10.3</v>
      </c>
      <c r="C2512" s="1">
        <v>50.6</v>
      </c>
    </row>
    <row r="2513" spans="1:3">
      <c r="A2513" s="277">
        <v>39850.8125</v>
      </c>
      <c r="B2513" s="1">
        <v>10.199999999999999</v>
      </c>
      <c r="C2513" s="1">
        <v>50.4</v>
      </c>
    </row>
    <row r="2514" spans="1:3">
      <c r="A2514" s="277">
        <v>39850.833333333336</v>
      </c>
      <c r="B2514" s="1">
        <v>10.199999999999999</v>
      </c>
      <c r="C2514" s="1">
        <v>50.3</v>
      </c>
    </row>
    <row r="2515" spans="1:3">
      <c r="A2515" s="277">
        <v>39850.854166666664</v>
      </c>
      <c r="B2515" s="1">
        <v>10.1</v>
      </c>
      <c r="C2515" s="1">
        <v>50.2</v>
      </c>
    </row>
    <row r="2516" spans="1:3">
      <c r="A2516" s="277">
        <v>39850.875</v>
      </c>
      <c r="B2516" s="1">
        <v>10.1</v>
      </c>
      <c r="C2516" s="1">
        <v>50.1</v>
      </c>
    </row>
    <row r="2517" spans="1:3">
      <c r="A2517" s="277">
        <v>39850.895833333336</v>
      </c>
      <c r="B2517" s="1">
        <v>10</v>
      </c>
      <c r="C2517" s="1">
        <v>50</v>
      </c>
    </row>
    <row r="2518" spans="1:3">
      <c r="A2518" s="277">
        <v>39850.916666666664</v>
      </c>
      <c r="B2518" s="1">
        <v>9.9</v>
      </c>
      <c r="C2518" s="1">
        <v>49.8</v>
      </c>
    </row>
    <row r="2519" spans="1:3">
      <c r="A2519" s="277">
        <v>39850.9375</v>
      </c>
      <c r="B2519" s="1">
        <v>9.8000000000000007</v>
      </c>
      <c r="C2519" s="1">
        <v>49.6</v>
      </c>
    </row>
    <row r="2520" spans="1:3">
      <c r="A2520" s="277">
        <v>39850.958333333336</v>
      </c>
      <c r="B2520" s="1">
        <v>9.6999999999999993</v>
      </c>
      <c r="C2520" s="1">
        <v>49.5</v>
      </c>
    </row>
    <row r="2521" spans="1:3">
      <c r="A2521" s="277">
        <v>39850.979166666664</v>
      </c>
      <c r="B2521" s="1">
        <v>9.6999999999999993</v>
      </c>
      <c r="C2521" s="1">
        <v>49.4</v>
      </c>
    </row>
    <row r="2522" spans="1:3">
      <c r="A2522" s="277">
        <v>39851</v>
      </c>
      <c r="B2522" s="1">
        <v>9.6</v>
      </c>
      <c r="C2522" s="1">
        <v>49.2</v>
      </c>
    </row>
    <row r="2523" spans="1:3">
      <c r="A2523" s="277">
        <v>39851.020833333336</v>
      </c>
      <c r="B2523" s="1">
        <v>9.5</v>
      </c>
      <c r="C2523" s="1">
        <v>49.1</v>
      </c>
    </row>
    <row r="2524" spans="1:3">
      <c r="A2524" s="277">
        <v>39851.041666666664</v>
      </c>
      <c r="B2524" s="1">
        <v>9.5</v>
      </c>
      <c r="C2524" s="1">
        <v>49</v>
      </c>
    </row>
    <row r="2525" spans="1:3">
      <c r="A2525" s="277">
        <v>39851.0625</v>
      </c>
      <c r="B2525" s="1">
        <v>9.4</v>
      </c>
      <c r="C2525" s="1">
        <v>48.9</v>
      </c>
    </row>
    <row r="2526" spans="1:3">
      <c r="A2526" s="277">
        <v>39851.083333333336</v>
      </c>
      <c r="B2526" s="1">
        <v>9.3000000000000007</v>
      </c>
      <c r="C2526" s="1">
        <v>48.8</v>
      </c>
    </row>
    <row r="2527" spans="1:3">
      <c r="A2527" s="277">
        <v>39851.104166666664</v>
      </c>
      <c r="B2527" s="1">
        <v>9.3000000000000007</v>
      </c>
      <c r="C2527" s="1">
        <v>48.7</v>
      </c>
    </row>
    <row r="2528" spans="1:3">
      <c r="A2528" s="277">
        <v>39851.125</v>
      </c>
      <c r="B2528" s="1">
        <v>9.1999999999999993</v>
      </c>
      <c r="C2528" s="1">
        <v>48.5</v>
      </c>
    </row>
    <row r="2529" spans="1:3">
      <c r="A2529" s="277">
        <v>39851.145833333336</v>
      </c>
      <c r="B2529" s="1">
        <v>9.1</v>
      </c>
      <c r="C2529" s="1">
        <v>48.4</v>
      </c>
    </row>
    <row r="2530" spans="1:3">
      <c r="A2530" s="277">
        <v>39851.166666666664</v>
      </c>
      <c r="B2530" s="1">
        <v>9</v>
      </c>
      <c r="C2530" s="1">
        <v>48.3</v>
      </c>
    </row>
    <row r="2531" spans="1:3">
      <c r="A2531" s="277">
        <v>39851.1875</v>
      </c>
      <c r="B2531" s="1">
        <v>9</v>
      </c>
      <c r="C2531" s="1">
        <v>48.1</v>
      </c>
    </row>
    <row r="2532" spans="1:3">
      <c r="A2532" s="277">
        <v>39851.208333333336</v>
      </c>
      <c r="B2532" s="1">
        <v>8.9</v>
      </c>
      <c r="C2532" s="1">
        <v>48</v>
      </c>
    </row>
    <row r="2533" spans="1:3">
      <c r="A2533" s="277">
        <v>39851.229166666664</v>
      </c>
      <c r="B2533" s="1">
        <v>8.8000000000000007</v>
      </c>
      <c r="C2533" s="1">
        <v>47.9</v>
      </c>
    </row>
    <row r="2534" spans="1:3">
      <c r="A2534" s="277">
        <v>39851.25</v>
      </c>
      <c r="B2534" s="1">
        <v>8.8000000000000007</v>
      </c>
      <c r="C2534" s="1">
        <v>47.8</v>
      </c>
    </row>
    <row r="2535" spans="1:3">
      <c r="A2535" s="277">
        <v>39851.270833333336</v>
      </c>
      <c r="B2535" s="1">
        <v>8.8000000000000007</v>
      </c>
      <c r="C2535" s="1">
        <v>47.8</v>
      </c>
    </row>
    <row r="2536" spans="1:3">
      <c r="A2536" s="277">
        <v>39851.291666666664</v>
      </c>
      <c r="B2536" s="1">
        <v>8.6999999999999993</v>
      </c>
      <c r="C2536" s="1">
        <v>47.7</v>
      </c>
    </row>
    <row r="2537" spans="1:3">
      <c r="A2537" s="277">
        <v>39851.3125</v>
      </c>
      <c r="B2537" s="1">
        <v>8.6999999999999993</v>
      </c>
      <c r="C2537" s="1">
        <v>47.6</v>
      </c>
    </row>
    <row r="2538" spans="1:3">
      <c r="A2538" s="277">
        <v>39851.333333333336</v>
      </c>
      <c r="B2538" s="1">
        <v>8.6999999999999993</v>
      </c>
      <c r="C2538" s="1">
        <v>47.6</v>
      </c>
    </row>
    <row r="2539" spans="1:3">
      <c r="A2539" s="277">
        <v>39851.354166666664</v>
      </c>
      <c r="B2539" s="1">
        <v>8.6</v>
      </c>
      <c r="C2539" s="1">
        <v>47.6</v>
      </c>
    </row>
    <row r="2540" spans="1:3">
      <c r="A2540" s="277">
        <v>39851.375</v>
      </c>
      <c r="B2540" s="1">
        <v>8.6</v>
      </c>
      <c r="C2540" s="1">
        <v>47.6</v>
      </c>
    </row>
    <row r="2541" spans="1:3">
      <c r="A2541" s="277">
        <v>39851.395833333336</v>
      </c>
      <c r="B2541" s="1">
        <v>8.6999999999999993</v>
      </c>
      <c r="C2541" s="1">
        <v>47.6</v>
      </c>
    </row>
    <row r="2542" spans="1:3">
      <c r="A2542" s="277">
        <v>39851.416666666664</v>
      </c>
      <c r="B2542" s="1">
        <v>8.6999999999999993</v>
      </c>
      <c r="C2542" s="1">
        <v>47.7</v>
      </c>
    </row>
    <row r="2543" spans="1:3">
      <c r="A2543" s="277">
        <v>39851.4375</v>
      </c>
      <c r="B2543" s="1">
        <v>8.9</v>
      </c>
      <c r="C2543" s="1">
        <v>48</v>
      </c>
    </row>
    <row r="2544" spans="1:3">
      <c r="A2544" s="277">
        <v>39851.458333333336</v>
      </c>
      <c r="B2544" s="1">
        <v>9</v>
      </c>
      <c r="C2544" s="1">
        <v>48.2</v>
      </c>
    </row>
    <row r="2545" spans="1:3">
      <c r="A2545" s="277">
        <v>39851.479166666664</v>
      </c>
      <c r="B2545" s="1">
        <v>9.1999999999999993</v>
      </c>
      <c r="C2545" s="1">
        <v>48.6</v>
      </c>
    </row>
    <row r="2546" spans="1:3">
      <c r="A2546" s="277">
        <v>39851.5</v>
      </c>
      <c r="B2546" s="1">
        <v>9.5</v>
      </c>
      <c r="C2546" s="1">
        <v>49.1</v>
      </c>
    </row>
    <row r="2547" spans="1:3">
      <c r="A2547" s="277">
        <v>39851.520833333336</v>
      </c>
      <c r="B2547" s="1">
        <v>9.6999999999999993</v>
      </c>
      <c r="C2547" s="1">
        <v>49.5</v>
      </c>
    </row>
    <row r="2548" spans="1:3">
      <c r="A2548" s="277">
        <v>39851.541666666664</v>
      </c>
      <c r="B2548" s="1">
        <v>9.9</v>
      </c>
      <c r="C2548" s="1">
        <v>49.8</v>
      </c>
    </row>
    <row r="2549" spans="1:3">
      <c r="A2549" s="277">
        <v>39851.5625</v>
      </c>
      <c r="B2549" s="1">
        <v>10.1</v>
      </c>
      <c r="C2549" s="1">
        <v>50.1</v>
      </c>
    </row>
    <row r="2550" spans="1:3">
      <c r="A2550" s="277">
        <v>39851.583333333336</v>
      </c>
      <c r="B2550" s="1">
        <v>10.1</v>
      </c>
      <c r="C2550" s="1">
        <v>50.2</v>
      </c>
    </row>
    <row r="2551" spans="1:3">
      <c r="A2551" s="277">
        <v>39851.604166666664</v>
      </c>
      <c r="B2551" s="1">
        <v>10.1</v>
      </c>
      <c r="C2551" s="1">
        <v>50.2</v>
      </c>
    </row>
    <row r="2552" spans="1:3">
      <c r="A2552" s="277">
        <v>39851.625</v>
      </c>
      <c r="B2552" s="1">
        <v>10.1</v>
      </c>
      <c r="C2552" s="1">
        <v>50.2</v>
      </c>
    </row>
    <row r="2553" spans="1:3">
      <c r="A2553" s="277">
        <v>39851.645833333336</v>
      </c>
      <c r="B2553" s="1">
        <v>10.1</v>
      </c>
      <c r="C2553" s="1">
        <v>50.3</v>
      </c>
    </row>
    <row r="2554" spans="1:3">
      <c r="A2554" s="277">
        <v>39851.666666666664</v>
      </c>
      <c r="B2554" s="1">
        <v>10.199999999999999</v>
      </c>
      <c r="C2554" s="1">
        <v>50.4</v>
      </c>
    </row>
    <row r="2555" spans="1:3">
      <c r="A2555" s="277">
        <v>39851.6875</v>
      </c>
      <c r="B2555" s="1">
        <v>10.199999999999999</v>
      </c>
      <c r="C2555" s="1">
        <v>50.4</v>
      </c>
    </row>
    <row r="2556" spans="1:3">
      <c r="A2556" s="277">
        <v>39851.708333333336</v>
      </c>
      <c r="B2556" s="1">
        <v>10.3</v>
      </c>
      <c r="C2556" s="1">
        <v>50.5</v>
      </c>
    </row>
    <row r="2557" spans="1:3">
      <c r="A2557" s="277">
        <v>39851.729166666664</v>
      </c>
      <c r="B2557" s="1">
        <v>10.199999999999999</v>
      </c>
      <c r="C2557" s="1">
        <v>50.4</v>
      </c>
    </row>
    <row r="2558" spans="1:3">
      <c r="A2558" s="277">
        <v>39851.75</v>
      </c>
      <c r="B2558" s="1">
        <v>10.199999999999999</v>
      </c>
      <c r="C2558" s="1">
        <v>50.3</v>
      </c>
    </row>
    <row r="2559" spans="1:3">
      <c r="A2559" s="277">
        <v>39851.770833333336</v>
      </c>
      <c r="B2559" s="1">
        <v>10.1</v>
      </c>
      <c r="C2559" s="1">
        <v>50.3</v>
      </c>
    </row>
    <row r="2560" spans="1:3">
      <c r="A2560" s="277">
        <v>39851.791666666664</v>
      </c>
      <c r="B2560" s="1">
        <v>10.1</v>
      </c>
      <c r="C2560" s="1">
        <v>50.2</v>
      </c>
    </row>
    <row r="2561" spans="1:3">
      <c r="A2561" s="277">
        <v>39851.8125</v>
      </c>
      <c r="B2561" s="1">
        <v>10.1</v>
      </c>
      <c r="C2561" s="1">
        <v>50.1</v>
      </c>
    </row>
    <row r="2562" spans="1:3">
      <c r="A2562" s="277">
        <v>39851.833333333336</v>
      </c>
      <c r="B2562" s="1">
        <v>10</v>
      </c>
      <c r="C2562" s="1">
        <v>50</v>
      </c>
    </row>
    <row r="2563" spans="1:3">
      <c r="A2563" s="277">
        <v>39851.854166666664</v>
      </c>
      <c r="B2563" s="1">
        <v>9.9</v>
      </c>
      <c r="C2563" s="1">
        <v>49.9</v>
      </c>
    </row>
    <row r="2564" spans="1:3">
      <c r="A2564" s="277">
        <v>39851.875</v>
      </c>
      <c r="B2564" s="1">
        <v>9.9</v>
      </c>
      <c r="C2564" s="1">
        <v>49.7</v>
      </c>
    </row>
    <row r="2565" spans="1:3">
      <c r="A2565" s="277">
        <v>39851.895833333336</v>
      </c>
      <c r="B2565" s="1">
        <v>9.8000000000000007</v>
      </c>
      <c r="C2565" s="1">
        <v>49.6</v>
      </c>
    </row>
    <row r="2566" spans="1:3">
      <c r="A2566" s="277">
        <v>39851.916666666664</v>
      </c>
      <c r="B2566" s="1">
        <v>9.8000000000000007</v>
      </c>
      <c r="C2566" s="1">
        <v>49.6</v>
      </c>
    </row>
    <row r="2567" spans="1:3">
      <c r="A2567" s="277">
        <v>39851.9375</v>
      </c>
      <c r="B2567" s="1">
        <v>9.6999999999999993</v>
      </c>
      <c r="C2567" s="1">
        <v>49.4</v>
      </c>
    </row>
    <row r="2568" spans="1:3">
      <c r="A2568" s="277">
        <v>39851.958333333336</v>
      </c>
      <c r="B2568" s="1">
        <v>9.6</v>
      </c>
      <c r="C2568" s="1">
        <v>49.2</v>
      </c>
    </row>
    <row r="2569" spans="1:3">
      <c r="A2569" s="277">
        <v>39851.979166666664</v>
      </c>
      <c r="B2569" s="1">
        <v>9.5</v>
      </c>
      <c r="C2569" s="1">
        <v>49.1</v>
      </c>
    </row>
    <row r="2570" spans="1:3">
      <c r="A2570" s="277">
        <v>39852</v>
      </c>
      <c r="B2570" s="1">
        <v>9.4</v>
      </c>
      <c r="C2570" s="1">
        <v>48.9</v>
      </c>
    </row>
    <row r="2571" spans="1:3">
      <c r="A2571" s="277">
        <v>39852.020833333336</v>
      </c>
      <c r="B2571" s="1">
        <v>9.3000000000000007</v>
      </c>
      <c r="C2571" s="1">
        <v>48.8</v>
      </c>
    </row>
    <row r="2572" spans="1:3">
      <c r="A2572" s="277">
        <v>39852.041666666664</v>
      </c>
      <c r="B2572" s="1">
        <v>9.1999999999999993</v>
      </c>
      <c r="C2572" s="1">
        <v>48.6</v>
      </c>
    </row>
    <row r="2573" spans="1:3">
      <c r="A2573" s="277">
        <v>39852.0625</v>
      </c>
      <c r="B2573" s="1">
        <v>9.1999999999999993</v>
      </c>
      <c r="C2573" s="1">
        <v>48.5</v>
      </c>
    </row>
    <row r="2574" spans="1:3">
      <c r="A2574" s="277">
        <v>39852.083333333336</v>
      </c>
      <c r="B2574" s="1">
        <v>9.1</v>
      </c>
      <c r="C2574" s="1">
        <v>48.4</v>
      </c>
    </row>
    <row r="2575" spans="1:3">
      <c r="A2575" s="277">
        <v>39852.104166666664</v>
      </c>
      <c r="B2575" s="1">
        <v>9</v>
      </c>
      <c r="C2575" s="1">
        <v>48.3</v>
      </c>
    </row>
    <row r="2576" spans="1:3">
      <c r="A2576" s="277">
        <v>39852.125</v>
      </c>
      <c r="B2576" s="1">
        <v>9</v>
      </c>
      <c r="C2576" s="1">
        <v>48.1</v>
      </c>
    </row>
    <row r="2577" spans="1:3">
      <c r="A2577" s="277">
        <v>39852.145833333336</v>
      </c>
      <c r="B2577" s="1">
        <v>8.9</v>
      </c>
      <c r="C2577" s="1">
        <v>48</v>
      </c>
    </row>
    <row r="2578" spans="1:3">
      <c r="A2578" s="277">
        <v>39852.166666666664</v>
      </c>
      <c r="B2578" s="1">
        <v>8.8000000000000007</v>
      </c>
      <c r="C2578" s="1">
        <v>47.8</v>
      </c>
    </row>
    <row r="2579" spans="1:3">
      <c r="A2579" s="277">
        <v>39852.1875</v>
      </c>
      <c r="B2579" s="1">
        <v>8.6999999999999993</v>
      </c>
      <c r="C2579" s="1">
        <v>47.6</v>
      </c>
    </row>
    <row r="2580" spans="1:3">
      <c r="A2580" s="277">
        <v>39852.208333333336</v>
      </c>
      <c r="B2580" s="1">
        <v>8.6</v>
      </c>
      <c r="C2580" s="1">
        <v>47.5</v>
      </c>
    </row>
    <row r="2581" spans="1:3">
      <c r="A2581" s="277">
        <v>39852.229166666664</v>
      </c>
      <c r="B2581" s="1">
        <v>8.5</v>
      </c>
      <c r="C2581" s="1">
        <v>47.3</v>
      </c>
    </row>
    <row r="2582" spans="1:3">
      <c r="A2582" s="277">
        <v>39852.25</v>
      </c>
      <c r="B2582" s="1">
        <v>8.4</v>
      </c>
      <c r="C2582" s="1">
        <v>47.2</v>
      </c>
    </row>
    <row r="2583" spans="1:3">
      <c r="A2583" s="277">
        <v>39852.270833333336</v>
      </c>
      <c r="B2583" s="1">
        <v>8.3000000000000007</v>
      </c>
      <c r="C2583" s="1">
        <v>47</v>
      </c>
    </row>
    <row r="2584" spans="1:3">
      <c r="A2584" s="277">
        <v>39852.291666666664</v>
      </c>
      <c r="B2584" s="1">
        <v>8.1999999999999993</v>
      </c>
      <c r="C2584" s="1">
        <v>46.8</v>
      </c>
    </row>
    <row r="2585" spans="1:3">
      <c r="A2585" s="277">
        <v>39852.3125</v>
      </c>
      <c r="B2585" s="1">
        <v>8.1999999999999993</v>
      </c>
      <c r="C2585" s="1">
        <v>46.7</v>
      </c>
    </row>
    <row r="2586" spans="1:3">
      <c r="A2586" s="277">
        <v>39852.333333333336</v>
      </c>
      <c r="B2586" s="1">
        <v>8.1</v>
      </c>
      <c r="C2586" s="1">
        <v>46.6</v>
      </c>
    </row>
    <row r="2587" spans="1:3">
      <c r="A2587" s="277">
        <v>39852.354166666664</v>
      </c>
      <c r="B2587" s="1">
        <v>8.1</v>
      </c>
      <c r="C2587" s="1">
        <v>46.7</v>
      </c>
    </row>
    <row r="2588" spans="1:3">
      <c r="A2588" s="277">
        <v>39852.375</v>
      </c>
      <c r="B2588" s="1">
        <v>8.1999999999999993</v>
      </c>
      <c r="C2588" s="1">
        <v>46.8</v>
      </c>
    </row>
    <row r="2589" spans="1:3">
      <c r="A2589" s="277">
        <v>39852.395833333336</v>
      </c>
      <c r="B2589" s="1">
        <v>8.3000000000000007</v>
      </c>
      <c r="C2589" s="1">
        <v>46.9</v>
      </c>
    </row>
    <row r="2590" spans="1:3">
      <c r="A2590" s="277">
        <v>39852.416666666664</v>
      </c>
      <c r="B2590" s="1">
        <v>8.4</v>
      </c>
      <c r="C2590" s="1">
        <v>47.1</v>
      </c>
    </row>
    <row r="2591" spans="1:3">
      <c r="A2591" s="277">
        <v>39852.4375</v>
      </c>
      <c r="B2591" s="1">
        <v>8.5</v>
      </c>
      <c r="C2591" s="1">
        <v>47.2</v>
      </c>
    </row>
    <row r="2592" spans="1:3">
      <c r="A2592" s="277">
        <v>39852.458333333336</v>
      </c>
      <c r="B2592" s="1">
        <v>8.6</v>
      </c>
      <c r="C2592" s="1">
        <v>47.4</v>
      </c>
    </row>
    <row r="2593" spans="1:3">
      <c r="A2593" s="277">
        <v>39852.479166666664</v>
      </c>
      <c r="B2593" s="1">
        <v>8.6999999999999993</v>
      </c>
      <c r="C2593" s="1">
        <v>47.7</v>
      </c>
    </row>
    <row r="2594" spans="1:3">
      <c r="A2594" s="277">
        <v>39852.5</v>
      </c>
      <c r="B2594" s="1">
        <v>8.9</v>
      </c>
      <c r="C2594" s="1">
        <v>48</v>
      </c>
    </row>
    <row r="2595" spans="1:3">
      <c r="A2595" s="277">
        <v>39852.520833333336</v>
      </c>
      <c r="B2595" s="1">
        <v>9</v>
      </c>
      <c r="C2595" s="1">
        <v>48.1</v>
      </c>
    </row>
    <row r="2596" spans="1:3">
      <c r="A2596" s="277">
        <v>39852.541666666664</v>
      </c>
      <c r="B2596" s="1">
        <v>9</v>
      </c>
      <c r="C2596" s="1">
        <v>48.3</v>
      </c>
    </row>
    <row r="2597" spans="1:3">
      <c r="A2597" s="277">
        <v>39852.5625</v>
      </c>
      <c r="B2597" s="1">
        <v>9.1</v>
      </c>
      <c r="C2597" s="1">
        <v>48.4</v>
      </c>
    </row>
    <row r="2598" spans="1:3">
      <c r="A2598" s="277">
        <v>39852.583333333336</v>
      </c>
      <c r="B2598" s="1">
        <v>9.1999999999999993</v>
      </c>
      <c r="C2598" s="1">
        <v>48.5</v>
      </c>
    </row>
    <row r="2599" spans="1:3">
      <c r="A2599" s="277">
        <v>39852.604166666664</v>
      </c>
      <c r="B2599" s="1">
        <v>9.3000000000000007</v>
      </c>
      <c r="C2599" s="1">
        <v>48.7</v>
      </c>
    </row>
    <row r="2600" spans="1:3">
      <c r="A2600" s="277">
        <v>39852.625</v>
      </c>
      <c r="B2600" s="1">
        <v>9.4</v>
      </c>
      <c r="C2600" s="1">
        <v>48.8</v>
      </c>
    </row>
    <row r="2601" spans="1:3">
      <c r="A2601" s="277">
        <v>39852.645833333336</v>
      </c>
      <c r="B2601" s="1">
        <v>9.4</v>
      </c>
      <c r="C2601" s="1">
        <v>48.9</v>
      </c>
    </row>
    <row r="2602" spans="1:3">
      <c r="A2602" s="277">
        <v>39852.666666666664</v>
      </c>
      <c r="B2602" s="1">
        <v>9.4</v>
      </c>
      <c r="C2602" s="1">
        <v>48.9</v>
      </c>
    </row>
    <row r="2603" spans="1:3">
      <c r="A2603" s="277">
        <v>39852.6875</v>
      </c>
      <c r="B2603" s="1">
        <v>9.4</v>
      </c>
      <c r="C2603" s="1">
        <v>48.8</v>
      </c>
    </row>
    <row r="2604" spans="1:3">
      <c r="A2604" s="277">
        <v>39852.708333333336</v>
      </c>
      <c r="B2604" s="1">
        <v>9.3000000000000007</v>
      </c>
      <c r="C2604" s="1">
        <v>48.8</v>
      </c>
    </row>
    <row r="2605" spans="1:3">
      <c r="A2605" s="277">
        <v>39852.729166666664</v>
      </c>
      <c r="B2605" s="1">
        <v>9.3000000000000007</v>
      </c>
      <c r="C2605" s="1">
        <v>48.8</v>
      </c>
    </row>
    <row r="2606" spans="1:3">
      <c r="A2606" s="277">
        <v>39852.75</v>
      </c>
      <c r="B2606" s="1">
        <v>9.3000000000000007</v>
      </c>
      <c r="C2606" s="1">
        <v>48.7</v>
      </c>
    </row>
    <row r="2607" spans="1:3">
      <c r="A2607" s="277">
        <v>39852.770833333336</v>
      </c>
      <c r="B2607" s="1">
        <v>9.1999999999999993</v>
      </c>
      <c r="C2607" s="1">
        <v>48.6</v>
      </c>
    </row>
    <row r="2608" spans="1:3">
      <c r="A2608" s="277">
        <v>39852.791666666664</v>
      </c>
      <c r="B2608" s="1">
        <v>9.1999999999999993</v>
      </c>
      <c r="C2608" s="1">
        <v>48.6</v>
      </c>
    </row>
    <row r="2609" spans="1:3">
      <c r="A2609" s="277">
        <v>39852.8125</v>
      </c>
      <c r="B2609" s="1">
        <v>9.1999999999999993</v>
      </c>
      <c r="C2609" s="1">
        <v>48.6</v>
      </c>
    </row>
    <row r="2610" spans="1:3">
      <c r="A2610" s="277">
        <v>39852.833333333336</v>
      </c>
      <c r="B2610" s="1">
        <v>9.1999999999999993</v>
      </c>
      <c r="C2610" s="1">
        <v>48.5</v>
      </c>
    </row>
    <row r="2611" spans="1:3">
      <c r="A2611" s="277">
        <v>39852.854166666664</v>
      </c>
      <c r="B2611" s="1">
        <v>9.1999999999999993</v>
      </c>
      <c r="C2611" s="1">
        <v>48.5</v>
      </c>
    </row>
    <row r="2612" spans="1:3">
      <c r="A2612" s="277">
        <v>39852.875</v>
      </c>
      <c r="B2612" s="1">
        <v>9.1</v>
      </c>
      <c r="C2612" s="1">
        <v>48.5</v>
      </c>
    </row>
    <row r="2613" spans="1:3">
      <c r="A2613" s="277">
        <v>39852.895833333336</v>
      </c>
      <c r="B2613" s="1">
        <v>9.1</v>
      </c>
      <c r="C2613" s="1">
        <v>48.4</v>
      </c>
    </row>
    <row r="2614" spans="1:3">
      <c r="A2614" s="277">
        <v>39852.916666666664</v>
      </c>
      <c r="B2614" s="1">
        <v>9.1</v>
      </c>
      <c r="C2614" s="1">
        <v>48.4</v>
      </c>
    </row>
    <row r="2615" spans="1:3">
      <c r="A2615" s="277">
        <v>39852.9375</v>
      </c>
      <c r="B2615" s="1">
        <v>9</v>
      </c>
      <c r="C2615" s="1">
        <v>48.3</v>
      </c>
    </row>
    <row r="2616" spans="1:3">
      <c r="A2616" s="277">
        <v>39852.958333333336</v>
      </c>
      <c r="B2616" s="1">
        <v>9</v>
      </c>
      <c r="C2616" s="1">
        <v>48.2</v>
      </c>
    </row>
    <row r="2617" spans="1:3">
      <c r="A2617" s="277">
        <v>39852.979166666664</v>
      </c>
      <c r="B2617" s="1">
        <v>8.9</v>
      </c>
      <c r="C2617" s="1">
        <v>48</v>
      </c>
    </row>
    <row r="2618" spans="1:3">
      <c r="A2618" s="277">
        <v>39853</v>
      </c>
      <c r="B2618" s="1">
        <v>8.9</v>
      </c>
      <c r="C2618" s="1">
        <v>48</v>
      </c>
    </row>
    <row r="2619" spans="1:3">
      <c r="A2619" s="277">
        <v>39853.020833333336</v>
      </c>
      <c r="B2619" s="1">
        <v>9</v>
      </c>
      <c r="C2619" s="1">
        <v>48.1</v>
      </c>
    </row>
    <row r="2620" spans="1:3">
      <c r="A2620" s="277">
        <v>39853.041666666664</v>
      </c>
      <c r="B2620" s="1">
        <v>8.9</v>
      </c>
      <c r="C2620" s="1">
        <v>48</v>
      </c>
    </row>
    <row r="2621" spans="1:3">
      <c r="A2621" s="277">
        <v>39853.0625</v>
      </c>
      <c r="B2621" s="1">
        <v>8.1999999999999993</v>
      </c>
      <c r="C2621" s="1">
        <v>46.8</v>
      </c>
    </row>
    <row r="2622" spans="1:3">
      <c r="A2622" s="277">
        <v>39853.083333333336</v>
      </c>
      <c r="B2622" s="1">
        <v>8</v>
      </c>
      <c r="C2622" s="1">
        <v>46.4</v>
      </c>
    </row>
    <row r="2623" spans="1:3">
      <c r="A2623" s="277">
        <v>39853.104166666664</v>
      </c>
      <c r="B2623" s="1">
        <v>7.9</v>
      </c>
      <c r="C2623" s="1">
        <v>46.2</v>
      </c>
    </row>
    <row r="2624" spans="1:3">
      <c r="A2624" s="277">
        <v>39853.125</v>
      </c>
      <c r="B2624" s="1">
        <v>7.7</v>
      </c>
      <c r="C2624" s="1">
        <v>45.9</v>
      </c>
    </row>
    <row r="2625" spans="1:3">
      <c r="A2625" s="277">
        <v>39853.145833333336</v>
      </c>
      <c r="B2625" s="1">
        <v>7.6</v>
      </c>
      <c r="C2625" s="1">
        <v>45.6</v>
      </c>
    </row>
    <row r="2626" spans="1:3">
      <c r="A2626" s="277">
        <v>39853.166666666664</v>
      </c>
      <c r="B2626" s="1">
        <v>7.5</v>
      </c>
      <c r="C2626" s="1">
        <v>45.5</v>
      </c>
    </row>
    <row r="2627" spans="1:3">
      <c r="A2627" s="277">
        <v>39853.1875</v>
      </c>
      <c r="B2627" s="1">
        <v>7.4</v>
      </c>
      <c r="C2627" s="1">
        <v>45.4</v>
      </c>
    </row>
    <row r="2628" spans="1:3">
      <c r="A2628" s="277">
        <v>39853.208333333336</v>
      </c>
      <c r="B2628" s="1">
        <v>7.3</v>
      </c>
      <c r="C2628" s="1">
        <v>45.2</v>
      </c>
    </row>
    <row r="2629" spans="1:3">
      <c r="A2629" s="277">
        <v>39853.229166666664</v>
      </c>
      <c r="B2629" s="1">
        <v>7.2</v>
      </c>
      <c r="C2629" s="1">
        <v>44.9</v>
      </c>
    </row>
    <row r="2630" spans="1:3">
      <c r="A2630" s="277">
        <v>39853.25</v>
      </c>
      <c r="B2630" s="1">
        <v>7.1</v>
      </c>
      <c r="C2630" s="1">
        <v>44.8</v>
      </c>
    </row>
    <row r="2631" spans="1:3">
      <c r="A2631" s="277">
        <v>39853.270833333336</v>
      </c>
      <c r="B2631" s="1">
        <v>7.1</v>
      </c>
      <c r="C2631" s="1">
        <v>44.8</v>
      </c>
    </row>
    <row r="2632" spans="1:3">
      <c r="A2632" s="277">
        <v>39853.291666666664</v>
      </c>
      <c r="B2632" s="1">
        <v>7.1</v>
      </c>
      <c r="C2632" s="1">
        <v>44.8</v>
      </c>
    </row>
    <row r="2633" spans="1:3">
      <c r="A2633" s="277">
        <v>39853.3125</v>
      </c>
      <c r="B2633" s="1">
        <v>7</v>
      </c>
      <c r="C2633" s="1">
        <v>44.6</v>
      </c>
    </row>
    <row r="2634" spans="1:3">
      <c r="A2634" s="277">
        <v>39853.333333333336</v>
      </c>
      <c r="B2634" s="1">
        <v>6.9</v>
      </c>
      <c r="C2634" s="1">
        <v>44.5</v>
      </c>
    </row>
    <row r="2635" spans="1:3">
      <c r="A2635" s="277">
        <v>39853.354166666664</v>
      </c>
      <c r="B2635" s="1">
        <v>6.9</v>
      </c>
      <c r="C2635" s="1">
        <v>44.4</v>
      </c>
    </row>
    <row r="2636" spans="1:3">
      <c r="A2636" s="277">
        <v>39853.375</v>
      </c>
      <c r="B2636" s="1">
        <v>6.9</v>
      </c>
      <c r="C2636" s="1">
        <v>44.4</v>
      </c>
    </row>
    <row r="2637" spans="1:3">
      <c r="A2637" s="277">
        <v>39853.395833333336</v>
      </c>
      <c r="B2637" s="1">
        <v>6.9</v>
      </c>
      <c r="C2637" s="1">
        <v>44.4</v>
      </c>
    </row>
    <row r="2638" spans="1:3">
      <c r="A2638" s="277">
        <v>39853.416666666664</v>
      </c>
      <c r="B2638" s="1">
        <v>7</v>
      </c>
      <c r="C2638" s="1">
        <v>44.5</v>
      </c>
    </row>
    <row r="2639" spans="1:3">
      <c r="A2639" s="277">
        <v>39853.4375</v>
      </c>
      <c r="B2639" s="1">
        <v>7.1</v>
      </c>
      <c r="C2639" s="1">
        <v>44.7</v>
      </c>
    </row>
    <row r="2640" spans="1:3">
      <c r="A2640" s="277">
        <v>39853.458333333336</v>
      </c>
      <c r="B2640" s="1">
        <v>7.2</v>
      </c>
      <c r="C2640" s="1">
        <v>44.9</v>
      </c>
    </row>
    <row r="2641" spans="1:3">
      <c r="A2641" s="277">
        <v>39853.479166666664</v>
      </c>
      <c r="B2641" s="1">
        <v>7.3</v>
      </c>
      <c r="C2641" s="1">
        <v>45.2</v>
      </c>
    </row>
    <row r="2642" spans="1:3">
      <c r="A2642" s="277">
        <v>39853.5</v>
      </c>
      <c r="B2642" s="1">
        <v>7.5</v>
      </c>
      <c r="C2642" s="1">
        <v>45.5</v>
      </c>
    </row>
    <row r="2643" spans="1:3">
      <c r="A2643" s="277">
        <v>39853.520833333336</v>
      </c>
      <c r="B2643" s="1">
        <v>7.7</v>
      </c>
      <c r="C2643" s="1">
        <v>45.8</v>
      </c>
    </row>
    <row r="2644" spans="1:3">
      <c r="A2644" s="277">
        <v>39853.541666666664</v>
      </c>
      <c r="B2644" s="1">
        <v>7.8</v>
      </c>
      <c r="C2644" s="1">
        <v>46.1</v>
      </c>
    </row>
    <row r="2645" spans="1:3">
      <c r="A2645" s="277">
        <v>39853.5625</v>
      </c>
      <c r="B2645" s="1">
        <v>8</v>
      </c>
      <c r="C2645" s="1">
        <v>46.4</v>
      </c>
    </row>
    <row r="2646" spans="1:3">
      <c r="A2646" s="277">
        <v>39853.583333333336</v>
      </c>
      <c r="B2646" s="1">
        <v>8.1999999999999993</v>
      </c>
      <c r="C2646" s="1">
        <v>46.7</v>
      </c>
    </row>
    <row r="2647" spans="1:3">
      <c r="A2647" s="277">
        <v>39853.604166666664</v>
      </c>
      <c r="B2647" s="1">
        <v>8.3000000000000007</v>
      </c>
      <c r="C2647" s="1">
        <v>47</v>
      </c>
    </row>
    <row r="2648" spans="1:3">
      <c r="A2648" s="277">
        <v>39853.625</v>
      </c>
      <c r="B2648" s="1">
        <v>8.4</v>
      </c>
      <c r="C2648" s="1">
        <v>47.2</v>
      </c>
    </row>
    <row r="2649" spans="1:3">
      <c r="A2649" s="277">
        <v>39853.645833333336</v>
      </c>
      <c r="B2649" s="1">
        <v>8.5</v>
      </c>
      <c r="C2649" s="1">
        <v>47.3</v>
      </c>
    </row>
    <row r="2650" spans="1:3">
      <c r="A2650" s="277">
        <v>39853.666666666664</v>
      </c>
      <c r="B2650" s="1">
        <v>8.6</v>
      </c>
      <c r="C2650" s="1">
        <v>47.4</v>
      </c>
    </row>
    <row r="2651" spans="1:3">
      <c r="A2651" s="277">
        <v>39853.6875</v>
      </c>
      <c r="B2651" s="1">
        <v>8.6</v>
      </c>
      <c r="C2651" s="1">
        <v>47.5</v>
      </c>
    </row>
    <row r="2652" spans="1:3">
      <c r="A2652" s="277">
        <v>39853.708333333336</v>
      </c>
      <c r="B2652" s="1">
        <v>8.6</v>
      </c>
      <c r="C2652" s="1">
        <v>47.5</v>
      </c>
    </row>
    <row r="2653" spans="1:3">
      <c r="A2653" s="277">
        <v>39853.729166666664</v>
      </c>
      <c r="B2653" s="1">
        <v>8.6</v>
      </c>
      <c r="C2653" s="1">
        <v>47.4</v>
      </c>
    </row>
    <row r="2654" spans="1:3">
      <c r="A2654" s="277">
        <v>39853.75</v>
      </c>
      <c r="B2654" s="1">
        <v>8.5</v>
      </c>
      <c r="C2654" s="1">
        <v>47.4</v>
      </c>
    </row>
    <row r="2655" spans="1:3">
      <c r="A2655" s="277">
        <v>39853.770833333336</v>
      </c>
      <c r="B2655" s="1">
        <v>8.5</v>
      </c>
      <c r="C2655" s="1">
        <v>47.3</v>
      </c>
    </row>
    <row r="2656" spans="1:3">
      <c r="A2656" s="277">
        <v>39853.791666666664</v>
      </c>
      <c r="B2656" s="1">
        <v>8.4</v>
      </c>
      <c r="C2656" s="1">
        <v>47.2</v>
      </c>
    </row>
    <row r="2657" spans="1:3">
      <c r="A2657" s="277">
        <v>39853.8125</v>
      </c>
      <c r="B2657" s="1">
        <v>8.4</v>
      </c>
      <c r="C2657" s="1">
        <v>47.1</v>
      </c>
    </row>
    <row r="2658" spans="1:3">
      <c r="A2658" s="277">
        <v>39853.833333333336</v>
      </c>
      <c r="B2658" s="1">
        <v>8.3000000000000007</v>
      </c>
      <c r="C2658" s="1">
        <v>47</v>
      </c>
    </row>
    <row r="2659" spans="1:3">
      <c r="A2659" s="277">
        <v>39853.854166666664</v>
      </c>
      <c r="B2659" s="1">
        <v>8.3000000000000007</v>
      </c>
      <c r="C2659" s="1">
        <v>46.9</v>
      </c>
    </row>
    <row r="2660" spans="1:3">
      <c r="A2660" s="277">
        <v>39853.875</v>
      </c>
      <c r="B2660" s="1">
        <v>8.1999999999999993</v>
      </c>
      <c r="C2660" s="1">
        <v>46.8</v>
      </c>
    </row>
    <row r="2661" spans="1:3">
      <c r="A2661" s="277">
        <v>39853.895833333336</v>
      </c>
      <c r="B2661" s="1">
        <v>8.1</v>
      </c>
      <c r="C2661" s="1">
        <v>46.7</v>
      </c>
    </row>
    <row r="2662" spans="1:3">
      <c r="A2662" s="277">
        <v>39853.916666666664</v>
      </c>
      <c r="B2662" s="1">
        <v>8.1</v>
      </c>
      <c r="C2662" s="1">
        <v>46.5</v>
      </c>
    </row>
    <row r="2663" spans="1:3">
      <c r="A2663" s="277">
        <v>39853.9375</v>
      </c>
      <c r="B2663" s="1">
        <v>8</v>
      </c>
      <c r="C2663" s="1">
        <v>46.4</v>
      </c>
    </row>
    <row r="2664" spans="1:3">
      <c r="A2664" s="277">
        <v>39853.958333333336</v>
      </c>
      <c r="B2664" s="1">
        <v>7.9</v>
      </c>
      <c r="C2664" s="1">
        <v>46.3</v>
      </c>
    </row>
    <row r="2665" spans="1:3">
      <c r="A2665" s="277">
        <v>39853.979166666664</v>
      </c>
      <c r="B2665" s="1">
        <v>7.9</v>
      </c>
      <c r="C2665" s="1">
        <v>46.2</v>
      </c>
    </row>
    <row r="2666" spans="1:3">
      <c r="A2666" s="277">
        <v>39854</v>
      </c>
      <c r="B2666" s="1">
        <v>7.8</v>
      </c>
      <c r="C2666" s="1">
        <v>46.1</v>
      </c>
    </row>
    <row r="2667" spans="1:3">
      <c r="A2667" s="277">
        <v>39854.020833333336</v>
      </c>
      <c r="B2667" s="1">
        <v>7.7</v>
      </c>
      <c r="C2667" s="1">
        <v>45.9</v>
      </c>
    </row>
    <row r="2668" spans="1:3">
      <c r="A2668" s="277">
        <v>39854.041666666664</v>
      </c>
      <c r="B2668" s="1">
        <v>7.7</v>
      </c>
      <c r="C2668" s="1">
        <v>45.9</v>
      </c>
    </row>
    <row r="2669" spans="1:3">
      <c r="A2669" s="277">
        <v>39854.0625</v>
      </c>
      <c r="B2669" s="1">
        <v>7.6</v>
      </c>
      <c r="C2669" s="1">
        <v>45.7</v>
      </c>
    </row>
    <row r="2670" spans="1:3">
      <c r="A2670" s="277">
        <v>39854.083333333336</v>
      </c>
      <c r="B2670" s="1">
        <v>7.5</v>
      </c>
      <c r="C2670" s="1">
        <v>45.6</v>
      </c>
    </row>
    <row r="2671" spans="1:3">
      <c r="A2671" s="277">
        <v>39854.104166666664</v>
      </c>
      <c r="B2671" s="1">
        <v>7.4</v>
      </c>
      <c r="C2671" s="1">
        <v>45.4</v>
      </c>
    </row>
    <row r="2672" spans="1:3">
      <c r="A2672" s="277">
        <v>39854.125</v>
      </c>
      <c r="B2672" s="1">
        <v>7.3</v>
      </c>
      <c r="C2672" s="1">
        <v>45.2</v>
      </c>
    </row>
    <row r="2673" spans="1:3">
      <c r="A2673" s="277">
        <v>39854.145833333336</v>
      </c>
      <c r="B2673" s="1">
        <v>7.3</v>
      </c>
      <c r="C2673" s="1">
        <v>45.1</v>
      </c>
    </row>
    <row r="2674" spans="1:3">
      <c r="A2674" s="277">
        <v>39854.166666666664</v>
      </c>
      <c r="B2674" s="1">
        <v>7.2</v>
      </c>
      <c r="C2674" s="1">
        <v>44.9</v>
      </c>
    </row>
    <row r="2675" spans="1:3">
      <c r="A2675" s="277">
        <v>39854.1875</v>
      </c>
      <c r="B2675" s="1">
        <v>7.1</v>
      </c>
      <c r="C2675" s="1">
        <v>44.7</v>
      </c>
    </row>
    <row r="2676" spans="1:3">
      <c r="A2676" s="277">
        <v>39854.208333333336</v>
      </c>
      <c r="B2676" s="1">
        <v>7</v>
      </c>
      <c r="C2676" s="1">
        <v>44.6</v>
      </c>
    </row>
    <row r="2677" spans="1:3">
      <c r="A2677" s="277">
        <v>39854.229166666664</v>
      </c>
      <c r="B2677" s="1">
        <v>6.9</v>
      </c>
      <c r="C2677" s="1">
        <v>44.4</v>
      </c>
    </row>
    <row r="2678" spans="1:3">
      <c r="A2678" s="277">
        <v>39854.25</v>
      </c>
      <c r="B2678" s="1">
        <v>6.8</v>
      </c>
      <c r="C2678" s="1">
        <v>44.2</v>
      </c>
    </row>
    <row r="2679" spans="1:3">
      <c r="A2679" s="277">
        <v>39854.270833333336</v>
      </c>
      <c r="B2679" s="1">
        <v>6.7</v>
      </c>
      <c r="C2679" s="1">
        <v>44</v>
      </c>
    </row>
    <row r="2680" spans="1:3">
      <c r="A2680" s="277">
        <v>39854.291666666664</v>
      </c>
      <c r="B2680" s="1">
        <v>6.6</v>
      </c>
      <c r="C2680" s="1">
        <v>43.9</v>
      </c>
    </row>
    <row r="2681" spans="1:3">
      <c r="A2681" s="277">
        <v>39854.3125</v>
      </c>
      <c r="B2681" s="1">
        <v>6.6</v>
      </c>
      <c r="C2681" s="1">
        <v>43.9</v>
      </c>
    </row>
    <row r="2682" spans="1:3">
      <c r="A2682" s="277">
        <v>39854.333333333336</v>
      </c>
      <c r="B2682" s="1">
        <v>6.6</v>
      </c>
      <c r="C2682" s="1">
        <v>43.9</v>
      </c>
    </row>
    <row r="2683" spans="1:3">
      <c r="A2683" s="277">
        <v>39854.354166666664</v>
      </c>
      <c r="B2683" s="1">
        <v>6.6</v>
      </c>
      <c r="C2683" s="1">
        <v>43.9</v>
      </c>
    </row>
    <row r="2684" spans="1:3">
      <c r="A2684" s="277">
        <v>39854.375</v>
      </c>
      <c r="B2684" s="1">
        <v>6.6</v>
      </c>
      <c r="C2684" s="1">
        <v>43.9</v>
      </c>
    </row>
    <row r="2685" spans="1:3">
      <c r="A2685" s="277">
        <v>39854.395833333336</v>
      </c>
      <c r="B2685" s="1">
        <v>6.6</v>
      </c>
      <c r="C2685" s="1">
        <v>43.9</v>
      </c>
    </row>
    <row r="2686" spans="1:3">
      <c r="A2686" s="277">
        <v>39854.416666666664</v>
      </c>
      <c r="B2686" s="1">
        <v>6.7</v>
      </c>
      <c r="C2686" s="1">
        <v>44</v>
      </c>
    </row>
    <row r="2687" spans="1:3">
      <c r="A2687" s="277">
        <v>39854.4375</v>
      </c>
      <c r="B2687" s="1">
        <v>6.7</v>
      </c>
      <c r="C2687" s="1">
        <v>44.1</v>
      </c>
    </row>
    <row r="2688" spans="1:3">
      <c r="A2688" s="277">
        <v>39854.458333333336</v>
      </c>
      <c r="B2688" s="1">
        <v>6.8</v>
      </c>
      <c r="C2688" s="1">
        <v>44.2</v>
      </c>
    </row>
    <row r="2689" spans="1:3">
      <c r="A2689" s="277">
        <v>39854.479166666664</v>
      </c>
      <c r="B2689" s="1">
        <v>6.9</v>
      </c>
      <c r="C2689" s="1">
        <v>44.4</v>
      </c>
    </row>
    <row r="2690" spans="1:3">
      <c r="A2690" s="277">
        <v>39854.5</v>
      </c>
      <c r="B2690" s="1">
        <v>6.9</v>
      </c>
      <c r="C2690" s="1">
        <v>44.5</v>
      </c>
    </row>
    <row r="2691" spans="1:3">
      <c r="A2691" s="277">
        <v>39854.520833333336</v>
      </c>
      <c r="B2691" s="1">
        <v>7</v>
      </c>
      <c r="C2691" s="1">
        <v>44.7</v>
      </c>
    </row>
    <row r="2692" spans="1:3">
      <c r="A2692" s="277">
        <v>39854.541666666664</v>
      </c>
      <c r="B2692" s="1">
        <v>7.1</v>
      </c>
      <c r="C2692" s="1">
        <v>44.7</v>
      </c>
    </row>
    <row r="2693" spans="1:3">
      <c r="A2693" s="277">
        <v>39854.5625</v>
      </c>
      <c r="B2693" s="1">
        <v>7.1</v>
      </c>
      <c r="C2693" s="1">
        <v>44.7</v>
      </c>
    </row>
    <row r="2694" spans="1:3">
      <c r="A2694" s="277">
        <v>39854.583333333336</v>
      </c>
      <c r="B2694" s="1">
        <v>7.1</v>
      </c>
      <c r="C2694" s="1">
        <v>44.8</v>
      </c>
    </row>
    <row r="2695" spans="1:3">
      <c r="A2695" s="277">
        <v>39854.604166666664</v>
      </c>
      <c r="B2695" s="1">
        <v>7.2</v>
      </c>
      <c r="C2695" s="1">
        <v>44.9</v>
      </c>
    </row>
    <row r="2696" spans="1:3">
      <c r="A2696" s="277">
        <v>39854.625</v>
      </c>
      <c r="B2696" s="1">
        <v>7.2</v>
      </c>
      <c r="C2696" s="1">
        <v>44.9</v>
      </c>
    </row>
    <row r="2697" spans="1:3">
      <c r="A2697" s="277">
        <v>39854.645833333336</v>
      </c>
      <c r="B2697" s="1">
        <v>7.2</v>
      </c>
      <c r="C2697" s="1">
        <v>44.9</v>
      </c>
    </row>
    <row r="2698" spans="1:3">
      <c r="A2698" s="277">
        <v>39854.666666666664</v>
      </c>
      <c r="B2698" s="1">
        <v>7.2</v>
      </c>
      <c r="C2698" s="1">
        <v>45</v>
      </c>
    </row>
    <row r="2699" spans="1:3">
      <c r="A2699" s="277">
        <v>39854.6875</v>
      </c>
      <c r="B2699" s="1">
        <v>7.2</v>
      </c>
      <c r="C2699" s="1">
        <v>44.9</v>
      </c>
    </row>
    <row r="2700" spans="1:3">
      <c r="A2700" s="277">
        <v>39854.708333333336</v>
      </c>
      <c r="B2700" s="1">
        <v>7.2</v>
      </c>
      <c r="C2700" s="1">
        <v>44.9</v>
      </c>
    </row>
    <row r="2701" spans="1:3">
      <c r="A2701" s="277">
        <v>39854.729166666664</v>
      </c>
      <c r="B2701" s="1">
        <v>7.2</v>
      </c>
      <c r="C2701" s="1">
        <v>44.9</v>
      </c>
    </row>
    <row r="2702" spans="1:3">
      <c r="A2702" s="277">
        <v>39854.75</v>
      </c>
      <c r="B2702" s="1">
        <v>7.2</v>
      </c>
      <c r="C2702" s="1">
        <v>44.9</v>
      </c>
    </row>
    <row r="2703" spans="1:3">
      <c r="A2703" s="277">
        <v>39854.770833333336</v>
      </c>
      <c r="B2703" s="1">
        <v>7.2</v>
      </c>
      <c r="C2703" s="1">
        <v>44.9</v>
      </c>
    </row>
    <row r="2704" spans="1:3">
      <c r="A2704" s="277">
        <v>39854.791666666664</v>
      </c>
      <c r="B2704" s="1">
        <v>7.2</v>
      </c>
      <c r="C2704" s="1">
        <v>44.9</v>
      </c>
    </row>
    <row r="2705" spans="1:3">
      <c r="A2705" s="277">
        <v>39854.8125</v>
      </c>
      <c r="B2705" s="1">
        <v>7.2</v>
      </c>
      <c r="C2705" s="1">
        <v>44.9</v>
      </c>
    </row>
    <row r="2706" spans="1:3">
      <c r="A2706" s="277">
        <v>39854.833333333336</v>
      </c>
      <c r="B2706" s="1">
        <v>7.2</v>
      </c>
      <c r="C2706" s="1">
        <v>44.9</v>
      </c>
    </row>
    <row r="2707" spans="1:3">
      <c r="A2707" s="277">
        <v>39854.854166666664</v>
      </c>
      <c r="B2707" s="1">
        <v>7.2</v>
      </c>
      <c r="C2707" s="1">
        <v>44.9</v>
      </c>
    </row>
    <row r="2708" spans="1:3">
      <c r="A2708" s="277">
        <v>39854.875</v>
      </c>
      <c r="B2708" s="1">
        <v>7.2</v>
      </c>
      <c r="C2708" s="1">
        <v>44.9</v>
      </c>
    </row>
    <row r="2709" spans="1:3">
      <c r="A2709" s="277">
        <v>39854.895833333336</v>
      </c>
      <c r="B2709" s="1">
        <v>7.2</v>
      </c>
      <c r="C2709" s="1">
        <v>44.9</v>
      </c>
    </row>
    <row r="2710" spans="1:3">
      <c r="A2710" s="277">
        <v>39854.916666666664</v>
      </c>
      <c r="B2710" s="1">
        <v>7.1</v>
      </c>
      <c r="C2710" s="1">
        <v>44.9</v>
      </c>
    </row>
    <row r="2711" spans="1:3">
      <c r="A2711" s="277">
        <v>39854.9375</v>
      </c>
      <c r="B2711" s="1">
        <v>7.1</v>
      </c>
      <c r="C2711" s="1">
        <v>44.8</v>
      </c>
    </row>
    <row r="2712" spans="1:3">
      <c r="A2712" s="277">
        <v>39854.958333333336</v>
      </c>
      <c r="B2712" s="1">
        <v>7.1</v>
      </c>
      <c r="C2712" s="1">
        <v>44.8</v>
      </c>
    </row>
    <row r="2713" spans="1:3">
      <c r="A2713" s="277">
        <v>39854.979166666664</v>
      </c>
      <c r="B2713" s="1">
        <v>7.1</v>
      </c>
      <c r="C2713" s="1">
        <v>44.9</v>
      </c>
    </row>
    <row r="2714" spans="1:3">
      <c r="A2714" s="277">
        <v>39855</v>
      </c>
      <c r="B2714" s="1">
        <v>7.2</v>
      </c>
      <c r="C2714" s="1">
        <v>44.9</v>
      </c>
    </row>
    <row r="2715" spans="1:3">
      <c r="A2715" s="277">
        <v>39855.020833333336</v>
      </c>
      <c r="B2715" s="1">
        <v>7.2</v>
      </c>
      <c r="C2715" s="1">
        <v>44.9</v>
      </c>
    </row>
    <row r="2716" spans="1:3">
      <c r="A2716" s="277">
        <v>39855.041666666664</v>
      </c>
      <c r="B2716" s="1">
        <v>7.2</v>
      </c>
      <c r="C2716" s="1">
        <v>45</v>
      </c>
    </row>
    <row r="2717" spans="1:3">
      <c r="A2717" s="277">
        <v>39855.0625</v>
      </c>
      <c r="B2717" s="1">
        <v>7.2</v>
      </c>
      <c r="C2717" s="1">
        <v>45</v>
      </c>
    </row>
    <row r="2718" spans="1:3">
      <c r="A2718" s="277">
        <v>39855.083333333336</v>
      </c>
      <c r="B2718" s="1">
        <v>7.2</v>
      </c>
      <c r="C2718" s="1">
        <v>44.9</v>
      </c>
    </row>
    <row r="2719" spans="1:3">
      <c r="A2719" s="277">
        <v>39855.104166666664</v>
      </c>
      <c r="B2719" s="1">
        <v>7.2</v>
      </c>
      <c r="C2719" s="1">
        <v>44.9</v>
      </c>
    </row>
    <row r="2720" spans="1:3">
      <c r="A2720" s="277">
        <v>39855.125</v>
      </c>
      <c r="B2720" s="1">
        <v>7.2</v>
      </c>
      <c r="C2720" s="1">
        <v>45</v>
      </c>
    </row>
    <row r="2721" spans="1:3">
      <c r="A2721" s="277">
        <v>39855.145833333336</v>
      </c>
      <c r="B2721" s="1">
        <v>7.2</v>
      </c>
      <c r="C2721" s="1">
        <v>45</v>
      </c>
    </row>
    <row r="2722" spans="1:3">
      <c r="A2722" s="277">
        <v>39855.166666666664</v>
      </c>
      <c r="B2722" s="1">
        <v>7.2</v>
      </c>
      <c r="C2722" s="1">
        <v>45</v>
      </c>
    </row>
    <row r="2723" spans="1:3">
      <c r="A2723" s="277">
        <v>39855.1875</v>
      </c>
      <c r="B2723" s="1">
        <v>7.2</v>
      </c>
      <c r="C2723" s="1">
        <v>45</v>
      </c>
    </row>
    <row r="2724" spans="1:3">
      <c r="A2724" s="277">
        <v>39855.208333333336</v>
      </c>
      <c r="B2724" s="1">
        <v>7.2</v>
      </c>
      <c r="C2724" s="1">
        <v>45</v>
      </c>
    </row>
    <row r="2725" spans="1:3">
      <c r="A2725" s="277">
        <v>39855.229166666664</v>
      </c>
      <c r="B2725" s="1">
        <v>7.2</v>
      </c>
      <c r="C2725" s="1">
        <v>44.9</v>
      </c>
    </row>
    <row r="2726" spans="1:3">
      <c r="A2726" s="277">
        <v>39855.25</v>
      </c>
      <c r="B2726" s="1">
        <v>7.2</v>
      </c>
      <c r="C2726" s="1">
        <v>44.9</v>
      </c>
    </row>
    <row r="2727" spans="1:3">
      <c r="A2727" s="277">
        <v>39855.270833333336</v>
      </c>
      <c r="B2727" s="1">
        <v>7.1</v>
      </c>
      <c r="C2727" s="1">
        <v>44.9</v>
      </c>
    </row>
    <row r="2728" spans="1:3">
      <c r="A2728" s="277">
        <v>39855.291666666664</v>
      </c>
      <c r="B2728" s="1">
        <v>6.8</v>
      </c>
      <c r="C2728" s="1">
        <v>44.3</v>
      </c>
    </row>
    <row r="2729" spans="1:3">
      <c r="A2729" s="277">
        <v>39855.3125</v>
      </c>
      <c r="B2729" s="1">
        <v>6.7</v>
      </c>
      <c r="C2729" s="1">
        <v>44</v>
      </c>
    </row>
    <row r="2730" spans="1:3">
      <c r="A2730" s="277">
        <v>39855.333333333336</v>
      </c>
      <c r="B2730" s="1">
        <v>6.7</v>
      </c>
      <c r="C2730" s="1">
        <v>44</v>
      </c>
    </row>
    <row r="2731" spans="1:3">
      <c r="A2731" s="277">
        <v>39855.354166666664</v>
      </c>
      <c r="B2731" s="1">
        <v>6.7</v>
      </c>
      <c r="C2731" s="1">
        <v>44.1</v>
      </c>
    </row>
    <row r="2732" spans="1:3">
      <c r="A2732" s="277">
        <v>39855.375</v>
      </c>
      <c r="B2732" s="1">
        <v>6.8</v>
      </c>
      <c r="C2732" s="1">
        <v>44.2</v>
      </c>
    </row>
    <row r="2733" spans="1:3">
      <c r="A2733" s="277">
        <v>39855.395833333336</v>
      </c>
      <c r="B2733" s="1">
        <v>6.8</v>
      </c>
      <c r="C2733" s="1">
        <v>44.3</v>
      </c>
    </row>
    <row r="2734" spans="1:3">
      <c r="A2734" s="277">
        <v>39855.416666666664</v>
      </c>
      <c r="B2734" s="1">
        <v>6.9</v>
      </c>
      <c r="C2734" s="1">
        <v>44.4</v>
      </c>
    </row>
    <row r="2735" spans="1:3">
      <c r="A2735" s="277">
        <v>39855.4375</v>
      </c>
      <c r="B2735" s="1">
        <v>6.9</v>
      </c>
      <c r="C2735" s="1">
        <v>44.4</v>
      </c>
    </row>
    <row r="2736" spans="1:3">
      <c r="A2736" s="277">
        <v>39855.458333333336</v>
      </c>
      <c r="B2736" s="1">
        <v>6.9</v>
      </c>
      <c r="C2736" s="1">
        <v>44.5</v>
      </c>
    </row>
    <row r="2737" spans="1:3">
      <c r="A2737" s="277">
        <v>39855.479166666664</v>
      </c>
      <c r="B2737" s="1">
        <v>7</v>
      </c>
      <c r="C2737" s="1">
        <v>44.6</v>
      </c>
    </row>
    <row r="2738" spans="1:3">
      <c r="A2738" s="277">
        <v>39855.5</v>
      </c>
      <c r="B2738" s="1">
        <v>7</v>
      </c>
      <c r="C2738" s="1">
        <v>44.7</v>
      </c>
    </row>
    <row r="2739" spans="1:3">
      <c r="A2739" s="277">
        <v>39855.520833333336</v>
      </c>
      <c r="B2739" s="1">
        <v>7</v>
      </c>
      <c r="C2739" s="1">
        <v>44.7</v>
      </c>
    </row>
    <row r="2740" spans="1:3">
      <c r="A2740" s="277">
        <v>39855.541666666664</v>
      </c>
      <c r="B2740" s="1">
        <v>7.1</v>
      </c>
      <c r="C2740" s="1">
        <v>44.8</v>
      </c>
    </row>
    <row r="2741" spans="1:3">
      <c r="A2741" s="277">
        <v>39855.5625</v>
      </c>
      <c r="B2741" s="1">
        <v>7.1</v>
      </c>
      <c r="C2741" s="1">
        <v>44.8</v>
      </c>
    </row>
    <row r="2742" spans="1:3">
      <c r="A2742" s="277">
        <v>39855.583333333336</v>
      </c>
      <c r="B2742" s="1">
        <v>7.1</v>
      </c>
      <c r="C2742" s="1">
        <v>44.7</v>
      </c>
    </row>
    <row r="2743" spans="1:3">
      <c r="A2743" s="277">
        <v>39855.604166666664</v>
      </c>
      <c r="B2743" s="1">
        <v>7.1</v>
      </c>
      <c r="C2743" s="1">
        <v>44.8</v>
      </c>
    </row>
    <row r="2744" spans="1:3">
      <c r="A2744" s="277">
        <v>39855.625</v>
      </c>
      <c r="B2744" s="1">
        <v>7.2</v>
      </c>
      <c r="C2744" s="1">
        <v>44.9</v>
      </c>
    </row>
    <row r="2745" spans="1:3">
      <c r="A2745" s="277">
        <v>39855.645833333336</v>
      </c>
      <c r="B2745" s="1">
        <v>7.3</v>
      </c>
      <c r="C2745" s="1">
        <v>45.1</v>
      </c>
    </row>
    <row r="2746" spans="1:3">
      <c r="A2746" s="277">
        <v>39855.666666666664</v>
      </c>
      <c r="B2746" s="1">
        <v>7.4</v>
      </c>
      <c r="C2746" s="1">
        <v>45.3</v>
      </c>
    </row>
    <row r="2747" spans="1:3">
      <c r="A2747" s="277">
        <v>39855.6875</v>
      </c>
      <c r="B2747" s="1">
        <v>7.4</v>
      </c>
      <c r="C2747" s="1">
        <v>45.3</v>
      </c>
    </row>
    <row r="2748" spans="1:3">
      <c r="A2748" s="277">
        <v>39855.708333333336</v>
      </c>
      <c r="B2748" s="1">
        <v>7.4</v>
      </c>
      <c r="C2748" s="1">
        <v>45.3</v>
      </c>
    </row>
    <row r="2749" spans="1:3">
      <c r="A2749" s="277">
        <v>39855.729166666664</v>
      </c>
      <c r="B2749" s="1">
        <v>7.4</v>
      </c>
      <c r="C2749" s="1">
        <v>45.3</v>
      </c>
    </row>
    <row r="2750" spans="1:3">
      <c r="A2750" s="277">
        <v>39855.75</v>
      </c>
      <c r="B2750" s="1">
        <v>7.4</v>
      </c>
      <c r="C2750" s="1">
        <v>45.3</v>
      </c>
    </row>
    <row r="2751" spans="1:3">
      <c r="A2751" s="277">
        <v>39855.770833333336</v>
      </c>
      <c r="B2751" s="1">
        <v>7.4</v>
      </c>
      <c r="C2751" s="1">
        <v>45.4</v>
      </c>
    </row>
    <row r="2752" spans="1:3">
      <c r="A2752" s="277">
        <v>39855.791666666664</v>
      </c>
      <c r="B2752" s="1">
        <v>7.5</v>
      </c>
      <c r="C2752" s="1">
        <v>45.4</v>
      </c>
    </row>
    <row r="2753" spans="1:3">
      <c r="A2753" s="277">
        <v>39855.8125</v>
      </c>
      <c r="B2753" s="1">
        <v>7.5</v>
      </c>
      <c r="C2753" s="1">
        <v>45.5</v>
      </c>
    </row>
    <row r="2754" spans="1:3">
      <c r="A2754" s="277">
        <v>39855.833333333336</v>
      </c>
      <c r="B2754" s="1">
        <v>7.5</v>
      </c>
      <c r="C2754" s="1">
        <v>45.6</v>
      </c>
    </row>
    <row r="2755" spans="1:3">
      <c r="A2755" s="277">
        <v>39855.854166666664</v>
      </c>
      <c r="B2755" s="1">
        <v>7.5</v>
      </c>
      <c r="C2755" s="1">
        <v>45.6</v>
      </c>
    </row>
    <row r="2756" spans="1:3">
      <c r="A2756" s="277">
        <v>39855.875</v>
      </c>
      <c r="B2756" s="1">
        <v>7.6</v>
      </c>
      <c r="C2756" s="1">
        <v>45.6</v>
      </c>
    </row>
    <row r="2757" spans="1:3">
      <c r="A2757" s="277">
        <v>39855.895833333336</v>
      </c>
      <c r="B2757" s="1">
        <v>7.6</v>
      </c>
      <c r="C2757" s="1">
        <v>45.7</v>
      </c>
    </row>
    <row r="2758" spans="1:3">
      <c r="A2758" s="277">
        <v>39855.916666666664</v>
      </c>
      <c r="B2758" s="1">
        <v>7.6</v>
      </c>
      <c r="C2758" s="1">
        <v>45.7</v>
      </c>
    </row>
    <row r="2759" spans="1:3">
      <c r="A2759" s="277">
        <v>39855.9375</v>
      </c>
      <c r="B2759" s="1">
        <v>7.6</v>
      </c>
      <c r="C2759" s="1">
        <v>45.8</v>
      </c>
    </row>
    <row r="2760" spans="1:3">
      <c r="A2760" s="277">
        <v>39855.958333333336</v>
      </c>
      <c r="B2760" s="1">
        <v>7.7</v>
      </c>
      <c r="C2760" s="1">
        <v>45.8</v>
      </c>
    </row>
    <row r="2761" spans="1:3">
      <c r="A2761" s="277">
        <v>39855.979166666664</v>
      </c>
      <c r="B2761" s="1">
        <v>7.7</v>
      </c>
      <c r="C2761" s="1">
        <v>45.8</v>
      </c>
    </row>
    <row r="2762" spans="1:3">
      <c r="A2762" s="277">
        <v>39856</v>
      </c>
      <c r="B2762" s="1">
        <v>7.7</v>
      </c>
      <c r="C2762" s="1">
        <v>45.9</v>
      </c>
    </row>
    <row r="2763" spans="1:3">
      <c r="A2763" s="277">
        <v>39856.020833333336</v>
      </c>
      <c r="B2763" s="1">
        <v>7.7</v>
      </c>
      <c r="C2763" s="1">
        <v>45.9</v>
      </c>
    </row>
    <row r="2764" spans="1:3">
      <c r="A2764" s="277">
        <v>39856.041666666664</v>
      </c>
      <c r="B2764" s="1">
        <v>7.7</v>
      </c>
      <c r="C2764" s="1">
        <v>45.8</v>
      </c>
    </row>
    <row r="2765" spans="1:3">
      <c r="A2765" s="277">
        <v>39856.0625</v>
      </c>
      <c r="B2765" s="1">
        <v>7.7</v>
      </c>
      <c r="C2765" s="1">
        <v>45.8</v>
      </c>
    </row>
    <row r="2766" spans="1:3">
      <c r="A2766" s="277">
        <v>39856.083333333336</v>
      </c>
      <c r="B2766" s="1">
        <v>7.6</v>
      </c>
      <c r="C2766" s="1">
        <v>45.8</v>
      </c>
    </row>
    <row r="2767" spans="1:3">
      <c r="A2767" s="277">
        <v>39856.104166666664</v>
      </c>
      <c r="B2767" s="1">
        <v>7.6</v>
      </c>
      <c r="C2767" s="1">
        <v>45.8</v>
      </c>
    </row>
    <row r="2768" spans="1:3">
      <c r="A2768" s="277">
        <v>39856.125</v>
      </c>
      <c r="B2768" s="1">
        <v>7.6</v>
      </c>
      <c r="C2768" s="1">
        <v>45.7</v>
      </c>
    </row>
    <row r="2769" spans="1:3">
      <c r="A2769" s="277">
        <v>39856.145833333336</v>
      </c>
      <c r="B2769" s="1">
        <v>7.5</v>
      </c>
      <c r="C2769" s="1">
        <v>45.6</v>
      </c>
    </row>
    <row r="2770" spans="1:3">
      <c r="A2770" s="277">
        <v>39856.166666666664</v>
      </c>
      <c r="B2770" s="1">
        <v>7.5</v>
      </c>
      <c r="C2770" s="1">
        <v>45.5</v>
      </c>
    </row>
    <row r="2771" spans="1:3">
      <c r="A2771" s="277">
        <v>39856.1875</v>
      </c>
      <c r="B2771" s="1">
        <v>7.5</v>
      </c>
      <c r="C2771" s="1">
        <v>45.5</v>
      </c>
    </row>
    <row r="2772" spans="1:3">
      <c r="A2772" s="277">
        <v>39856.208333333336</v>
      </c>
      <c r="B2772" s="1">
        <v>7.5</v>
      </c>
      <c r="C2772" s="1">
        <v>45.5</v>
      </c>
    </row>
    <row r="2773" spans="1:3">
      <c r="A2773" s="277">
        <v>39856.229166666664</v>
      </c>
      <c r="B2773" s="1">
        <v>7.5</v>
      </c>
      <c r="C2773" s="1">
        <v>45.4</v>
      </c>
    </row>
    <row r="2774" spans="1:3">
      <c r="A2774" s="277">
        <v>39856.25</v>
      </c>
      <c r="B2774" s="1">
        <v>7.5</v>
      </c>
      <c r="C2774" s="1">
        <v>45.4</v>
      </c>
    </row>
    <row r="2775" spans="1:3">
      <c r="A2775" s="277">
        <v>39856.270833333336</v>
      </c>
      <c r="B2775" s="1">
        <v>7.4</v>
      </c>
      <c r="C2775" s="1">
        <v>45.4</v>
      </c>
    </row>
    <row r="2776" spans="1:3">
      <c r="A2776" s="277">
        <v>39856.291666666664</v>
      </c>
      <c r="B2776" s="1">
        <v>7.4</v>
      </c>
      <c r="C2776" s="1">
        <v>45.4</v>
      </c>
    </row>
    <row r="2777" spans="1:3">
      <c r="A2777" s="277">
        <v>39856.3125</v>
      </c>
      <c r="B2777" s="1">
        <v>7.4</v>
      </c>
      <c r="C2777" s="1">
        <v>45.4</v>
      </c>
    </row>
    <row r="2778" spans="1:3">
      <c r="A2778" s="277">
        <v>39856.333333333336</v>
      </c>
      <c r="B2778" s="1">
        <v>7.4</v>
      </c>
      <c r="C2778" s="1">
        <v>45.4</v>
      </c>
    </row>
    <row r="2779" spans="1:3">
      <c r="A2779" s="277">
        <v>39856.354166666664</v>
      </c>
      <c r="B2779" s="1">
        <v>7.4</v>
      </c>
      <c r="C2779" s="1">
        <v>45.4</v>
      </c>
    </row>
    <row r="2780" spans="1:3">
      <c r="A2780" s="277">
        <v>39856.375</v>
      </c>
      <c r="B2780" s="1">
        <v>7.5</v>
      </c>
      <c r="C2780" s="1">
        <v>45.5</v>
      </c>
    </row>
    <row r="2781" spans="1:3">
      <c r="A2781" s="277">
        <v>39856.395833333336</v>
      </c>
      <c r="B2781" s="1">
        <v>7.5</v>
      </c>
      <c r="C2781" s="1">
        <v>45.6</v>
      </c>
    </row>
    <row r="2782" spans="1:3">
      <c r="A2782" s="277">
        <v>39856.416666666664</v>
      </c>
      <c r="B2782" s="1">
        <v>7.6</v>
      </c>
      <c r="C2782" s="1">
        <v>45.8</v>
      </c>
    </row>
    <row r="2783" spans="1:3">
      <c r="A2783" s="277">
        <v>39856.4375</v>
      </c>
      <c r="B2783" s="1">
        <v>7.7</v>
      </c>
      <c r="C2783" s="1">
        <v>45.9</v>
      </c>
    </row>
    <row r="2784" spans="1:3">
      <c r="A2784" s="277">
        <v>39856.458333333336</v>
      </c>
      <c r="B2784" s="1">
        <v>7.9</v>
      </c>
      <c r="C2784" s="1">
        <v>46.2</v>
      </c>
    </row>
    <row r="2785" spans="1:3">
      <c r="A2785" s="277">
        <v>39856.479166666664</v>
      </c>
      <c r="B2785" s="1">
        <v>8</v>
      </c>
      <c r="C2785" s="1">
        <v>46.4</v>
      </c>
    </row>
    <row r="2786" spans="1:3">
      <c r="A2786" s="277">
        <v>39856.5</v>
      </c>
      <c r="B2786" s="1">
        <v>8.1</v>
      </c>
      <c r="C2786" s="1">
        <v>46.6</v>
      </c>
    </row>
    <row r="2787" spans="1:3">
      <c r="A2787" s="277">
        <v>39856.520833333336</v>
      </c>
      <c r="B2787" s="1">
        <v>8.3000000000000007</v>
      </c>
      <c r="C2787" s="1">
        <v>47</v>
      </c>
    </row>
    <row r="2788" spans="1:3">
      <c r="A2788" s="277">
        <v>39856.541666666664</v>
      </c>
      <c r="B2788" s="1">
        <v>8.4</v>
      </c>
      <c r="C2788" s="1">
        <v>47.2</v>
      </c>
    </row>
    <row r="2789" spans="1:3">
      <c r="A2789" s="277">
        <v>39856.5625</v>
      </c>
      <c r="B2789" s="1">
        <v>8.5</v>
      </c>
      <c r="C2789" s="1">
        <v>47.2</v>
      </c>
    </row>
    <row r="2790" spans="1:3">
      <c r="A2790" s="277">
        <v>39856.583333333336</v>
      </c>
      <c r="B2790" s="1">
        <v>8.6</v>
      </c>
      <c r="C2790" s="1">
        <v>47.5</v>
      </c>
    </row>
    <row r="2791" spans="1:3">
      <c r="A2791" s="277">
        <v>39856.604166666664</v>
      </c>
      <c r="B2791" s="1">
        <v>8.6</v>
      </c>
      <c r="C2791" s="1">
        <v>47.6</v>
      </c>
    </row>
    <row r="2792" spans="1:3">
      <c r="A2792" s="277">
        <v>39856.625</v>
      </c>
      <c r="B2792" s="1">
        <v>8.6</v>
      </c>
      <c r="C2792" s="1">
        <v>47.6</v>
      </c>
    </row>
    <row r="2793" spans="1:3">
      <c r="A2793" s="277">
        <v>39856.645833333336</v>
      </c>
      <c r="B2793" s="1">
        <v>8.6</v>
      </c>
      <c r="C2793" s="1">
        <v>47.6</v>
      </c>
    </row>
    <row r="2794" spans="1:3">
      <c r="A2794" s="277">
        <v>39856.666666666664</v>
      </c>
      <c r="B2794" s="1">
        <v>8.6999999999999993</v>
      </c>
      <c r="C2794" s="1">
        <v>47.6</v>
      </c>
    </row>
    <row r="2795" spans="1:3">
      <c r="A2795" s="277">
        <v>39856.6875</v>
      </c>
      <c r="B2795" s="1">
        <v>8.6999999999999993</v>
      </c>
      <c r="C2795" s="1">
        <v>47.7</v>
      </c>
    </row>
    <row r="2796" spans="1:3">
      <c r="A2796" s="277">
        <v>39856.708333333336</v>
      </c>
      <c r="B2796" s="1">
        <v>8.6999999999999993</v>
      </c>
      <c r="C2796" s="1">
        <v>47.7</v>
      </c>
    </row>
    <row r="2797" spans="1:3">
      <c r="A2797" s="277">
        <v>39856.729166666664</v>
      </c>
      <c r="B2797" s="1">
        <v>8.8000000000000007</v>
      </c>
      <c r="C2797" s="1">
        <v>47.8</v>
      </c>
    </row>
    <row r="2798" spans="1:3">
      <c r="A2798" s="277">
        <v>39856.75</v>
      </c>
      <c r="B2798" s="1">
        <v>8.6999999999999993</v>
      </c>
      <c r="C2798" s="1">
        <v>47.7</v>
      </c>
    </row>
    <row r="2799" spans="1:3">
      <c r="A2799" s="277">
        <v>39856.770833333336</v>
      </c>
      <c r="B2799" s="1">
        <v>8.6999999999999993</v>
      </c>
      <c r="C2799" s="1">
        <v>47.7</v>
      </c>
    </row>
    <row r="2800" spans="1:3">
      <c r="A2800" s="277">
        <v>39856.791666666664</v>
      </c>
      <c r="B2800" s="1">
        <v>8.6999999999999993</v>
      </c>
      <c r="C2800" s="1">
        <v>47.6</v>
      </c>
    </row>
    <row r="2801" spans="1:3">
      <c r="A2801" s="277">
        <v>39856.8125</v>
      </c>
      <c r="B2801" s="1">
        <v>8.6</v>
      </c>
      <c r="C2801" s="1">
        <v>47.6</v>
      </c>
    </row>
    <row r="2802" spans="1:3">
      <c r="A2802" s="277">
        <v>39856.833333333336</v>
      </c>
      <c r="B2802" s="1">
        <v>8.6</v>
      </c>
      <c r="C2802" s="1">
        <v>47.4</v>
      </c>
    </row>
    <row r="2803" spans="1:3">
      <c r="A2803" s="277">
        <v>39856.854166666664</v>
      </c>
      <c r="B2803" s="1">
        <v>8.5</v>
      </c>
      <c r="C2803" s="1">
        <v>47.4</v>
      </c>
    </row>
    <row r="2804" spans="1:3">
      <c r="A2804" s="277">
        <v>39856.875</v>
      </c>
      <c r="B2804" s="1">
        <v>8.5</v>
      </c>
      <c r="C2804" s="1">
        <v>47.3</v>
      </c>
    </row>
    <row r="2805" spans="1:3">
      <c r="A2805" s="277">
        <v>39856.895833333336</v>
      </c>
      <c r="B2805" s="1">
        <v>8.5</v>
      </c>
      <c r="C2805" s="1">
        <v>47.2</v>
      </c>
    </row>
    <row r="2806" spans="1:3">
      <c r="A2806" s="277">
        <v>39856.916666666664</v>
      </c>
      <c r="B2806" s="1">
        <v>8.4</v>
      </c>
      <c r="C2806" s="1">
        <v>47.2</v>
      </c>
    </row>
    <row r="2807" spans="1:3">
      <c r="A2807" s="277">
        <v>39856.9375</v>
      </c>
      <c r="B2807" s="1">
        <v>8.4</v>
      </c>
      <c r="C2807" s="1">
        <v>47.2</v>
      </c>
    </row>
    <row r="2808" spans="1:3">
      <c r="A2808" s="277">
        <v>39856.958333333336</v>
      </c>
      <c r="B2808" s="1">
        <v>8.4</v>
      </c>
      <c r="C2808" s="1">
        <v>47.1</v>
      </c>
    </row>
    <row r="2809" spans="1:3">
      <c r="A2809" s="277">
        <v>39856.979166666664</v>
      </c>
      <c r="B2809" s="1">
        <v>8.4</v>
      </c>
      <c r="C2809" s="1">
        <v>47.1</v>
      </c>
    </row>
    <row r="2810" spans="1:3">
      <c r="A2810" s="277">
        <v>39857</v>
      </c>
      <c r="B2810" s="1">
        <v>8.3000000000000007</v>
      </c>
      <c r="C2810" s="1">
        <v>47</v>
      </c>
    </row>
    <row r="2811" spans="1:3">
      <c r="A2811" s="277">
        <v>39857.020833333336</v>
      </c>
      <c r="B2811" s="1">
        <v>8.3000000000000007</v>
      </c>
      <c r="C2811" s="1">
        <v>47</v>
      </c>
    </row>
    <row r="2812" spans="1:3">
      <c r="A2812" s="277">
        <v>39857.041666666664</v>
      </c>
      <c r="B2812" s="1">
        <v>8.3000000000000007</v>
      </c>
      <c r="C2812" s="1">
        <v>46.9</v>
      </c>
    </row>
    <row r="2813" spans="1:3">
      <c r="A2813" s="277">
        <v>39857.0625</v>
      </c>
      <c r="B2813" s="1">
        <v>8.3000000000000007</v>
      </c>
      <c r="C2813" s="1">
        <v>46.9</v>
      </c>
    </row>
    <row r="2814" spans="1:3">
      <c r="A2814" s="277">
        <v>39857.083333333336</v>
      </c>
      <c r="B2814" s="1">
        <v>8.1999999999999993</v>
      </c>
      <c r="C2814" s="1">
        <v>46.8</v>
      </c>
    </row>
    <row r="2815" spans="1:3">
      <c r="A2815" s="277">
        <v>39857.104166666664</v>
      </c>
      <c r="B2815" s="1">
        <v>8.1999999999999993</v>
      </c>
      <c r="C2815" s="1">
        <v>46.8</v>
      </c>
    </row>
    <row r="2816" spans="1:3">
      <c r="A2816" s="277">
        <v>39857.125</v>
      </c>
      <c r="B2816" s="1">
        <v>8.1</v>
      </c>
      <c r="C2816" s="1">
        <v>46.7</v>
      </c>
    </row>
    <row r="2817" spans="1:3">
      <c r="A2817" s="277">
        <v>39857.145833333336</v>
      </c>
      <c r="B2817" s="1">
        <v>8</v>
      </c>
      <c r="C2817" s="1">
        <v>46.4</v>
      </c>
    </row>
    <row r="2818" spans="1:3">
      <c r="A2818" s="277">
        <v>39857.166666666664</v>
      </c>
      <c r="B2818" s="1">
        <v>8</v>
      </c>
      <c r="C2818" s="1">
        <v>46.3</v>
      </c>
    </row>
    <row r="2819" spans="1:3">
      <c r="A2819" s="277">
        <v>39857.1875</v>
      </c>
      <c r="B2819" s="1">
        <v>7.9</v>
      </c>
      <c r="C2819" s="1">
        <v>46.3</v>
      </c>
    </row>
    <row r="2820" spans="1:3">
      <c r="A2820" s="277">
        <v>39857.208333333336</v>
      </c>
      <c r="B2820" s="1">
        <v>7.8</v>
      </c>
      <c r="C2820" s="1">
        <v>46.1</v>
      </c>
    </row>
    <row r="2821" spans="1:3">
      <c r="A2821" s="277">
        <v>39857.229166666664</v>
      </c>
      <c r="B2821" s="1">
        <v>7.8</v>
      </c>
      <c r="C2821" s="1">
        <v>46.1</v>
      </c>
    </row>
    <row r="2822" spans="1:3">
      <c r="A2822" s="277">
        <v>39857.25</v>
      </c>
      <c r="B2822" s="1">
        <v>7.7</v>
      </c>
      <c r="C2822" s="1">
        <v>45.9</v>
      </c>
    </row>
    <row r="2823" spans="1:3">
      <c r="A2823" s="277">
        <v>39857.270833333336</v>
      </c>
      <c r="B2823" s="1">
        <v>7.7</v>
      </c>
      <c r="C2823" s="1">
        <v>45.9</v>
      </c>
    </row>
    <row r="2824" spans="1:3">
      <c r="A2824" s="277">
        <v>39857.291666666664</v>
      </c>
      <c r="B2824" s="1">
        <v>7.6</v>
      </c>
      <c r="C2824" s="1">
        <v>45.8</v>
      </c>
    </row>
    <row r="2825" spans="1:3">
      <c r="A2825" s="277">
        <v>39857.3125</v>
      </c>
      <c r="B2825" s="1">
        <v>7.6</v>
      </c>
      <c r="C2825" s="1">
        <v>45.7</v>
      </c>
    </row>
    <row r="2826" spans="1:3">
      <c r="A2826" s="277">
        <v>39857.333333333336</v>
      </c>
      <c r="B2826" s="1">
        <v>7.5</v>
      </c>
      <c r="C2826" s="1">
        <v>45.6</v>
      </c>
    </row>
    <row r="2827" spans="1:3">
      <c r="A2827" s="277">
        <v>39857.354166666664</v>
      </c>
      <c r="B2827" s="1">
        <v>7.2</v>
      </c>
      <c r="C2827" s="1">
        <v>45</v>
      </c>
    </row>
    <row r="2828" spans="1:3">
      <c r="A2828" s="277">
        <v>39857.375</v>
      </c>
      <c r="B2828" s="1">
        <v>7</v>
      </c>
      <c r="C2828" s="1">
        <v>44.6</v>
      </c>
    </row>
    <row r="2829" spans="1:3">
      <c r="A2829" s="277">
        <v>39857.395833333336</v>
      </c>
      <c r="B2829" s="1">
        <v>6.9</v>
      </c>
      <c r="C2829" s="1">
        <v>44.4</v>
      </c>
    </row>
    <row r="2830" spans="1:3">
      <c r="A2830" s="277">
        <v>39857.416666666664</v>
      </c>
      <c r="B2830" s="1">
        <v>6.9</v>
      </c>
      <c r="C2830" s="1">
        <v>44.4</v>
      </c>
    </row>
    <row r="2831" spans="1:3">
      <c r="A2831" s="277">
        <v>39857.4375</v>
      </c>
      <c r="B2831" s="1">
        <v>6.9</v>
      </c>
      <c r="C2831" s="1">
        <v>44.4</v>
      </c>
    </row>
    <row r="2832" spans="1:3">
      <c r="A2832" s="277">
        <v>39857.458333333336</v>
      </c>
      <c r="B2832" s="1">
        <v>6.9</v>
      </c>
      <c r="C2832" s="1">
        <v>44.4</v>
      </c>
    </row>
    <row r="2833" spans="1:3">
      <c r="A2833" s="277">
        <v>39857.479166666664</v>
      </c>
      <c r="B2833" s="1">
        <v>6.8</v>
      </c>
      <c r="C2833" s="1">
        <v>44.3</v>
      </c>
    </row>
    <row r="2834" spans="1:3">
      <c r="A2834" s="277">
        <v>39857.5</v>
      </c>
      <c r="B2834" s="1">
        <v>6.8</v>
      </c>
      <c r="C2834" s="1">
        <v>44.2</v>
      </c>
    </row>
    <row r="2835" spans="1:3">
      <c r="A2835" s="277">
        <v>39857.520833333336</v>
      </c>
      <c r="B2835" s="1">
        <v>6.8</v>
      </c>
      <c r="C2835" s="1">
        <v>44.3</v>
      </c>
    </row>
    <row r="2836" spans="1:3">
      <c r="A2836" s="277">
        <v>39857.541666666664</v>
      </c>
      <c r="B2836" s="1">
        <v>6.9</v>
      </c>
      <c r="C2836" s="1">
        <v>44.4</v>
      </c>
    </row>
    <row r="2837" spans="1:3">
      <c r="A2837" s="277">
        <v>39857.5625</v>
      </c>
      <c r="B2837" s="1">
        <v>7</v>
      </c>
      <c r="C2837" s="1">
        <v>44.6</v>
      </c>
    </row>
    <row r="2838" spans="1:3">
      <c r="A2838" s="277">
        <v>39857.583333333336</v>
      </c>
      <c r="B2838" s="1">
        <v>7.1</v>
      </c>
      <c r="C2838" s="1">
        <v>44.7</v>
      </c>
    </row>
    <row r="2839" spans="1:3">
      <c r="A2839" s="277">
        <v>39857.604166666664</v>
      </c>
      <c r="B2839" s="1">
        <v>7.1</v>
      </c>
      <c r="C2839" s="1">
        <v>44.8</v>
      </c>
    </row>
    <row r="2840" spans="1:3">
      <c r="A2840" s="277">
        <v>39857.625</v>
      </c>
      <c r="B2840" s="1">
        <v>7.2</v>
      </c>
      <c r="C2840" s="1">
        <v>44.9</v>
      </c>
    </row>
    <row r="2841" spans="1:3">
      <c r="A2841" s="277">
        <v>39857.645833333336</v>
      </c>
      <c r="B2841" s="1">
        <v>7.3</v>
      </c>
      <c r="C2841" s="1">
        <v>45.2</v>
      </c>
    </row>
    <row r="2842" spans="1:3">
      <c r="A2842" s="277">
        <v>39857.666666666664</v>
      </c>
      <c r="B2842" s="1">
        <v>7.4</v>
      </c>
      <c r="C2842" s="1">
        <v>45.4</v>
      </c>
    </row>
    <row r="2843" spans="1:3">
      <c r="A2843" s="277">
        <v>39857.6875</v>
      </c>
      <c r="B2843" s="1">
        <v>7.4</v>
      </c>
      <c r="C2843" s="1">
        <v>45.4</v>
      </c>
    </row>
    <row r="2844" spans="1:3">
      <c r="A2844" s="277">
        <v>39857.708333333336</v>
      </c>
      <c r="B2844" s="1">
        <v>7.5</v>
      </c>
      <c r="C2844" s="1">
        <v>45.4</v>
      </c>
    </row>
    <row r="2845" spans="1:3">
      <c r="A2845" s="277">
        <v>39857.729166666664</v>
      </c>
      <c r="B2845" s="1">
        <v>7.4</v>
      </c>
      <c r="C2845" s="1">
        <v>45.4</v>
      </c>
    </row>
    <row r="2846" spans="1:3">
      <c r="A2846" s="277">
        <v>39857.75</v>
      </c>
      <c r="B2846" s="1">
        <v>7.4</v>
      </c>
      <c r="C2846" s="1">
        <v>45.4</v>
      </c>
    </row>
    <row r="2847" spans="1:3">
      <c r="A2847" s="277">
        <v>39857.770833333336</v>
      </c>
      <c r="B2847" s="1">
        <v>7.4</v>
      </c>
      <c r="C2847" s="1">
        <v>45.4</v>
      </c>
    </row>
    <row r="2848" spans="1:3">
      <c r="A2848" s="277">
        <v>39857.791666666664</v>
      </c>
      <c r="B2848" s="1">
        <v>7.4</v>
      </c>
      <c r="C2848" s="1">
        <v>45.4</v>
      </c>
    </row>
    <row r="2849" spans="1:3">
      <c r="A2849" s="277">
        <v>39857.8125</v>
      </c>
      <c r="B2849" s="1">
        <v>7.4</v>
      </c>
      <c r="C2849" s="1">
        <v>45.4</v>
      </c>
    </row>
    <row r="2850" spans="1:3">
      <c r="A2850" s="277">
        <v>39857.833333333336</v>
      </c>
      <c r="B2850" s="1">
        <v>7.4</v>
      </c>
      <c r="C2850" s="1">
        <v>45.3</v>
      </c>
    </row>
    <row r="2851" spans="1:3">
      <c r="A2851" s="277">
        <v>39857.854166666664</v>
      </c>
      <c r="B2851" s="1">
        <v>7.4</v>
      </c>
      <c r="C2851" s="1">
        <v>45.3</v>
      </c>
    </row>
    <row r="2852" spans="1:3">
      <c r="A2852" s="277">
        <v>39857.875</v>
      </c>
      <c r="B2852" s="1">
        <v>7.4</v>
      </c>
      <c r="C2852" s="1">
        <v>45.3</v>
      </c>
    </row>
    <row r="2853" spans="1:3">
      <c r="A2853" s="277">
        <v>39857.895833333336</v>
      </c>
      <c r="B2853" s="1">
        <v>7.4</v>
      </c>
      <c r="C2853" s="1">
        <v>45.3</v>
      </c>
    </row>
    <row r="2854" spans="1:3">
      <c r="A2854" s="277">
        <v>39857.916666666664</v>
      </c>
      <c r="B2854" s="1">
        <v>7.4</v>
      </c>
      <c r="C2854" s="1">
        <v>45.3</v>
      </c>
    </row>
    <row r="2855" spans="1:3">
      <c r="A2855" s="277">
        <v>39857.9375</v>
      </c>
      <c r="B2855" s="1">
        <v>7.3</v>
      </c>
      <c r="C2855" s="1">
        <v>45.2</v>
      </c>
    </row>
    <row r="2856" spans="1:3">
      <c r="A2856" s="277">
        <v>39857.958333333336</v>
      </c>
      <c r="B2856" s="1">
        <v>7.3</v>
      </c>
      <c r="C2856" s="1">
        <v>45.2</v>
      </c>
    </row>
    <row r="2857" spans="1:3">
      <c r="A2857" s="277">
        <v>39857.979166666664</v>
      </c>
      <c r="B2857" s="1">
        <v>7.3</v>
      </c>
      <c r="C2857" s="1">
        <v>45.2</v>
      </c>
    </row>
    <row r="2858" spans="1:3">
      <c r="A2858" s="277">
        <v>39858</v>
      </c>
      <c r="B2858" s="1">
        <v>7.3</v>
      </c>
      <c r="C2858" s="1">
        <v>45.1</v>
      </c>
    </row>
    <row r="2859" spans="1:3">
      <c r="A2859" s="277">
        <v>39858.020833333336</v>
      </c>
      <c r="B2859" s="1">
        <v>7.3</v>
      </c>
      <c r="C2859" s="1">
        <v>45.1</v>
      </c>
    </row>
    <row r="2860" spans="1:3">
      <c r="A2860" s="277">
        <v>39858.041666666664</v>
      </c>
      <c r="B2860" s="1">
        <v>7.2</v>
      </c>
      <c r="C2860" s="1">
        <v>45</v>
      </c>
    </row>
    <row r="2861" spans="1:3">
      <c r="A2861" s="277">
        <v>39858.0625</v>
      </c>
      <c r="B2861" s="1">
        <v>7.2</v>
      </c>
      <c r="C2861" s="1">
        <v>44.9</v>
      </c>
    </row>
    <row r="2862" spans="1:3">
      <c r="A2862" s="277">
        <v>39858.083333333336</v>
      </c>
      <c r="B2862" s="1">
        <v>7.1</v>
      </c>
      <c r="C2862" s="1">
        <v>44.9</v>
      </c>
    </row>
    <row r="2863" spans="1:3">
      <c r="A2863" s="277">
        <v>39858.104166666664</v>
      </c>
      <c r="B2863" s="1">
        <v>7.1</v>
      </c>
      <c r="C2863" s="1">
        <v>44.8</v>
      </c>
    </row>
    <row r="2864" spans="1:3">
      <c r="A2864" s="277">
        <v>39858.125</v>
      </c>
      <c r="B2864" s="1">
        <v>7.1</v>
      </c>
      <c r="C2864" s="1">
        <v>44.8</v>
      </c>
    </row>
    <row r="2865" spans="1:3">
      <c r="A2865" s="277">
        <v>39858.145833333336</v>
      </c>
      <c r="B2865" s="1">
        <v>7</v>
      </c>
      <c r="C2865" s="1">
        <v>44.7</v>
      </c>
    </row>
    <row r="2866" spans="1:3">
      <c r="A2866" s="277">
        <v>39858.166666666664</v>
      </c>
      <c r="B2866" s="1">
        <v>7</v>
      </c>
      <c r="C2866" s="1">
        <v>44.6</v>
      </c>
    </row>
    <row r="2867" spans="1:3">
      <c r="A2867" s="277">
        <v>39858.1875</v>
      </c>
      <c r="B2867" s="1">
        <v>6.9</v>
      </c>
      <c r="C2867" s="1">
        <v>44.5</v>
      </c>
    </row>
    <row r="2868" spans="1:3">
      <c r="A2868" s="277">
        <v>39858.208333333336</v>
      </c>
      <c r="B2868" s="1">
        <v>6.9</v>
      </c>
      <c r="C2868" s="1">
        <v>44.4</v>
      </c>
    </row>
    <row r="2869" spans="1:3">
      <c r="A2869" s="277">
        <v>39858.229166666664</v>
      </c>
      <c r="B2869" s="1">
        <v>6.9</v>
      </c>
      <c r="C2869" s="1">
        <v>44.4</v>
      </c>
    </row>
    <row r="2870" spans="1:3">
      <c r="A2870" s="277">
        <v>39858.25</v>
      </c>
      <c r="B2870" s="1">
        <v>6.8</v>
      </c>
      <c r="C2870" s="1">
        <v>44.3</v>
      </c>
    </row>
    <row r="2871" spans="1:3">
      <c r="A2871" s="277">
        <v>39858.270833333336</v>
      </c>
      <c r="B2871" s="1">
        <v>6.8</v>
      </c>
      <c r="C2871" s="1">
        <v>44.2</v>
      </c>
    </row>
    <row r="2872" spans="1:3">
      <c r="A2872" s="277">
        <v>39858.291666666664</v>
      </c>
      <c r="B2872" s="1">
        <v>6.8</v>
      </c>
      <c r="C2872" s="1">
        <v>44.3</v>
      </c>
    </row>
    <row r="2873" spans="1:3">
      <c r="A2873" s="277">
        <v>39858.3125</v>
      </c>
      <c r="B2873" s="1">
        <v>6.8</v>
      </c>
      <c r="C2873" s="1">
        <v>44.3</v>
      </c>
    </row>
    <row r="2874" spans="1:3">
      <c r="A2874" s="277">
        <v>39858.333333333336</v>
      </c>
      <c r="B2874" s="1">
        <v>6.8</v>
      </c>
      <c r="C2874" s="1">
        <v>44.3</v>
      </c>
    </row>
    <row r="2875" spans="1:3">
      <c r="A2875" s="277">
        <v>39858.354166666664</v>
      </c>
      <c r="B2875" s="1">
        <v>6.9</v>
      </c>
      <c r="C2875" s="1">
        <v>44.4</v>
      </c>
    </row>
    <row r="2876" spans="1:3">
      <c r="A2876" s="277">
        <v>39858.375</v>
      </c>
      <c r="B2876" s="1">
        <v>6.9</v>
      </c>
      <c r="C2876" s="1">
        <v>44.4</v>
      </c>
    </row>
    <row r="2877" spans="1:3">
      <c r="A2877" s="277">
        <v>39858.395833333336</v>
      </c>
      <c r="B2877" s="1">
        <v>6.9</v>
      </c>
      <c r="C2877" s="1">
        <v>44.4</v>
      </c>
    </row>
    <row r="2878" spans="1:3">
      <c r="A2878" s="277">
        <v>39858.416666666664</v>
      </c>
      <c r="B2878" s="1">
        <v>7</v>
      </c>
      <c r="C2878" s="1">
        <v>44.6</v>
      </c>
    </row>
    <row r="2879" spans="1:3">
      <c r="A2879" s="277">
        <v>39858.4375</v>
      </c>
      <c r="B2879" s="1">
        <v>7</v>
      </c>
      <c r="C2879" s="1">
        <v>44.6</v>
      </c>
    </row>
    <row r="2880" spans="1:3">
      <c r="A2880" s="277">
        <v>39858.458333333336</v>
      </c>
      <c r="B2880" s="1">
        <v>7</v>
      </c>
      <c r="C2880" s="1">
        <v>44.7</v>
      </c>
    </row>
    <row r="2881" spans="1:3">
      <c r="A2881" s="277">
        <v>39858.479166666664</v>
      </c>
      <c r="B2881" s="1">
        <v>7.1</v>
      </c>
      <c r="C2881" s="1">
        <v>44.8</v>
      </c>
    </row>
    <row r="2882" spans="1:3">
      <c r="A2882" s="277">
        <v>39858.5</v>
      </c>
      <c r="B2882" s="1">
        <v>7.2</v>
      </c>
      <c r="C2882" s="1">
        <v>44.9</v>
      </c>
    </row>
    <row r="2883" spans="1:3">
      <c r="A2883" s="277">
        <v>39858.520833333336</v>
      </c>
      <c r="B2883" s="1">
        <v>7.2</v>
      </c>
      <c r="C2883" s="1">
        <v>44.9</v>
      </c>
    </row>
    <row r="2884" spans="1:3">
      <c r="A2884" s="277">
        <v>39858.541666666664</v>
      </c>
      <c r="B2884" s="1">
        <v>7.2</v>
      </c>
      <c r="C2884" s="1">
        <v>45</v>
      </c>
    </row>
    <row r="2885" spans="1:3">
      <c r="A2885" s="277">
        <v>39858.5625</v>
      </c>
      <c r="B2885" s="1">
        <v>7.3</v>
      </c>
      <c r="C2885" s="1">
        <v>45.1</v>
      </c>
    </row>
    <row r="2886" spans="1:3">
      <c r="A2886" s="277">
        <v>39858.583333333336</v>
      </c>
      <c r="B2886" s="1">
        <v>7.3</v>
      </c>
      <c r="C2886" s="1">
        <v>45.2</v>
      </c>
    </row>
    <row r="2887" spans="1:3">
      <c r="A2887" s="277">
        <v>39858.604166666664</v>
      </c>
      <c r="B2887" s="1">
        <v>7.3</v>
      </c>
      <c r="C2887" s="1">
        <v>45.2</v>
      </c>
    </row>
    <row r="2888" spans="1:3">
      <c r="A2888" s="277">
        <v>39858.625</v>
      </c>
      <c r="B2888" s="1">
        <v>7.4</v>
      </c>
      <c r="C2888" s="1">
        <v>45.3</v>
      </c>
    </row>
    <row r="2889" spans="1:3">
      <c r="A2889" s="277">
        <v>39858.645833333336</v>
      </c>
      <c r="B2889" s="1">
        <v>7.4</v>
      </c>
      <c r="C2889" s="1">
        <v>45.4</v>
      </c>
    </row>
    <row r="2890" spans="1:3">
      <c r="A2890" s="277">
        <v>39858.666666666664</v>
      </c>
      <c r="B2890" s="1">
        <v>7.4</v>
      </c>
      <c r="C2890" s="1">
        <v>45.4</v>
      </c>
    </row>
    <row r="2891" spans="1:3">
      <c r="A2891" s="277">
        <v>39858.6875</v>
      </c>
      <c r="B2891" s="1">
        <v>7.5</v>
      </c>
      <c r="C2891" s="1">
        <v>45.4</v>
      </c>
    </row>
    <row r="2892" spans="1:3">
      <c r="A2892" s="277">
        <v>39858.708333333336</v>
      </c>
      <c r="B2892" s="1">
        <v>7.5</v>
      </c>
      <c r="C2892" s="1">
        <v>45.5</v>
      </c>
    </row>
    <row r="2893" spans="1:3">
      <c r="A2893" s="277">
        <v>39858.729166666664</v>
      </c>
      <c r="B2893" s="1">
        <v>7.5</v>
      </c>
      <c r="C2893" s="1">
        <v>45.6</v>
      </c>
    </row>
    <row r="2894" spans="1:3">
      <c r="A2894" s="277">
        <v>39858.75</v>
      </c>
      <c r="B2894" s="1">
        <v>7.6</v>
      </c>
      <c r="C2894" s="1">
        <v>45.6</v>
      </c>
    </row>
    <row r="2895" spans="1:3">
      <c r="A2895" s="277">
        <v>39858.770833333336</v>
      </c>
      <c r="B2895" s="1">
        <v>7.6</v>
      </c>
      <c r="C2895" s="1">
        <v>45.7</v>
      </c>
    </row>
    <row r="2896" spans="1:3">
      <c r="A2896" s="277">
        <v>39858.791666666664</v>
      </c>
      <c r="B2896" s="1">
        <v>7.6</v>
      </c>
      <c r="C2896" s="1">
        <v>45.8</v>
      </c>
    </row>
    <row r="2897" spans="1:3">
      <c r="A2897" s="277">
        <v>39858.8125</v>
      </c>
      <c r="B2897" s="1">
        <v>7.7</v>
      </c>
      <c r="C2897" s="1">
        <v>45.8</v>
      </c>
    </row>
    <row r="2898" spans="1:3">
      <c r="A2898" s="277">
        <v>39858.833333333336</v>
      </c>
      <c r="B2898" s="1">
        <v>7.7</v>
      </c>
      <c r="C2898" s="1">
        <v>45.9</v>
      </c>
    </row>
    <row r="2899" spans="1:3">
      <c r="A2899" s="277">
        <v>39858.854166666664</v>
      </c>
      <c r="B2899" s="1">
        <v>7.7</v>
      </c>
      <c r="C2899" s="1">
        <v>45.9</v>
      </c>
    </row>
    <row r="2900" spans="1:3">
      <c r="A2900" s="277">
        <v>39858.875</v>
      </c>
      <c r="B2900" s="1">
        <v>7.7</v>
      </c>
      <c r="C2900" s="1">
        <v>45.9</v>
      </c>
    </row>
    <row r="2901" spans="1:3">
      <c r="A2901" s="277">
        <v>39858.895833333336</v>
      </c>
      <c r="B2901" s="1">
        <v>7.7</v>
      </c>
      <c r="C2901" s="1">
        <v>45.9</v>
      </c>
    </row>
    <row r="2902" spans="1:3">
      <c r="A2902" s="277">
        <v>39858.916666666664</v>
      </c>
      <c r="B2902" s="1">
        <v>7.7</v>
      </c>
      <c r="C2902" s="1">
        <v>45.9</v>
      </c>
    </row>
    <row r="2903" spans="1:3">
      <c r="A2903" s="277">
        <v>39858.9375</v>
      </c>
      <c r="B2903" s="1">
        <v>7.8</v>
      </c>
      <c r="C2903" s="1">
        <v>46</v>
      </c>
    </row>
    <row r="2904" spans="1:3">
      <c r="A2904" s="277">
        <v>39858.958333333336</v>
      </c>
      <c r="B2904" s="1">
        <v>7.8</v>
      </c>
      <c r="C2904" s="1">
        <v>46</v>
      </c>
    </row>
    <row r="2905" spans="1:3">
      <c r="A2905" s="277">
        <v>39858.979166666664</v>
      </c>
      <c r="B2905" s="1">
        <v>7.8</v>
      </c>
      <c r="C2905" s="1">
        <v>46</v>
      </c>
    </row>
    <row r="2906" spans="1:3">
      <c r="A2906" s="277">
        <v>39859</v>
      </c>
      <c r="B2906" s="1">
        <v>7.8</v>
      </c>
      <c r="C2906" s="1">
        <v>46</v>
      </c>
    </row>
    <row r="2907" spans="1:3">
      <c r="A2907" s="277">
        <v>39859.020833333336</v>
      </c>
      <c r="B2907" s="1">
        <v>7.8</v>
      </c>
      <c r="C2907" s="1">
        <v>46</v>
      </c>
    </row>
    <row r="2908" spans="1:3">
      <c r="A2908" s="277">
        <v>39859.041666666664</v>
      </c>
      <c r="B2908" s="1">
        <v>7.8</v>
      </c>
      <c r="C2908" s="1">
        <v>46</v>
      </c>
    </row>
    <row r="2909" spans="1:3">
      <c r="A2909" s="277">
        <v>39859.0625</v>
      </c>
      <c r="B2909" s="1">
        <v>7.8</v>
      </c>
      <c r="C2909" s="1">
        <v>46</v>
      </c>
    </row>
    <row r="2910" spans="1:3">
      <c r="A2910" s="277">
        <v>39859.083333333336</v>
      </c>
      <c r="B2910" s="1">
        <v>7.8</v>
      </c>
      <c r="C2910" s="1">
        <v>46</v>
      </c>
    </row>
    <row r="2911" spans="1:3">
      <c r="A2911" s="277">
        <v>39859.104166666664</v>
      </c>
      <c r="B2911" s="1">
        <v>7.8</v>
      </c>
      <c r="C2911" s="1">
        <v>46</v>
      </c>
    </row>
    <row r="2912" spans="1:3">
      <c r="A2912" s="277">
        <v>39859.125</v>
      </c>
      <c r="B2912" s="1">
        <v>7.7</v>
      </c>
      <c r="C2912" s="1">
        <v>45.9</v>
      </c>
    </row>
    <row r="2913" spans="1:3">
      <c r="A2913" s="277">
        <v>39859.145833333336</v>
      </c>
      <c r="B2913" s="1">
        <v>7.7</v>
      </c>
      <c r="C2913" s="1">
        <v>45.9</v>
      </c>
    </row>
    <row r="2914" spans="1:3">
      <c r="A2914" s="277">
        <v>39859.166666666664</v>
      </c>
      <c r="B2914" s="1">
        <v>7.7</v>
      </c>
      <c r="C2914" s="1">
        <v>45.9</v>
      </c>
    </row>
    <row r="2915" spans="1:3">
      <c r="A2915" s="277">
        <v>39859.1875</v>
      </c>
      <c r="B2915" s="1">
        <v>7.7</v>
      </c>
      <c r="C2915" s="1">
        <v>45.9</v>
      </c>
    </row>
    <row r="2916" spans="1:3">
      <c r="A2916" s="277">
        <v>39859.208333333336</v>
      </c>
      <c r="B2916" s="1">
        <v>7.7</v>
      </c>
      <c r="C2916" s="1">
        <v>45.9</v>
      </c>
    </row>
    <row r="2917" spans="1:3">
      <c r="A2917" s="277">
        <v>39859.229166666664</v>
      </c>
      <c r="B2917" s="1">
        <v>7.7</v>
      </c>
      <c r="C2917" s="1">
        <v>45.8</v>
      </c>
    </row>
    <row r="2918" spans="1:3">
      <c r="A2918" s="277">
        <v>39859.25</v>
      </c>
      <c r="B2918" s="1">
        <v>7.6</v>
      </c>
      <c r="C2918" s="1">
        <v>45.8</v>
      </c>
    </row>
    <row r="2919" spans="1:3">
      <c r="A2919" s="277">
        <v>39859.270833333336</v>
      </c>
      <c r="B2919" s="1">
        <v>7.6</v>
      </c>
      <c r="C2919" s="1">
        <v>45.8</v>
      </c>
    </row>
    <row r="2920" spans="1:3">
      <c r="A2920" s="277">
        <v>39859.291666666664</v>
      </c>
      <c r="B2920" s="1">
        <v>7.6</v>
      </c>
      <c r="C2920" s="1">
        <v>45.7</v>
      </c>
    </row>
    <row r="2921" spans="1:3">
      <c r="A2921" s="277">
        <v>39859.3125</v>
      </c>
      <c r="B2921" s="1">
        <v>7.6</v>
      </c>
      <c r="C2921" s="1">
        <v>45.6</v>
      </c>
    </row>
    <row r="2922" spans="1:3">
      <c r="A2922" s="277">
        <v>39859.333333333336</v>
      </c>
      <c r="B2922" s="1">
        <v>7.5</v>
      </c>
      <c r="C2922" s="1">
        <v>45.5</v>
      </c>
    </row>
    <row r="2923" spans="1:3">
      <c r="A2923" s="277">
        <v>39859.354166666664</v>
      </c>
      <c r="B2923" s="1">
        <v>7.5</v>
      </c>
      <c r="C2923" s="1">
        <v>45.5</v>
      </c>
    </row>
    <row r="2924" spans="1:3">
      <c r="A2924" s="277">
        <v>39859.375</v>
      </c>
      <c r="B2924" s="1">
        <v>7.4</v>
      </c>
      <c r="C2924" s="1">
        <v>45.4</v>
      </c>
    </row>
    <row r="2925" spans="1:3">
      <c r="A2925" s="277">
        <v>39859.395833333336</v>
      </c>
      <c r="B2925" s="1">
        <v>7.4</v>
      </c>
      <c r="C2925" s="1">
        <v>45.3</v>
      </c>
    </row>
    <row r="2926" spans="1:3">
      <c r="A2926" s="277">
        <v>39859.416666666664</v>
      </c>
      <c r="B2926" s="1">
        <v>7.2</v>
      </c>
      <c r="C2926" s="1">
        <v>45</v>
      </c>
    </row>
    <row r="2927" spans="1:3">
      <c r="A2927" s="277">
        <v>39859.4375</v>
      </c>
      <c r="B2927" s="1">
        <v>7.1</v>
      </c>
      <c r="C2927" s="1">
        <v>44.7</v>
      </c>
    </row>
    <row r="2928" spans="1:3">
      <c r="A2928" s="277">
        <v>39859.458333333336</v>
      </c>
      <c r="B2928" s="1">
        <v>7</v>
      </c>
      <c r="C2928" s="1">
        <v>44.5</v>
      </c>
    </row>
    <row r="2929" spans="1:3">
      <c r="A2929" s="277">
        <v>39859.479166666664</v>
      </c>
      <c r="B2929" s="1">
        <v>6.9</v>
      </c>
      <c r="C2929" s="1">
        <v>44.4</v>
      </c>
    </row>
    <row r="2930" spans="1:3">
      <c r="A2930" s="277">
        <v>39859.5</v>
      </c>
      <c r="B2930" s="1">
        <v>6.9</v>
      </c>
      <c r="C2930" s="1">
        <v>44.4</v>
      </c>
    </row>
    <row r="2931" spans="1:3">
      <c r="A2931" s="277">
        <v>39859.520833333336</v>
      </c>
      <c r="B2931" s="1">
        <v>6.9</v>
      </c>
      <c r="C2931" s="1">
        <v>44.5</v>
      </c>
    </row>
    <row r="2932" spans="1:3">
      <c r="A2932" s="277">
        <v>39859.541666666664</v>
      </c>
      <c r="B2932" s="1">
        <v>7</v>
      </c>
      <c r="C2932" s="1">
        <v>44.5</v>
      </c>
    </row>
    <row r="2933" spans="1:3">
      <c r="A2933" s="277">
        <v>39859.5625</v>
      </c>
      <c r="B2933" s="1">
        <v>7</v>
      </c>
      <c r="C2933" s="1">
        <v>44.5</v>
      </c>
    </row>
    <row r="2934" spans="1:3">
      <c r="A2934" s="277">
        <v>39859.583333333336</v>
      </c>
      <c r="B2934" s="1">
        <v>7</v>
      </c>
      <c r="C2934" s="1">
        <v>44.6</v>
      </c>
    </row>
    <row r="2935" spans="1:3">
      <c r="A2935" s="277">
        <v>39859.604166666664</v>
      </c>
      <c r="B2935" s="1">
        <v>7.1</v>
      </c>
      <c r="C2935" s="1">
        <v>44.7</v>
      </c>
    </row>
    <row r="2936" spans="1:3">
      <c r="A2936" s="277">
        <v>39859.625</v>
      </c>
      <c r="B2936" s="1">
        <v>7.1</v>
      </c>
      <c r="C2936" s="1">
        <v>44.8</v>
      </c>
    </row>
    <row r="2937" spans="1:3">
      <c r="A2937" s="277">
        <v>39859.645833333336</v>
      </c>
      <c r="B2937" s="1">
        <v>7.2</v>
      </c>
      <c r="C2937" s="1">
        <v>44.9</v>
      </c>
    </row>
    <row r="2938" spans="1:3">
      <c r="A2938" s="277">
        <v>39859.666666666664</v>
      </c>
      <c r="B2938" s="1">
        <v>7.2</v>
      </c>
      <c r="C2938" s="1">
        <v>45</v>
      </c>
    </row>
    <row r="2939" spans="1:3">
      <c r="A2939" s="277">
        <v>39859.6875</v>
      </c>
      <c r="B2939" s="1">
        <v>7.3</v>
      </c>
      <c r="C2939" s="1">
        <v>45.2</v>
      </c>
    </row>
    <row r="2940" spans="1:3">
      <c r="A2940" s="277">
        <v>39859.708333333336</v>
      </c>
      <c r="B2940" s="1">
        <v>7.4</v>
      </c>
      <c r="C2940" s="1">
        <v>45.3</v>
      </c>
    </row>
    <row r="2941" spans="1:3">
      <c r="A2941" s="277">
        <v>39859.729166666664</v>
      </c>
      <c r="B2941" s="1">
        <v>7.5</v>
      </c>
      <c r="C2941" s="1">
        <v>45.5</v>
      </c>
    </row>
    <row r="2942" spans="1:3">
      <c r="A2942" s="277">
        <v>39859.75</v>
      </c>
      <c r="B2942" s="1">
        <v>7.6</v>
      </c>
      <c r="C2942" s="1">
        <v>45.6</v>
      </c>
    </row>
    <row r="2943" spans="1:3">
      <c r="A2943" s="277">
        <v>39859.770833333336</v>
      </c>
      <c r="B2943" s="1">
        <v>7.7</v>
      </c>
      <c r="C2943" s="1">
        <v>45.8</v>
      </c>
    </row>
    <row r="2944" spans="1:3">
      <c r="A2944" s="277">
        <v>39859.791666666664</v>
      </c>
      <c r="B2944" s="1">
        <v>7.8</v>
      </c>
      <c r="C2944" s="1">
        <v>46</v>
      </c>
    </row>
    <row r="2945" spans="1:3">
      <c r="A2945" s="277">
        <v>39859.8125</v>
      </c>
      <c r="B2945" s="1">
        <v>7.8</v>
      </c>
      <c r="C2945" s="1">
        <v>46.1</v>
      </c>
    </row>
    <row r="2946" spans="1:3">
      <c r="A2946" s="277">
        <v>39859.833333333336</v>
      </c>
      <c r="B2946" s="1">
        <v>7.9</v>
      </c>
      <c r="C2946" s="1">
        <v>46.2</v>
      </c>
    </row>
    <row r="2947" spans="1:3">
      <c r="A2947" s="277">
        <v>39859.854166666664</v>
      </c>
      <c r="B2947" s="1">
        <v>7.9</v>
      </c>
      <c r="C2947" s="1">
        <v>46.3</v>
      </c>
    </row>
    <row r="2948" spans="1:3">
      <c r="A2948" s="277">
        <v>39859.875</v>
      </c>
      <c r="B2948" s="1">
        <v>8</v>
      </c>
      <c r="C2948" s="1">
        <v>46.4</v>
      </c>
    </row>
    <row r="2949" spans="1:3">
      <c r="A2949" s="277">
        <v>39859.895833333336</v>
      </c>
      <c r="B2949" s="1">
        <v>8</v>
      </c>
      <c r="C2949" s="1">
        <v>46.4</v>
      </c>
    </row>
    <row r="2950" spans="1:3">
      <c r="A2950" s="277">
        <v>39859.916666666664</v>
      </c>
      <c r="B2950" s="1">
        <v>8</v>
      </c>
      <c r="C2950" s="1">
        <v>46.4</v>
      </c>
    </row>
    <row r="2951" spans="1:3">
      <c r="A2951" s="277">
        <v>39859.9375</v>
      </c>
      <c r="B2951" s="1">
        <v>8</v>
      </c>
      <c r="C2951" s="1">
        <v>46.4</v>
      </c>
    </row>
    <row r="2952" spans="1:3">
      <c r="A2952" s="277">
        <v>39859.958333333336</v>
      </c>
      <c r="B2952" s="1">
        <v>8</v>
      </c>
      <c r="C2952" s="1">
        <v>46.4</v>
      </c>
    </row>
    <row r="2953" spans="1:3">
      <c r="A2953" s="277">
        <v>39859.979166666664</v>
      </c>
      <c r="B2953" s="1">
        <v>7.9</v>
      </c>
      <c r="C2953" s="1">
        <v>46.3</v>
      </c>
    </row>
    <row r="2954" spans="1:3">
      <c r="A2954" s="277">
        <v>39860</v>
      </c>
      <c r="B2954" s="1">
        <v>7.9</v>
      </c>
      <c r="C2954" s="1">
        <v>46.2</v>
      </c>
    </row>
    <row r="2955" spans="1:3">
      <c r="A2955" s="277">
        <v>39860.020833333336</v>
      </c>
      <c r="B2955" s="1">
        <v>7.8</v>
      </c>
      <c r="C2955" s="1">
        <v>46.1</v>
      </c>
    </row>
    <row r="2956" spans="1:3">
      <c r="A2956" s="277">
        <v>39860.041666666664</v>
      </c>
      <c r="B2956" s="1">
        <v>7.8</v>
      </c>
      <c r="C2956" s="1">
        <v>46</v>
      </c>
    </row>
    <row r="2957" spans="1:3">
      <c r="A2957" s="277">
        <v>39860.0625</v>
      </c>
      <c r="B2957" s="1">
        <v>7.7</v>
      </c>
      <c r="C2957" s="1">
        <v>45.9</v>
      </c>
    </row>
    <row r="2958" spans="1:3">
      <c r="A2958" s="277">
        <v>39860.083333333336</v>
      </c>
      <c r="B2958" s="1">
        <v>7.6</v>
      </c>
      <c r="C2958" s="1">
        <v>45.8</v>
      </c>
    </row>
    <row r="2959" spans="1:3">
      <c r="A2959" s="277">
        <v>39860.104166666664</v>
      </c>
      <c r="B2959" s="1">
        <v>7.6</v>
      </c>
      <c r="C2959" s="1">
        <v>45.6</v>
      </c>
    </row>
    <row r="2960" spans="1:3">
      <c r="A2960" s="277">
        <v>39860.125</v>
      </c>
      <c r="B2960" s="1">
        <v>7.5</v>
      </c>
      <c r="C2960" s="1">
        <v>45.6</v>
      </c>
    </row>
    <row r="2961" spans="1:3">
      <c r="A2961" s="277">
        <v>39860.145833333336</v>
      </c>
      <c r="B2961" s="1">
        <v>7.5</v>
      </c>
      <c r="C2961" s="1">
        <v>45.5</v>
      </c>
    </row>
    <row r="2962" spans="1:3">
      <c r="A2962" s="277">
        <v>39860.166666666664</v>
      </c>
      <c r="B2962" s="1">
        <v>7.4</v>
      </c>
      <c r="C2962" s="1">
        <v>45.4</v>
      </c>
    </row>
    <row r="2963" spans="1:3">
      <c r="A2963" s="277">
        <v>39860.1875</v>
      </c>
      <c r="B2963" s="1">
        <v>7.4</v>
      </c>
      <c r="C2963" s="1">
        <v>45.3</v>
      </c>
    </row>
    <row r="2964" spans="1:3">
      <c r="A2964" s="277">
        <v>39860.208333333336</v>
      </c>
      <c r="B2964" s="1">
        <v>7.3</v>
      </c>
      <c r="C2964" s="1">
        <v>45.2</v>
      </c>
    </row>
    <row r="2965" spans="1:3">
      <c r="A2965" s="277">
        <v>39860.229166666664</v>
      </c>
      <c r="B2965" s="1">
        <v>7.3</v>
      </c>
      <c r="C2965" s="1">
        <v>45.2</v>
      </c>
    </row>
    <row r="2966" spans="1:3">
      <c r="A2966" s="277">
        <v>39860.25</v>
      </c>
      <c r="B2966" s="1">
        <v>7.3</v>
      </c>
      <c r="C2966" s="1">
        <v>45.2</v>
      </c>
    </row>
    <row r="2967" spans="1:3">
      <c r="A2967" s="277">
        <v>39860.270833333336</v>
      </c>
      <c r="B2967" s="1">
        <v>7.3</v>
      </c>
      <c r="C2967" s="1">
        <v>45.1</v>
      </c>
    </row>
    <row r="2968" spans="1:3">
      <c r="A2968" s="277">
        <v>39860.291666666664</v>
      </c>
      <c r="B2968" s="1">
        <v>7.3</v>
      </c>
      <c r="C2968" s="1">
        <v>45.1</v>
      </c>
    </row>
    <row r="2969" spans="1:3">
      <c r="A2969" s="277">
        <v>39860.3125</v>
      </c>
      <c r="B2969" s="1">
        <v>7.2</v>
      </c>
      <c r="C2969" s="1">
        <v>45</v>
      </c>
    </row>
    <row r="2970" spans="1:3">
      <c r="A2970" s="277">
        <v>39860.333333333336</v>
      </c>
      <c r="B2970" s="1">
        <v>7.2</v>
      </c>
      <c r="C2970" s="1">
        <v>45</v>
      </c>
    </row>
    <row r="2971" spans="1:3">
      <c r="A2971" s="277">
        <v>39860.354166666664</v>
      </c>
      <c r="B2971" s="1">
        <v>7.2</v>
      </c>
      <c r="C2971" s="1">
        <v>44.9</v>
      </c>
    </row>
    <row r="2972" spans="1:3">
      <c r="A2972" s="277">
        <v>39860.375</v>
      </c>
      <c r="B2972" s="1">
        <v>7.1</v>
      </c>
      <c r="C2972" s="1">
        <v>44.9</v>
      </c>
    </row>
    <row r="2973" spans="1:3">
      <c r="A2973" s="277">
        <v>39860.395833333336</v>
      </c>
      <c r="B2973" s="1">
        <v>7.1</v>
      </c>
      <c r="C2973" s="1">
        <v>44.8</v>
      </c>
    </row>
    <row r="2974" spans="1:3">
      <c r="A2974" s="277">
        <v>39860.416666666664</v>
      </c>
      <c r="B2974" s="1">
        <v>7.1</v>
      </c>
      <c r="C2974" s="1">
        <v>44.8</v>
      </c>
    </row>
    <row r="2975" spans="1:3">
      <c r="A2975" s="277">
        <v>39860.4375</v>
      </c>
      <c r="B2975" s="1">
        <v>7.1</v>
      </c>
      <c r="C2975" s="1">
        <v>44.8</v>
      </c>
    </row>
    <row r="2976" spans="1:3">
      <c r="A2976" s="277">
        <v>39860.458333333336</v>
      </c>
      <c r="B2976" s="1">
        <v>7.1</v>
      </c>
      <c r="C2976" s="1">
        <v>44.8</v>
      </c>
    </row>
    <row r="2977" spans="1:3">
      <c r="A2977" s="277">
        <v>39860.479166666664</v>
      </c>
      <c r="B2977" s="1">
        <v>7.1</v>
      </c>
      <c r="C2977" s="1">
        <v>44.9</v>
      </c>
    </row>
    <row r="2978" spans="1:3">
      <c r="A2978" s="277">
        <v>39860.5</v>
      </c>
      <c r="B2978" s="1">
        <v>7.2</v>
      </c>
      <c r="C2978" s="1">
        <v>44.9</v>
      </c>
    </row>
    <row r="2979" spans="1:3">
      <c r="A2979" s="277">
        <v>39860.520833333336</v>
      </c>
      <c r="B2979" s="1">
        <v>7.2</v>
      </c>
      <c r="C2979" s="1">
        <v>44.9</v>
      </c>
    </row>
    <row r="2980" spans="1:3">
      <c r="A2980" s="277">
        <v>39860.541666666664</v>
      </c>
      <c r="B2980" s="1">
        <v>7.2</v>
      </c>
      <c r="C2980" s="1">
        <v>45</v>
      </c>
    </row>
    <row r="2981" spans="1:3">
      <c r="A2981" s="277">
        <v>39860.5625</v>
      </c>
      <c r="B2981" s="1">
        <v>7.3</v>
      </c>
      <c r="C2981" s="1">
        <v>45.2</v>
      </c>
    </row>
    <row r="2982" spans="1:3">
      <c r="A2982" s="277">
        <v>39860.583333333336</v>
      </c>
      <c r="B2982" s="1">
        <v>7.4</v>
      </c>
      <c r="C2982" s="1">
        <v>45.3</v>
      </c>
    </row>
    <row r="2983" spans="1:3">
      <c r="A2983" s="277">
        <v>39860.604166666664</v>
      </c>
      <c r="B2983" s="1">
        <v>7.4</v>
      </c>
      <c r="C2983" s="1">
        <v>45.4</v>
      </c>
    </row>
    <row r="2984" spans="1:3">
      <c r="A2984" s="277">
        <v>39860.625</v>
      </c>
      <c r="B2984" s="1">
        <v>7.5</v>
      </c>
      <c r="C2984" s="1">
        <v>45.5</v>
      </c>
    </row>
    <row r="2985" spans="1:3">
      <c r="A2985" s="277">
        <v>39860.645833333336</v>
      </c>
      <c r="B2985" s="1">
        <v>7.6</v>
      </c>
      <c r="C2985" s="1">
        <v>45.6</v>
      </c>
    </row>
    <row r="2986" spans="1:3">
      <c r="A2986" s="277">
        <v>39860.666666666664</v>
      </c>
      <c r="B2986" s="1">
        <v>7.6</v>
      </c>
      <c r="C2986" s="1">
        <v>45.8</v>
      </c>
    </row>
    <row r="2987" spans="1:3">
      <c r="A2987" s="277">
        <v>39860.6875</v>
      </c>
      <c r="B2987" s="1">
        <v>7.7</v>
      </c>
      <c r="C2987" s="1">
        <v>45.9</v>
      </c>
    </row>
    <row r="2988" spans="1:3">
      <c r="A2988" s="277">
        <v>39860.708333333336</v>
      </c>
      <c r="B2988" s="1">
        <v>7.8</v>
      </c>
      <c r="C2988" s="1">
        <v>46</v>
      </c>
    </row>
    <row r="2989" spans="1:3">
      <c r="A2989" s="277">
        <v>39860.729166666664</v>
      </c>
      <c r="B2989" s="1">
        <v>7.8</v>
      </c>
      <c r="C2989" s="1">
        <v>46.1</v>
      </c>
    </row>
    <row r="2990" spans="1:3">
      <c r="A2990" s="277">
        <v>39860.75</v>
      </c>
      <c r="B2990" s="1">
        <v>7.8</v>
      </c>
      <c r="C2990" s="1">
        <v>46.1</v>
      </c>
    </row>
    <row r="2991" spans="1:3">
      <c r="A2991" s="277">
        <v>39860.770833333336</v>
      </c>
      <c r="B2991" s="1">
        <v>7.9</v>
      </c>
      <c r="C2991" s="1">
        <v>46.2</v>
      </c>
    </row>
    <row r="2992" spans="1:3">
      <c r="A2992" s="277">
        <v>39860.791666666664</v>
      </c>
      <c r="B2992" s="1">
        <v>7.9</v>
      </c>
      <c r="C2992" s="1">
        <v>46.2</v>
      </c>
    </row>
    <row r="2993" spans="1:3">
      <c r="A2993" s="277">
        <v>39860.8125</v>
      </c>
      <c r="B2993" s="1">
        <v>7.9</v>
      </c>
      <c r="C2993" s="1">
        <v>46.2</v>
      </c>
    </row>
    <row r="2994" spans="1:3">
      <c r="A2994" s="277">
        <v>39860.833333333336</v>
      </c>
      <c r="B2994" s="1">
        <v>7.9</v>
      </c>
      <c r="C2994" s="1">
        <v>46.2</v>
      </c>
    </row>
    <row r="2995" spans="1:3">
      <c r="A2995" s="277">
        <v>39860.854166666664</v>
      </c>
      <c r="B2995" s="1">
        <v>7.8</v>
      </c>
      <c r="C2995" s="1">
        <v>46.1</v>
      </c>
    </row>
    <row r="2996" spans="1:3">
      <c r="A2996" s="277">
        <v>39860.875</v>
      </c>
      <c r="B2996" s="1">
        <v>7.8</v>
      </c>
      <c r="C2996" s="1">
        <v>46</v>
      </c>
    </row>
    <row r="2997" spans="1:3">
      <c r="A2997" s="277">
        <v>39860.895833333336</v>
      </c>
      <c r="B2997" s="1">
        <v>7.8</v>
      </c>
      <c r="C2997" s="1">
        <v>46</v>
      </c>
    </row>
    <row r="2998" spans="1:3">
      <c r="A2998" s="277">
        <v>39860.916666666664</v>
      </c>
      <c r="B2998" s="1">
        <v>7.7</v>
      </c>
      <c r="C2998" s="1">
        <v>45.9</v>
      </c>
    </row>
    <row r="2999" spans="1:3">
      <c r="A2999" s="277">
        <v>39860.9375</v>
      </c>
      <c r="B2999" s="1">
        <v>7.7</v>
      </c>
      <c r="C2999" s="1">
        <v>45.9</v>
      </c>
    </row>
    <row r="3000" spans="1:3">
      <c r="A3000" s="277">
        <v>39860.958333333336</v>
      </c>
      <c r="B3000" s="1">
        <v>7.7</v>
      </c>
      <c r="C3000" s="1">
        <v>45.8</v>
      </c>
    </row>
    <row r="3001" spans="1:3">
      <c r="A3001" s="277">
        <v>39860.979166666664</v>
      </c>
      <c r="B3001" s="1">
        <v>7.6</v>
      </c>
      <c r="C3001" s="1">
        <v>45.7</v>
      </c>
    </row>
    <row r="3002" spans="1:3">
      <c r="A3002" s="277">
        <v>39861</v>
      </c>
      <c r="B3002" s="1">
        <v>7.6</v>
      </c>
      <c r="C3002" s="1">
        <v>45.6</v>
      </c>
    </row>
    <row r="3003" spans="1:3">
      <c r="A3003" s="277">
        <v>39861.020833333336</v>
      </c>
      <c r="B3003" s="1">
        <v>7.5</v>
      </c>
      <c r="C3003" s="1">
        <v>45.5</v>
      </c>
    </row>
    <row r="3004" spans="1:3">
      <c r="A3004" s="277">
        <v>39861.041666666664</v>
      </c>
      <c r="B3004" s="1">
        <v>7.5</v>
      </c>
      <c r="C3004" s="1">
        <v>45.5</v>
      </c>
    </row>
    <row r="3005" spans="1:3">
      <c r="A3005" s="277">
        <v>39861.0625</v>
      </c>
      <c r="B3005" s="1">
        <v>7.4</v>
      </c>
      <c r="C3005" s="1">
        <v>45.4</v>
      </c>
    </row>
    <row r="3006" spans="1:3">
      <c r="A3006" s="277">
        <v>39861.083333333336</v>
      </c>
      <c r="B3006" s="1">
        <v>7.4</v>
      </c>
      <c r="C3006" s="1">
        <v>45.4</v>
      </c>
    </row>
    <row r="3007" spans="1:3">
      <c r="A3007" s="277">
        <v>39861.104166666664</v>
      </c>
      <c r="B3007" s="1">
        <v>7.4</v>
      </c>
      <c r="C3007" s="1">
        <v>45.3</v>
      </c>
    </row>
    <row r="3008" spans="1:3">
      <c r="A3008" s="277">
        <v>39861.125</v>
      </c>
      <c r="B3008" s="1">
        <v>7.3</v>
      </c>
      <c r="C3008" s="1">
        <v>45.2</v>
      </c>
    </row>
    <row r="3009" spans="1:3">
      <c r="A3009" s="277">
        <v>39861.145833333336</v>
      </c>
      <c r="B3009" s="1">
        <v>7.3</v>
      </c>
      <c r="C3009" s="1">
        <v>45.1</v>
      </c>
    </row>
    <row r="3010" spans="1:3">
      <c r="A3010" s="277">
        <v>39861.166666666664</v>
      </c>
      <c r="B3010" s="1">
        <v>7.3</v>
      </c>
      <c r="C3010" s="1">
        <v>45.1</v>
      </c>
    </row>
    <row r="3011" spans="1:3">
      <c r="A3011" s="277">
        <v>39861.1875</v>
      </c>
      <c r="B3011" s="1">
        <v>7.2</v>
      </c>
      <c r="C3011" s="1">
        <v>45</v>
      </c>
    </row>
    <row r="3012" spans="1:3">
      <c r="A3012" s="277">
        <v>39861.208333333336</v>
      </c>
      <c r="B3012" s="1">
        <v>7.2</v>
      </c>
      <c r="C3012" s="1">
        <v>45</v>
      </c>
    </row>
    <row r="3013" spans="1:3">
      <c r="A3013" s="277">
        <v>39861.229166666664</v>
      </c>
      <c r="B3013" s="1">
        <v>7.2</v>
      </c>
      <c r="C3013" s="1">
        <v>45</v>
      </c>
    </row>
    <row r="3014" spans="1:3">
      <c r="A3014" s="277">
        <v>39861.25</v>
      </c>
      <c r="B3014" s="1">
        <v>7.2</v>
      </c>
      <c r="C3014" s="1">
        <v>44.9</v>
      </c>
    </row>
    <row r="3015" spans="1:3">
      <c r="A3015" s="277">
        <v>39861.270833333336</v>
      </c>
      <c r="B3015" s="1">
        <v>7.2</v>
      </c>
      <c r="C3015" s="1">
        <v>44.9</v>
      </c>
    </row>
    <row r="3016" spans="1:3">
      <c r="A3016" s="277">
        <v>39861.291666666664</v>
      </c>
      <c r="B3016" s="1">
        <v>7.1</v>
      </c>
      <c r="C3016" s="1">
        <v>44.9</v>
      </c>
    </row>
    <row r="3017" spans="1:3">
      <c r="A3017" s="277">
        <v>39861.3125</v>
      </c>
      <c r="B3017" s="1">
        <v>7.1</v>
      </c>
      <c r="C3017" s="1">
        <v>44.9</v>
      </c>
    </row>
    <row r="3018" spans="1:3">
      <c r="A3018" s="277">
        <v>39861.333333333336</v>
      </c>
      <c r="B3018" s="1">
        <v>7.1</v>
      </c>
      <c r="C3018" s="1">
        <v>44.8</v>
      </c>
    </row>
    <row r="3019" spans="1:3">
      <c r="A3019" s="277">
        <v>39861.354166666664</v>
      </c>
      <c r="B3019" s="1">
        <v>7.1</v>
      </c>
      <c r="C3019" s="1">
        <v>44.8</v>
      </c>
    </row>
    <row r="3020" spans="1:3">
      <c r="A3020" s="277">
        <v>39861.375</v>
      </c>
      <c r="B3020" s="1">
        <v>7.1</v>
      </c>
      <c r="C3020" s="1">
        <v>44.8</v>
      </c>
    </row>
    <row r="3021" spans="1:3">
      <c r="A3021" s="277">
        <v>39861.395833333336</v>
      </c>
      <c r="B3021" s="1">
        <v>7.1</v>
      </c>
      <c r="C3021" s="1">
        <v>44.8</v>
      </c>
    </row>
    <row r="3022" spans="1:3">
      <c r="A3022" s="277">
        <v>39861.416666666664</v>
      </c>
      <c r="B3022" s="1">
        <v>7.1</v>
      </c>
      <c r="C3022" s="1">
        <v>44.9</v>
      </c>
    </row>
    <row r="3023" spans="1:3">
      <c r="A3023" s="277">
        <v>39861.4375</v>
      </c>
      <c r="B3023" s="1">
        <v>7.1</v>
      </c>
      <c r="C3023" s="1">
        <v>44.9</v>
      </c>
    </row>
    <row r="3024" spans="1:3">
      <c r="A3024" s="277">
        <v>39861.458333333336</v>
      </c>
      <c r="B3024" s="1">
        <v>7.1</v>
      </c>
      <c r="C3024" s="1">
        <v>44.9</v>
      </c>
    </row>
    <row r="3025" spans="1:3">
      <c r="A3025" s="277">
        <v>39861.479166666664</v>
      </c>
      <c r="B3025" s="1">
        <v>7.2</v>
      </c>
      <c r="C3025" s="1">
        <v>44.9</v>
      </c>
    </row>
    <row r="3026" spans="1:3">
      <c r="A3026" s="277">
        <v>39861.5</v>
      </c>
      <c r="B3026" s="1">
        <v>7.2</v>
      </c>
      <c r="C3026" s="1">
        <v>44.9</v>
      </c>
    </row>
    <row r="3027" spans="1:3">
      <c r="A3027" s="277">
        <v>39861.520833333336</v>
      </c>
      <c r="B3027" s="1">
        <v>7.2</v>
      </c>
      <c r="C3027" s="1">
        <v>44.9</v>
      </c>
    </row>
    <row r="3028" spans="1:3">
      <c r="A3028" s="277">
        <v>39861.541666666664</v>
      </c>
      <c r="B3028" s="1">
        <v>7.2</v>
      </c>
      <c r="C3028" s="1">
        <v>45</v>
      </c>
    </row>
    <row r="3029" spans="1:3">
      <c r="A3029" s="277">
        <v>39861.5625</v>
      </c>
      <c r="B3029" s="1">
        <v>7.2</v>
      </c>
      <c r="C3029" s="1">
        <v>45</v>
      </c>
    </row>
    <row r="3030" spans="1:3">
      <c r="A3030" s="277">
        <v>39861.583333333336</v>
      </c>
      <c r="B3030" s="1">
        <v>7.3</v>
      </c>
      <c r="C3030" s="1">
        <v>45.1</v>
      </c>
    </row>
    <row r="3031" spans="1:3">
      <c r="A3031" s="277">
        <v>39861.604166666664</v>
      </c>
      <c r="B3031" s="1">
        <v>7.7</v>
      </c>
      <c r="C3031" s="1">
        <v>45.9</v>
      </c>
    </row>
    <row r="3032" spans="1:3">
      <c r="A3032" s="277">
        <v>39861.625</v>
      </c>
      <c r="B3032" s="1">
        <v>7.4</v>
      </c>
      <c r="C3032" s="1">
        <v>45.4</v>
      </c>
    </row>
    <row r="3033" spans="1:3">
      <c r="A3033" s="277">
        <v>39861.645833333336</v>
      </c>
      <c r="B3033" s="1">
        <v>7.5</v>
      </c>
      <c r="C3033" s="1">
        <v>45.5</v>
      </c>
    </row>
    <row r="3034" spans="1:3">
      <c r="A3034" s="277">
        <v>39861.666666666664</v>
      </c>
      <c r="B3034" s="1">
        <v>7.5</v>
      </c>
      <c r="C3034" s="1">
        <v>45.5</v>
      </c>
    </row>
    <row r="3035" spans="1:3">
      <c r="A3035" s="277">
        <v>39861.6875</v>
      </c>
      <c r="B3035" s="1">
        <v>7.6</v>
      </c>
      <c r="C3035" s="1">
        <v>45.6</v>
      </c>
    </row>
    <row r="3036" spans="1:3">
      <c r="A3036" s="277">
        <v>39861.708333333336</v>
      </c>
      <c r="B3036" s="1">
        <v>7.6</v>
      </c>
      <c r="C3036" s="1">
        <v>45.7</v>
      </c>
    </row>
    <row r="3037" spans="1:3">
      <c r="A3037" s="277">
        <v>39861.729166666664</v>
      </c>
      <c r="B3037" s="1">
        <v>7.7</v>
      </c>
      <c r="C3037" s="1">
        <v>45.8</v>
      </c>
    </row>
    <row r="3038" spans="1:3">
      <c r="A3038" s="277">
        <v>39861.75</v>
      </c>
      <c r="B3038" s="1">
        <v>7.7</v>
      </c>
      <c r="C3038" s="1">
        <v>45.9</v>
      </c>
    </row>
    <row r="3039" spans="1:3">
      <c r="A3039" s="277">
        <v>39861.770833333336</v>
      </c>
      <c r="B3039" s="1">
        <v>7.7</v>
      </c>
      <c r="C3039" s="1">
        <v>45.9</v>
      </c>
    </row>
    <row r="3040" spans="1:3">
      <c r="A3040" s="277">
        <v>39861.791666666664</v>
      </c>
      <c r="B3040" s="1">
        <v>7.7</v>
      </c>
      <c r="C3040" s="1">
        <v>45.9</v>
      </c>
    </row>
    <row r="3041" spans="1:3">
      <c r="A3041" s="277">
        <v>39861.8125</v>
      </c>
      <c r="B3041" s="1">
        <v>7.7</v>
      </c>
      <c r="C3041" s="1">
        <v>45.9</v>
      </c>
    </row>
    <row r="3042" spans="1:3">
      <c r="A3042" s="277">
        <v>39861.833333333336</v>
      </c>
      <c r="B3042" s="1">
        <v>7.7</v>
      </c>
      <c r="C3042" s="1">
        <v>45.9</v>
      </c>
    </row>
    <row r="3043" spans="1:3">
      <c r="A3043" s="277">
        <v>39861.854166666664</v>
      </c>
      <c r="B3043" s="1">
        <v>7.7</v>
      </c>
      <c r="C3043" s="1">
        <v>45.9</v>
      </c>
    </row>
    <row r="3044" spans="1:3">
      <c r="A3044" s="277">
        <v>39861.875</v>
      </c>
      <c r="B3044" s="1">
        <v>7.7</v>
      </c>
      <c r="C3044" s="1">
        <v>45.9</v>
      </c>
    </row>
    <row r="3045" spans="1:3">
      <c r="A3045" s="277">
        <v>39861.895833333336</v>
      </c>
      <c r="B3045" s="1">
        <v>7.7</v>
      </c>
      <c r="C3045" s="1">
        <v>45.8</v>
      </c>
    </row>
    <row r="3046" spans="1:3">
      <c r="A3046" s="277">
        <v>39861.916666666664</v>
      </c>
      <c r="B3046" s="1">
        <v>7.7</v>
      </c>
      <c r="C3046" s="1">
        <v>45.8</v>
      </c>
    </row>
    <row r="3047" spans="1:3">
      <c r="A3047" s="277">
        <v>39861.9375</v>
      </c>
      <c r="B3047" s="1">
        <v>7.7</v>
      </c>
      <c r="C3047" s="1">
        <v>45.8</v>
      </c>
    </row>
    <row r="3048" spans="1:3">
      <c r="A3048" s="277">
        <v>39861.958333333336</v>
      </c>
      <c r="B3048" s="1">
        <v>7.6</v>
      </c>
      <c r="C3048" s="1">
        <v>45.8</v>
      </c>
    </row>
    <row r="3049" spans="1:3">
      <c r="A3049" s="277">
        <v>39861.979166666664</v>
      </c>
      <c r="B3049" s="1">
        <v>7.6</v>
      </c>
      <c r="C3049" s="1">
        <v>45.8</v>
      </c>
    </row>
    <row r="3050" spans="1:3">
      <c r="A3050" s="277">
        <v>39862</v>
      </c>
      <c r="B3050" s="1">
        <v>7.6</v>
      </c>
      <c r="C3050" s="1">
        <v>45.7</v>
      </c>
    </row>
    <row r="3051" spans="1:3">
      <c r="A3051" s="277">
        <v>39862.020833333336</v>
      </c>
      <c r="B3051" s="1">
        <v>7.6</v>
      </c>
      <c r="C3051" s="1">
        <v>45.7</v>
      </c>
    </row>
    <row r="3052" spans="1:3">
      <c r="A3052" s="277">
        <v>39862.041666666664</v>
      </c>
      <c r="B3052" s="1">
        <v>7.6</v>
      </c>
      <c r="C3052" s="1">
        <v>45.7</v>
      </c>
    </row>
    <row r="3053" spans="1:3">
      <c r="A3053" s="277">
        <v>39862.0625</v>
      </c>
      <c r="B3053" s="1">
        <v>7.6</v>
      </c>
      <c r="C3053" s="1">
        <v>45.6</v>
      </c>
    </row>
    <row r="3054" spans="1:3">
      <c r="A3054" s="277">
        <v>39862.083333333336</v>
      </c>
      <c r="B3054" s="1">
        <v>7.5</v>
      </c>
      <c r="C3054" s="1">
        <v>45.6</v>
      </c>
    </row>
    <row r="3055" spans="1:3">
      <c r="A3055" s="277">
        <v>39862.104166666664</v>
      </c>
      <c r="B3055" s="1">
        <v>7.5</v>
      </c>
      <c r="C3055" s="1">
        <v>45.6</v>
      </c>
    </row>
    <row r="3056" spans="1:3">
      <c r="A3056" s="277">
        <v>39862.125</v>
      </c>
      <c r="B3056" s="1">
        <v>7.5</v>
      </c>
      <c r="C3056" s="1">
        <v>45.6</v>
      </c>
    </row>
    <row r="3057" spans="1:3">
      <c r="A3057" s="277">
        <v>39862.145833333336</v>
      </c>
      <c r="B3057" s="1">
        <v>7.5</v>
      </c>
      <c r="C3057" s="1">
        <v>45.5</v>
      </c>
    </row>
    <row r="3058" spans="1:3">
      <c r="A3058" s="277">
        <v>39862.166666666664</v>
      </c>
      <c r="B3058" s="1">
        <v>7.5</v>
      </c>
      <c r="C3058" s="1">
        <v>45.5</v>
      </c>
    </row>
    <row r="3059" spans="1:3">
      <c r="A3059" s="277">
        <v>39862.1875</v>
      </c>
      <c r="B3059" s="1">
        <v>7.5</v>
      </c>
      <c r="C3059" s="1">
        <v>45.5</v>
      </c>
    </row>
    <row r="3060" spans="1:3">
      <c r="A3060" s="277">
        <v>39862.208333333336</v>
      </c>
      <c r="B3060" s="1">
        <v>7.5</v>
      </c>
      <c r="C3060" s="1">
        <v>45.5</v>
      </c>
    </row>
    <row r="3061" spans="1:3">
      <c r="A3061" s="277">
        <v>39862.229166666664</v>
      </c>
      <c r="B3061" s="1">
        <v>7.5</v>
      </c>
      <c r="C3061" s="1">
        <v>45.5</v>
      </c>
    </row>
    <row r="3062" spans="1:3">
      <c r="A3062" s="277">
        <v>39862.25</v>
      </c>
      <c r="B3062" s="1">
        <v>7.5</v>
      </c>
      <c r="C3062" s="1">
        <v>45.5</v>
      </c>
    </row>
    <row r="3063" spans="1:3">
      <c r="A3063" s="277">
        <v>39862.270833333336</v>
      </c>
      <c r="B3063" s="1">
        <v>7.5</v>
      </c>
      <c r="C3063" s="1">
        <v>45.5</v>
      </c>
    </row>
    <row r="3064" spans="1:3">
      <c r="A3064" s="277">
        <v>39862.291666666664</v>
      </c>
      <c r="B3064" s="1">
        <v>7.5</v>
      </c>
      <c r="C3064" s="1">
        <v>45.5</v>
      </c>
    </row>
    <row r="3065" spans="1:3">
      <c r="A3065" s="277">
        <v>39862.3125</v>
      </c>
      <c r="B3065" s="1">
        <v>7.5</v>
      </c>
      <c r="C3065" s="1">
        <v>45.5</v>
      </c>
    </row>
    <row r="3066" spans="1:3">
      <c r="A3066" s="277">
        <v>39862.333333333336</v>
      </c>
      <c r="B3066" s="1">
        <v>7.5</v>
      </c>
      <c r="C3066" s="1">
        <v>45.5</v>
      </c>
    </row>
    <row r="3067" spans="1:3">
      <c r="A3067" s="277">
        <v>39862.354166666664</v>
      </c>
      <c r="B3067" s="1">
        <v>7.5</v>
      </c>
      <c r="C3067" s="1">
        <v>45.6</v>
      </c>
    </row>
    <row r="3068" spans="1:3">
      <c r="A3068" s="277">
        <v>39862.375</v>
      </c>
      <c r="B3068" s="1">
        <v>7.6</v>
      </c>
      <c r="C3068" s="1">
        <v>45.6</v>
      </c>
    </row>
    <row r="3069" spans="1:3">
      <c r="A3069" s="277">
        <v>39862.395833333336</v>
      </c>
      <c r="B3069" s="1">
        <v>7.6</v>
      </c>
      <c r="C3069" s="1">
        <v>45.7</v>
      </c>
    </row>
    <row r="3070" spans="1:3">
      <c r="A3070" s="277">
        <v>39862.416666666664</v>
      </c>
      <c r="B3070" s="1">
        <v>7.7</v>
      </c>
      <c r="C3070" s="1">
        <v>45.9</v>
      </c>
    </row>
    <row r="3071" spans="1:3">
      <c r="A3071" s="277">
        <v>39862.4375</v>
      </c>
      <c r="B3071" s="1">
        <v>7.8</v>
      </c>
      <c r="C3071" s="1">
        <v>46</v>
      </c>
    </row>
    <row r="3072" spans="1:3">
      <c r="A3072" s="277">
        <v>39862.458333333336</v>
      </c>
      <c r="B3072" s="1">
        <v>7.9</v>
      </c>
      <c r="C3072" s="1">
        <v>46.2</v>
      </c>
    </row>
    <row r="3073" spans="1:3">
      <c r="A3073" s="277">
        <v>39862.479166666664</v>
      </c>
      <c r="B3073" s="1">
        <v>8</v>
      </c>
      <c r="C3073" s="1">
        <v>46.5</v>
      </c>
    </row>
    <row r="3074" spans="1:3">
      <c r="A3074" s="277">
        <v>39862.5</v>
      </c>
      <c r="B3074" s="1">
        <v>8.1999999999999993</v>
      </c>
      <c r="C3074" s="1">
        <v>46.8</v>
      </c>
    </row>
    <row r="3075" spans="1:3">
      <c r="A3075" s="277">
        <v>39862.520833333336</v>
      </c>
      <c r="B3075" s="1">
        <v>8.4</v>
      </c>
      <c r="C3075" s="1">
        <v>47.1</v>
      </c>
    </row>
    <row r="3076" spans="1:3">
      <c r="A3076" s="277">
        <v>39862.541666666664</v>
      </c>
      <c r="B3076" s="1">
        <v>8.5</v>
      </c>
      <c r="C3076" s="1">
        <v>47.3</v>
      </c>
    </row>
    <row r="3077" spans="1:3">
      <c r="A3077" s="277">
        <v>39862.5625</v>
      </c>
      <c r="B3077" s="1">
        <v>8.6999999999999993</v>
      </c>
      <c r="C3077" s="1">
        <v>47.6</v>
      </c>
    </row>
    <row r="3078" spans="1:3">
      <c r="A3078" s="277">
        <v>39862.583333333336</v>
      </c>
      <c r="B3078" s="1">
        <v>8.8000000000000007</v>
      </c>
      <c r="C3078" s="1">
        <v>47.8</v>
      </c>
    </row>
    <row r="3079" spans="1:3">
      <c r="A3079" s="277">
        <v>39862.604166666664</v>
      </c>
      <c r="B3079" s="1">
        <v>9</v>
      </c>
      <c r="C3079" s="1">
        <v>48.3</v>
      </c>
    </row>
    <row r="3080" spans="1:3">
      <c r="A3080" s="277">
        <v>39862.625</v>
      </c>
      <c r="B3080" s="1">
        <v>9.1</v>
      </c>
      <c r="C3080" s="1">
        <v>48.5</v>
      </c>
    </row>
    <row r="3081" spans="1:3">
      <c r="A3081" s="277">
        <v>39862.645833333336</v>
      </c>
      <c r="B3081" s="1">
        <v>9.3000000000000007</v>
      </c>
      <c r="C3081" s="1">
        <v>48.7</v>
      </c>
    </row>
    <row r="3082" spans="1:3">
      <c r="A3082" s="277">
        <v>39862.666666666664</v>
      </c>
      <c r="B3082" s="1">
        <v>9.4</v>
      </c>
      <c r="C3082" s="1">
        <v>48.9</v>
      </c>
    </row>
    <row r="3083" spans="1:3">
      <c r="A3083" s="277">
        <v>39862.6875</v>
      </c>
      <c r="B3083" s="1">
        <v>9.4</v>
      </c>
      <c r="C3083" s="1">
        <v>48.9</v>
      </c>
    </row>
    <row r="3084" spans="1:3">
      <c r="A3084" s="277">
        <v>39862.708333333336</v>
      </c>
      <c r="B3084" s="1">
        <v>9.4</v>
      </c>
      <c r="C3084" s="1">
        <v>48.8</v>
      </c>
    </row>
    <row r="3085" spans="1:3">
      <c r="A3085" s="277">
        <v>39862.729166666664</v>
      </c>
      <c r="B3085" s="1">
        <v>9.3000000000000007</v>
      </c>
      <c r="C3085" s="1">
        <v>48.8</v>
      </c>
    </row>
    <row r="3086" spans="1:3">
      <c r="A3086" s="277">
        <v>39862.75</v>
      </c>
      <c r="B3086" s="1">
        <v>9.3000000000000007</v>
      </c>
      <c r="C3086" s="1">
        <v>48.7</v>
      </c>
    </row>
    <row r="3087" spans="1:3">
      <c r="A3087" s="277">
        <v>39862.770833333336</v>
      </c>
      <c r="B3087" s="1">
        <v>9.3000000000000007</v>
      </c>
      <c r="C3087" s="1">
        <v>48.7</v>
      </c>
    </row>
    <row r="3088" spans="1:3">
      <c r="A3088" s="277">
        <v>39862.791666666664</v>
      </c>
      <c r="B3088" s="1">
        <v>9.3000000000000007</v>
      </c>
      <c r="C3088" s="1">
        <v>48.7</v>
      </c>
    </row>
    <row r="3089" spans="1:3">
      <c r="A3089" s="277">
        <v>39862.8125</v>
      </c>
      <c r="B3089" s="1">
        <v>9.3000000000000007</v>
      </c>
      <c r="C3089" s="1">
        <v>48.8</v>
      </c>
    </row>
    <row r="3090" spans="1:3">
      <c r="A3090" s="277">
        <v>39862.833333333336</v>
      </c>
      <c r="B3090" s="1">
        <v>9.3000000000000007</v>
      </c>
      <c r="C3090" s="1">
        <v>48.8</v>
      </c>
    </row>
    <row r="3091" spans="1:3">
      <c r="A3091" s="277">
        <v>39862.854166666664</v>
      </c>
      <c r="B3091" s="1">
        <v>9.4</v>
      </c>
      <c r="C3091" s="1">
        <v>48.8</v>
      </c>
    </row>
    <row r="3092" spans="1:3">
      <c r="A3092" s="277">
        <v>39862.875</v>
      </c>
      <c r="B3092" s="1">
        <v>9.3000000000000007</v>
      </c>
      <c r="C3092" s="1">
        <v>48.8</v>
      </c>
    </row>
    <row r="3093" spans="1:3">
      <c r="A3093" s="277">
        <v>39862.895833333336</v>
      </c>
      <c r="B3093" s="1">
        <v>9.3000000000000007</v>
      </c>
      <c r="C3093" s="1">
        <v>48.8</v>
      </c>
    </row>
    <row r="3094" spans="1:3">
      <c r="A3094" s="277">
        <v>39862.916666666664</v>
      </c>
      <c r="B3094" s="1">
        <v>9.3000000000000007</v>
      </c>
      <c r="C3094" s="1">
        <v>48.8</v>
      </c>
    </row>
    <row r="3095" spans="1:3">
      <c r="A3095" s="277">
        <v>39862.9375</v>
      </c>
      <c r="B3095" s="1">
        <v>9.3000000000000007</v>
      </c>
      <c r="C3095" s="1">
        <v>48.7</v>
      </c>
    </row>
    <row r="3096" spans="1:3">
      <c r="A3096" s="277">
        <v>39862.958333333336</v>
      </c>
      <c r="B3096" s="1">
        <v>9.1999999999999993</v>
      </c>
      <c r="C3096" s="1">
        <v>48.6</v>
      </c>
    </row>
    <row r="3097" spans="1:3">
      <c r="A3097" s="277">
        <v>39862.979166666664</v>
      </c>
      <c r="B3097" s="1">
        <v>9.1999999999999993</v>
      </c>
      <c r="C3097" s="1">
        <v>48.5</v>
      </c>
    </row>
    <row r="3098" spans="1:3">
      <c r="A3098" s="277">
        <v>39863</v>
      </c>
      <c r="B3098" s="1">
        <v>9.1999999999999993</v>
      </c>
      <c r="C3098" s="1">
        <v>48.5</v>
      </c>
    </row>
    <row r="3099" spans="1:3">
      <c r="A3099" s="277">
        <v>39863.020833333336</v>
      </c>
      <c r="B3099" s="1">
        <v>9.1</v>
      </c>
      <c r="C3099" s="1">
        <v>48.4</v>
      </c>
    </row>
    <row r="3100" spans="1:3">
      <c r="A3100" s="277">
        <v>39863.041666666664</v>
      </c>
      <c r="B3100" s="1">
        <v>9</v>
      </c>
      <c r="C3100" s="1">
        <v>48.3</v>
      </c>
    </row>
    <row r="3101" spans="1:3">
      <c r="A3101" s="277">
        <v>39863.0625</v>
      </c>
      <c r="B3101" s="1">
        <v>9</v>
      </c>
      <c r="C3101" s="1">
        <v>48.1</v>
      </c>
    </row>
    <row r="3102" spans="1:3">
      <c r="A3102" s="277">
        <v>39863.083333333336</v>
      </c>
      <c r="B3102" s="1">
        <v>8.9</v>
      </c>
      <c r="C3102" s="1">
        <v>48</v>
      </c>
    </row>
    <row r="3103" spans="1:3">
      <c r="A3103" s="277">
        <v>39863.104166666664</v>
      </c>
      <c r="B3103" s="1">
        <v>8.8000000000000007</v>
      </c>
      <c r="C3103" s="1">
        <v>47.9</v>
      </c>
    </row>
    <row r="3104" spans="1:3">
      <c r="A3104" s="277">
        <v>39863.125</v>
      </c>
      <c r="B3104" s="1">
        <v>8.6999999999999993</v>
      </c>
      <c r="C3104" s="1">
        <v>47.7</v>
      </c>
    </row>
    <row r="3105" spans="1:3">
      <c r="A3105" s="277">
        <v>39863.145833333336</v>
      </c>
      <c r="B3105" s="1">
        <v>8.6</v>
      </c>
      <c r="C3105" s="1">
        <v>47.6</v>
      </c>
    </row>
    <row r="3106" spans="1:3">
      <c r="A3106" s="277">
        <v>39863.166666666664</v>
      </c>
      <c r="B3106" s="1">
        <v>8.6</v>
      </c>
      <c r="C3106" s="1">
        <v>47.5</v>
      </c>
    </row>
    <row r="3107" spans="1:3">
      <c r="A3107" s="277">
        <v>39863.1875</v>
      </c>
      <c r="B3107" s="1">
        <v>8.5</v>
      </c>
      <c r="C3107" s="1">
        <v>47.3</v>
      </c>
    </row>
    <row r="3108" spans="1:3">
      <c r="A3108" s="277">
        <v>39863.208333333336</v>
      </c>
      <c r="B3108" s="1">
        <v>8.4</v>
      </c>
      <c r="C3108" s="1">
        <v>47.2</v>
      </c>
    </row>
    <row r="3109" spans="1:3">
      <c r="A3109" s="277">
        <v>39863.229166666664</v>
      </c>
      <c r="B3109" s="1">
        <v>8.4</v>
      </c>
      <c r="C3109" s="1">
        <v>47.1</v>
      </c>
    </row>
    <row r="3110" spans="1:3">
      <c r="A3110" s="277">
        <v>39863.25</v>
      </c>
      <c r="B3110" s="1">
        <v>8.3000000000000007</v>
      </c>
      <c r="C3110" s="1">
        <v>46.9</v>
      </c>
    </row>
    <row r="3111" spans="1:3">
      <c r="A3111" s="277">
        <v>39863.270833333336</v>
      </c>
      <c r="B3111" s="1">
        <v>8.1999999999999993</v>
      </c>
      <c r="C3111" s="1">
        <v>46.8</v>
      </c>
    </row>
    <row r="3112" spans="1:3">
      <c r="A3112" s="277">
        <v>39863.291666666664</v>
      </c>
      <c r="B3112" s="1">
        <v>8.1999999999999993</v>
      </c>
      <c r="C3112" s="1">
        <v>46.7</v>
      </c>
    </row>
    <row r="3113" spans="1:3">
      <c r="A3113" s="277">
        <v>39863.3125</v>
      </c>
      <c r="B3113" s="1">
        <v>8.1</v>
      </c>
      <c r="C3113" s="1">
        <v>46.6</v>
      </c>
    </row>
    <row r="3114" spans="1:3">
      <c r="A3114" s="277">
        <v>39863.333333333336</v>
      </c>
      <c r="B3114" s="1">
        <v>8.1</v>
      </c>
      <c r="C3114" s="1">
        <v>46.5</v>
      </c>
    </row>
    <row r="3115" spans="1:3">
      <c r="A3115" s="277">
        <v>39863.354166666664</v>
      </c>
      <c r="B3115" s="1">
        <v>8</v>
      </c>
      <c r="C3115" s="1">
        <v>46.5</v>
      </c>
    </row>
    <row r="3116" spans="1:3">
      <c r="A3116" s="277">
        <v>39863.375</v>
      </c>
      <c r="B3116" s="1">
        <v>8.1</v>
      </c>
      <c r="C3116" s="1">
        <v>46.5</v>
      </c>
    </row>
    <row r="3117" spans="1:3">
      <c r="A3117" s="277">
        <v>39863.395833333336</v>
      </c>
      <c r="B3117" s="1">
        <v>8.1</v>
      </c>
      <c r="C3117" s="1">
        <v>46.6</v>
      </c>
    </row>
    <row r="3118" spans="1:3">
      <c r="A3118" s="277">
        <v>39863.416666666664</v>
      </c>
      <c r="B3118" s="1">
        <v>8.1999999999999993</v>
      </c>
      <c r="C3118" s="1">
        <v>46.7</v>
      </c>
    </row>
    <row r="3119" spans="1:3">
      <c r="A3119" s="277">
        <v>39863.4375</v>
      </c>
      <c r="B3119" s="1">
        <v>8.3000000000000007</v>
      </c>
      <c r="C3119" s="1">
        <v>46.9</v>
      </c>
    </row>
    <row r="3120" spans="1:3">
      <c r="A3120" s="277">
        <v>39863.458333333336</v>
      </c>
      <c r="B3120" s="1">
        <v>8.4</v>
      </c>
      <c r="C3120" s="1">
        <v>47.2</v>
      </c>
    </row>
    <row r="3121" spans="1:3">
      <c r="A3121" s="277">
        <v>39863.479166666664</v>
      </c>
      <c r="B3121" s="1">
        <v>8.6</v>
      </c>
      <c r="C3121" s="1">
        <v>47.4</v>
      </c>
    </row>
    <row r="3122" spans="1:3">
      <c r="A3122" s="277">
        <v>39863.5</v>
      </c>
      <c r="B3122" s="1">
        <v>8.6999999999999993</v>
      </c>
      <c r="C3122" s="1">
        <v>47.7</v>
      </c>
    </row>
    <row r="3123" spans="1:3">
      <c r="A3123" s="277">
        <v>39863.520833333336</v>
      </c>
      <c r="B3123" s="1">
        <v>8.9</v>
      </c>
      <c r="C3123" s="1">
        <v>48</v>
      </c>
    </row>
    <row r="3124" spans="1:3">
      <c r="A3124" s="277">
        <v>39863.541666666664</v>
      </c>
      <c r="B3124" s="1">
        <v>9</v>
      </c>
      <c r="C3124" s="1">
        <v>48.2</v>
      </c>
    </row>
    <row r="3125" spans="1:3">
      <c r="A3125" s="277">
        <v>39863.5625</v>
      </c>
      <c r="B3125" s="1">
        <v>9.1999999999999993</v>
      </c>
      <c r="C3125" s="1">
        <v>48.5</v>
      </c>
    </row>
    <row r="3126" spans="1:3">
      <c r="A3126" s="277">
        <v>39863.583333333336</v>
      </c>
      <c r="B3126" s="1">
        <v>9.3000000000000007</v>
      </c>
      <c r="C3126" s="1">
        <v>48.7</v>
      </c>
    </row>
    <row r="3127" spans="1:3">
      <c r="A3127" s="277">
        <v>39863.604166666664</v>
      </c>
      <c r="B3127" s="1">
        <v>9.4</v>
      </c>
      <c r="C3127" s="1">
        <v>48.9</v>
      </c>
    </row>
    <row r="3128" spans="1:3">
      <c r="A3128" s="277">
        <v>39863.625</v>
      </c>
      <c r="B3128" s="1">
        <v>9.5</v>
      </c>
      <c r="C3128" s="1">
        <v>49.1</v>
      </c>
    </row>
    <row r="3129" spans="1:3">
      <c r="A3129" s="277">
        <v>39863.645833333336</v>
      </c>
      <c r="B3129" s="1">
        <v>9.6</v>
      </c>
      <c r="C3129" s="1">
        <v>49.2</v>
      </c>
    </row>
    <row r="3130" spans="1:3">
      <c r="A3130" s="277">
        <v>39863.666666666664</v>
      </c>
      <c r="B3130" s="1">
        <v>9.6</v>
      </c>
      <c r="C3130" s="1">
        <v>49.3</v>
      </c>
    </row>
    <row r="3131" spans="1:3">
      <c r="A3131" s="277">
        <v>39863.6875</v>
      </c>
      <c r="B3131" s="1">
        <v>9.6999999999999993</v>
      </c>
      <c r="C3131" s="1">
        <v>49.4</v>
      </c>
    </row>
    <row r="3132" spans="1:3">
      <c r="A3132" s="277">
        <v>39863.708333333336</v>
      </c>
      <c r="B3132" s="1">
        <v>9.6999999999999993</v>
      </c>
      <c r="C3132" s="1">
        <v>49.4</v>
      </c>
    </row>
    <row r="3133" spans="1:3">
      <c r="A3133" s="277">
        <v>39863.729166666664</v>
      </c>
      <c r="B3133" s="1">
        <v>9.6999999999999993</v>
      </c>
      <c r="C3133" s="1">
        <v>49.4</v>
      </c>
    </row>
    <row r="3134" spans="1:3">
      <c r="A3134" s="277">
        <v>39863.75</v>
      </c>
      <c r="B3134" s="1">
        <v>9.6999999999999993</v>
      </c>
      <c r="C3134" s="1">
        <v>49.4</v>
      </c>
    </row>
    <row r="3135" spans="1:3">
      <c r="A3135" s="277">
        <v>39863.770833333336</v>
      </c>
      <c r="B3135" s="1">
        <v>9.6999999999999993</v>
      </c>
      <c r="C3135" s="1">
        <v>49.4</v>
      </c>
    </row>
    <row r="3136" spans="1:3">
      <c r="A3136" s="277">
        <v>39863.791666666664</v>
      </c>
      <c r="B3136" s="1">
        <v>9.6999999999999993</v>
      </c>
      <c r="C3136" s="1">
        <v>49.4</v>
      </c>
    </row>
    <row r="3137" spans="1:3">
      <c r="A3137" s="277">
        <v>39863.8125</v>
      </c>
      <c r="B3137" s="1">
        <v>9.6</v>
      </c>
      <c r="C3137" s="1">
        <v>49.3</v>
      </c>
    </row>
    <row r="3138" spans="1:3">
      <c r="A3138" s="277">
        <v>39863.833333333336</v>
      </c>
      <c r="B3138" s="1">
        <v>9.6</v>
      </c>
      <c r="C3138" s="1">
        <v>49.3</v>
      </c>
    </row>
    <row r="3139" spans="1:3">
      <c r="A3139" s="277">
        <v>39863.854166666664</v>
      </c>
      <c r="B3139" s="1">
        <v>9.6</v>
      </c>
      <c r="C3139" s="1">
        <v>49.2</v>
      </c>
    </row>
    <row r="3140" spans="1:3">
      <c r="A3140" s="277">
        <v>39863.875</v>
      </c>
      <c r="B3140" s="1">
        <v>9.6</v>
      </c>
      <c r="C3140" s="1">
        <v>49.2</v>
      </c>
    </row>
    <row r="3141" spans="1:3">
      <c r="A3141" s="277">
        <v>39863.895833333336</v>
      </c>
      <c r="B3141" s="1">
        <v>9.6</v>
      </c>
      <c r="C3141" s="1">
        <v>49.2</v>
      </c>
    </row>
    <row r="3142" spans="1:3">
      <c r="A3142" s="277">
        <v>39863.916666666664</v>
      </c>
      <c r="B3142" s="1">
        <v>9.5</v>
      </c>
      <c r="C3142" s="1">
        <v>49.2</v>
      </c>
    </row>
    <row r="3143" spans="1:3">
      <c r="A3143" s="277">
        <v>39863.9375</v>
      </c>
      <c r="B3143" s="1">
        <v>9.5</v>
      </c>
      <c r="C3143" s="1">
        <v>49.1</v>
      </c>
    </row>
    <row r="3144" spans="1:3">
      <c r="A3144" s="277">
        <v>39863.958333333336</v>
      </c>
      <c r="B3144" s="1">
        <v>9.5</v>
      </c>
      <c r="C3144" s="1">
        <v>49.1</v>
      </c>
    </row>
    <row r="3145" spans="1:3">
      <c r="A3145" s="277">
        <v>39863.979166666664</v>
      </c>
      <c r="B3145" s="1">
        <v>9.5</v>
      </c>
      <c r="C3145" s="1">
        <v>49</v>
      </c>
    </row>
    <row r="3146" spans="1:3">
      <c r="A3146" s="277">
        <v>39864</v>
      </c>
      <c r="B3146" s="1">
        <v>9.4</v>
      </c>
      <c r="C3146" s="1">
        <v>48.9</v>
      </c>
    </row>
    <row r="3147" spans="1:3">
      <c r="A3147" s="277">
        <v>39864.020833333336</v>
      </c>
      <c r="B3147" s="1">
        <v>9.3000000000000007</v>
      </c>
      <c r="C3147" s="1">
        <v>48.8</v>
      </c>
    </row>
    <row r="3148" spans="1:3">
      <c r="A3148" s="277">
        <v>39864.041666666664</v>
      </c>
      <c r="B3148" s="1">
        <v>9.3000000000000007</v>
      </c>
      <c r="C3148" s="1">
        <v>48.7</v>
      </c>
    </row>
    <row r="3149" spans="1:3">
      <c r="A3149" s="277">
        <v>39864.0625</v>
      </c>
      <c r="B3149" s="1">
        <v>9.1999999999999993</v>
      </c>
      <c r="C3149" s="1">
        <v>48.6</v>
      </c>
    </row>
    <row r="3150" spans="1:3">
      <c r="A3150" s="277">
        <v>39864.083333333336</v>
      </c>
      <c r="B3150" s="1">
        <v>9.1999999999999993</v>
      </c>
      <c r="C3150" s="1">
        <v>48.5</v>
      </c>
    </row>
    <row r="3151" spans="1:3">
      <c r="A3151" s="277">
        <v>39864.104166666664</v>
      </c>
      <c r="B3151" s="1">
        <v>9.1999999999999993</v>
      </c>
      <c r="C3151" s="1">
        <v>48.5</v>
      </c>
    </row>
    <row r="3152" spans="1:3">
      <c r="A3152" s="277">
        <v>39864.125</v>
      </c>
      <c r="B3152" s="1">
        <v>9.1</v>
      </c>
      <c r="C3152" s="1">
        <v>48.4</v>
      </c>
    </row>
    <row r="3153" spans="1:3">
      <c r="A3153" s="277">
        <v>39864.145833333336</v>
      </c>
      <c r="B3153" s="1">
        <v>9</v>
      </c>
      <c r="C3153" s="1">
        <v>48.2</v>
      </c>
    </row>
    <row r="3154" spans="1:3">
      <c r="A3154" s="277">
        <v>39864.166666666664</v>
      </c>
      <c r="B3154" s="1">
        <v>8.9</v>
      </c>
      <c r="C3154" s="1">
        <v>48</v>
      </c>
    </row>
    <row r="3155" spans="1:3">
      <c r="A3155" s="277">
        <v>39864.1875</v>
      </c>
      <c r="B3155" s="1">
        <v>8.9</v>
      </c>
      <c r="C3155" s="1">
        <v>48</v>
      </c>
    </row>
    <row r="3156" spans="1:3">
      <c r="A3156" s="277">
        <v>39864.208333333336</v>
      </c>
      <c r="B3156" s="1">
        <v>8.8000000000000007</v>
      </c>
      <c r="C3156" s="1">
        <v>47.8</v>
      </c>
    </row>
    <row r="3157" spans="1:3">
      <c r="A3157" s="277">
        <v>39864.229166666664</v>
      </c>
      <c r="B3157" s="1">
        <v>8.6999999999999993</v>
      </c>
      <c r="C3157" s="1">
        <v>47.7</v>
      </c>
    </row>
    <row r="3158" spans="1:3">
      <c r="A3158" s="277">
        <v>39864.25</v>
      </c>
      <c r="B3158" s="1">
        <v>8.6999999999999993</v>
      </c>
      <c r="C3158" s="1">
        <v>47.6</v>
      </c>
    </row>
    <row r="3159" spans="1:3">
      <c r="A3159" s="277">
        <v>39864.270833333336</v>
      </c>
      <c r="B3159" s="1">
        <v>8.6</v>
      </c>
      <c r="C3159" s="1">
        <v>47.5</v>
      </c>
    </row>
    <row r="3160" spans="1:3">
      <c r="A3160" s="277">
        <v>39864.291666666664</v>
      </c>
      <c r="B3160" s="1">
        <v>8.5</v>
      </c>
      <c r="C3160" s="1">
        <v>47.3</v>
      </c>
    </row>
    <row r="3161" spans="1:3">
      <c r="A3161" s="277">
        <v>39864.3125</v>
      </c>
      <c r="B3161" s="1">
        <v>8.4</v>
      </c>
      <c r="C3161" s="1">
        <v>47.2</v>
      </c>
    </row>
    <row r="3162" spans="1:3">
      <c r="A3162" s="277">
        <v>39864.333333333336</v>
      </c>
      <c r="B3162" s="1">
        <v>8.4</v>
      </c>
      <c r="C3162" s="1">
        <v>47.1</v>
      </c>
    </row>
    <row r="3163" spans="1:3">
      <c r="A3163" s="277">
        <v>39864.354166666664</v>
      </c>
      <c r="B3163" s="1">
        <v>8.4</v>
      </c>
      <c r="C3163" s="1">
        <v>47.1</v>
      </c>
    </row>
    <row r="3164" spans="1:3">
      <c r="A3164" s="277">
        <v>39864.375</v>
      </c>
      <c r="B3164" s="1">
        <v>8.4</v>
      </c>
      <c r="C3164" s="1">
        <v>47.1</v>
      </c>
    </row>
    <row r="3165" spans="1:3">
      <c r="A3165" s="277">
        <v>39864.395833333336</v>
      </c>
      <c r="B3165" s="1">
        <v>8.4</v>
      </c>
      <c r="C3165" s="1">
        <v>47.2</v>
      </c>
    </row>
    <row r="3166" spans="1:3">
      <c r="A3166" s="277">
        <v>39864.416666666664</v>
      </c>
      <c r="B3166" s="1">
        <v>8.5</v>
      </c>
      <c r="C3166" s="1">
        <v>47.4</v>
      </c>
    </row>
    <row r="3167" spans="1:3">
      <c r="A3167" s="277">
        <v>39864.4375</v>
      </c>
      <c r="B3167" s="1">
        <v>8.6</v>
      </c>
      <c r="C3167" s="1">
        <v>47.6</v>
      </c>
    </row>
    <row r="3168" spans="1:3">
      <c r="A3168" s="277">
        <v>39864.458333333336</v>
      </c>
      <c r="B3168" s="1">
        <v>8.8000000000000007</v>
      </c>
      <c r="C3168" s="1">
        <v>47.9</v>
      </c>
    </row>
    <row r="3169" spans="1:3">
      <c r="A3169" s="277">
        <v>39864.479166666664</v>
      </c>
      <c r="B3169" s="1">
        <v>9</v>
      </c>
      <c r="C3169" s="1">
        <v>48.2</v>
      </c>
    </row>
    <row r="3170" spans="1:3">
      <c r="A3170" s="277">
        <v>39864.5</v>
      </c>
      <c r="B3170" s="1">
        <v>9.1999999999999993</v>
      </c>
      <c r="C3170" s="1">
        <v>48.5</v>
      </c>
    </row>
    <row r="3171" spans="1:3">
      <c r="A3171" s="277">
        <v>39864.520833333336</v>
      </c>
      <c r="B3171" s="1">
        <v>9.4</v>
      </c>
      <c r="C3171" s="1">
        <v>48.9</v>
      </c>
    </row>
    <row r="3172" spans="1:3">
      <c r="A3172" s="277">
        <v>39864.541666666664</v>
      </c>
      <c r="B3172" s="1">
        <v>9.6</v>
      </c>
      <c r="C3172" s="1">
        <v>49.2</v>
      </c>
    </row>
    <row r="3173" spans="1:3">
      <c r="A3173" s="277">
        <v>39864.5625</v>
      </c>
      <c r="B3173" s="1">
        <v>9.8000000000000007</v>
      </c>
      <c r="C3173" s="1">
        <v>49.6</v>
      </c>
    </row>
    <row r="3174" spans="1:3">
      <c r="A3174" s="277">
        <v>39864.583333333336</v>
      </c>
      <c r="B3174" s="1">
        <v>10</v>
      </c>
      <c r="C3174" s="1">
        <v>49.9</v>
      </c>
    </row>
    <row r="3175" spans="1:3">
      <c r="A3175" s="277">
        <v>39864.604166666664</v>
      </c>
      <c r="B3175" s="1">
        <v>10.1</v>
      </c>
      <c r="C3175" s="1">
        <v>50.2</v>
      </c>
    </row>
    <row r="3176" spans="1:3">
      <c r="A3176" s="277">
        <v>39864.625</v>
      </c>
      <c r="B3176" s="1">
        <v>10.199999999999999</v>
      </c>
      <c r="C3176" s="1">
        <v>50.4</v>
      </c>
    </row>
    <row r="3177" spans="1:3">
      <c r="A3177" s="277">
        <v>39864.645833333336</v>
      </c>
      <c r="B3177" s="1">
        <v>10.3</v>
      </c>
      <c r="C3177" s="1">
        <v>50.6</v>
      </c>
    </row>
    <row r="3178" spans="1:3">
      <c r="A3178" s="277">
        <v>39864.666666666664</v>
      </c>
      <c r="B3178" s="1">
        <v>10.4</v>
      </c>
      <c r="C3178" s="1">
        <v>50.7</v>
      </c>
    </row>
    <row r="3179" spans="1:3">
      <c r="A3179" s="277">
        <v>39864.6875</v>
      </c>
      <c r="B3179" s="1">
        <v>10.4</v>
      </c>
      <c r="C3179" s="1">
        <v>50.8</v>
      </c>
    </row>
    <row r="3180" spans="1:3">
      <c r="A3180" s="277">
        <v>39864.708333333336</v>
      </c>
      <c r="B3180" s="1">
        <v>10.4</v>
      </c>
      <c r="C3180" s="1">
        <v>50.7</v>
      </c>
    </row>
    <row r="3181" spans="1:3">
      <c r="A3181" s="277">
        <v>39864.729166666664</v>
      </c>
      <c r="B3181" s="1">
        <v>10.4</v>
      </c>
      <c r="C3181" s="1">
        <v>50.7</v>
      </c>
    </row>
    <row r="3182" spans="1:3">
      <c r="A3182" s="277">
        <v>39864.75</v>
      </c>
      <c r="B3182" s="1">
        <v>10.3</v>
      </c>
      <c r="C3182" s="1">
        <v>50.6</v>
      </c>
    </row>
    <row r="3183" spans="1:3">
      <c r="A3183" s="277">
        <v>39864.770833333336</v>
      </c>
      <c r="B3183" s="1">
        <v>10.3</v>
      </c>
      <c r="C3183" s="1">
        <v>50.6</v>
      </c>
    </row>
    <row r="3184" spans="1:3">
      <c r="A3184" s="277">
        <v>39864.791666666664</v>
      </c>
      <c r="B3184" s="1">
        <v>10.3</v>
      </c>
      <c r="C3184" s="1">
        <v>50.5</v>
      </c>
    </row>
    <row r="3185" spans="1:3">
      <c r="A3185" s="277">
        <v>39864.8125</v>
      </c>
      <c r="B3185" s="1">
        <v>10.199999999999999</v>
      </c>
      <c r="C3185" s="1">
        <v>50.4</v>
      </c>
    </row>
    <row r="3186" spans="1:3">
      <c r="A3186" s="277">
        <v>39864.833333333336</v>
      </c>
      <c r="B3186" s="1">
        <v>10.199999999999999</v>
      </c>
      <c r="C3186" s="1">
        <v>50.3</v>
      </c>
    </row>
    <row r="3187" spans="1:3">
      <c r="A3187" s="277">
        <v>39864.854166666664</v>
      </c>
      <c r="B3187" s="1">
        <v>10.1</v>
      </c>
      <c r="C3187" s="1">
        <v>50.2</v>
      </c>
    </row>
    <row r="3188" spans="1:3">
      <c r="A3188" s="277">
        <v>39864.875</v>
      </c>
      <c r="B3188" s="1">
        <v>10.1</v>
      </c>
      <c r="C3188" s="1">
        <v>50.2</v>
      </c>
    </row>
    <row r="3189" spans="1:3">
      <c r="A3189" s="277">
        <v>39864.895833333336</v>
      </c>
      <c r="B3189" s="1">
        <v>10.1</v>
      </c>
      <c r="C3189" s="1">
        <v>50.1</v>
      </c>
    </row>
    <row r="3190" spans="1:3">
      <c r="A3190" s="277">
        <v>39864.916666666664</v>
      </c>
      <c r="B3190" s="1">
        <v>10</v>
      </c>
      <c r="C3190" s="1">
        <v>50</v>
      </c>
    </row>
    <row r="3191" spans="1:3">
      <c r="A3191" s="277">
        <v>39864.9375</v>
      </c>
      <c r="B3191" s="1">
        <v>9.9</v>
      </c>
      <c r="C3191" s="1">
        <v>49.9</v>
      </c>
    </row>
    <row r="3192" spans="1:3">
      <c r="A3192" s="277">
        <v>39864.958333333336</v>
      </c>
      <c r="B3192" s="1">
        <v>9.9</v>
      </c>
      <c r="C3192" s="1">
        <v>49.8</v>
      </c>
    </row>
    <row r="3193" spans="1:3">
      <c r="A3193" s="277">
        <v>39864.979166666664</v>
      </c>
      <c r="B3193" s="1">
        <v>9.8000000000000007</v>
      </c>
      <c r="C3193" s="1">
        <v>49.6</v>
      </c>
    </row>
    <row r="3194" spans="1:3">
      <c r="A3194" s="277">
        <v>39865</v>
      </c>
      <c r="B3194" s="1">
        <v>9.8000000000000007</v>
      </c>
      <c r="C3194" s="1">
        <v>49.6</v>
      </c>
    </row>
    <row r="3195" spans="1:3">
      <c r="A3195" s="277">
        <v>39865.020833333336</v>
      </c>
      <c r="B3195" s="1">
        <v>9.6999999999999993</v>
      </c>
      <c r="C3195" s="1">
        <v>49.5</v>
      </c>
    </row>
    <row r="3196" spans="1:3">
      <c r="A3196" s="277">
        <v>39865.041666666664</v>
      </c>
      <c r="B3196" s="1">
        <v>9.6999999999999993</v>
      </c>
      <c r="C3196" s="1">
        <v>49.4</v>
      </c>
    </row>
    <row r="3197" spans="1:3">
      <c r="A3197" s="277">
        <v>39865.0625</v>
      </c>
      <c r="B3197" s="1">
        <v>9.6</v>
      </c>
      <c r="C3197" s="1">
        <v>49.2</v>
      </c>
    </row>
    <row r="3198" spans="1:3">
      <c r="A3198" s="277">
        <v>39865.083333333336</v>
      </c>
      <c r="B3198" s="1">
        <v>9.5</v>
      </c>
      <c r="C3198" s="1">
        <v>49.2</v>
      </c>
    </row>
    <row r="3199" spans="1:3">
      <c r="A3199" s="277">
        <v>39865.104166666664</v>
      </c>
      <c r="B3199" s="1">
        <v>9.5</v>
      </c>
      <c r="C3199" s="1">
        <v>49</v>
      </c>
    </row>
    <row r="3200" spans="1:3">
      <c r="A3200" s="277">
        <v>39865.125</v>
      </c>
      <c r="B3200" s="1">
        <v>9.4</v>
      </c>
      <c r="C3200" s="1">
        <v>48.8</v>
      </c>
    </row>
    <row r="3201" spans="1:3">
      <c r="A3201" s="277">
        <v>39865.145833333336</v>
      </c>
      <c r="B3201" s="1">
        <v>9.3000000000000007</v>
      </c>
      <c r="C3201" s="1">
        <v>48.7</v>
      </c>
    </row>
    <row r="3202" spans="1:3">
      <c r="A3202" s="277">
        <v>39865.166666666664</v>
      </c>
      <c r="B3202" s="1">
        <v>9.1999999999999993</v>
      </c>
      <c r="C3202" s="1">
        <v>48.5</v>
      </c>
    </row>
    <row r="3203" spans="1:3">
      <c r="A3203" s="277">
        <v>39865.1875</v>
      </c>
      <c r="B3203" s="1">
        <v>9.1</v>
      </c>
      <c r="C3203" s="1">
        <v>48.4</v>
      </c>
    </row>
    <row r="3204" spans="1:3">
      <c r="A3204" s="277">
        <v>39865.208333333336</v>
      </c>
      <c r="B3204" s="1">
        <v>9</v>
      </c>
      <c r="C3204" s="1">
        <v>48.2</v>
      </c>
    </row>
    <row r="3205" spans="1:3">
      <c r="A3205" s="277">
        <v>39865.229166666664</v>
      </c>
      <c r="B3205" s="1">
        <v>8.9</v>
      </c>
      <c r="C3205" s="1">
        <v>48</v>
      </c>
    </row>
    <row r="3206" spans="1:3">
      <c r="A3206" s="277">
        <v>39865.25</v>
      </c>
      <c r="B3206" s="1">
        <v>8.8000000000000007</v>
      </c>
      <c r="C3206" s="1">
        <v>47.9</v>
      </c>
    </row>
    <row r="3207" spans="1:3">
      <c r="A3207" s="277">
        <v>39865.270833333336</v>
      </c>
      <c r="B3207" s="1">
        <v>8.6999999999999993</v>
      </c>
      <c r="C3207" s="1">
        <v>47.7</v>
      </c>
    </row>
    <row r="3208" spans="1:3">
      <c r="A3208" s="277">
        <v>39865.291666666664</v>
      </c>
      <c r="B3208" s="1">
        <v>8.6999999999999993</v>
      </c>
      <c r="C3208" s="1">
        <v>47.6</v>
      </c>
    </row>
    <row r="3209" spans="1:3">
      <c r="A3209" s="277">
        <v>39865.3125</v>
      </c>
      <c r="B3209" s="1">
        <v>8.6</v>
      </c>
      <c r="C3209" s="1">
        <v>47.5</v>
      </c>
    </row>
    <row r="3210" spans="1:3">
      <c r="A3210" s="277">
        <v>39865.333333333336</v>
      </c>
      <c r="B3210" s="1">
        <v>8.6</v>
      </c>
      <c r="C3210" s="1">
        <v>47.4</v>
      </c>
    </row>
    <row r="3211" spans="1:3">
      <c r="A3211" s="277">
        <v>39865.354166666664</v>
      </c>
      <c r="B3211" s="1">
        <v>8.6</v>
      </c>
      <c r="C3211" s="1">
        <v>47.4</v>
      </c>
    </row>
    <row r="3212" spans="1:3">
      <c r="A3212" s="277">
        <v>39865.375</v>
      </c>
      <c r="B3212" s="1">
        <v>8.6</v>
      </c>
      <c r="C3212" s="1">
        <v>47.4</v>
      </c>
    </row>
    <row r="3213" spans="1:3">
      <c r="A3213" s="277">
        <v>39865.395833333336</v>
      </c>
      <c r="B3213" s="1">
        <v>8.6</v>
      </c>
      <c r="C3213" s="1">
        <v>47.6</v>
      </c>
    </row>
    <row r="3214" spans="1:3">
      <c r="A3214" s="277">
        <v>39865.416666666664</v>
      </c>
      <c r="B3214" s="1">
        <v>8.6999999999999993</v>
      </c>
      <c r="C3214" s="1">
        <v>47.7</v>
      </c>
    </row>
    <row r="3215" spans="1:3">
      <c r="A3215" s="277">
        <v>39865.4375</v>
      </c>
      <c r="B3215" s="1">
        <v>8.9</v>
      </c>
      <c r="C3215" s="1">
        <v>48</v>
      </c>
    </row>
    <row r="3216" spans="1:3">
      <c r="A3216" s="277">
        <v>39865.458333333336</v>
      </c>
      <c r="B3216" s="1">
        <v>9.1</v>
      </c>
      <c r="C3216" s="1">
        <v>48.4</v>
      </c>
    </row>
    <row r="3217" spans="1:3">
      <c r="A3217" s="277">
        <v>39865.479166666664</v>
      </c>
      <c r="B3217" s="1">
        <v>9.3000000000000007</v>
      </c>
      <c r="C3217" s="1">
        <v>48.8</v>
      </c>
    </row>
    <row r="3218" spans="1:3">
      <c r="A3218" s="277">
        <v>39865.5</v>
      </c>
      <c r="B3218" s="1">
        <v>9.5</v>
      </c>
      <c r="C3218" s="1">
        <v>49.1</v>
      </c>
    </row>
    <row r="3219" spans="1:3">
      <c r="A3219" s="277">
        <v>39865.520833333336</v>
      </c>
      <c r="B3219" s="1">
        <v>9.6999999999999993</v>
      </c>
      <c r="C3219" s="1">
        <v>49.4</v>
      </c>
    </row>
    <row r="3220" spans="1:3">
      <c r="A3220" s="277">
        <v>39865.541666666664</v>
      </c>
      <c r="B3220" s="1">
        <v>9.8000000000000007</v>
      </c>
      <c r="C3220" s="1">
        <v>49.6</v>
      </c>
    </row>
    <row r="3221" spans="1:3">
      <c r="A3221" s="277">
        <v>39865.5625</v>
      </c>
      <c r="B3221" s="1">
        <v>9.9</v>
      </c>
      <c r="C3221" s="1">
        <v>49.7</v>
      </c>
    </row>
    <row r="3222" spans="1:3">
      <c r="A3222" s="277">
        <v>39865.583333333336</v>
      </c>
      <c r="B3222" s="1">
        <v>10</v>
      </c>
      <c r="C3222" s="1">
        <v>49.9</v>
      </c>
    </row>
    <row r="3223" spans="1:3">
      <c r="A3223" s="277">
        <v>39865.604166666664</v>
      </c>
      <c r="B3223" s="1">
        <v>10.1</v>
      </c>
      <c r="C3223" s="1">
        <v>50.2</v>
      </c>
    </row>
    <row r="3224" spans="1:3">
      <c r="A3224" s="277">
        <v>39865.625</v>
      </c>
      <c r="B3224" s="1">
        <v>10.199999999999999</v>
      </c>
      <c r="C3224" s="1">
        <v>50.4</v>
      </c>
    </row>
    <row r="3225" spans="1:3">
      <c r="A3225" s="277">
        <v>39865.645833333336</v>
      </c>
      <c r="B3225" s="1">
        <v>10.199999999999999</v>
      </c>
      <c r="C3225" s="1">
        <v>50.4</v>
      </c>
    </row>
    <row r="3226" spans="1:3">
      <c r="A3226" s="277">
        <v>39865.666666666664</v>
      </c>
      <c r="B3226" s="1">
        <v>10.199999999999999</v>
      </c>
      <c r="C3226" s="1">
        <v>50.4</v>
      </c>
    </row>
    <row r="3227" spans="1:3">
      <c r="A3227" s="277">
        <v>39865.6875</v>
      </c>
      <c r="B3227" s="1">
        <v>10.3</v>
      </c>
      <c r="C3227" s="1">
        <v>50.6</v>
      </c>
    </row>
    <row r="3228" spans="1:3">
      <c r="A3228" s="277">
        <v>39865.708333333336</v>
      </c>
      <c r="B3228" s="1">
        <v>10.3</v>
      </c>
      <c r="C3228" s="1">
        <v>50.6</v>
      </c>
    </row>
    <row r="3229" spans="1:3">
      <c r="A3229" s="277">
        <v>39865.729166666664</v>
      </c>
      <c r="B3229" s="1">
        <v>10.3</v>
      </c>
      <c r="C3229" s="1">
        <v>50.5</v>
      </c>
    </row>
    <row r="3230" spans="1:3">
      <c r="A3230" s="277">
        <v>39865.75</v>
      </c>
      <c r="B3230" s="1">
        <v>10.199999999999999</v>
      </c>
      <c r="C3230" s="1">
        <v>50.4</v>
      </c>
    </row>
    <row r="3231" spans="1:3">
      <c r="A3231" s="277">
        <v>39865.770833333336</v>
      </c>
      <c r="B3231" s="1">
        <v>10.199999999999999</v>
      </c>
      <c r="C3231" s="1">
        <v>50.4</v>
      </c>
    </row>
    <row r="3232" spans="1:3">
      <c r="A3232" s="277">
        <v>39865.791666666664</v>
      </c>
      <c r="B3232" s="1">
        <v>10.199999999999999</v>
      </c>
      <c r="C3232" s="1">
        <v>50.4</v>
      </c>
    </row>
    <row r="3233" spans="1:3">
      <c r="A3233" s="277">
        <v>39865.8125</v>
      </c>
      <c r="B3233" s="1">
        <v>10.199999999999999</v>
      </c>
      <c r="C3233" s="1">
        <v>50.4</v>
      </c>
    </row>
    <row r="3234" spans="1:3">
      <c r="A3234" s="277">
        <v>39865.833333333336</v>
      </c>
      <c r="B3234" s="1">
        <v>10.199999999999999</v>
      </c>
      <c r="C3234" s="1">
        <v>50.4</v>
      </c>
    </row>
    <row r="3235" spans="1:3">
      <c r="A3235" s="277">
        <v>39865.854166666664</v>
      </c>
      <c r="B3235" s="1">
        <v>10.199999999999999</v>
      </c>
      <c r="C3235" s="1">
        <v>50.4</v>
      </c>
    </row>
    <row r="3236" spans="1:3">
      <c r="A3236" s="277">
        <v>39865.875</v>
      </c>
      <c r="B3236" s="1">
        <v>10.199999999999999</v>
      </c>
      <c r="C3236" s="1">
        <v>50.4</v>
      </c>
    </row>
    <row r="3237" spans="1:3">
      <c r="A3237" s="277">
        <v>39865.895833333336</v>
      </c>
      <c r="B3237" s="1">
        <v>10.199999999999999</v>
      </c>
      <c r="C3237" s="1">
        <v>50.4</v>
      </c>
    </row>
    <row r="3238" spans="1:3">
      <c r="A3238" s="277">
        <v>39865.916666666664</v>
      </c>
      <c r="B3238" s="1">
        <v>10.199999999999999</v>
      </c>
      <c r="C3238" s="1">
        <v>50.4</v>
      </c>
    </row>
    <row r="3239" spans="1:3">
      <c r="A3239" s="277">
        <v>39865.9375</v>
      </c>
      <c r="B3239" s="1">
        <v>10.199999999999999</v>
      </c>
      <c r="C3239" s="1">
        <v>50.4</v>
      </c>
    </row>
    <row r="3240" spans="1:3">
      <c r="A3240" s="277">
        <v>39865.958333333336</v>
      </c>
      <c r="B3240" s="1">
        <v>10.199999999999999</v>
      </c>
      <c r="C3240" s="1">
        <v>50.4</v>
      </c>
    </row>
    <row r="3241" spans="1:3">
      <c r="A3241" s="277">
        <v>39865.979166666664</v>
      </c>
      <c r="B3241" s="1">
        <v>10.199999999999999</v>
      </c>
      <c r="C3241" s="1">
        <v>50.4</v>
      </c>
    </row>
    <row r="3242" spans="1:3">
      <c r="A3242" s="277">
        <v>39866</v>
      </c>
      <c r="B3242" s="1">
        <v>10.199999999999999</v>
      </c>
      <c r="C3242" s="1">
        <v>50.4</v>
      </c>
    </row>
    <row r="3243" spans="1:3">
      <c r="A3243" s="277">
        <v>39866.020833333336</v>
      </c>
      <c r="B3243" s="1">
        <v>10.199999999999999</v>
      </c>
      <c r="C3243" s="1">
        <v>50.4</v>
      </c>
    </row>
    <row r="3244" spans="1:3">
      <c r="A3244" s="277">
        <v>39866.041666666664</v>
      </c>
      <c r="B3244" s="1">
        <v>10.199999999999999</v>
      </c>
      <c r="C3244" s="1">
        <v>50.4</v>
      </c>
    </row>
    <row r="3245" spans="1:3">
      <c r="A3245" s="277">
        <v>39866.0625</v>
      </c>
      <c r="B3245" s="1">
        <v>10.199999999999999</v>
      </c>
      <c r="C3245" s="1">
        <v>50.4</v>
      </c>
    </row>
    <row r="3246" spans="1:3">
      <c r="A3246" s="277">
        <v>39866.083333333336</v>
      </c>
      <c r="B3246" s="1">
        <v>10.199999999999999</v>
      </c>
      <c r="C3246" s="1">
        <v>50.4</v>
      </c>
    </row>
    <row r="3247" spans="1:3">
      <c r="A3247" s="277">
        <v>39866.104166666664</v>
      </c>
      <c r="B3247" s="1">
        <v>10.199999999999999</v>
      </c>
      <c r="C3247" s="1">
        <v>50.4</v>
      </c>
    </row>
    <row r="3248" spans="1:3">
      <c r="A3248" s="277">
        <v>39866.125</v>
      </c>
      <c r="B3248" s="1">
        <v>10.199999999999999</v>
      </c>
      <c r="C3248" s="1">
        <v>50.3</v>
      </c>
    </row>
    <row r="3249" spans="1:3">
      <c r="A3249" s="277">
        <v>39866.145833333336</v>
      </c>
      <c r="B3249" s="1">
        <v>10.1</v>
      </c>
      <c r="C3249" s="1">
        <v>50.3</v>
      </c>
    </row>
    <row r="3250" spans="1:3">
      <c r="A3250" s="277">
        <v>39866.166666666664</v>
      </c>
      <c r="B3250" s="1">
        <v>10.1</v>
      </c>
      <c r="C3250" s="1">
        <v>50.2</v>
      </c>
    </row>
    <row r="3251" spans="1:3">
      <c r="A3251" s="277">
        <v>39866.1875</v>
      </c>
      <c r="B3251" s="1">
        <v>10.1</v>
      </c>
      <c r="C3251" s="1">
        <v>50.1</v>
      </c>
    </row>
    <row r="3252" spans="1:3">
      <c r="A3252" s="277">
        <v>39866.208333333336</v>
      </c>
      <c r="B3252" s="1">
        <v>10.1</v>
      </c>
      <c r="C3252" s="1">
        <v>50.1</v>
      </c>
    </row>
    <row r="3253" spans="1:3">
      <c r="A3253" s="277">
        <v>39866.229166666664</v>
      </c>
      <c r="B3253" s="1">
        <v>10</v>
      </c>
      <c r="C3253" s="1">
        <v>50</v>
      </c>
    </row>
    <row r="3254" spans="1:3">
      <c r="A3254" s="277">
        <v>39866.25</v>
      </c>
      <c r="B3254" s="1">
        <v>10</v>
      </c>
      <c r="C3254" s="1">
        <v>50</v>
      </c>
    </row>
    <row r="3255" spans="1:3">
      <c r="A3255" s="277">
        <v>39866.270833333336</v>
      </c>
      <c r="B3255" s="1">
        <v>10</v>
      </c>
      <c r="C3255" s="1">
        <v>49.9</v>
      </c>
    </row>
    <row r="3256" spans="1:3">
      <c r="A3256" s="277">
        <v>39866.291666666664</v>
      </c>
      <c r="B3256" s="1">
        <v>9.9</v>
      </c>
      <c r="C3256" s="1">
        <v>49.9</v>
      </c>
    </row>
    <row r="3257" spans="1:3">
      <c r="A3257" s="277">
        <v>39866.3125</v>
      </c>
      <c r="B3257" s="1">
        <v>10</v>
      </c>
      <c r="C3257" s="1">
        <v>49.9</v>
      </c>
    </row>
    <row r="3258" spans="1:3">
      <c r="A3258" s="277">
        <v>39866.333333333336</v>
      </c>
      <c r="B3258" s="1">
        <v>10</v>
      </c>
      <c r="C3258" s="1">
        <v>50</v>
      </c>
    </row>
    <row r="3259" spans="1:3">
      <c r="A3259" s="277">
        <v>39866.354166666664</v>
      </c>
      <c r="B3259" s="1">
        <v>10.1</v>
      </c>
      <c r="C3259" s="1">
        <v>50.1</v>
      </c>
    </row>
    <row r="3260" spans="1:3">
      <c r="A3260" s="277">
        <v>39866.375</v>
      </c>
      <c r="B3260" s="1">
        <v>10.1</v>
      </c>
      <c r="C3260" s="1">
        <v>50.3</v>
      </c>
    </row>
    <row r="3261" spans="1:3">
      <c r="A3261" s="277">
        <v>39866.395833333336</v>
      </c>
      <c r="B3261" s="1">
        <v>10</v>
      </c>
      <c r="C3261" s="1">
        <v>50</v>
      </c>
    </row>
    <row r="3262" spans="1:3">
      <c r="A3262" s="277">
        <v>39866.416666666664</v>
      </c>
      <c r="B3262" s="1">
        <v>10</v>
      </c>
      <c r="C3262" s="1">
        <v>49.9</v>
      </c>
    </row>
    <row r="3263" spans="1:3">
      <c r="A3263" s="277">
        <v>39866.4375</v>
      </c>
      <c r="B3263" s="1">
        <v>9.9</v>
      </c>
      <c r="C3263" s="1">
        <v>49.9</v>
      </c>
    </row>
    <row r="3264" spans="1:3">
      <c r="A3264" s="277">
        <v>39866.458333333336</v>
      </c>
      <c r="B3264" s="1">
        <v>9.9</v>
      </c>
      <c r="C3264" s="1">
        <v>49.9</v>
      </c>
    </row>
    <row r="3265" spans="1:3">
      <c r="A3265" s="277">
        <v>39866.479166666664</v>
      </c>
      <c r="B3265" s="1">
        <v>9.9</v>
      </c>
      <c r="C3265" s="1">
        <v>49.8</v>
      </c>
    </row>
    <row r="3266" spans="1:3">
      <c r="A3266" s="277">
        <v>39866.5</v>
      </c>
      <c r="B3266" s="1">
        <v>9.9</v>
      </c>
      <c r="C3266" s="1">
        <v>49.8</v>
      </c>
    </row>
    <row r="3267" spans="1:3">
      <c r="A3267" s="277">
        <v>39866.520833333336</v>
      </c>
      <c r="B3267" s="1">
        <v>9.9</v>
      </c>
      <c r="C3267" s="1">
        <v>49.8</v>
      </c>
    </row>
    <row r="3268" spans="1:3">
      <c r="A3268" s="277">
        <v>39866.541666666664</v>
      </c>
      <c r="B3268" s="1">
        <v>9.9</v>
      </c>
      <c r="C3268" s="1">
        <v>49.8</v>
      </c>
    </row>
    <row r="3269" spans="1:3">
      <c r="A3269" s="277">
        <v>39866.5625</v>
      </c>
      <c r="B3269" s="1">
        <v>10</v>
      </c>
      <c r="C3269" s="1">
        <v>50</v>
      </c>
    </row>
    <row r="3270" spans="1:3">
      <c r="A3270" s="277">
        <v>39866.583333333336</v>
      </c>
      <c r="B3270" s="1">
        <v>10.1</v>
      </c>
      <c r="C3270" s="1">
        <v>50.1</v>
      </c>
    </row>
    <row r="3271" spans="1:3">
      <c r="A3271" s="277">
        <v>39866.604166666664</v>
      </c>
      <c r="B3271" s="1">
        <v>10.1</v>
      </c>
      <c r="C3271" s="1">
        <v>50.1</v>
      </c>
    </row>
    <row r="3272" spans="1:3">
      <c r="A3272" s="277">
        <v>39866.625</v>
      </c>
      <c r="B3272" s="1">
        <v>10.1</v>
      </c>
      <c r="C3272" s="1">
        <v>50.2</v>
      </c>
    </row>
    <row r="3273" spans="1:3">
      <c r="A3273" s="277">
        <v>39866.645833333336</v>
      </c>
      <c r="B3273" s="1">
        <v>10.199999999999999</v>
      </c>
      <c r="C3273" s="1">
        <v>50.4</v>
      </c>
    </row>
    <row r="3274" spans="1:3">
      <c r="A3274" s="277">
        <v>39866.666666666664</v>
      </c>
      <c r="B3274" s="1">
        <v>10.199999999999999</v>
      </c>
      <c r="C3274" s="1">
        <v>50.4</v>
      </c>
    </row>
    <row r="3275" spans="1:3">
      <c r="A3275" s="277">
        <v>39866.6875</v>
      </c>
      <c r="B3275" s="1">
        <v>10.3</v>
      </c>
      <c r="C3275" s="1">
        <v>50.5</v>
      </c>
    </row>
    <row r="3276" spans="1:3">
      <c r="A3276" s="277">
        <v>39866.708333333336</v>
      </c>
      <c r="B3276" s="1">
        <v>10.3</v>
      </c>
      <c r="C3276" s="1">
        <v>50.6</v>
      </c>
    </row>
    <row r="3277" spans="1:3">
      <c r="A3277" s="277">
        <v>39866.729166666664</v>
      </c>
      <c r="B3277" s="1">
        <v>10.4</v>
      </c>
      <c r="C3277" s="1">
        <v>50.7</v>
      </c>
    </row>
    <row r="3278" spans="1:3">
      <c r="A3278" s="277">
        <v>39866.75</v>
      </c>
      <c r="B3278" s="1">
        <v>10.5</v>
      </c>
      <c r="C3278" s="1">
        <v>50.8</v>
      </c>
    </row>
    <row r="3279" spans="1:3">
      <c r="A3279" s="277">
        <v>39866.770833333336</v>
      </c>
      <c r="B3279" s="1">
        <v>10.5</v>
      </c>
      <c r="C3279" s="1">
        <v>50.9</v>
      </c>
    </row>
    <row r="3280" spans="1:3">
      <c r="A3280" s="277">
        <v>39866.791666666664</v>
      </c>
      <c r="B3280" s="1">
        <v>10.5</v>
      </c>
      <c r="C3280" s="1">
        <v>51</v>
      </c>
    </row>
    <row r="3281" spans="1:3">
      <c r="A3281" s="277">
        <v>39866.8125</v>
      </c>
      <c r="B3281" s="1">
        <v>10.6</v>
      </c>
      <c r="C3281" s="1">
        <v>51.1</v>
      </c>
    </row>
    <row r="3282" spans="1:3">
      <c r="A3282" s="277">
        <v>39866.833333333336</v>
      </c>
      <c r="B3282" s="1">
        <v>10.6</v>
      </c>
      <c r="C3282" s="1">
        <v>51.1</v>
      </c>
    </row>
    <row r="3283" spans="1:3">
      <c r="A3283" s="277">
        <v>39866.854166666664</v>
      </c>
      <c r="B3283" s="1">
        <v>10.6</v>
      </c>
      <c r="C3283" s="1">
        <v>51.1</v>
      </c>
    </row>
    <row r="3284" spans="1:3">
      <c r="A3284" s="277">
        <v>39866.875</v>
      </c>
      <c r="B3284" s="1">
        <v>10.7</v>
      </c>
      <c r="C3284" s="1">
        <v>51.2</v>
      </c>
    </row>
    <row r="3285" spans="1:3">
      <c r="A3285" s="277">
        <v>39866.895833333336</v>
      </c>
      <c r="B3285" s="1">
        <v>10.7</v>
      </c>
      <c r="C3285" s="1">
        <v>51.2</v>
      </c>
    </row>
    <row r="3286" spans="1:3">
      <c r="A3286" s="277">
        <v>39866.916666666664</v>
      </c>
      <c r="B3286" s="1">
        <v>10.7</v>
      </c>
      <c r="C3286" s="1">
        <v>51.2</v>
      </c>
    </row>
    <row r="3287" spans="1:3">
      <c r="A3287" s="277">
        <v>39866.9375</v>
      </c>
      <c r="B3287" s="1">
        <v>10.6</v>
      </c>
      <c r="C3287" s="1">
        <v>51.1</v>
      </c>
    </row>
    <row r="3288" spans="1:3">
      <c r="A3288" s="277">
        <v>39866.958333333336</v>
      </c>
      <c r="B3288" s="1">
        <v>10.6</v>
      </c>
      <c r="C3288" s="1">
        <v>51.1</v>
      </c>
    </row>
    <row r="3289" spans="1:3">
      <c r="A3289" s="277">
        <v>39866.979166666664</v>
      </c>
      <c r="B3289" s="1">
        <v>10.5</v>
      </c>
      <c r="C3289" s="1">
        <v>51</v>
      </c>
    </row>
    <row r="3290" spans="1:3">
      <c r="A3290" s="277">
        <v>39867</v>
      </c>
      <c r="B3290" s="1">
        <v>10.5</v>
      </c>
      <c r="C3290" s="1">
        <v>50.9</v>
      </c>
    </row>
    <row r="3291" spans="1:3">
      <c r="A3291" s="277">
        <v>39867.020833333336</v>
      </c>
      <c r="B3291" s="1">
        <v>10.5</v>
      </c>
      <c r="C3291" s="1">
        <v>50.8</v>
      </c>
    </row>
    <row r="3292" spans="1:3">
      <c r="A3292" s="277">
        <v>39867.041666666664</v>
      </c>
      <c r="B3292" s="1">
        <v>10.4</v>
      </c>
      <c r="C3292" s="1">
        <v>50.8</v>
      </c>
    </row>
    <row r="3293" spans="1:3">
      <c r="A3293" s="277">
        <v>39867.0625</v>
      </c>
      <c r="B3293" s="1">
        <v>10.4</v>
      </c>
      <c r="C3293" s="1">
        <v>50.7</v>
      </c>
    </row>
    <row r="3294" spans="1:3">
      <c r="A3294" s="277">
        <v>39867.083333333336</v>
      </c>
      <c r="B3294" s="1">
        <v>10.3</v>
      </c>
      <c r="C3294" s="1">
        <v>50.6</v>
      </c>
    </row>
    <row r="3295" spans="1:3">
      <c r="A3295" s="277">
        <v>39867.104166666664</v>
      </c>
      <c r="B3295" s="1">
        <v>10.3</v>
      </c>
      <c r="C3295" s="1">
        <v>50.5</v>
      </c>
    </row>
    <row r="3296" spans="1:3">
      <c r="A3296" s="277">
        <v>39867.125</v>
      </c>
      <c r="B3296" s="1">
        <v>10.199999999999999</v>
      </c>
      <c r="C3296" s="1">
        <v>50.4</v>
      </c>
    </row>
    <row r="3297" spans="1:3">
      <c r="A3297" s="277">
        <v>39867.145833333336</v>
      </c>
      <c r="B3297" s="1">
        <v>10.199999999999999</v>
      </c>
      <c r="C3297" s="1">
        <v>50.4</v>
      </c>
    </row>
    <row r="3298" spans="1:3">
      <c r="A3298" s="277">
        <v>39867.166666666664</v>
      </c>
      <c r="B3298" s="1">
        <v>10.199999999999999</v>
      </c>
      <c r="C3298" s="1">
        <v>50.3</v>
      </c>
    </row>
    <row r="3299" spans="1:3">
      <c r="A3299" s="277">
        <v>39867.1875</v>
      </c>
      <c r="B3299" s="1">
        <v>10.1</v>
      </c>
      <c r="C3299" s="1">
        <v>50.2</v>
      </c>
    </row>
    <row r="3300" spans="1:3">
      <c r="A3300" s="277">
        <v>39867.208333333336</v>
      </c>
      <c r="B3300" s="1">
        <v>10.1</v>
      </c>
      <c r="C3300" s="1">
        <v>50.2</v>
      </c>
    </row>
    <row r="3301" spans="1:3">
      <c r="A3301" s="277">
        <v>39867.229166666664</v>
      </c>
      <c r="B3301" s="1">
        <v>10.1</v>
      </c>
      <c r="C3301" s="1">
        <v>50.1</v>
      </c>
    </row>
    <row r="3302" spans="1:3">
      <c r="A3302" s="277">
        <v>39867.25</v>
      </c>
      <c r="B3302" s="1">
        <v>10</v>
      </c>
      <c r="C3302" s="1">
        <v>50</v>
      </c>
    </row>
    <row r="3303" spans="1:3">
      <c r="A3303" s="277">
        <v>39867.270833333336</v>
      </c>
      <c r="B3303" s="1">
        <v>10</v>
      </c>
      <c r="C3303" s="1">
        <v>49.9</v>
      </c>
    </row>
    <row r="3304" spans="1:3">
      <c r="A3304" s="277">
        <v>39867.291666666664</v>
      </c>
      <c r="B3304" s="1">
        <v>9.9</v>
      </c>
      <c r="C3304" s="1">
        <v>49.8</v>
      </c>
    </row>
    <row r="3305" spans="1:3">
      <c r="A3305" s="277">
        <v>39867.3125</v>
      </c>
      <c r="B3305" s="1">
        <v>9.9</v>
      </c>
      <c r="C3305" s="1">
        <v>49.7</v>
      </c>
    </row>
    <row r="3306" spans="1:3">
      <c r="A3306" s="277">
        <v>39867.333333333336</v>
      </c>
      <c r="B3306" s="1">
        <v>9.8000000000000007</v>
      </c>
      <c r="C3306" s="1">
        <v>49.6</v>
      </c>
    </row>
    <row r="3307" spans="1:3">
      <c r="A3307" s="277">
        <v>39867.354166666664</v>
      </c>
      <c r="B3307" s="1">
        <v>9.8000000000000007</v>
      </c>
      <c r="C3307" s="1">
        <v>49.6</v>
      </c>
    </row>
    <row r="3308" spans="1:3">
      <c r="A3308" s="277">
        <v>39867.375</v>
      </c>
      <c r="B3308" s="1">
        <v>9.8000000000000007</v>
      </c>
      <c r="C3308" s="1">
        <v>49.6</v>
      </c>
    </row>
    <row r="3309" spans="1:3">
      <c r="A3309" s="277">
        <v>39867.395833333336</v>
      </c>
      <c r="B3309" s="1">
        <v>9.6999999999999993</v>
      </c>
      <c r="C3309" s="1">
        <v>49.5</v>
      </c>
    </row>
    <row r="3310" spans="1:3">
      <c r="A3310" s="277">
        <v>39867.416666666664</v>
      </c>
      <c r="B3310" s="1">
        <v>9.6999999999999993</v>
      </c>
      <c r="C3310" s="1">
        <v>49.5</v>
      </c>
    </row>
    <row r="3311" spans="1:3">
      <c r="A3311" s="277">
        <v>39867.4375</v>
      </c>
      <c r="B3311" s="1">
        <v>9.6999999999999993</v>
      </c>
      <c r="C3311" s="1">
        <v>49.4</v>
      </c>
    </row>
    <row r="3312" spans="1:3">
      <c r="A3312" s="277">
        <v>39867.458333333336</v>
      </c>
      <c r="B3312" s="1">
        <v>9.6999999999999993</v>
      </c>
      <c r="C3312" s="1">
        <v>49.4</v>
      </c>
    </row>
    <row r="3313" spans="1:3">
      <c r="A3313" s="277">
        <v>39867.479166666664</v>
      </c>
      <c r="B3313" s="1">
        <v>9.8000000000000007</v>
      </c>
      <c r="C3313" s="1">
        <v>49.6</v>
      </c>
    </row>
    <row r="3314" spans="1:3">
      <c r="A3314" s="277">
        <v>39867.5</v>
      </c>
      <c r="B3314" s="1">
        <v>9.8000000000000007</v>
      </c>
      <c r="C3314" s="1">
        <v>49.6</v>
      </c>
    </row>
    <row r="3315" spans="1:3">
      <c r="A3315" s="277">
        <v>39867.520833333336</v>
      </c>
      <c r="B3315" s="1">
        <v>9.8000000000000007</v>
      </c>
      <c r="C3315" s="1">
        <v>49.7</v>
      </c>
    </row>
    <row r="3316" spans="1:3">
      <c r="A3316" s="277">
        <v>39867.541666666664</v>
      </c>
      <c r="B3316" s="1">
        <v>10</v>
      </c>
      <c r="C3316" s="1">
        <v>49.9</v>
      </c>
    </row>
    <row r="3317" spans="1:3">
      <c r="A3317" s="277">
        <v>39867.5625</v>
      </c>
      <c r="B3317" s="1">
        <v>10.1</v>
      </c>
      <c r="C3317" s="1">
        <v>50.1</v>
      </c>
    </row>
    <row r="3318" spans="1:3">
      <c r="A3318" s="277">
        <v>39867.583333333336</v>
      </c>
      <c r="B3318" s="1">
        <v>10.1</v>
      </c>
      <c r="C3318" s="1">
        <v>50.2</v>
      </c>
    </row>
    <row r="3319" spans="1:3">
      <c r="A3319" s="277">
        <v>39867.604166666664</v>
      </c>
      <c r="B3319" s="1">
        <v>10.199999999999999</v>
      </c>
      <c r="C3319" s="1">
        <v>50.3</v>
      </c>
    </row>
    <row r="3320" spans="1:3">
      <c r="A3320" s="277">
        <v>39867.625</v>
      </c>
      <c r="B3320" s="1">
        <v>10.3</v>
      </c>
      <c r="C3320" s="1">
        <v>50.5</v>
      </c>
    </row>
    <row r="3321" spans="1:3">
      <c r="A3321" s="277">
        <v>39867.645833333336</v>
      </c>
      <c r="B3321" s="1">
        <v>10.4</v>
      </c>
      <c r="C3321" s="1">
        <v>50.8</v>
      </c>
    </row>
    <row r="3322" spans="1:3">
      <c r="A3322" s="277">
        <v>39867.666666666664</v>
      </c>
      <c r="B3322" s="1">
        <v>10.6</v>
      </c>
      <c r="C3322" s="1">
        <v>51</v>
      </c>
    </row>
    <row r="3323" spans="1:3">
      <c r="A3323" s="277">
        <v>39867.6875</v>
      </c>
      <c r="B3323" s="1">
        <v>10.7</v>
      </c>
      <c r="C3323" s="1">
        <v>51.2</v>
      </c>
    </row>
    <row r="3324" spans="1:3">
      <c r="A3324" s="277">
        <v>39867.708333333336</v>
      </c>
      <c r="B3324" s="1">
        <v>10.8</v>
      </c>
      <c r="C3324" s="1">
        <v>51.4</v>
      </c>
    </row>
    <row r="3325" spans="1:3">
      <c r="A3325" s="277">
        <v>39867.729166666664</v>
      </c>
      <c r="B3325" s="1">
        <v>10.8</v>
      </c>
      <c r="C3325" s="1">
        <v>51.5</v>
      </c>
    </row>
    <row r="3326" spans="1:3">
      <c r="A3326" s="277">
        <v>39867.75</v>
      </c>
      <c r="B3326" s="1">
        <v>10.9</v>
      </c>
      <c r="C3326" s="1">
        <v>51.5</v>
      </c>
    </row>
    <row r="3327" spans="1:3">
      <c r="A3327" s="277">
        <v>39867.770833333336</v>
      </c>
      <c r="B3327" s="1">
        <v>10.8</v>
      </c>
      <c r="C3327" s="1">
        <v>51.5</v>
      </c>
    </row>
    <row r="3328" spans="1:3">
      <c r="A3328" s="277">
        <v>39867.791666666664</v>
      </c>
      <c r="B3328" s="1">
        <v>10.7</v>
      </c>
      <c r="C3328" s="1">
        <v>51.3</v>
      </c>
    </row>
    <row r="3329" spans="1:3">
      <c r="A3329" s="277">
        <v>39867.8125</v>
      </c>
      <c r="B3329" s="1">
        <v>10.6</v>
      </c>
      <c r="C3329" s="1">
        <v>51.1</v>
      </c>
    </row>
    <row r="3330" spans="1:3">
      <c r="A3330" s="277">
        <v>39867.833333333336</v>
      </c>
      <c r="B3330" s="1">
        <v>10.5</v>
      </c>
      <c r="C3330" s="1">
        <v>51</v>
      </c>
    </row>
    <row r="3331" spans="1:3">
      <c r="A3331" s="277">
        <v>39867.854166666664</v>
      </c>
      <c r="B3331" s="1">
        <v>10.4</v>
      </c>
      <c r="C3331" s="1">
        <v>50.8</v>
      </c>
    </row>
    <row r="3332" spans="1:3">
      <c r="A3332" s="277">
        <v>39867.875</v>
      </c>
      <c r="B3332" s="1">
        <v>10.3</v>
      </c>
      <c r="C3332" s="1">
        <v>50.5</v>
      </c>
    </row>
    <row r="3333" spans="1:3">
      <c r="A3333" s="277">
        <v>39867.895833333336</v>
      </c>
      <c r="B3333" s="1">
        <v>10.1</v>
      </c>
      <c r="C3333" s="1">
        <v>50.2</v>
      </c>
    </row>
    <row r="3334" spans="1:3">
      <c r="A3334" s="277">
        <v>39867.916666666664</v>
      </c>
      <c r="B3334" s="1">
        <v>10</v>
      </c>
      <c r="C3334" s="1">
        <v>50</v>
      </c>
    </row>
    <row r="3335" spans="1:3">
      <c r="A3335" s="277">
        <v>39867.9375</v>
      </c>
      <c r="B3335" s="1">
        <v>9.8000000000000007</v>
      </c>
      <c r="C3335" s="1">
        <v>49.7</v>
      </c>
    </row>
    <row r="3336" spans="1:3">
      <c r="A3336" s="277">
        <v>39867.958333333336</v>
      </c>
      <c r="B3336" s="1">
        <v>9.6999999999999993</v>
      </c>
      <c r="C3336" s="1">
        <v>49.4</v>
      </c>
    </row>
    <row r="3337" spans="1:3">
      <c r="A3337" s="277">
        <v>39867.979166666664</v>
      </c>
      <c r="B3337" s="1">
        <v>9.5</v>
      </c>
      <c r="C3337" s="1">
        <v>49.1</v>
      </c>
    </row>
    <row r="3338" spans="1:3">
      <c r="A3338" s="277">
        <v>39868</v>
      </c>
      <c r="B3338" s="1">
        <v>9.3000000000000007</v>
      </c>
      <c r="C3338" s="1">
        <v>48.8</v>
      </c>
    </row>
    <row r="3339" spans="1:3">
      <c r="A3339" s="277">
        <v>39868.020833333336</v>
      </c>
      <c r="B3339" s="1">
        <v>9.1999999999999993</v>
      </c>
      <c r="C3339" s="1">
        <v>48.5</v>
      </c>
    </row>
    <row r="3340" spans="1:3">
      <c r="A3340" s="277">
        <v>39868.041666666664</v>
      </c>
      <c r="B3340" s="1">
        <v>9.1</v>
      </c>
      <c r="C3340" s="1">
        <v>48.3</v>
      </c>
    </row>
    <row r="3341" spans="1:3">
      <c r="A3341" s="277">
        <v>39868.0625</v>
      </c>
      <c r="B3341" s="1">
        <v>8.9</v>
      </c>
      <c r="C3341" s="1">
        <v>48.1</v>
      </c>
    </row>
    <row r="3342" spans="1:3">
      <c r="A3342" s="277">
        <v>39868.083333333336</v>
      </c>
      <c r="B3342" s="1">
        <v>8.8000000000000007</v>
      </c>
      <c r="C3342" s="1">
        <v>47.8</v>
      </c>
    </row>
    <row r="3343" spans="1:3">
      <c r="A3343" s="277">
        <v>39868.104166666664</v>
      </c>
      <c r="B3343" s="1">
        <v>8.6999999999999993</v>
      </c>
      <c r="C3343" s="1">
        <v>47.6</v>
      </c>
    </row>
    <row r="3344" spans="1:3">
      <c r="A3344" s="277">
        <v>39868.125</v>
      </c>
      <c r="B3344" s="1">
        <v>8.6</v>
      </c>
      <c r="C3344" s="1">
        <v>47.4</v>
      </c>
    </row>
    <row r="3345" spans="1:3">
      <c r="A3345" s="277">
        <v>39868.145833333336</v>
      </c>
      <c r="B3345" s="1">
        <v>8.5</v>
      </c>
      <c r="C3345" s="1">
        <v>47.3</v>
      </c>
    </row>
    <row r="3346" spans="1:3">
      <c r="A3346" s="277">
        <v>39868.166666666664</v>
      </c>
      <c r="B3346" s="1">
        <v>8.4</v>
      </c>
      <c r="C3346" s="1">
        <v>47.1</v>
      </c>
    </row>
    <row r="3347" spans="1:3">
      <c r="A3347" s="277">
        <v>39868.1875</v>
      </c>
      <c r="B3347" s="1">
        <v>8.3000000000000007</v>
      </c>
      <c r="C3347" s="1">
        <v>47</v>
      </c>
    </row>
    <row r="3348" spans="1:3">
      <c r="A3348" s="277">
        <v>39868.208333333336</v>
      </c>
      <c r="B3348" s="1">
        <v>8.1999999999999993</v>
      </c>
      <c r="C3348" s="1">
        <v>46.8</v>
      </c>
    </row>
    <row r="3349" spans="1:3">
      <c r="A3349" s="277">
        <v>39868.229166666664</v>
      </c>
      <c r="B3349" s="1">
        <v>8.1999999999999993</v>
      </c>
      <c r="C3349" s="1">
        <v>46.8</v>
      </c>
    </row>
    <row r="3350" spans="1:3">
      <c r="A3350" s="277">
        <v>39868.25</v>
      </c>
      <c r="B3350" s="1">
        <v>8.1</v>
      </c>
      <c r="C3350" s="1">
        <v>46.6</v>
      </c>
    </row>
    <row r="3351" spans="1:3">
      <c r="A3351" s="277">
        <v>39868.270833333336</v>
      </c>
      <c r="B3351" s="1">
        <v>8</v>
      </c>
      <c r="C3351" s="1">
        <v>46.5</v>
      </c>
    </row>
    <row r="3352" spans="1:3">
      <c r="A3352" s="277">
        <v>39868.291666666664</v>
      </c>
      <c r="B3352" s="1">
        <v>8</v>
      </c>
      <c r="C3352" s="1">
        <v>46.3</v>
      </c>
    </row>
    <row r="3353" spans="1:3">
      <c r="A3353" s="277">
        <v>39868.3125</v>
      </c>
      <c r="B3353" s="1">
        <v>7.9</v>
      </c>
      <c r="C3353" s="1">
        <v>46.3</v>
      </c>
    </row>
    <row r="3354" spans="1:3">
      <c r="A3354" s="277">
        <v>39868.333333333336</v>
      </c>
      <c r="B3354" s="1">
        <v>7.9</v>
      </c>
      <c r="C3354" s="1">
        <v>46.2</v>
      </c>
    </row>
    <row r="3355" spans="1:3">
      <c r="A3355" s="277">
        <v>39868.354166666664</v>
      </c>
      <c r="B3355" s="1">
        <v>7.9</v>
      </c>
      <c r="C3355" s="1">
        <v>46.2</v>
      </c>
    </row>
    <row r="3356" spans="1:3">
      <c r="A3356" s="277">
        <v>39868.375</v>
      </c>
      <c r="B3356" s="1">
        <v>7.9</v>
      </c>
      <c r="C3356" s="1">
        <v>46.2</v>
      </c>
    </row>
    <row r="3357" spans="1:3">
      <c r="A3357" s="277">
        <v>39868.395833333336</v>
      </c>
      <c r="B3357" s="1">
        <v>7.9</v>
      </c>
      <c r="C3357" s="1">
        <v>46.2</v>
      </c>
    </row>
    <row r="3358" spans="1:3">
      <c r="A3358" s="277">
        <v>39868.416666666664</v>
      </c>
      <c r="B3358" s="1">
        <v>7.9</v>
      </c>
      <c r="C3358" s="1">
        <v>46.3</v>
      </c>
    </row>
    <row r="3359" spans="1:3">
      <c r="A3359" s="277">
        <v>39868.4375</v>
      </c>
      <c r="B3359" s="1">
        <v>7.9</v>
      </c>
      <c r="C3359" s="1">
        <v>46.3</v>
      </c>
    </row>
    <row r="3360" spans="1:3">
      <c r="A3360" s="277">
        <v>39868.458333333336</v>
      </c>
      <c r="B3360" s="1">
        <v>7.9</v>
      </c>
      <c r="C3360" s="1">
        <v>46.3</v>
      </c>
    </row>
    <row r="3361" spans="1:3">
      <c r="A3361" s="277">
        <v>39868.479166666664</v>
      </c>
      <c r="B3361" s="1">
        <v>8</v>
      </c>
      <c r="C3361" s="1">
        <v>46.5</v>
      </c>
    </row>
    <row r="3362" spans="1:3">
      <c r="A3362" s="277">
        <v>39868.5</v>
      </c>
      <c r="B3362" s="1">
        <v>8.1</v>
      </c>
      <c r="C3362" s="1">
        <v>46.6</v>
      </c>
    </row>
    <row r="3363" spans="1:3">
      <c r="A3363" s="277">
        <v>39868.520833333336</v>
      </c>
      <c r="B3363" s="1">
        <v>8.1999999999999993</v>
      </c>
      <c r="C3363" s="1">
        <v>46.8</v>
      </c>
    </row>
    <row r="3364" spans="1:3">
      <c r="A3364" s="277">
        <v>39868.541666666664</v>
      </c>
      <c r="B3364" s="1">
        <v>8.4</v>
      </c>
      <c r="C3364" s="1">
        <v>47.1</v>
      </c>
    </row>
    <row r="3365" spans="1:3">
      <c r="A3365" s="277">
        <v>39868.5625</v>
      </c>
      <c r="B3365" s="1">
        <v>8.5</v>
      </c>
      <c r="C3365" s="1">
        <v>47.3</v>
      </c>
    </row>
    <row r="3366" spans="1:3">
      <c r="A3366" s="277">
        <v>39868.583333333336</v>
      </c>
      <c r="B3366" s="1">
        <v>8.6999999999999993</v>
      </c>
      <c r="C3366" s="1">
        <v>47.6</v>
      </c>
    </row>
    <row r="3367" spans="1:3">
      <c r="A3367" s="277">
        <v>39868.604166666664</v>
      </c>
      <c r="B3367" s="1">
        <v>8.6999999999999993</v>
      </c>
      <c r="C3367" s="1">
        <v>47.6</v>
      </c>
    </row>
    <row r="3368" spans="1:3">
      <c r="A3368" s="277">
        <v>39868.625</v>
      </c>
      <c r="B3368" s="1">
        <v>8.8000000000000007</v>
      </c>
      <c r="C3368" s="1">
        <v>47.9</v>
      </c>
    </row>
    <row r="3369" spans="1:3">
      <c r="A3369" s="277">
        <v>39868.645833333336</v>
      </c>
      <c r="B3369" s="1">
        <v>8.9</v>
      </c>
      <c r="C3369" s="1">
        <v>48</v>
      </c>
    </row>
    <row r="3370" spans="1:3">
      <c r="A3370" s="277">
        <v>39868.666666666664</v>
      </c>
      <c r="B3370" s="1">
        <v>9</v>
      </c>
      <c r="C3370" s="1">
        <v>48.1</v>
      </c>
    </row>
    <row r="3371" spans="1:3">
      <c r="A3371" s="277">
        <v>39868.6875</v>
      </c>
      <c r="B3371" s="1">
        <v>9</v>
      </c>
      <c r="C3371" s="1">
        <v>48.2</v>
      </c>
    </row>
    <row r="3372" spans="1:3">
      <c r="A3372" s="277">
        <v>39868.708333333336</v>
      </c>
      <c r="B3372" s="1">
        <v>9</v>
      </c>
      <c r="C3372" s="1">
        <v>48.1</v>
      </c>
    </row>
    <row r="3373" spans="1:3">
      <c r="A3373" s="277">
        <v>39868.729166666664</v>
      </c>
      <c r="B3373" s="1">
        <v>8.9</v>
      </c>
      <c r="C3373" s="1">
        <v>48</v>
      </c>
    </row>
    <row r="3374" spans="1:3">
      <c r="A3374" s="277">
        <v>39868.75</v>
      </c>
      <c r="B3374" s="1">
        <v>8.8000000000000007</v>
      </c>
      <c r="C3374" s="1">
        <v>47.9</v>
      </c>
    </row>
    <row r="3375" spans="1:3">
      <c r="A3375" s="277">
        <v>39868.770833333336</v>
      </c>
      <c r="B3375" s="1">
        <v>8.8000000000000007</v>
      </c>
      <c r="C3375" s="1">
        <v>47.8</v>
      </c>
    </row>
    <row r="3376" spans="1:3">
      <c r="A3376" s="277">
        <v>39868.791666666664</v>
      </c>
      <c r="B3376" s="1">
        <v>8.6999999999999993</v>
      </c>
      <c r="C3376" s="1">
        <v>47.6</v>
      </c>
    </row>
    <row r="3377" spans="1:3">
      <c r="A3377" s="277">
        <v>39868.8125</v>
      </c>
      <c r="B3377" s="1">
        <v>8.6</v>
      </c>
      <c r="C3377" s="1">
        <v>47.6</v>
      </c>
    </row>
    <row r="3378" spans="1:3">
      <c r="A3378" s="277">
        <v>39868.833333333336</v>
      </c>
      <c r="B3378" s="1">
        <v>8.6</v>
      </c>
      <c r="C3378" s="1">
        <v>47.6</v>
      </c>
    </row>
    <row r="3379" spans="1:3">
      <c r="A3379" s="277">
        <v>39868.854166666664</v>
      </c>
      <c r="B3379" s="1">
        <v>8.6</v>
      </c>
      <c r="C3379" s="1">
        <v>47.6</v>
      </c>
    </row>
    <row r="3380" spans="1:3">
      <c r="A3380" s="277">
        <v>39868.875</v>
      </c>
      <c r="B3380" s="1">
        <v>8.6999999999999993</v>
      </c>
      <c r="C3380" s="1">
        <v>47.6</v>
      </c>
    </row>
    <row r="3381" spans="1:3">
      <c r="A3381" s="277">
        <v>39868.895833333336</v>
      </c>
      <c r="B3381" s="1">
        <v>8.6999999999999993</v>
      </c>
      <c r="C3381" s="1">
        <v>47.7</v>
      </c>
    </row>
    <row r="3382" spans="1:3">
      <c r="A3382" s="277">
        <v>39868.916666666664</v>
      </c>
      <c r="B3382" s="1">
        <v>8.6999999999999993</v>
      </c>
      <c r="C3382" s="1">
        <v>47.7</v>
      </c>
    </row>
    <row r="3383" spans="1:3">
      <c r="A3383" s="277">
        <v>39868.9375</v>
      </c>
      <c r="B3383" s="1">
        <v>8.6999999999999993</v>
      </c>
      <c r="C3383" s="1">
        <v>47.7</v>
      </c>
    </row>
    <row r="3384" spans="1:3">
      <c r="A3384" s="277">
        <v>39868.958333333336</v>
      </c>
      <c r="B3384" s="1">
        <v>8.6999999999999993</v>
      </c>
      <c r="C3384" s="1">
        <v>47.7</v>
      </c>
    </row>
    <row r="3385" spans="1:3">
      <c r="A3385" s="277">
        <v>39868.979166666664</v>
      </c>
      <c r="B3385" s="1">
        <v>8.6999999999999993</v>
      </c>
      <c r="C3385" s="1">
        <v>47.7</v>
      </c>
    </row>
    <row r="3386" spans="1:3">
      <c r="A3386" s="277">
        <v>39869</v>
      </c>
      <c r="B3386" s="1">
        <v>8.6999999999999993</v>
      </c>
      <c r="C3386" s="1">
        <v>47.7</v>
      </c>
    </row>
    <row r="3387" spans="1:3">
      <c r="A3387" s="277">
        <v>39869.020833333336</v>
      </c>
      <c r="B3387" s="1">
        <v>8.6999999999999993</v>
      </c>
      <c r="C3387" s="1">
        <v>47.6</v>
      </c>
    </row>
    <row r="3388" spans="1:3">
      <c r="A3388" s="277">
        <v>39869.041666666664</v>
      </c>
      <c r="B3388" s="1">
        <v>8.6</v>
      </c>
      <c r="C3388" s="1">
        <v>47.5</v>
      </c>
    </row>
    <row r="3389" spans="1:3">
      <c r="A3389" s="277">
        <v>39869.0625</v>
      </c>
      <c r="B3389" s="1">
        <v>8.6</v>
      </c>
      <c r="C3389" s="1">
        <v>47.4</v>
      </c>
    </row>
    <row r="3390" spans="1:3">
      <c r="A3390" s="277">
        <v>39869.083333333336</v>
      </c>
      <c r="B3390" s="1">
        <v>8.5</v>
      </c>
      <c r="C3390" s="1">
        <v>47.3</v>
      </c>
    </row>
    <row r="3391" spans="1:3">
      <c r="A3391" s="277">
        <v>39869.104166666664</v>
      </c>
      <c r="B3391" s="1">
        <v>8.5</v>
      </c>
      <c r="C3391" s="1">
        <v>47.2</v>
      </c>
    </row>
    <row r="3392" spans="1:3">
      <c r="A3392" s="277">
        <v>39869.125</v>
      </c>
      <c r="B3392" s="1">
        <v>8.4</v>
      </c>
      <c r="C3392" s="1">
        <v>47.2</v>
      </c>
    </row>
    <row r="3393" spans="1:3">
      <c r="A3393" s="277">
        <v>39869.145833333336</v>
      </c>
      <c r="B3393" s="1">
        <v>8.4</v>
      </c>
      <c r="C3393" s="1">
        <v>47.1</v>
      </c>
    </row>
    <row r="3394" spans="1:3">
      <c r="A3394" s="277">
        <v>39869.166666666664</v>
      </c>
      <c r="B3394" s="1">
        <v>8.4</v>
      </c>
      <c r="C3394" s="1">
        <v>47.1</v>
      </c>
    </row>
    <row r="3395" spans="1:3">
      <c r="A3395" s="277">
        <v>39869.1875</v>
      </c>
      <c r="B3395" s="1">
        <v>8.3000000000000007</v>
      </c>
      <c r="C3395" s="1">
        <v>47</v>
      </c>
    </row>
    <row r="3396" spans="1:3">
      <c r="A3396" s="277">
        <v>39869.208333333336</v>
      </c>
      <c r="B3396" s="1">
        <v>8.3000000000000007</v>
      </c>
      <c r="C3396" s="1">
        <v>47</v>
      </c>
    </row>
    <row r="3397" spans="1:3">
      <c r="A3397" s="277">
        <v>39869.229166666664</v>
      </c>
      <c r="B3397" s="1">
        <v>8.3000000000000007</v>
      </c>
      <c r="C3397" s="1">
        <v>46.9</v>
      </c>
    </row>
    <row r="3398" spans="1:3">
      <c r="A3398" s="277">
        <v>39869.25</v>
      </c>
      <c r="B3398" s="1">
        <v>8.3000000000000007</v>
      </c>
      <c r="C3398" s="1">
        <v>46.9</v>
      </c>
    </row>
    <row r="3399" spans="1:3">
      <c r="A3399" s="277">
        <v>39869.270833333336</v>
      </c>
      <c r="B3399" s="1">
        <v>8.1999999999999993</v>
      </c>
      <c r="C3399" s="1">
        <v>46.8</v>
      </c>
    </row>
    <row r="3400" spans="1:3">
      <c r="A3400" s="277">
        <v>39869.291666666664</v>
      </c>
      <c r="B3400" s="1">
        <v>8.1999999999999993</v>
      </c>
      <c r="C3400" s="1">
        <v>46.8</v>
      </c>
    </row>
    <row r="3401" spans="1:3">
      <c r="A3401" s="277">
        <v>39869.3125</v>
      </c>
      <c r="B3401" s="1">
        <v>8.1999999999999993</v>
      </c>
      <c r="C3401" s="1">
        <v>46.8</v>
      </c>
    </row>
    <row r="3402" spans="1:3">
      <c r="A3402" s="277">
        <v>39869.333333333336</v>
      </c>
      <c r="B3402" s="1">
        <v>8.1999999999999993</v>
      </c>
      <c r="C3402" s="1">
        <v>46.8</v>
      </c>
    </row>
    <row r="3403" spans="1:3">
      <c r="A3403" s="277">
        <v>39869.354166666664</v>
      </c>
      <c r="B3403" s="1">
        <v>8.1999999999999993</v>
      </c>
      <c r="C3403" s="1">
        <v>46.8</v>
      </c>
    </row>
    <row r="3404" spans="1:3">
      <c r="A3404" s="277">
        <v>39869.375</v>
      </c>
      <c r="B3404" s="1">
        <v>8.1999999999999993</v>
      </c>
      <c r="C3404" s="1">
        <v>46.8</v>
      </c>
    </row>
    <row r="3405" spans="1:3">
      <c r="A3405" s="277">
        <v>39869.395833333336</v>
      </c>
      <c r="B3405" s="1">
        <v>8.3000000000000007</v>
      </c>
      <c r="C3405" s="1">
        <v>46.9</v>
      </c>
    </row>
    <row r="3406" spans="1:3">
      <c r="A3406" s="277">
        <v>39869.416666666664</v>
      </c>
      <c r="B3406" s="1">
        <v>8.3000000000000007</v>
      </c>
      <c r="C3406" s="1">
        <v>47</v>
      </c>
    </row>
    <row r="3407" spans="1:3">
      <c r="A3407" s="277">
        <v>39869.4375</v>
      </c>
      <c r="B3407" s="1">
        <v>8.4</v>
      </c>
      <c r="C3407" s="1">
        <v>47.1</v>
      </c>
    </row>
    <row r="3408" spans="1:3">
      <c r="A3408" s="277">
        <v>39869.458333333336</v>
      </c>
      <c r="B3408" s="1">
        <v>8.4</v>
      </c>
      <c r="C3408" s="1">
        <v>47.2</v>
      </c>
    </row>
    <row r="3409" spans="1:3">
      <c r="A3409" s="277">
        <v>39869.479166666664</v>
      </c>
      <c r="B3409" s="1">
        <v>8.5</v>
      </c>
      <c r="C3409" s="1">
        <v>47.3</v>
      </c>
    </row>
    <row r="3410" spans="1:3">
      <c r="A3410" s="277">
        <v>39869.5</v>
      </c>
      <c r="B3410" s="1">
        <v>8.6</v>
      </c>
      <c r="C3410" s="1">
        <v>47.5</v>
      </c>
    </row>
    <row r="3411" spans="1:3">
      <c r="A3411" s="277">
        <v>39869.520833333336</v>
      </c>
      <c r="B3411" s="1">
        <v>8.6999999999999993</v>
      </c>
      <c r="C3411" s="1">
        <v>47.7</v>
      </c>
    </row>
    <row r="3412" spans="1:3">
      <c r="A3412" s="277">
        <v>39869.541666666664</v>
      </c>
      <c r="B3412" s="1">
        <v>8.8000000000000007</v>
      </c>
      <c r="C3412" s="1">
        <v>47.9</v>
      </c>
    </row>
    <row r="3413" spans="1:3">
      <c r="A3413" s="277">
        <v>39869.5625</v>
      </c>
      <c r="B3413" s="1">
        <v>8.9</v>
      </c>
      <c r="C3413" s="1">
        <v>48</v>
      </c>
    </row>
    <row r="3414" spans="1:3">
      <c r="A3414" s="277">
        <v>39869.583333333336</v>
      </c>
      <c r="B3414" s="1">
        <v>8.9</v>
      </c>
      <c r="C3414" s="1">
        <v>48.1</v>
      </c>
    </row>
    <row r="3415" spans="1:3">
      <c r="A3415" s="277">
        <v>39869.604166666664</v>
      </c>
      <c r="B3415" s="1">
        <v>9</v>
      </c>
      <c r="C3415" s="1">
        <v>48.1</v>
      </c>
    </row>
    <row r="3416" spans="1:3">
      <c r="A3416" s="277">
        <v>39869.625</v>
      </c>
      <c r="B3416" s="1">
        <v>9.1</v>
      </c>
      <c r="C3416" s="1">
        <v>48.3</v>
      </c>
    </row>
    <row r="3417" spans="1:3">
      <c r="A3417" s="277">
        <v>39869.645833333336</v>
      </c>
      <c r="B3417" s="1">
        <v>9.1</v>
      </c>
      <c r="C3417" s="1">
        <v>48.4</v>
      </c>
    </row>
    <row r="3418" spans="1:3">
      <c r="A3418" s="277">
        <v>39869.666666666664</v>
      </c>
      <c r="B3418" s="1">
        <v>9.1</v>
      </c>
      <c r="C3418" s="1">
        <v>48.4</v>
      </c>
    </row>
    <row r="3419" spans="1:3">
      <c r="A3419" s="277">
        <v>39869.6875</v>
      </c>
      <c r="B3419" s="1">
        <v>9.1</v>
      </c>
      <c r="C3419" s="1">
        <v>48.5</v>
      </c>
    </row>
    <row r="3420" spans="1:3">
      <c r="A3420" s="277">
        <v>39869.708333333336</v>
      </c>
      <c r="B3420" s="1">
        <v>9.1999999999999993</v>
      </c>
      <c r="C3420" s="1">
        <v>48.5</v>
      </c>
    </row>
    <row r="3421" spans="1:3">
      <c r="A3421" s="277">
        <v>39869.729166666664</v>
      </c>
      <c r="B3421" s="1">
        <v>9.1999999999999993</v>
      </c>
      <c r="C3421" s="1">
        <v>48.5</v>
      </c>
    </row>
    <row r="3422" spans="1:3">
      <c r="A3422" s="277">
        <v>39869.75</v>
      </c>
      <c r="B3422" s="1">
        <v>9.1999999999999993</v>
      </c>
      <c r="C3422" s="1">
        <v>48.6</v>
      </c>
    </row>
    <row r="3423" spans="1:3">
      <c r="A3423" s="277">
        <v>39869.770833333336</v>
      </c>
      <c r="B3423" s="1">
        <v>9.3000000000000007</v>
      </c>
      <c r="C3423" s="1">
        <v>48.7</v>
      </c>
    </row>
    <row r="3424" spans="1:3">
      <c r="A3424" s="277">
        <v>39869.791666666664</v>
      </c>
      <c r="B3424" s="1">
        <v>9.3000000000000007</v>
      </c>
      <c r="C3424" s="1">
        <v>48.7</v>
      </c>
    </row>
    <row r="3425" spans="1:3">
      <c r="A3425" s="277">
        <v>39869.8125</v>
      </c>
      <c r="B3425" s="1">
        <v>9.3000000000000007</v>
      </c>
      <c r="C3425" s="1">
        <v>48.7</v>
      </c>
    </row>
    <row r="3426" spans="1:3">
      <c r="A3426" s="277">
        <v>39869.833333333336</v>
      </c>
      <c r="B3426" s="1">
        <v>9.3000000000000007</v>
      </c>
      <c r="C3426" s="1">
        <v>48.7</v>
      </c>
    </row>
    <row r="3427" spans="1:3">
      <c r="A3427" s="277">
        <v>39869.854166666664</v>
      </c>
      <c r="B3427" s="1">
        <v>9.3000000000000007</v>
      </c>
      <c r="C3427" s="1">
        <v>48.7</v>
      </c>
    </row>
    <row r="3428" spans="1:3">
      <c r="A3428" s="277">
        <v>39869.875</v>
      </c>
      <c r="B3428" s="1">
        <v>9.3000000000000007</v>
      </c>
      <c r="C3428" s="1">
        <v>48.7</v>
      </c>
    </row>
    <row r="3429" spans="1:3">
      <c r="A3429" s="277">
        <v>39869.895833333336</v>
      </c>
      <c r="B3429" s="1">
        <v>9.3000000000000007</v>
      </c>
      <c r="C3429" s="1">
        <v>48.7</v>
      </c>
    </row>
    <row r="3430" spans="1:3">
      <c r="A3430" s="277">
        <v>39869.916666666664</v>
      </c>
      <c r="B3430" s="1">
        <v>9.3000000000000007</v>
      </c>
      <c r="C3430" s="1">
        <v>48.7</v>
      </c>
    </row>
    <row r="3431" spans="1:3">
      <c r="A3431" s="277">
        <v>39869.9375</v>
      </c>
      <c r="B3431" s="1">
        <v>9.1999999999999993</v>
      </c>
      <c r="C3431" s="1">
        <v>48.6</v>
      </c>
    </row>
    <row r="3432" spans="1:3">
      <c r="A3432" s="277">
        <v>39869.958333333336</v>
      </c>
      <c r="B3432" s="1">
        <v>9.1999999999999993</v>
      </c>
      <c r="C3432" s="1">
        <v>48.6</v>
      </c>
    </row>
    <row r="3433" spans="1:3">
      <c r="A3433" s="277">
        <v>39869.979166666664</v>
      </c>
      <c r="B3433" s="1">
        <v>9.1999999999999993</v>
      </c>
      <c r="C3433" s="1">
        <v>48.5</v>
      </c>
    </row>
    <row r="3434" spans="1:3">
      <c r="A3434" s="277">
        <v>39870</v>
      </c>
      <c r="B3434" s="1">
        <v>9.1</v>
      </c>
      <c r="C3434" s="1">
        <v>48.5</v>
      </c>
    </row>
    <row r="3435" spans="1:3">
      <c r="A3435" s="277">
        <v>39870.020833333336</v>
      </c>
      <c r="B3435" s="1">
        <v>9.1</v>
      </c>
      <c r="C3435" s="1">
        <v>48.5</v>
      </c>
    </row>
    <row r="3436" spans="1:3">
      <c r="A3436" s="277">
        <v>39870.041666666664</v>
      </c>
      <c r="B3436" s="1">
        <v>9.1</v>
      </c>
      <c r="C3436" s="1">
        <v>48.4</v>
      </c>
    </row>
    <row r="3437" spans="1:3">
      <c r="A3437" s="277">
        <v>39870.0625</v>
      </c>
      <c r="B3437" s="1">
        <v>9.1</v>
      </c>
      <c r="C3437" s="1">
        <v>48.4</v>
      </c>
    </row>
    <row r="3438" spans="1:3">
      <c r="A3438" s="277">
        <v>39870.083333333336</v>
      </c>
      <c r="B3438" s="1">
        <v>9.1</v>
      </c>
      <c r="C3438" s="1">
        <v>48.4</v>
      </c>
    </row>
    <row r="3439" spans="1:3">
      <c r="A3439" s="277">
        <v>39870.104166666664</v>
      </c>
      <c r="B3439" s="1">
        <v>9.1</v>
      </c>
      <c r="C3439" s="1">
        <v>48.3</v>
      </c>
    </row>
    <row r="3440" spans="1:3">
      <c r="A3440" s="277">
        <v>39870.125</v>
      </c>
      <c r="B3440" s="1">
        <v>9</v>
      </c>
      <c r="C3440" s="1">
        <v>48.3</v>
      </c>
    </row>
    <row r="3441" spans="1:3">
      <c r="A3441" s="277">
        <v>39870.145833333336</v>
      </c>
      <c r="B3441" s="1">
        <v>9</v>
      </c>
      <c r="C3441" s="1">
        <v>48.3</v>
      </c>
    </row>
    <row r="3442" spans="1:3">
      <c r="A3442" s="277">
        <v>39870.166666666664</v>
      </c>
      <c r="B3442" s="1">
        <v>9</v>
      </c>
      <c r="C3442" s="1">
        <v>48.2</v>
      </c>
    </row>
    <row r="3443" spans="1:3">
      <c r="A3443" s="277">
        <v>39870.1875</v>
      </c>
      <c r="B3443" s="1">
        <v>9</v>
      </c>
      <c r="C3443" s="1">
        <v>48.2</v>
      </c>
    </row>
    <row r="3444" spans="1:3">
      <c r="A3444" s="277">
        <v>39870.208333333336</v>
      </c>
      <c r="B3444" s="1">
        <v>9</v>
      </c>
      <c r="C3444" s="1">
        <v>48.2</v>
      </c>
    </row>
    <row r="3445" spans="1:3">
      <c r="A3445" s="277">
        <v>39870.229166666664</v>
      </c>
      <c r="B3445" s="1">
        <v>9</v>
      </c>
      <c r="C3445" s="1">
        <v>48.2</v>
      </c>
    </row>
    <row r="3446" spans="1:3">
      <c r="A3446" s="277">
        <v>39870.25</v>
      </c>
      <c r="B3446" s="1">
        <v>9</v>
      </c>
      <c r="C3446" s="1">
        <v>48.1</v>
      </c>
    </row>
    <row r="3447" spans="1:3">
      <c r="A3447" s="277">
        <v>39870.270833333336</v>
      </c>
      <c r="B3447" s="1">
        <v>8.9</v>
      </c>
      <c r="C3447" s="1">
        <v>48.1</v>
      </c>
    </row>
    <row r="3448" spans="1:3">
      <c r="A3448" s="277">
        <v>39870.291666666664</v>
      </c>
      <c r="B3448" s="1">
        <v>8.9</v>
      </c>
      <c r="C3448" s="1">
        <v>48</v>
      </c>
    </row>
    <row r="3449" spans="1:3">
      <c r="A3449" s="277">
        <v>39870.3125</v>
      </c>
      <c r="B3449" s="1">
        <v>8.9</v>
      </c>
      <c r="C3449" s="1">
        <v>48</v>
      </c>
    </row>
    <row r="3450" spans="1:3">
      <c r="A3450" s="277">
        <v>39870.333333333336</v>
      </c>
      <c r="B3450" s="1">
        <v>8.9</v>
      </c>
      <c r="C3450" s="1">
        <v>48</v>
      </c>
    </row>
    <row r="3451" spans="1:3">
      <c r="A3451" s="277">
        <v>39870.354166666664</v>
      </c>
      <c r="B3451" s="1">
        <v>8.8000000000000007</v>
      </c>
      <c r="C3451" s="1">
        <v>47.9</v>
      </c>
    </row>
    <row r="3452" spans="1:3">
      <c r="A3452" s="277">
        <v>39870.375</v>
      </c>
      <c r="B3452" s="1">
        <v>8.9</v>
      </c>
      <c r="C3452" s="1">
        <v>48</v>
      </c>
    </row>
    <row r="3453" spans="1:3">
      <c r="A3453" s="277">
        <v>39870.395833333336</v>
      </c>
      <c r="B3453" s="1">
        <v>9</v>
      </c>
      <c r="C3453" s="1">
        <v>48.2</v>
      </c>
    </row>
    <row r="3454" spans="1:3">
      <c r="A3454" s="277">
        <v>39870.416666666664</v>
      </c>
      <c r="B3454" s="1">
        <v>9.1</v>
      </c>
      <c r="C3454" s="1">
        <v>48.4</v>
      </c>
    </row>
    <row r="3455" spans="1:3">
      <c r="A3455" s="277">
        <v>39870.4375</v>
      </c>
      <c r="B3455" s="1">
        <v>9.1999999999999993</v>
      </c>
      <c r="C3455" s="1">
        <v>48.5</v>
      </c>
    </row>
    <row r="3456" spans="1:3">
      <c r="A3456" s="277">
        <v>39870.458333333336</v>
      </c>
      <c r="B3456" s="1">
        <v>9.3000000000000007</v>
      </c>
      <c r="C3456" s="1">
        <v>48.8</v>
      </c>
    </row>
    <row r="3457" spans="1:3">
      <c r="A3457" s="277">
        <v>39870.479166666664</v>
      </c>
      <c r="B3457" s="1">
        <v>9.4</v>
      </c>
      <c r="C3457" s="1">
        <v>48.8</v>
      </c>
    </row>
    <row r="3458" spans="1:3">
      <c r="A3458" s="277">
        <v>39870.5</v>
      </c>
      <c r="B3458" s="1">
        <v>9.4</v>
      </c>
      <c r="C3458" s="1">
        <v>48.9</v>
      </c>
    </row>
    <row r="3459" spans="1:3">
      <c r="A3459" s="277">
        <v>39870.520833333336</v>
      </c>
      <c r="B3459" s="1">
        <v>9.6</v>
      </c>
      <c r="C3459" s="1">
        <v>49.2</v>
      </c>
    </row>
    <row r="3460" spans="1:3">
      <c r="A3460" s="277">
        <v>39870.541666666664</v>
      </c>
      <c r="B3460" s="1">
        <v>9.6999999999999993</v>
      </c>
      <c r="C3460" s="1">
        <v>49.5</v>
      </c>
    </row>
    <row r="3461" spans="1:3">
      <c r="A3461" s="277">
        <v>39870.5625</v>
      </c>
      <c r="B3461" s="1">
        <v>10</v>
      </c>
      <c r="C3461" s="1">
        <v>49.9</v>
      </c>
    </row>
    <row r="3462" spans="1:3">
      <c r="A3462" s="277">
        <v>39870.583333333336</v>
      </c>
      <c r="B3462" s="1">
        <v>10.199999999999999</v>
      </c>
      <c r="C3462" s="1">
        <v>50.4</v>
      </c>
    </row>
    <row r="3463" spans="1:3">
      <c r="A3463" s="277">
        <v>39870.604166666664</v>
      </c>
      <c r="B3463" s="1">
        <v>10.4</v>
      </c>
      <c r="C3463" s="1">
        <v>50.7</v>
      </c>
    </row>
    <row r="3464" spans="1:3">
      <c r="A3464" s="277">
        <v>39870.625</v>
      </c>
      <c r="B3464" s="1">
        <v>10.4</v>
      </c>
      <c r="C3464" s="1">
        <v>50.7</v>
      </c>
    </row>
    <row r="3465" spans="1:3">
      <c r="A3465" s="277">
        <v>39870.645833333336</v>
      </c>
      <c r="B3465" s="1">
        <v>10.4</v>
      </c>
      <c r="C3465" s="1">
        <v>50.7</v>
      </c>
    </row>
    <row r="3466" spans="1:3">
      <c r="A3466" s="277">
        <v>39870.666666666664</v>
      </c>
      <c r="B3466" s="1">
        <v>10.4</v>
      </c>
      <c r="C3466" s="1">
        <v>50.7</v>
      </c>
    </row>
    <row r="3467" spans="1:3">
      <c r="A3467" s="277">
        <v>39870.6875</v>
      </c>
      <c r="B3467" s="1">
        <v>10.3</v>
      </c>
      <c r="C3467" s="1">
        <v>50.5</v>
      </c>
    </row>
    <row r="3468" spans="1:3">
      <c r="A3468" s="277">
        <v>39870.708333333336</v>
      </c>
      <c r="B3468" s="1">
        <v>10.3</v>
      </c>
      <c r="C3468" s="1">
        <v>50.5</v>
      </c>
    </row>
    <row r="3469" spans="1:3">
      <c r="A3469" s="277">
        <v>39870.729166666664</v>
      </c>
      <c r="B3469" s="1">
        <v>10.3</v>
      </c>
      <c r="C3469" s="1">
        <v>50.5</v>
      </c>
    </row>
    <row r="3470" spans="1:3">
      <c r="A3470" s="277">
        <v>39870.75</v>
      </c>
      <c r="B3470" s="1">
        <v>10.199999999999999</v>
      </c>
      <c r="C3470" s="1">
        <v>50.4</v>
      </c>
    </row>
    <row r="3471" spans="1:3">
      <c r="A3471" s="277">
        <v>39870.770833333336</v>
      </c>
      <c r="B3471" s="1">
        <v>10.199999999999999</v>
      </c>
      <c r="C3471" s="1">
        <v>50.4</v>
      </c>
    </row>
    <row r="3472" spans="1:3">
      <c r="A3472" s="277">
        <v>39870.791666666664</v>
      </c>
      <c r="B3472" s="1">
        <v>10.199999999999999</v>
      </c>
      <c r="C3472" s="1">
        <v>50.4</v>
      </c>
    </row>
    <row r="3473" spans="1:3">
      <c r="A3473" s="277">
        <v>39870.8125</v>
      </c>
      <c r="B3473" s="1">
        <v>10.199999999999999</v>
      </c>
      <c r="C3473" s="1">
        <v>50.4</v>
      </c>
    </row>
    <row r="3474" spans="1:3">
      <c r="A3474" s="277">
        <v>39870.833333333336</v>
      </c>
      <c r="B3474" s="1">
        <v>10.199999999999999</v>
      </c>
      <c r="C3474" s="1">
        <v>50.4</v>
      </c>
    </row>
    <row r="3475" spans="1:3">
      <c r="A3475" s="277">
        <v>39870.854166666664</v>
      </c>
      <c r="B3475" s="1">
        <v>10.199999999999999</v>
      </c>
      <c r="C3475" s="1">
        <v>50.4</v>
      </c>
    </row>
    <row r="3476" spans="1:3">
      <c r="A3476" s="277">
        <v>39870.875</v>
      </c>
      <c r="B3476" s="1">
        <v>10.199999999999999</v>
      </c>
      <c r="C3476" s="1">
        <v>50.3</v>
      </c>
    </row>
    <row r="3477" spans="1:3">
      <c r="A3477" s="277">
        <v>39870.895833333336</v>
      </c>
      <c r="B3477" s="1">
        <v>10.1</v>
      </c>
      <c r="C3477" s="1">
        <v>50.3</v>
      </c>
    </row>
    <row r="3478" spans="1:3">
      <c r="A3478" s="277">
        <v>39870.916666666664</v>
      </c>
      <c r="B3478" s="1">
        <v>10.1</v>
      </c>
      <c r="C3478" s="1">
        <v>50.2</v>
      </c>
    </row>
    <row r="3479" spans="1:3">
      <c r="A3479" s="277">
        <v>39870.9375</v>
      </c>
      <c r="B3479" s="1">
        <v>10</v>
      </c>
      <c r="C3479" s="1">
        <v>50</v>
      </c>
    </row>
    <row r="3480" spans="1:3">
      <c r="A3480" s="277">
        <v>39870.958333333336</v>
      </c>
      <c r="B3480" s="1">
        <v>9.9</v>
      </c>
      <c r="C3480" s="1">
        <v>49.9</v>
      </c>
    </row>
    <row r="3481" spans="1:3">
      <c r="A3481" s="277">
        <v>39870.979166666664</v>
      </c>
      <c r="B3481" s="1">
        <v>9.8000000000000007</v>
      </c>
      <c r="C3481" s="1">
        <v>49.7</v>
      </c>
    </row>
    <row r="3482" spans="1:3">
      <c r="A3482" s="277">
        <v>39871</v>
      </c>
      <c r="B3482" s="1">
        <v>9.6999999999999993</v>
      </c>
      <c r="C3482" s="1">
        <v>49.5</v>
      </c>
    </row>
    <row r="3483" spans="1:3">
      <c r="A3483" s="277">
        <v>39871.020833333336</v>
      </c>
      <c r="B3483" s="1">
        <v>9.6</v>
      </c>
      <c r="C3483" s="1">
        <v>49.3</v>
      </c>
    </row>
    <row r="3484" spans="1:3">
      <c r="A3484" s="277">
        <v>39871.041666666664</v>
      </c>
      <c r="B3484" s="1">
        <v>9.5</v>
      </c>
      <c r="C3484" s="1">
        <v>49.2</v>
      </c>
    </row>
    <row r="3485" spans="1:3">
      <c r="A3485" s="277">
        <v>39871.0625</v>
      </c>
      <c r="B3485" s="1">
        <v>9.4</v>
      </c>
      <c r="C3485" s="1">
        <v>49</v>
      </c>
    </row>
    <row r="3486" spans="1:3">
      <c r="A3486" s="277">
        <v>39871.083333333336</v>
      </c>
      <c r="B3486" s="1">
        <v>9.3000000000000007</v>
      </c>
      <c r="C3486" s="1">
        <v>48.8</v>
      </c>
    </row>
    <row r="3487" spans="1:3">
      <c r="A3487" s="277">
        <v>39871.104166666664</v>
      </c>
      <c r="B3487" s="1">
        <v>9.1999999999999993</v>
      </c>
      <c r="C3487" s="1">
        <v>48.6</v>
      </c>
    </row>
    <row r="3488" spans="1:3">
      <c r="A3488" s="277">
        <v>39871.125</v>
      </c>
      <c r="B3488" s="1">
        <v>9.1</v>
      </c>
      <c r="C3488" s="1">
        <v>48.5</v>
      </c>
    </row>
    <row r="3489" spans="1:3">
      <c r="A3489" s="277">
        <v>39871.145833333336</v>
      </c>
      <c r="B3489" s="1">
        <v>9.1</v>
      </c>
      <c r="C3489" s="1">
        <v>48.3</v>
      </c>
    </row>
    <row r="3490" spans="1:3">
      <c r="A3490" s="277">
        <v>39871.166666666664</v>
      </c>
      <c r="B3490" s="1">
        <v>9</v>
      </c>
      <c r="C3490" s="1">
        <v>48.2</v>
      </c>
    </row>
    <row r="3491" spans="1:3">
      <c r="A3491" s="277">
        <v>39871.1875</v>
      </c>
      <c r="B3491" s="1">
        <v>8.9</v>
      </c>
      <c r="C3491" s="1">
        <v>48</v>
      </c>
    </row>
    <row r="3492" spans="1:3">
      <c r="A3492" s="277">
        <v>39871.208333333336</v>
      </c>
      <c r="B3492" s="1">
        <v>8.6999999999999993</v>
      </c>
      <c r="C3492" s="1">
        <v>47.7</v>
      </c>
    </row>
    <row r="3493" spans="1:3">
      <c r="A3493" s="277">
        <v>39871.229166666664</v>
      </c>
      <c r="B3493" s="1">
        <v>8.6</v>
      </c>
      <c r="C3493" s="1">
        <v>47.6</v>
      </c>
    </row>
    <row r="3494" spans="1:3">
      <c r="A3494" s="277">
        <v>39871.25</v>
      </c>
      <c r="B3494" s="1">
        <v>8.5</v>
      </c>
      <c r="C3494" s="1">
        <v>47.4</v>
      </c>
    </row>
    <row r="3495" spans="1:3">
      <c r="A3495" s="277">
        <v>39871.270833333336</v>
      </c>
      <c r="B3495" s="1">
        <v>8.4</v>
      </c>
      <c r="C3495" s="1">
        <v>47.2</v>
      </c>
    </row>
    <row r="3496" spans="1:3">
      <c r="A3496" s="277">
        <v>39871.291666666664</v>
      </c>
      <c r="B3496" s="1">
        <v>8.3000000000000007</v>
      </c>
      <c r="C3496" s="1">
        <v>47</v>
      </c>
    </row>
    <row r="3497" spans="1:3">
      <c r="A3497" s="277">
        <v>39871.3125</v>
      </c>
      <c r="B3497" s="1">
        <v>8.3000000000000007</v>
      </c>
      <c r="C3497" s="1">
        <v>46.9</v>
      </c>
    </row>
    <row r="3498" spans="1:3">
      <c r="A3498" s="277">
        <v>39871.333333333336</v>
      </c>
      <c r="B3498" s="1">
        <v>8.1999999999999993</v>
      </c>
      <c r="C3498" s="1">
        <v>46.8</v>
      </c>
    </row>
    <row r="3499" spans="1:3">
      <c r="A3499" s="277">
        <v>39871.354166666664</v>
      </c>
      <c r="B3499" s="1">
        <v>8.1999999999999993</v>
      </c>
      <c r="C3499" s="1">
        <v>46.8</v>
      </c>
    </row>
    <row r="3500" spans="1:3">
      <c r="A3500" s="277">
        <v>39871.375</v>
      </c>
      <c r="B3500" s="1">
        <v>8.1999999999999993</v>
      </c>
      <c r="C3500" s="1">
        <v>46.8</v>
      </c>
    </row>
    <row r="3501" spans="1:3">
      <c r="A3501" s="277">
        <v>39871.395833333336</v>
      </c>
      <c r="B3501" s="1">
        <v>8.1999999999999993</v>
      </c>
      <c r="C3501" s="1">
        <v>46.8</v>
      </c>
    </row>
    <row r="3502" spans="1:3">
      <c r="A3502" s="277">
        <v>39871.416666666664</v>
      </c>
      <c r="B3502" s="1">
        <v>8.3000000000000007</v>
      </c>
      <c r="C3502" s="1">
        <v>47</v>
      </c>
    </row>
    <row r="3503" spans="1:3">
      <c r="A3503" s="277">
        <v>39871.4375</v>
      </c>
      <c r="B3503" s="1">
        <v>8.4</v>
      </c>
      <c r="C3503" s="1">
        <v>47.1</v>
      </c>
    </row>
    <row r="3504" spans="1:3">
      <c r="A3504" s="277">
        <v>39871.458333333336</v>
      </c>
      <c r="B3504" s="1">
        <v>8.5</v>
      </c>
      <c r="C3504" s="1">
        <v>47.4</v>
      </c>
    </row>
    <row r="3505" spans="1:3">
      <c r="A3505" s="277">
        <v>39871.479166666664</v>
      </c>
      <c r="B3505" s="1">
        <v>8.6999999999999993</v>
      </c>
      <c r="C3505" s="1">
        <v>47.7</v>
      </c>
    </row>
    <row r="3506" spans="1:3">
      <c r="A3506" s="277">
        <v>39871.5</v>
      </c>
      <c r="B3506" s="1">
        <v>8.9</v>
      </c>
      <c r="C3506" s="1">
        <v>48</v>
      </c>
    </row>
    <row r="3507" spans="1:3">
      <c r="A3507" s="277">
        <v>39871.520833333336</v>
      </c>
      <c r="B3507" s="1">
        <v>9.1999999999999993</v>
      </c>
      <c r="C3507" s="1">
        <v>48.6</v>
      </c>
    </row>
    <row r="3508" spans="1:3">
      <c r="A3508" s="277">
        <v>39871.541666666664</v>
      </c>
      <c r="B3508" s="1">
        <v>9.3000000000000007</v>
      </c>
      <c r="C3508" s="1">
        <v>48.7</v>
      </c>
    </row>
    <row r="3509" spans="1:3">
      <c r="A3509" s="277">
        <v>39871.5625</v>
      </c>
      <c r="B3509" s="1">
        <v>9.4</v>
      </c>
      <c r="C3509" s="1">
        <v>49</v>
      </c>
    </row>
    <row r="3510" spans="1:3">
      <c r="A3510" s="277">
        <v>39871.583333333336</v>
      </c>
      <c r="B3510" s="1">
        <v>9.6</v>
      </c>
      <c r="C3510" s="1">
        <v>49.2</v>
      </c>
    </row>
    <row r="3511" spans="1:3">
      <c r="A3511" s="277">
        <v>39871.604166666664</v>
      </c>
      <c r="B3511" s="1">
        <v>9.6</v>
      </c>
      <c r="C3511" s="1">
        <v>49.3</v>
      </c>
    </row>
    <row r="3512" spans="1:3">
      <c r="A3512" s="277">
        <v>39871.625</v>
      </c>
      <c r="B3512" s="1">
        <v>9.6999999999999993</v>
      </c>
      <c r="C3512" s="1">
        <v>49.5</v>
      </c>
    </row>
    <row r="3513" spans="1:3">
      <c r="A3513" s="277">
        <v>39871.645833333336</v>
      </c>
      <c r="B3513" s="1">
        <v>9.9</v>
      </c>
      <c r="C3513" s="1">
        <v>49.7</v>
      </c>
    </row>
    <row r="3514" spans="1:3">
      <c r="A3514" s="277">
        <v>39871.666666666664</v>
      </c>
      <c r="B3514" s="1">
        <v>9.9</v>
      </c>
      <c r="C3514" s="1">
        <v>49.8</v>
      </c>
    </row>
    <row r="3515" spans="1:3">
      <c r="A3515" s="277">
        <v>39871.6875</v>
      </c>
      <c r="B3515" s="1">
        <v>9.9</v>
      </c>
      <c r="C3515" s="1">
        <v>49.7</v>
      </c>
    </row>
    <row r="3516" spans="1:3">
      <c r="A3516" s="277">
        <v>39871.708333333336</v>
      </c>
      <c r="B3516" s="1">
        <v>9.8000000000000007</v>
      </c>
      <c r="C3516" s="1">
        <v>49.6</v>
      </c>
    </row>
    <row r="3517" spans="1:3">
      <c r="A3517" s="277">
        <v>39871.729166666664</v>
      </c>
      <c r="B3517" s="1">
        <v>9.8000000000000007</v>
      </c>
      <c r="C3517" s="1">
        <v>49.6</v>
      </c>
    </row>
    <row r="3518" spans="1:3">
      <c r="A3518" s="277">
        <v>39871.75</v>
      </c>
      <c r="B3518" s="1">
        <v>9.6999999999999993</v>
      </c>
      <c r="C3518" s="1">
        <v>49.5</v>
      </c>
    </row>
    <row r="3519" spans="1:3">
      <c r="A3519" s="277">
        <v>39871.770833333336</v>
      </c>
      <c r="B3519" s="1">
        <v>9.6999999999999993</v>
      </c>
      <c r="C3519" s="1">
        <v>49.4</v>
      </c>
    </row>
    <row r="3520" spans="1:3">
      <c r="A3520" s="277">
        <v>39871.791666666664</v>
      </c>
      <c r="B3520" s="1">
        <v>9.6</v>
      </c>
      <c r="C3520" s="1">
        <v>49.2</v>
      </c>
    </row>
    <row r="3521" spans="1:3">
      <c r="A3521" s="277">
        <v>39871.8125</v>
      </c>
      <c r="B3521" s="1">
        <v>9.5</v>
      </c>
      <c r="C3521" s="1">
        <v>49.1</v>
      </c>
    </row>
    <row r="3522" spans="1:3">
      <c r="A3522" s="277">
        <v>39871.833333333336</v>
      </c>
      <c r="B3522" s="1">
        <v>9.5</v>
      </c>
      <c r="C3522" s="1">
        <v>49</v>
      </c>
    </row>
    <row r="3523" spans="1:3">
      <c r="A3523" s="277">
        <v>39871.854166666664</v>
      </c>
      <c r="B3523" s="1">
        <v>9.4</v>
      </c>
      <c r="C3523" s="1">
        <v>48.9</v>
      </c>
    </row>
    <row r="3524" spans="1:3">
      <c r="A3524" s="277">
        <v>39871.875</v>
      </c>
      <c r="B3524" s="1">
        <v>9.4</v>
      </c>
      <c r="C3524" s="1">
        <v>48.9</v>
      </c>
    </row>
    <row r="3525" spans="1:3">
      <c r="A3525" s="277">
        <v>39871.895833333336</v>
      </c>
      <c r="B3525" s="1">
        <v>9.4</v>
      </c>
      <c r="C3525" s="1">
        <v>48.9</v>
      </c>
    </row>
    <row r="3526" spans="1:3">
      <c r="A3526" s="277">
        <v>39871.916666666664</v>
      </c>
      <c r="B3526" s="1">
        <v>9.4</v>
      </c>
      <c r="C3526" s="1">
        <v>48.8</v>
      </c>
    </row>
    <row r="3527" spans="1:3">
      <c r="A3527" s="277">
        <v>39871.9375</v>
      </c>
      <c r="B3527" s="1">
        <v>9.3000000000000007</v>
      </c>
      <c r="C3527" s="1">
        <v>48.8</v>
      </c>
    </row>
    <row r="3528" spans="1:3">
      <c r="A3528" s="277">
        <v>39871.958333333336</v>
      </c>
      <c r="B3528" s="1">
        <v>9.3000000000000007</v>
      </c>
      <c r="C3528" s="1">
        <v>48.8</v>
      </c>
    </row>
    <row r="3529" spans="1:3">
      <c r="A3529" s="277">
        <v>39871.979166666664</v>
      </c>
      <c r="B3529" s="1">
        <v>9.3000000000000007</v>
      </c>
      <c r="C3529" s="1">
        <v>48.7</v>
      </c>
    </row>
    <row r="3530" spans="1:3">
      <c r="A3530" s="277">
        <v>39872</v>
      </c>
      <c r="B3530" s="1">
        <v>9.1999999999999993</v>
      </c>
      <c r="C3530" s="1">
        <v>48.6</v>
      </c>
    </row>
    <row r="3531" spans="1:3">
      <c r="A3531" s="277">
        <v>39872.020833333336</v>
      </c>
      <c r="B3531" s="1">
        <v>9.1</v>
      </c>
      <c r="C3531" s="1">
        <v>48.5</v>
      </c>
    </row>
    <row r="3532" spans="1:3">
      <c r="A3532" s="277">
        <v>39872.041666666664</v>
      </c>
      <c r="B3532" s="1">
        <v>9.1</v>
      </c>
      <c r="C3532" s="1">
        <v>48.3</v>
      </c>
    </row>
    <row r="3533" spans="1:3">
      <c r="A3533" s="277">
        <v>39872.0625</v>
      </c>
      <c r="B3533" s="1">
        <v>9</v>
      </c>
      <c r="C3533" s="1">
        <v>48.1</v>
      </c>
    </row>
    <row r="3534" spans="1:3">
      <c r="A3534" s="277">
        <v>39872.083333333336</v>
      </c>
      <c r="B3534" s="1">
        <v>8.9</v>
      </c>
      <c r="C3534" s="1">
        <v>48</v>
      </c>
    </row>
    <row r="3535" spans="1:3">
      <c r="A3535" s="277">
        <v>39872.104166666664</v>
      </c>
      <c r="B3535" s="1">
        <v>8.8000000000000007</v>
      </c>
      <c r="C3535" s="1">
        <v>47.8</v>
      </c>
    </row>
    <row r="3536" spans="1:3">
      <c r="A3536" s="277">
        <v>39872.125</v>
      </c>
      <c r="B3536" s="1">
        <v>8.6999999999999993</v>
      </c>
      <c r="C3536" s="1">
        <v>47.6</v>
      </c>
    </row>
    <row r="3537" spans="1:3">
      <c r="A3537" s="277">
        <v>39872.145833333336</v>
      </c>
      <c r="B3537" s="1">
        <v>8.6</v>
      </c>
      <c r="C3537" s="1">
        <v>47.5</v>
      </c>
    </row>
    <row r="3538" spans="1:3">
      <c r="A3538" s="277">
        <v>39872.166666666664</v>
      </c>
      <c r="B3538" s="1">
        <v>8.6</v>
      </c>
      <c r="C3538" s="1">
        <v>47.4</v>
      </c>
    </row>
    <row r="3539" spans="1:3">
      <c r="A3539" s="277">
        <v>39872.1875</v>
      </c>
      <c r="B3539" s="1">
        <v>8.5</v>
      </c>
      <c r="C3539" s="1">
        <v>47.3</v>
      </c>
    </row>
    <row r="3540" spans="1:3">
      <c r="A3540" s="277">
        <v>39872.208333333336</v>
      </c>
      <c r="B3540" s="1">
        <v>8.4</v>
      </c>
      <c r="C3540" s="1">
        <v>47.2</v>
      </c>
    </row>
    <row r="3541" spans="1:3">
      <c r="A3541" s="277">
        <v>39872.229166666664</v>
      </c>
      <c r="B3541" s="1">
        <v>8.4</v>
      </c>
      <c r="C3541" s="1">
        <v>47.1</v>
      </c>
    </row>
    <row r="3542" spans="1:3">
      <c r="A3542" s="277">
        <v>39872.25</v>
      </c>
      <c r="B3542" s="1">
        <v>8.4</v>
      </c>
      <c r="C3542" s="1">
        <v>47.1</v>
      </c>
    </row>
    <row r="3543" spans="1:3">
      <c r="A3543" s="277">
        <v>39872.270833333336</v>
      </c>
      <c r="B3543" s="1">
        <v>8.3000000000000007</v>
      </c>
      <c r="C3543" s="1">
        <v>46.9</v>
      </c>
    </row>
    <row r="3544" spans="1:3">
      <c r="A3544" s="277">
        <v>39872.291666666664</v>
      </c>
      <c r="B3544" s="1">
        <v>8.1999999999999993</v>
      </c>
      <c r="C3544" s="1">
        <v>46.8</v>
      </c>
    </row>
    <row r="3545" spans="1:3">
      <c r="A3545" s="277">
        <v>39872.3125</v>
      </c>
      <c r="B3545" s="1">
        <v>8.1999999999999993</v>
      </c>
      <c r="C3545" s="1">
        <v>46.8</v>
      </c>
    </row>
    <row r="3546" spans="1:3">
      <c r="A3546" s="277">
        <v>39872.333333333336</v>
      </c>
      <c r="B3546" s="1">
        <v>8.1999999999999993</v>
      </c>
      <c r="C3546" s="1">
        <v>46.8</v>
      </c>
    </row>
    <row r="3547" spans="1:3">
      <c r="A3547" s="277">
        <v>39872.354166666664</v>
      </c>
      <c r="B3547" s="1">
        <v>8.1999999999999993</v>
      </c>
      <c r="C3547" s="1">
        <v>46.8</v>
      </c>
    </row>
    <row r="3548" spans="1:3">
      <c r="A3548" s="277">
        <v>39872.375</v>
      </c>
      <c r="B3548" s="1">
        <v>8.1999999999999993</v>
      </c>
      <c r="C3548" s="1">
        <v>46.8</v>
      </c>
    </row>
    <row r="3549" spans="1:3">
      <c r="A3549" s="277">
        <v>39872.395833333336</v>
      </c>
      <c r="B3549" s="1">
        <v>8.3000000000000007</v>
      </c>
      <c r="C3549" s="1">
        <v>46.9</v>
      </c>
    </row>
    <row r="3550" spans="1:3">
      <c r="A3550" s="277">
        <v>39872.416666666664</v>
      </c>
      <c r="B3550" s="1">
        <v>8.3000000000000007</v>
      </c>
      <c r="C3550" s="1">
        <v>47</v>
      </c>
    </row>
    <row r="3551" spans="1:3">
      <c r="A3551" s="277">
        <v>39872.4375</v>
      </c>
      <c r="B3551" s="1">
        <v>8.3000000000000007</v>
      </c>
      <c r="C3551" s="1">
        <v>46.9</v>
      </c>
    </row>
    <row r="3552" spans="1:3">
      <c r="A3552" s="277">
        <v>39872.458333333336</v>
      </c>
      <c r="B3552" s="1">
        <v>8.4</v>
      </c>
      <c r="C3552" s="1">
        <v>47.1</v>
      </c>
    </row>
    <row r="3553" spans="1:3">
      <c r="A3553" s="277">
        <v>39872.479166666664</v>
      </c>
      <c r="B3553" s="1">
        <v>8.4</v>
      </c>
      <c r="C3553" s="1">
        <v>47.2</v>
      </c>
    </row>
    <row r="3554" spans="1:3">
      <c r="A3554" s="277">
        <v>39872.5</v>
      </c>
      <c r="B3554" s="1">
        <v>8.6</v>
      </c>
      <c r="C3554" s="1">
        <v>47.4</v>
      </c>
    </row>
    <row r="3555" spans="1:3">
      <c r="A3555" s="277">
        <v>39872.520833333336</v>
      </c>
      <c r="B3555" s="1">
        <v>8.6999999999999993</v>
      </c>
      <c r="C3555" s="1">
        <v>47.7</v>
      </c>
    </row>
    <row r="3556" spans="1:3">
      <c r="A3556" s="277">
        <v>39872.541666666664</v>
      </c>
      <c r="B3556" s="1">
        <v>8.8000000000000007</v>
      </c>
      <c r="C3556" s="1">
        <v>47.9</v>
      </c>
    </row>
    <row r="3557" spans="1:3">
      <c r="A3557" s="277">
        <v>39872.5625</v>
      </c>
      <c r="B3557" s="1">
        <v>9</v>
      </c>
      <c r="C3557" s="1">
        <v>48.1</v>
      </c>
    </row>
    <row r="3558" spans="1:3">
      <c r="A3558" s="277">
        <v>39872.583333333336</v>
      </c>
      <c r="B3558" s="1">
        <v>9.1</v>
      </c>
      <c r="C3558" s="1">
        <v>48.5</v>
      </c>
    </row>
    <row r="3559" spans="1:3">
      <c r="A3559" s="277">
        <v>39872.604166666664</v>
      </c>
      <c r="B3559" s="1">
        <v>9.1999999999999993</v>
      </c>
      <c r="C3559" s="1">
        <v>48.6</v>
      </c>
    </row>
    <row r="3560" spans="1:3">
      <c r="A3560" s="277">
        <v>39872.625</v>
      </c>
      <c r="B3560" s="1">
        <v>9.1999999999999993</v>
      </c>
      <c r="C3560" s="1">
        <v>48.6</v>
      </c>
    </row>
    <row r="3561" spans="1:3">
      <c r="A3561" s="277">
        <v>39872.645833333336</v>
      </c>
      <c r="B3561" s="1">
        <v>9.3000000000000007</v>
      </c>
      <c r="C3561" s="1">
        <v>48.8</v>
      </c>
    </row>
    <row r="3562" spans="1:3">
      <c r="A3562" s="277">
        <v>39872.666666666664</v>
      </c>
      <c r="B3562" s="1">
        <v>9.4</v>
      </c>
      <c r="C3562" s="1">
        <v>48.8</v>
      </c>
    </row>
    <row r="3563" spans="1:3">
      <c r="A3563" s="277">
        <v>39872.6875</v>
      </c>
      <c r="B3563" s="1">
        <v>9.4</v>
      </c>
      <c r="C3563" s="1">
        <v>48.8</v>
      </c>
    </row>
    <row r="3564" spans="1:3">
      <c r="A3564" s="277">
        <v>39872.708333333336</v>
      </c>
      <c r="B3564" s="1">
        <v>9.4</v>
      </c>
      <c r="C3564" s="1">
        <v>48.9</v>
      </c>
    </row>
    <row r="3565" spans="1:3">
      <c r="A3565" s="277">
        <v>39872.729166666664</v>
      </c>
      <c r="B3565" s="1">
        <v>9.4</v>
      </c>
      <c r="C3565" s="1">
        <v>48.9</v>
      </c>
    </row>
    <row r="3566" spans="1:3">
      <c r="A3566" s="277">
        <v>39872.75</v>
      </c>
      <c r="B3566" s="1">
        <v>9.4</v>
      </c>
      <c r="C3566" s="1">
        <v>49</v>
      </c>
    </row>
    <row r="3567" spans="1:3">
      <c r="A3567" s="277">
        <v>39872.770833333336</v>
      </c>
      <c r="B3567" s="1">
        <v>9.5</v>
      </c>
      <c r="C3567" s="1">
        <v>49</v>
      </c>
    </row>
    <row r="3568" spans="1:3">
      <c r="A3568" s="277">
        <v>39872.791666666664</v>
      </c>
      <c r="B3568" s="1">
        <v>9.5</v>
      </c>
      <c r="C3568" s="1">
        <v>49.1</v>
      </c>
    </row>
    <row r="3569" spans="1:3">
      <c r="A3569" s="277">
        <v>39872.8125</v>
      </c>
      <c r="B3569" s="1">
        <v>9.5</v>
      </c>
      <c r="C3569" s="1">
        <v>49.2</v>
      </c>
    </row>
    <row r="3570" spans="1:3">
      <c r="A3570" s="277">
        <v>39872.833333333336</v>
      </c>
      <c r="B3570" s="1">
        <v>9.6</v>
      </c>
      <c r="C3570" s="1">
        <v>49.2</v>
      </c>
    </row>
    <row r="3571" spans="1:3">
      <c r="A3571" s="277">
        <v>39872.854166666664</v>
      </c>
      <c r="B3571" s="1">
        <v>9.6</v>
      </c>
      <c r="C3571" s="1">
        <v>49.2</v>
      </c>
    </row>
    <row r="3572" spans="1:3">
      <c r="A3572" s="277">
        <v>39872.875</v>
      </c>
      <c r="B3572" s="1">
        <v>9.6</v>
      </c>
      <c r="C3572" s="1">
        <v>49.3</v>
      </c>
    </row>
    <row r="3573" spans="1:3">
      <c r="A3573" s="277">
        <v>39872.895833333336</v>
      </c>
      <c r="B3573" s="1">
        <v>9.6</v>
      </c>
      <c r="C3573" s="1">
        <v>49.3</v>
      </c>
    </row>
    <row r="3574" spans="1:3">
      <c r="A3574" s="277">
        <v>39872.916666666664</v>
      </c>
      <c r="B3574" s="1">
        <v>9.6999999999999993</v>
      </c>
      <c r="C3574" s="1">
        <v>49.4</v>
      </c>
    </row>
    <row r="3575" spans="1:3">
      <c r="A3575" s="277">
        <v>39872.9375</v>
      </c>
      <c r="B3575" s="1">
        <v>9.6999999999999993</v>
      </c>
      <c r="C3575" s="1">
        <v>49.4</v>
      </c>
    </row>
    <row r="3576" spans="1:3">
      <c r="A3576" s="277">
        <v>39872.958333333336</v>
      </c>
      <c r="B3576" s="1">
        <v>9.6999999999999993</v>
      </c>
      <c r="C3576" s="1">
        <v>49.5</v>
      </c>
    </row>
    <row r="3577" spans="1:3">
      <c r="A3577" s="277">
        <v>39872.979166666664</v>
      </c>
      <c r="B3577" s="1">
        <v>9.6999999999999993</v>
      </c>
      <c r="C3577" s="1">
        <v>49.5</v>
      </c>
    </row>
    <row r="3578" spans="1:3">
      <c r="A3578" s="277">
        <v>39873</v>
      </c>
      <c r="B3578" s="1">
        <v>9.6999999999999993</v>
      </c>
      <c r="C3578" s="1">
        <v>49.5</v>
      </c>
    </row>
    <row r="3579" spans="1:3">
      <c r="A3579" s="277">
        <v>39873.020833333336</v>
      </c>
      <c r="B3579" s="1">
        <v>9.6999999999999993</v>
      </c>
      <c r="C3579" s="1">
        <v>49.5</v>
      </c>
    </row>
    <row r="3580" spans="1:3">
      <c r="A3580" s="277">
        <v>39873.041666666664</v>
      </c>
      <c r="B3580" s="1">
        <v>9.6999999999999993</v>
      </c>
      <c r="C3580" s="1">
        <v>49.5</v>
      </c>
    </row>
    <row r="3581" spans="1:3">
      <c r="A3581" s="277">
        <v>39873.0625</v>
      </c>
      <c r="B3581" s="1">
        <v>9.6999999999999993</v>
      </c>
      <c r="C3581" s="1">
        <v>49.5</v>
      </c>
    </row>
    <row r="3582" spans="1:3">
      <c r="A3582" s="277">
        <v>39873.083333333336</v>
      </c>
      <c r="B3582" s="1">
        <v>9.6999999999999993</v>
      </c>
      <c r="C3582" s="1">
        <v>49.5</v>
      </c>
    </row>
    <row r="3583" spans="1:3">
      <c r="A3583" s="277">
        <v>39873.104166666664</v>
      </c>
      <c r="B3583" s="1">
        <v>9.6999999999999993</v>
      </c>
      <c r="C3583" s="1">
        <v>49.4</v>
      </c>
    </row>
    <row r="3584" spans="1:3">
      <c r="A3584" s="277">
        <v>39873.125</v>
      </c>
      <c r="B3584" s="1">
        <v>9.6999999999999993</v>
      </c>
      <c r="C3584" s="1">
        <v>49.4</v>
      </c>
    </row>
    <row r="3585" spans="1:3">
      <c r="A3585" s="277">
        <v>39873.145833333336</v>
      </c>
      <c r="B3585" s="1">
        <v>9.6999999999999993</v>
      </c>
      <c r="C3585" s="1">
        <v>49.4</v>
      </c>
    </row>
    <row r="3586" spans="1:3">
      <c r="A3586" s="277">
        <v>39873.166666666664</v>
      </c>
      <c r="B3586" s="1">
        <v>9.6999999999999993</v>
      </c>
      <c r="C3586" s="1">
        <v>49.4</v>
      </c>
    </row>
    <row r="3587" spans="1:3">
      <c r="A3587" s="277">
        <v>39873.1875</v>
      </c>
      <c r="B3587" s="1">
        <v>9.6</v>
      </c>
      <c r="C3587" s="1">
        <v>49.3</v>
      </c>
    </row>
    <row r="3588" spans="1:3">
      <c r="A3588" s="277">
        <v>39873.208333333336</v>
      </c>
      <c r="B3588" s="1">
        <v>9.6</v>
      </c>
      <c r="C3588" s="1">
        <v>49.3</v>
      </c>
    </row>
    <row r="3589" spans="1:3">
      <c r="A3589" s="277">
        <v>39873.229166666664</v>
      </c>
      <c r="B3589" s="1">
        <v>9.6</v>
      </c>
      <c r="C3589" s="1">
        <v>49.3</v>
      </c>
    </row>
    <row r="3590" spans="1:3">
      <c r="A3590" s="277">
        <v>39873.25</v>
      </c>
      <c r="B3590" s="1">
        <v>9.6</v>
      </c>
      <c r="C3590" s="1">
        <v>49.3</v>
      </c>
    </row>
    <row r="3591" spans="1:3">
      <c r="A3591" s="277">
        <v>39873.270833333336</v>
      </c>
      <c r="B3591" s="1">
        <v>9.6</v>
      </c>
      <c r="C3591" s="1">
        <v>49.3</v>
      </c>
    </row>
    <row r="3592" spans="1:3">
      <c r="A3592" s="277">
        <v>39873.291666666664</v>
      </c>
      <c r="B3592" s="1">
        <v>9.6999999999999993</v>
      </c>
      <c r="C3592" s="1">
        <v>49.4</v>
      </c>
    </row>
    <row r="3593" spans="1:3">
      <c r="A3593" s="277">
        <v>39873.3125</v>
      </c>
      <c r="B3593" s="1">
        <v>9.6999999999999993</v>
      </c>
      <c r="C3593" s="1">
        <v>49.5</v>
      </c>
    </row>
    <row r="3594" spans="1:3">
      <c r="A3594" s="277">
        <v>39873.333333333336</v>
      </c>
      <c r="B3594" s="1">
        <v>9.8000000000000007</v>
      </c>
      <c r="C3594" s="1">
        <v>49.6</v>
      </c>
    </row>
    <row r="3595" spans="1:3">
      <c r="A3595" s="277">
        <v>39873.354166666664</v>
      </c>
      <c r="B3595" s="1">
        <v>9.8000000000000007</v>
      </c>
      <c r="C3595" s="1">
        <v>49.7</v>
      </c>
    </row>
    <row r="3596" spans="1:3">
      <c r="A3596" s="277">
        <v>39873.375</v>
      </c>
      <c r="B3596" s="1">
        <v>10</v>
      </c>
      <c r="C3596" s="1">
        <v>49.9</v>
      </c>
    </row>
    <row r="3597" spans="1:3">
      <c r="A3597" s="277">
        <v>39873.395833333336</v>
      </c>
      <c r="B3597" s="1">
        <v>10.1</v>
      </c>
      <c r="C3597" s="1">
        <v>50.3</v>
      </c>
    </row>
    <row r="3598" spans="1:3">
      <c r="A3598" s="277">
        <v>39873.416666666664</v>
      </c>
      <c r="B3598" s="1">
        <v>10.199999999999999</v>
      </c>
      <c r="C3598" s="1">
        <v>50.3</v>
      </c>
    </row>
    <row r="3599" spans="1:3">
      <c r="A3599" s="277">
        <v>39873.4375</v>
      </c>
      <c r="B3599" s="1">
        <v>10.199999999999999</v>
      </c>
      <c r="C3599" s="1">
        <v>50.4</v>
      </c>
    </row>
    <row r="3600" spans="1:3">
      <c r="A3600" s="277">
        <v>39873.458333333336</v>
      </c>
      <c r="B3600" s="1">
        <v>10.199999999999999</v>
      </c>
      <c r="C3600" s="1">
        <v>50.4</v>
      </c>
    </row>
    <row r="3601" spans="1:3">
      <c r="A3601" s="277">
        <v>39873.479166666664</v>
      </c>
      <c r="B3601" s="1">
        <v>10.3</v>
      </c>
      <c r="C3601" s="1">
        <v>50.5</v>
      </c>
    </row>
    <row r="3602" spans="1:3">
      <c r="A3602" s="277">
        <v>39873.5</v>
      </c>
      <c r="B3602" s="1">
        <v>10.3</v>
      </c>
      <c r="C3602" s="1">
        <v>50.6</v>
      </c>
    </row>
    <row r="3603" spans="1:3">
      <c r="A3603" s="277">
        <v>39873.520833333336</v>
      </c>
      <c r="B3603" s="1">
        <v>10.3</v>
      </c>
      <c r="C3603" s="1">
        <v>50.6</v>
      </c>
    </row>
    <row r="3604" spans="1:3">
      <c r="A3604" s="277">
        <v>39873.541666666664</v>
      </c>
      <c r="B3604" s="1">
        <v>10.4</v>
      </c>
      <c r="C3604" s="1">
        <v>50.7</v>
      </c>
    </row>
    <row r="3605" spans="1:3">
      <c r="A3605" s="277">
        <v>39873.5625</v>
      </c>
      <c r="B3605" s="1">
        <v>10.4</v>
      </c>
      <c r="C3605" s="1">
        <v>50.8</v>
      </c>
    </row>
    <row r="3606" spans="1:3">
      <c r="A3606" s="277">
        <v>39873.583333333336</v>
      </c>
      <c r="B3606" s="1">
        <v>10.4</v>
      </c>
      <c r="C3606" s="1">
        <v>50.8</v>
      </c>
    </row>
    <row r="3607" spans="1:3">
      <c r="A3607" s="277">
        <v>39873.604166666664</v>
      </c>
      <c r="B3607" s="1">
        <v>10.5</v>
      </c>
      <c r="C3607" s="1">
        <v>50.8</v>
      </c>
    </row>
    <row r="3608" spans="1:3">
      <c r="A3608" s="277">
        <v>39873.625</v>
      </c>
      <c r="B3608" s="1">
        <v>10.5</v>
      </c>
      <c r="C3608" s="1">
        <v>50.8</v>
      </c>
    </row>
    <row r="3609" spans="1:3">
      <c r="A3609" s="277">
        <v>39873.645833333336</v>
      </c>
      <c r="B3609" s="1">
        <v>10.4</v>
      </c>
      <c r="C3609" s="1">
        <v>50.8</v>
      </c>
    </row>
    <row r="3610" spans="1:3">
      <c r="A3610" s="277">
        <v>39873.666666666664</v>
      </c>
      <c r="B3610" s="1">
        <v>10.4</v>
      </c>
      <c r="C3610" s="1">
        <v>50.8</v>
      </c>
    </row>
    <row r="3611" spans="1:3">
      <c r="A3611" s="277">
        <v>39873.6875</v>
      </c>
      <c r="B3611" s="1">
        <v>10.4</v>
      </c>
      <c r="C3611" s="1">
        <v>50.7</v>
      </c>
    </row>
    <row r="3612" spans="1:3">
      <c r="A3612" s="277">
        <v>39873.708333333336</v>
      </c>
      <c r="B3612" s="1">
        <v>10.3</v>
      </c>
      <c r="C3612" s="1">
        <v>50.6</v>
      </c>
    </row>
    <row r="3613" spans="1:3">
      <c r="A3613" s="277">
        <v>39873.729166666664</v>
      </c>
      <c r="B3613" s="1">
        <v>10.199999999999999</v>
      </c>
      <c r="C3613" s="1">
        <v>50.4</v>
      </c>
    </row>
    <row r="3614" spans="1:3">
      <c r="A3614" s="277">
        <v>39873.75</v>
      </c>
      <c r="B3614" s="1">
        <v>10.199999999999999</v>
      </c>
      <c r="C3614" s="1">
        <v>50.3</v>
      </c>
    </row>
    <row r="3615" spans="1:3">
      <c r="A3615" s="277">
        <v>39873.770833333336</v>
      </c>
      <c r="B3615" s="1">
        <v>10.1</v>
      </c>
      <c r="C3615" s="1">
        <v>50.2</v>
      </c>
    </row>
    <row r="3616" spans="1:3">
      <c r="A3616" s="277">
        <v>39873.791666666664</v>
      </c>
      <c r="B3616" s="1">
        <v>10</v>
      </c>
      <c r="C3616" s="1">
        <v>50</v>
      </c>
    </row>
    <row r="3617" spans="1:3">
      <c r="A3617" s="277">
        <v>39873.8125</v>
      </c>
      <c r="B3617" s="1">
        <v>9.9</v>
      </c>
      <c r="C3617" s="1">
        <v>49.9</v>
      </c>
    </row>
    <row r="3618" spans="1:3">
      <c r="A3618" s="277">
        <v>39873.833333333336</v>
      </c>
      <c r="B3618" s="1">
        <v>9.8000000000000007</v>
      </c>
      <c r="C3618" s="1">
        <v>49.7</v>
      </c>
    </row>
    <row r="3619" spans="1:3">
      <c r="A3619" s="277">
        <v>39873.854166666664</v>
      </c>
      <c r="B3619" s="1">
        <v>9.8000000000000007</v>
      </c>
      <c r="C3619" s="1">
        <v>49.6</v>
      </c>
    </row>
    <row r="3620" spans="1:3">
      <c r="A3620" s="277">
        <v>39873.875</v>
      </c>
      <c r="B3620" s="1">
        <v>9.6999999999999993</v>
      </c>
      <c r="C3620" s="1">
        <v>49.4</v>
      </c>
    </row>
    <row r="3621" spans="1:3">
      <c r="A3621" s="277">
        <v>39873.895833333336</v>
      </c>
      <c r="B3621" s="1">
        <v>9.6</v>
      </c>
      <c r="C3621" s="1">
        <v>49.3</v>
      </c>
    </row>
    <row r="3622" spans="1:3">
      <c r="A3622" s="277">
        <v>39873.916666666664</v>
      </c>
      <c r="B3622" s="1">
        <v>9.6</v>
      </c>
      <c r="C3622" s="1">
        <v>49.2</v>
      </c>
    </row>
    <row r="3623" spans="1:3">
      <c r="A3623" s="277">
        <v>39873.9375</v>
      </c>
      <c r="B3623" s="1">
        <v>9.5</v>
      </c>
      <c r="C3623" s="1">
        <v>49.1</v>
      </c>
    </row>
    <row r="3624" spans="1:3">
      <c r="A3624" s="277">
        <v>39873.958333333336</v>
      </c>
      <c r="B3624" s="1">
        <v>9.4</v>
      </c>
      <c r="C3624" s="1">
        <v>49</v>
      </c>
    </row>
    <row r="3625" spans="1:3">
      <c r="A3625" s="277">
        <v>39873.979166666664</v>
      </c>
      <c r="B3625" s="1">
        <v>9.4</v>
      </c>
      <c r="C3625" s="1">
        <v>48.9</v>
      </c>
    </row>
    <row r="3626" spans="1:3">
      <c r="A3626" s="277">
        <v>39874</v>
      </c>
      <c r="B3626" s="1">
        <v>9.4</v>
      </c>
      <c r="C3626" s="1">
        <v>48.8</v>
      </c>
    </row>
    <row r="3627" spans="1:3">
      <c r="A3627" s="277">
        <v>39874.020833333336</v>
      </c>
      <c r="B3627" s="1">
        <v>9.3000000000000007</v>
      </c>
      <c r="C3627" s="1">
        <v>48.8</v>
      </c>
    </row>
    <row r="3628" spans="1:3">
      <c r="A3628" s="277">
        <v>39874.041666666664</v>
      </c>
      <c r="B3628" s="1">
        <v>9.3000000000000007</v>
      </c>
      <c r="C3628" s="1">
        <v>48.8</v>
      </c>
    </row>
    <row r="3629" spans="1:3">
      <c r="A3629" s="277">
        <v>39874.0625</v>
      </c>
      <c r="B3629" s="1">
        <v>9.3000000000000007</v>
      </c>
      <c r="C3629" s="1">
        <v>48.8</v>
      </c>
    </row>
    <row r="3630" spans="1:3">
      <c r="A3630" s="277">
        <v>39874.083333333336</v>
      </c>
      <c r="B3630" s="1">
        <v>9.3000000000000007</v>
      </c>
      <c r="C3630" s="1">
        <v>48.7</v>
      </c>
    </row>
    <row r="3631" spans="1:3">
      <c r="A3631" s="277">
        <v>39874.104166666664</v>
      </c>
      <c r="B3631" s="1">
        <v>9.3000000000000007</v>
      </c>
      <c r="C3631" s="1">
        <v>48.7</v>
      </c>
    </row>
    <row r="3632" spans="1:3">
      <c r="A3632" s="277">
        <v>39874.125</v>
      </c>
      <c r="B3632" s="1">
        <v>9.3000000000000007</v>
      </c>
      <c r="C3632" s="1">
        <v>48.7</v>
      </c>
    </row>
    <row r="3633" spans="1:3">
      <c r="A3633" s="277">
        <v>39874.145833333336</v>
      </c>
      <c r="B3633" s="1">
        <v>9.3000000000000007</v>
      </c>
      <c r="C3633" s="1">
        <v>48.7</v>
      </c>
    </row>
    <row r="3634" spans="1:3">
      <c r="A3634" s="277">
        <v>39874.166666666664</v>
      </c>
      <c r="B3634" s="1">
        <v>9.3000000000000007</v>
      </c>
      <c r="C3634" s="1">
        <v>48.7</v>
      </c>
    </row>
    <row r="3635" spans="1:3">
      <c r="A3635" s="277">
        <v>39874.1875</v>
      </c>
      <c r="B3635" s="1">
        <v>9.3000000000000007</v>
      </c>
      <c r="C3635" s="1">
        <v>48.7</v>
      </c>
    </row>
    <row r="3636" spans="1:3">
      <c r="A3636" s="277">
        <v>39874.208333333336</v>
      </c>
      <c r="B3636" s="1">
        <v>9.3000000000000007</v>
      </c>
      <c r="C3636" s="1">
        <v>48.7</v>
      </c>
    </row>
    <row r="3637" spans="1:3">
      <c r="A3637" s="277">
        <v>39874.229166666664</v>
      </c>
      <c r="B3637" s="1">
        <v>9.3000000000000007</v>
      </c>
      <c r="C3637" s="1">
        <v>48.7</v>
      </c>
    </row>
    <row r="3638" spans="1:3">
      <c r="A3638" s="277">
        <v>39874.25</v>
      </c>
      <c r="B3638" s="1">
        <v>9.3000000000000007</v>
      </c>
      <c r="C3638" s="1">
        <v>48.8</v>
      </c>
    </row>
    <row r="3639" spans="1:3">
      <c r="A3639" s="277">
        <v>39874.270833333336</v>
      </c>
      <c r="B3639" s="1">
        <v>9.3000000000000007</v>
      </c>
      <c r="C3639" s="1">
        <v>48.7</v>
      </c>
    </row>
    <row r="3640" spans="1:3">
      <c r="A3640" s="277">
        <v>39874.291666666664</v>
      </c>
      <c r="B3640" s="1">
        <v>9.3000000000000007</v>
      </c>
      <c r="C3640" s="1">
        <v>48.7</v>
      </c>
    </row>
    <row r="3641" spans="1:3">
      <c r="A3641" s="277">
        <v>39874.3125</v>
      </c>
      <c r="B3641" s="1">
        <v>9.1999999999999993</v>
      </c>
      <c r="C3641" s="1">
        <v>48.6</v>
      </c>
    </row>
    <row r="3642" spans="1:3">
      <c r="A3642" s="277">
        <v>39874.333333333336</v>
      </c>
      <c r="B3642" s="1">
        <v>9.1999999999999993</v>
      </c>
      <c r="C3642" s="1">
        <v>48.6</v>
      </c>
    </row>
    <row r="3643" spans="1:3">
      <c r="A3643" s="277">
        <v>39874.354166666664</v>
      </c>
      <c r="B3643" s="1">
        <v>9.3000000000000007</v>
      </c>
      <c r="C3643" s="1">
        <v>48.7</v>
      </c>
    </row>
    <row r="3644" spans="1:3">
      <c r="A3644" s="277">
        <v>39874.375</v>
      </c>
      <c r="B3644" s="1">
        <v>9.3000000000000007</v>
      </c>
      <c r="C3644" s="1">
        <v>48.7</v>
      </c>
    </row>
    <row r="3645" spans="1:3">
      <c r="A3645" s="277">
        <v>39874.395833333336</v>
      </c>
      <c r="B3645" s="1">
        <v>9.3000000000000007</v>
      </c>
      <c r="C3645" s="1">
        <v>48.7</v>
      </c>
    </row>
    <row r="3646" spans="1:3">
      <c r="A3646" s="277">
        <v>39874.416666666664</v>
      </c>
      <c r="B3646" s="1">
        <v>9.1999999999999993</v>
      </c>
      <c r="C3646" s="1">
        <v>48.5</v>
      </c>
    </row>
    <row r="3647" spans="1:3">
      <c r="A3647" s="277">
        <v>39874.4375</v>
      </c>
      <c r="B3647" s="1">
        <v>9.1</v>
      </c>
      <c r="C3647" s="1">
        <v>48.5</v>
      </c>
    </row>
    <row r="3648" spans="1:3">
      <c r="A3648" s="277">
        <v>39874.458333333336</v>
      </c>
      <c r="B3648" s="1">
        <v>9.1</v>
      </c>
      <c r="C3648" s="1">
        <v>48.4</v>
      </c>
    </row>
    <row r="3649" spans="1:3">
      <c r="A3649" s="277">
        <v>39874.479166666664</v>
      </c>
      <c r="B3649" s="1">
        <v>8.9</v>
      </c>
      <c r="C3649" s="1">
        <v>48.1</v>
      </c>
    </row>
    <row r="3650" spans="1:3">
      <c r="A3650" s="277">
        <v>39874.5</v>
      </c>
      <c r="B3650" s="1">
        <v>8.9</v>
      </c>
      <c r="C3650" s="1">
        <v>48</v>
      </c>
    </row>
    <row r="3651" spans="1:3">
      <c r="A3651" s="277">
        <v>39874.520833333336</v>
      </c>
      <c r="B3651" s="1">
        <v>9</v>
      </c>
      <c r="C3651" s="1">
        <v>48.2</v>
      </c>
    </row>
    <row r="3652" spans="1:3">
      <c r="A3652" s="277">
        <v>39874.541666666664</v>
      </c>
      <c r="B3652" s="1">
        <v>9.1999999999999993</v>
      </c>
      <c r="C3652" s="1">
        <v>48.5</v>
      </c>
    </row>
    <row r="3653" spans="1:3">
      <c r="A3653" s="277">
        <v>39874.5625</v>
      </c>
      <c r="B3653" s="1">
        <v>9.3000000000000007</v>
      </c>
      <c r="C3653" s="1">
        <v>48.8</v>
      </c>
    </row>
    <row r="3654" spans="1:3">
      <c r="A3654" s="277">
        <v>39874.583333333336</v>
      </c>
      <c r="B3654" s="1">
        <v>9.4</v>
      </c>
      <c r="C3654" s="1">
        <v>48.9</v>
      </c>
    </row>
    <row r="3655" spans="1:3">
      <c r="A3655" s="277">
        <v>39874.604166666664</v>
      </c>
      <c r="B3655" s="1">
        <v>9.5</v>
      </c>
      <c r="C3655" s="1">
        <v>49</v>
      </c>
    </row>
    <row r="3656" spans="1:3">
      <c r="A3656" s="277">
        <v>39874.625</v>
      </c>
      <c r="B3656" s="1">
        <v>9.5</v>
      </c>
      <c r="C3656" s="1">
        <v>49.1</v>
      </c>
    </row>
    <row r="3657" spans="1:3">
      <c r="A3657" s="277">
        <v>39874.645833333336</v>
      </c>
      <c r="B3657" s="1">
        <v>9.6</v>
      </c>
      <c r="C3657" s="1">
        <v>49.2</v>
      </c>
    </row>
    <row r="3658" spans="1:3">
      <c r="A3658" s="277">
        <v>39874.666666666664</v>
      </c>
      <c r="B3658" s="1">
        <v>9.6</v>
      </c>
      <c r="C3658" s="1">
        <v>49.2</v>
      </c>
    </row>
    <row r="3659" spans="1:3">
      <c r="A3659" s="277">
        <v>39874.6875</v>
      </c>
      <c r="B3659" s="1">
        <v>9.5</v>
      </c>
      <c r="C3659" s="1">
        <v>49.2</v>
      </c>
    </row>
    <row r="3660" spans="1:3">
      <c r="A3660" s="277">
        <v>39874.708333333336</v>
      </c>
      <c r="B3660" s="1">
        <v>9.5</v>
      </c>
      <c r="C3660" s="1">
        <v>49.1</v>
      </c>
    </row>
    <row r="3661" spans="1:3">
      <c r="A3661" s="277">
        <v>39874.729166666664</v>
      </c>
      <c r="B3661" s="1">
        <v>9.4</v>
      </c>
      <c r="C3661" s="1">
        <v>48.8</v>
      </c>
    </row>
    <row r="3662" spans="1:3">
      <c r="A3662" s="277">
        <v>39874.75</v>
      </c>
      <c r="B3662" s="1">
        <v>9.1999999999999993</v>
      </c>
      <c r="C3662" s="1">
        <v>48.6</v>
      </c>
    </row>
    <row r="3663" spans="1:3">
      <c r="A3663" s="277">
        <v>39874.770833333336</v>
      </c>
      <c r="B3663" s="1">
        <v>9.1</v>
      </c>
      <c r="C3663" s="1">
        <v>48.4</v>
      </c>
    </row>
    <row r="3664" spans="1:3">
      <c r="A3664" s="277">
        <v>39874.791666666664</v>
      </c>
      <c r="B3664" s="1">
        <v>9</v>
      </c>
      <c r="C3664" s="1">
        <v>48.1</v>
      </c>
    </row>
    <row r="3665" spans="1:3">
      <c r="A3665" s="277">
        <v>39874.8125</v>
      </c>
      <c r="B3665" s="1">
        <v>8.9</v>
      </c>
      <c r="C3665" s="1">
        <v>48</v>
      </c>
    </row>
    <row r="3666" spans="1:3">
      <c r="A3666" s="277">
        <v>39874.833333333336</v>
      </c>
      <c r="B3666" s="1">
        <v>8.8000000000000007</v>
      </c>
      <c r="C3666" s="1">
        <v>47.8</v>
      </c>
    </row>
    <row r="3667" spans="1:3">
      <c r="A3667" s="277">
        <v>39874.854166666664</v>
      </c>
      <c r="B3667" s="1">
        <v>8.6999999999999993</v>
      </c>
      <c r="C3667" s="1">
        <v>47.6</v>
      </c>
    </row>
    <row r="3668" spans="1:3">
      <c r="A3668" s="277">
        <v>39874.875</v>
      </c>
      <c r="B3668" s="1">
        <v>8.6</v>
      </c>
      <c r="C3668" s="1">
        <v>47.4</v>
      </c>
    </row>
    <row r="3669" spans="1:3">
      <c r="A3669" s="277">
        <v>39874.895833333336</v>
      </c>
      <c r="B3669" s="1">
        <v>8.5</v>
      </c>
      <c r="C3669" s="1">
        <v>47.2</v>
      </c>
    </row>
    <row r="3670" spans="1:3">
      <c r="A3670" s="277">
        <v>39874.916666666664</v>
      </c>
      <c r="B3670" s="1">
        <v>8.4</v>
      </c>
      <c r="C3670" s="1">
        <v>47.1</v>
      </c>
    </row>
    <row r="3671" spans="1:3">
      <c r="A3671" s="277">
        <v>39874.9375</v>
      </c>
      <c r="B3671" s="1">
        <v>8.3000000000000007</v>
      </c>
      <c r="C3671" s="1">
        <v>46.9</v>
      </c>
    </row>
    <row r="3672" spans="1:3">
      <c r="A3672" s="277">
        <v>39874.958333333336</v>
      </c>
      <c r="B3672" s="1">
        <v>8.1999999999999993</v>
      </c>
      <c r="C3672" s="1">
        <v>46.8</v>
      </c>
    </row>
    <row r="3673" spans="1:3">
      <c r="A3673" s="277">
        <v>39874.979166666664</v>
      </c>
      <c r="B3673" s="1">
        <v>8.1</v>
      </c>
      <c r="C3673" s="1">
        <v>46.6</v>
      </c>
    </row>
    <row r="3674" spans="1:3">
      <c r="A3674" s="277">
        <v>39875</v>
      </c>
      <c r="B3674" s="1">
        <v>8</v>
      </c>
      <c r="C3674" s="1">
        <v>46.4</v>
      </c>
    </row>
    <row r="3675" spans="1:3">
      <c r="A3675" s="277">
        <v>39875.020833333336</v>
      </c>
      <c r="B3675" s="1">
        <v>7.9</v>
      </c>
      <c r="C3675" s="1">
        <v>46.3</v>
      </c>
    </row>
    <row r="3676" spans="1:3">
      <c r="A3676" s="277">
        <v>39875.041666666664</v>
      </c>
      <c r="B3676" s="1">
        <v>7.9</v>
      </c>
      <c r="C3676" s="1">
        <v>46.2</v>
      </c>
    </row>
    <row r="3677" spans="1:3">
      <c r="A3677" s="277">
        <v>39875.0625</v>
      </c>
      <c r="B3677" s="1">
        <v>7.8</v>
      </c>
      <c r="C3677" s="1">
        <v>46</v>
      </c>
    </row>
    <row r="3678" spans="1:3">
      <c r="A3678" s="277">
        <v>39875.083333333336</v>
      </c>
      <c r="B3678" s="1">
        <v>7.7</v>
      </c>
      <c r="C3678" s="1">
        <v>45.9</v>
      </c>
    </row>
    <row r="3679" spans="1:3">
      <c r="A3679" s="277">
        <v>39875.104166666664</v>
      </c>
      <c r="B3679" s="1">
        <v>7.7</v>
      </c>
      <c r="C3679" s="1">
        <v>45.8</v>
      </c>
    </row>
    <row r="3680" spans="1:3">
      <c r="A3680" s="277">
        <v>39875.125</v>
      </c>
      <c r="B3680" s="1">
        <v>7.6</v>
      </c>
      <c r="C3680" s="1">
        <v>45.7</v>
      </c>
    </row>
    <row r="3681" spans="1:3">
      <c r="A3681" s="277">
        <v>39875.145833333336</v>
      </c>
      <c r="B3681" s="1">
        <v>7.6</v>
      </c>
      <c r="C3681" s="1">
        <v>45.6</v>
      </c>
    </row>
    <row r="3682" spans="1:3">
      <c r="A3682" s="277">
        <v>39875.166666666664</v>
      </c>
      <c r="B3682" s="1">
        <v>7.6</v>
      </c>
      <c r="C3682" s="1">
        <v>45.7</v>
      </c>
    </row>
    <row r="3683" spans="1:3">
      <c r="A3683" s="277">
        <v>39875.1875</v>
      </c>
      <c r="B3683" s="1">
        <v>7.6</v>
      </c>
      <c r="C3683" s="1">
        <v>45.7</v>
      </c>
    </row>
    <row r="3684" spans="1:3">
      <c r="A3684" s="277">
        <v>39875.208333333336</v>
      </c>
      <c r="B3684" s="1">
        <v>7.6</v>
      </c>
      <c r="C3684" s="1">
        <v>45.7</v>
      </c>
    </row>
    <row r="3685" spans="1:3">
      <c r="A3685" s="277">
        <v>39875.229166666664</v>
      </c>
      <c r="B3685" s="1">
        <v>7.6</v>
      </c>
      <c r="C3685" s="1">
        <v>45.7</v>
      </c>
    </row>
    <row r="3686" spans="1:3">
      <c r="A3686" s="277">
        <v>39875.25</v>
      </c>
      <c r="B3686" s="1">
        <v>7.6</v>
      </c>
      <c r="C3686" s="1">
        <v>45.7</v>
      </c>
    </row>
    <row r="3687" spans="1:3">
      <c r="A3687" s="277">
        <v>39875.270833333336</v>
      </c>
      <c r="B3687" s="1">
        <v>7.5</v>
      </c>
      <c r="C3687" s="1">
        <v>45.6</v>
      </c>
    </row>
    <row r="3688" spans="1:3">
      <c r="A3688" s="277">
        <v>39875.291666666664</v>
      </c>
      <c r="B3688" s="1">
        <v>7.5</v>
      </c>
      <c r="C3688" s="1">
        <v>45.5</v>
      </c>
    </row>
    <row r="3689" spans="1:3">
      <c r="A3689" s="277">
        <v>39875.3125</v>
      </c>
      <c r="B3689" s="1">
        <v>7.5</v>
      </c>
      <c r="C3689" s="1">
        <v>45.4</v>
      </c>
    </row>
    <row r="3690" spans="1:3">
      <c r="A3690" s="277">
        <v>39875.333333333336</v>
      </c>
      <c r="B3690" s="1">
        <v>7.4</v>
      </c>
      <c r="C3690" s="1">
        <v>45.4</v>
      </c>
    </row>
    <row r="3691" spans="1:3">
      <c r="A3691" s="277">
        <v>39875.354166666664</v>
      </c>
      <c r="B3691" s="1">
        <v>7.4</v>
      </c>
      <c r="C3691" s="1">
        <v>45.3</v>
      </c>
    </row>
    <row r="3692" spans="1:3">
      <c r="A3692" s="277">
        <v>39875.375</v>
      </c>
      <c r="B3692" s="1">
        <v>7.4</v>
      </c>
      <c r="C3692" s="1">
        <v>45.3</v>
      </c>
    </row>
    <row r="3693" spans="1:3">
      <c r="A3693" s="277">
        <v>39875.395833333336</v>
      </c>
      <c r="B3693" s="1">
        <v>7.4</v>
      </c>
      <c r="C3693" s="1">
        <v>45.3</v>
      </c>
    </row>
    <row r="3694" spans="1:3">
      <c r="A3694" s="277">
        <v>39875.416666666664</v>
      </c>
      <c r="B3694" s="1">
        <v>7.4</v>
      </c>
      <c r="C3694" s="1">
        <v>45.4</v>
      </c>
    </row>
    <row r="3695" spans="1:3">
      <c r="A3695" s="277">
        <v>39875.4375</v>
      </c>
      <c r="B3695" s="1">
        <v>7.5</v>
      </c>
      <c r="C3695" s="1">
        <v>45.4</v>
      </c>
    </row>
    <row r="3696" spans="1:3">
      <c r="A3696" s="277">
        <v>39875.458333333336</v>
      </c>
      <c r="B3696" s="1">
        <v>7.6</v>
      </c>
      <c r="C3696" s="1">
        <v>45.7</v>
      </c>
    </row>
    <row r="3697" spans="1:3">
      <c r="A3697" s="277">
        <v>39875.479166666664</v>
      </c>
      <c r="B3697" s="1">
        <v>7.8</v>
      </c>
      <c r="C3697" s="1">
        <v>46</v>
      </c>
    </row>
    <row r="3698" spans="1:3">
      <c r="A3698" s="277">
        <v>39875.5</v>
      </c>
      <c r="B3698" s="1">
        <v>7.9</v>
      </c>
      <c r="C3698" s="1">
        <v>46.3</v>
      </c>
    </row>
    <row r="3699" spans="1:3">
      <c r="A3699" s="277">
        <v>39875.520833333336</v>
      </c>
      <c r="B3699" s="1">
        <v>8.1</v>
      </c>
      <c r="C3699" s="1">
        <v>46.5</v>
      </c>
    </row>
    <row r="3700" spans="1:3">
      <c r="A3700" s="277">
        <v>39875.541666666664</v>
      </c>
      <c r="B3700" s="1">
        <v>8.1</v>
      </c>
      <c r="C3700" s="1">
        <v>46.7</v>
      </c>
    </row>
    <row r="3701" spans="1:3">
      <c r="A3701" s="277">
        <v>39875.5625</v>
      </c>
      <c r="B3701" s="1">
        <v>8.1999999999999993</v>
      </c>
      <c r="C3701" s="1">
        <v>46.8</v>
      </c>
    </row>
    <row r="3702" spans="1:3">
      <c r="A3702" s="277">
        <v>39875.583333333336</v>
      </c>
      <c r="B3702" s="1">
        <v>8.3000000000000007</v>
      </c>
      <c r="C3702" s="1">
        <v>46.9</v>
      </c>
    </row>
    <row r="3703" spans="1:3">
      <c r="A3703" s="277">
        <v>39875.604166666664</v>
      </c>
      <c r="B3703" s="1">
        <v>8.4</v>
      </c>
      <c r="C3703" s="1">
        <v>47.1</v>
      </c>
    </row>
    <row r="3704" spans="1:3">
      <c r="A3704" s="277">
        <v>39875.625</v>
      </c>
      <c r="B3704" s="1">
        <v>8.5</v>
      </c>
      <c r="C3704" s="1">
        <v>47.2</v>
      </c>
    </row>
    <row r="3705" spans="1:3">
      <c r="A3705" s="277">
        <v>39875.645833333336</v>
      </c>
      <c r="B3705" s="1">
        <v>8.5</v>
      </c>
      <c r="C3705" s="1">
        <v>47.4</v>
      </c>
    </row>
    <row r="3706" spans="1:3">
      <c r="A3706" s="277">
        <v>39875.666666666664</v>
      </c>
      <c r="B3706" s="1">
        <v>8.6</v>
      </c>
      <c r="C3706" s="1">
        <v>47.5</v>
      </c>
    </row>
    <row r="3707" spans="1:3">
      <c r="A3707" s="277">
        <v>39875.6875</v>
      </c>
      <c r="B3707" s="1">
        <v>8.6</v>
      </c>
      <c r="C3707" s="1">
        <v>47.5</v>
      </c>
    </row>
    <row r="3708" spans="1:3">
      <c r="A3708" s="277">
        <v>39875.708333333336</v>
      </c>
      <c r="B3708" s="1">
        <v>8.6</v>
      </c>
      <c r="C3708" s="1">
        <v>47.5</v>
      </c>
    </row>
    <row r="3709" spans="1:3">
      <c r="A3709" s="277">
        <v>39875.729166666664</v>
      </c>
      <c r="B3709" s="1">
        <v>8.6</v>
      </c>
      <c r="C3709" s="1">
        <v>47.6</v>
      </c>
    </row>
    <row r="3710" spans="1:3">
      <c r="A3710" s="277">
        <v>39875.75</v>
      </c>
      <c r="B3710" s="1">
        <v>8.6</v>
      </c>
      <c r="C3710" s="1">
        <v>47.6</v>
      </c>
    </row>
    <row r="3711" spans="1:3">
      <c r="A3711" s="277">
        <v>39875.770833333336</v>
      </c>
      <c r="B3711" s="1">
        <v>8.6999999999999993</v>
      </c>
      <c r="C3711" s="1">
        <v>47.6</v>
      </c>
    </row>
    <row r="3712" spans="1:3">
      <c r="A3712" s="277">
        <v>39875.791666666664</v>
      </c>
      <c r="B3712" s="1">
        <v>8.6999999999999993</v>
      </c>
      <c r="C3712" s="1">
        <v>47.6</v>
      </c>
    </row>
    <row r="3713" spans="1:3">
      <c r="A3713" s="277">
        <v>39875.8125</v>
      </c>
      <c r="B3713" s="1">
        <v>8.6</v>
      </c>
      <c r="C3713" s="1">
        <v>47.6</v>
      </c>
    </row>
    <row r="3714" spans="1:3">
      <c r="A3714" s="277">
        <v>39875.833333333336</v>
      </c>
      <c r="B3714" s="1">
        <v>8.6</v>
      </c>
      <c r="C3714" s="1">
        <v>47.6</v>
      </c>
    </row>
    <row r="3715" spans="1:3">
      <c r="A3715" s="277">
        <v>39875.854166666664</v>
      </c>
      <c r="B3715" s="1">
        <v>8.6</v>
      </c>
      <c r="C3715" s="1">
        <v>47.6</v>
      </c>
    </row>
    <row r="3716" spans="1:3">
      <c r="A3716" s="277">
        <v>39875.875</v>
      </c>
      <c r="B3716" s="1">
        <v>8.6</v>
      </c>
      <c r="C3716" s="1">
        <v>47.5</v>
      </c>
    </row>
    <row r="3717" spans="1:3">
      <c r="A3717" s="277">
        <v>39875.895833333336</v>
      </c>
      <c r="B3717" s="1">
        <v>8.6</v>
      </c>
      <c r="C3717" s="1">
        <v>47.4</v>
      </c>
    </row>
    <row r="3718" spans="1:3">
      <c r="A3718" s="277">
        <v>39875.916666666664</v>
      </c>
      <c r="B3718" s="1">
        <v>8.5</v>
      </c>
      <c r="C3718" s="1">
        <v>47.3</v>
      </c>
    </row>
    <row r="3719" spans="1:3">
      <c r="A3719" s="277">
        <v>39875.9375</v>
      </c>
      <c r="B3719" s="1">
        <v>8.4</v>
      </c>
      <c r="C3719" s="1">
        <v>47.2</v>
      </c>
    </row>
    <row r="3720" spans="1:3">
      <c r="A3720" s="277">
        <v>39875.958333333336</v>
      </c>
      <c r="B3720" s="1">
        <v>8.3000000000000007</v>
      </c>
      <c r="C3720" s="1">
        <v>47</v>
      </c>
    </row>
    <row r="3721" spans="1:3">
      <c r="A3721" s="277">
        <v>39875.979166666664</v>
      </c>
      <c r="B3721" s="1">
        <v>8.1999999999999993</v>
      </c>
      <c r="C3721" s="1">
        <v>46.8</v>
      </c>
    </row>
    <row r="3722" spans="1:3">
      <c r="A3722" s="277">
        <v>39876</v>
      </c>
      <c r="B3722" s="1">
        <v>8.1</v>
      </c>
      <c r="C3722" s="1">
        <v>46.6</v>
      </c>
    </row>
    <row r="3723" spans="1:3">
      <c r="A3723" s="277">
        <v>39876.020833333336</v>
      </c>
      <c r="B3723" s="1">
        <v>8</v>
      </c>
      <c r="C3723" s="1">
        <v>46.4</v>
      </c>
    </row>
    <row r="3724" spans="1:3">
      <c r="A3724" s="277">
        <v>39876.041666666664</v>
      </c>
      <c r="B3724" s="1">
        <v>7.9</v>
      </c>
      <c r="C3724" s="1">
        <v>46.2</v>
      </c>
    </row>
    <row r="3725" spans="1:3">
      <c r="A3725" s="277">
        <v>39876.0625</v>
      </c>
      <c r="B3725" s="1">
        <v>7.8</v>
      </c>
      <c r="C3725" s="1">
        <v>46.1</v>
      </c>
    </row>
    <row r="3726" spans="1:3">
      <c r="A3726" s="277">
        <v>39876.083333333336</v>
      </c>
      <c r="B3726" s="1">
        <v>7.7</v>
      </c>
      <c r="C3726" s="1">
        <v>45.9</v>
      </c>
    </row>
    <row r="3727" spans="1:3">
      <c r="A3727" s="277">
        <v>39876.104166666664</v>
      </c>
      <c r="B3727" s="1">
        <v>7.6</v>
      </c>
      <c r="C3727" s="1">
        <v>45.7</v>
      </c>
    </row>
    <row r="3728" spans="1:3">
      <c r="A3728" s="277">
        <v>39876.125</v>
      </c>
      <c r="B3728" s="1">
        <v>7.5</v>
      </c>
      <c r="C3728" s="1">
        <v>45.6</v>
      </c>
    </row>
    <row r="3729" spans="1:3">
      <c r="A3729" s="277">
        <v>39876.145833333336</v>
      </c>
      <c r="B3729" s="1">
        <v>7.5</v>
      </c>
      <c r="C3729" s="1">
        <v>45.4</v>
      </c>
    </row>
    <row r="3730" spans="1:3">
      <c r="A3730" s="277">
        <v>39876.166666666664</v>
      </c>
      <c r="B3730" s="1">
        <v>7.4</v>
      </c>
      <c r="C3730" s="1">
        <v>45.4</v>
      </c>
    </row>
    <row r="3731" spans="1:3">
      <c r="A3731" s="277">
        <v>39876.1875</v>
      </c>
      <c r="B3731" s="1">
        <v>7.3</v>
      </c>
      <c r="C3731" s="1">
        <v>45.2</v>
      </c>
    </row>
    <row r="3732" spans="1:3">
      <c r="A3732" s="277">
        <v>39876.208333333336</v>
      </c>
      <c r="B3732" s="1">
        <v>7.3</v>
      </c>
      <c r="C3732" s="1">
        <v>45.1</v>
      </c>
    </row>
    <row r="3733" spans="1:3">
      <c r="A3733" s="277">
        <v>39876.229166666664</v>
      </c>
      <c r="B3733" s="1">
        <v>7.2</v>
      </c>
      <c r="C3733" s="1">
        <v>45</v>
      </c>
    </row>
    <row r="3734" spans="1:3">
      <c r="A3734" s="277">
        <v>39876.25</v>
      </c>
      <c r="B3734" s="1">
        <v>7.2</v>
      </c>
      <c r="C3734" s="1">
        <v>44.9</v>
      </c>
    </row>
    <row r="3735" spans="1:3">
      <c r="A3735" s="277">
        <v>39876.270833333336</v>
      </c>
      <c r="B3735" s="1">
        <v>7.1</v>
      </c>
      <c r="C3735" s="1">
        <v>44.8</v>
      </c>
    </row>
    <row r="3736" spans="1:3">
      <c r="A3736" s="277">
        <v>39876.291666666664</v>
      </c>
      <c r="B3736" s="1">
        <v>7.1</v>
      </c>
      <c r="C3736" s="1">
        <v>44.7</v>
      </c>
    </row>
    <row r="3737" spans="1:3">
      <c r="A3737" s="277">
        <v>39876.3125</v>
      </c>
      <c r="B3737" s="1">
        <v>7</v>
      </c>
      <c r="C3737" s="1">
        <v>44.6</v>
      </c>
    </row>
    <row r="3738" spans="1:3">
      <c r="A3738" s="277">
        <v>39876.333333333336</v>
      </c>
      <c r="B3738" s="1">
        <v>6.9</v>
      </c>
      <c r="C3738" s="1">
        <v>44.5</v>
      </c>
    </row>
    <row r="3739" spans="1:3">
      <c r="A3739" s="277">
        <v>39876.354166666664</v>
      </c>
      <c r="B3739" s="1">
        <v>6.9</v>
      </c>
      <c r="C3739" s="1">
        <v>44.4</v>
      </c>
    </row>
    <row r="3740" spans="1:3">
      <c r="A3740" s="277">
        <v>39876.375</v>
      </c>
      <c r="B3740" s="1">
        <v>6.9</v>
      </c>
      <c r="C3740" s="1">
        <v>44.4</v>
      </c>
    </row>
    <row r="3741" spans="1:3">
      <c r="A3741" s="277">
        <v>39876.395833333336</v>
      </c>
      <c r="B3741" s="1">
        <v>6.9</v>
      </c>
      <c r="C3741" s="1">
        <v>44.4</v>
      </c>
    </row>
    <row r="3742" spans="1:3">
      <c r="A3742" s="277">
        <v>39876.416666666664</v>
      </c>
      <c r="B3742" s="1">
        <v>7</v>
      </c>
      <c r="C3742" s="1">
        <v>44.5</v>
      </c>
    </row>
    <row r="3743" spans="1:3">
      <c r="A3743" s="277">
        <v>39876.4375</v>
      </c>
      <c r="B3743" s="1">
        <v>7</v>
      </c>
      <c r="C3743" s="1">
        <v>44.6</v>
      </c>
    </row>
    <row r="3744" spans="1:3">
      <c r="A3744" s="277">
        <v>39876.458333333336</v>
      </c>
      <c r="B3744" s="1">
        <v>7.1</v>
      </c>
      <c r="C3744" s="1">
        <v>44.8</v>
      </c>
    </row>
    <row r="3745" spans="1:3">
      <c r="A3745" s="277">
        <v>39876.479166666664</v>
      </c>
      <c r="B3745" s="1">
        <v>7.2</v>
      </c>
      <c r="C3745" s="1">
        <v>44.9</v>
      </c>
    </row>
    <row r="3746" spans="1:3">
      <c r="A3746" s="277">
        <v>39876.5</v>
      </c>
      <c r="B3746" s="1">
        <v>7.3</v>
      </c>
      <c r="C3746" s="1">
        <v>45.2</v>
      </c>
    </row>
    <row r="3747" spans="1:3">
      <c r="A3747" s="277">
        <v>39876.520833333336</v>
      </c>
      <c r="B3747" s="1">
        <v>7.4</v>
      </c>
      <c r="C3747" s="1">
        <v>45.4</v>
      </c>
    </row>
    <row r="3748" spans="1:3">
      <c r="A3748" s="277">
        <v>39876.541666666664</v>
      </c>
      <c r="B3748" s="1">
        <v>7.6</v>
      </c>
      <c r="C3748" s="1">
        <v>45.8</v>
      </c>
    </row>
    <row r="3749" spans="1:3">
      <c r="A3749" s="277">
        <v>39876.5625</v>
      </c>
      <c r="B3749" s="1">
        <v>7.8</v>
      </c>
      <c r="C3749" s="1">
        <v>46</v>
      </c>
    </row>
    <row r="3750" spans="1:3">
      <c r="A3750" s="277">
        <v>39876.583333333336</v>
      </c>
      <c r="B3750" s="1">
        <v>7.8</v>
      </c>
      <c r="C3750" s="1">
        <v>46.1</v>
      </c>
    </row>
    <row r="3751" spans="1:3">
      <c r="A3751" s="277">
        <v>39876.604166666664</v>
      </c>
      <c r="B3751" s="1">
        <v>8</v>
      </c>
      <c r="C3751" s="1">
        <v>46.3</v>
      </c>
    </row>
    <row r="3752" spans="1:3">
      <c r="A3752" s="277">
        <v>39876.625</v>
      </c>
      <c r="B3752" s="1">
        <v>8</v>
      </c>
      <c r="C3752" s="1">
        <v>46.3</v>
      </c>
    </row>
    <row r="3753" spans="1:3">
      <c r="A3753" s="277">
        <v>39876.645833333336</v>
      </c>
      <c r="B3753" s="1">
        <v>7.9</v>
      </c>
      <c r="C3753" s="1">
        <v>46.3</v>
      </c>
    </row>
    <row r="3754" spans="1:3">
      <c r="A3754" s="277">
        <v>39876.666666666664</v>
      </c>
      <c r="B3754" s="1">
        <v>7.1</v>
      </c>
      <c r="C3754" s="1">
        <v>44.8</v>
      </c>
    </row>
    <row r="3755" spans="1:3">
      <c r="A3755" s="277">
        <v>39876.6875</v>
      </c>
      <c r="B3755" s="1">
        <v>7.5</v>
      </c>
      <c r="C3755" s="1">
        <v>45.6</v>
      </c>
    </row>
    <row r="3756" spans="1:3">
      <c r="A3756" s="277">
        <v>39876.708333333336</v>
      </c>
      <c r="B3756" s="1">
        <v>7.5</v>
      </c>
      <c r="C3756" s="1">
        <v>45.6</v>
      </c>
    </row>
    <row r="3757" spans="1:3">
      <c r="A3757" s="277">
        <v>39876.729166666664</v>
      </c>
      <c r="B3757" s="1">
        <v>7.5</v>
      </c>
      <c r="C3757" s="1">
        <v>45.5</v>
      </c>
    </row>
    <row r="3758" spans="1:3">
      <c r="A3758" s="277">
        <v>39876.75</v>
      </c>
      <c r="B3758" s="1">
        <v>7.6</v>
      </c>
      <c r="C3758" s="1">
        <v>45.7</v>
      </c>
    </row>
    <row r="3759" spans="1:3">
      <c r="A3759" s="277">
        <v>39876.770833333336</v>
      </c>
      <c r="B3759" s="1">
        <v>7.4</v>
      </c>
      <c r="C3759" s="1">
        <v>45.4</v>
      </c>
    </row>
    <row r="3760" spans="1:3">
      <c r="A3760" s="277">
        <v>39876.791666666664</v>
      </c>
      <c r="B3760" s="1">
        <v>7.5</v>
      </c>
      <c r="C3760" s="1">
        <v>45.5</v>
      </c>
    </row>
    <row r="3761" spans="1:3">
      <c r="A3761" s="277">
        <v>39876.8125</v>
      </c>
      <c r="B3761" s="1">
        <v>7.5</v>
      </c>
      <c r="C3761" s="1">
        <v>45.6</v>
      </c>
    </row>
    <row r="3762" spans="1:3">
      <c r="A3762" s="277">
        <v>39876.833333333336</v>
      </c>
      <c r="B3762" s="1">
        <v>7.6</v>
      </c>
      <c r="C3762" s="1">
        <v>45.7</v>
      </c>
    </row>
    <row r="3763" spans="1:3">
      <c r="A3763" s="277">
        <v>39876.854166666664</v>
      </c>
      <c r="B3763" s="1">
        <v>7.3</v>
      </c>
      <c r="C3763" s="1">
        <v>45.2</v>
      </c>
    </row>
    <row r="3764" spans="1:3">
      <c r="A3764" s="277">
        <v>39876.875</v>
      </c>
      <c r="B3764" s="1">
        <v>7.2</v>
      </c>
      <c r="C3764" s="1">
        <v>44.9</v>
      </c>
    </row>
    <row r="3765" spans="1:3">
      <c r="A3765" s="277">
        <v>39876.895833333336</v>
      </c>
      <c r="B3765" s="1">
        <v>7.1</v>
      </c>
      <c r="C3765" s="1">
        <v>44.8</v>
      </c>
    </row>
    <row r="3766" spans="1:3">
      <c r="A3766" s="277">
        <v>39876.916666666664</v>
      </c>
      <c r="B3766" s="1">
        <v>7.1</v>
      </c>
      <c r="C3766" s="1">
        <v>44.9</v>
      </c>
    </row>
    <row r="3767" spans="1:3">
      <c r="A3767" s="277">
        <v>39876.9375</v>
      </c>
      <c r="B3767" s="1">
        <v>7.1</v>
      </c>
      <c r="C3767" s="1">
        <v>44.8</v>
      </c>
    </row>
    <row r="3768" spans="1:3">
      <c r="A3768" s="277">
        <v>39876.958333333336</v>
      </c>
      <c r="B3768" s="1">
        <v>7.1</v>
      </c>
      <c r="C3768" s="1">
        <v>44.7</v>
      </c>
    </row>
    <row r="3769" spans="1:3">
      <c r="A3769" s="277">
        <v>39876.979166666664</v>
      </c>
      <c r="B3769" s="1">
        <v>7</v>
      </c>
      <c r="C3769" s="1">
        <v>44.6</v>
      </c>
    </row>
    <row r="3770" spans="1:3">
      <c r="A3770" s="277">
        <v>39877</v>
      </c>
      <c r="B3770" s="1">
        <v>7</v>
      </c>
      <c r="C3770" s="1">
        <v>44.6</v>
      </c>
    </row>
    <row r="3771" spans="1:3">
      <c r="A3771" s="277">
        <v>39877.020833333336</v>
      </c>
      <c r="B3771" s="1">
        <v>7</v>
      </c>
      <c r="C3771" s="1">
        <v>44.6</v>
      </c>
    </row>
    <row r="3772" spans="1:3">
      <c r="A3772" s="277">
        <v>39877.041666666664</v>
      </c>
      <c r="B3772" s="1">
        <v>7</v>
      </c>
      <c r="C3772" s="1">
        <v>44.5</v>
      </c>
    </row>
    <row r="3773" spans="1:3">
      <c r="A3773" s="277">
        <v>39877.0625</v>
      </c>
      <c r="B3773" s="1">
        <v>6.9</v>
      </c>
      <c r="C3773" s="1">
        <v>44.4</v>
      </c>
    </row>
    <row r="3774" spans="1:3">
      <c r="A3774" s="277">
        <v>39877.083333333336</v>
      </c>
      <c r="B3774" s="1">
        <v>6.8</v>
      </c>
      <c r="C3774" s="1">
        <v>44.3</v>
      </c>
    </row>
    <row r="3775" spans="1:3">
      <c r="A3775" s="277">
        <v>39877.104166666664</v>
      </c>
      <c r="B3775" s="1">
        <v>6.8</v>
      </c>
      <c r="C3775" s="1">
        <v>44.2</v>
      </c>
    </row>
    <row r="3776" spans="1:3">
      <c r="A3776" s="277">
        <v>39877.125</v>
      </c>
      <c r="B3776" s="1">
        <v>6.7</v>
      </c>
      <c r="C3776" s="1">
        <v>44.1</v>
      </c>
    </row>
    <row r="3777" spans="1:3">
      <c r="A3777" s="277">
        <v>39877.145833333336</v>
      </c>
      <c r="B3777" s="1">
        <v>6.7</v>
      </c>
      <c r="C3777" s="1">
        <v>44</v>
      </c>
    </row>
    <row r="3778" spans="1:3">
      <c r="A3778" s="277">
        <v>39877.166666666664</v>
      </c>
      <c r="B3778" s="1">
        <v>6.6</v>
      </c>
      <c r="C3778" s="1">
        <v>43.9</v>
      </c>
    </row>
    <row r="3779" spans="1:3">
      <c r="A3779" s="277">
        <v>39877.1875</v>
      </c>
      <c r="B3779" s="1">
        <v>6.5</v>
      </c>
      <c r="C3779" s="1">
        <v>43.8</v>
      </c>
    </row>
    <row r="3780" spans="1:3">
      <c r="A3780" s="277">
        <v>39877.208333333336</v>
      </c>
      <c r="B3780" s="1">
        <v>6.5</v>
      </c>
      <c r="C3780" s="1">
        <v>43.7</v>
      </c>
    </row>
    <row r="3781" spans="1:3">
      <c r="A3781" s="277">
        <v>39877.229166666664</v>
      </c>
      <c r="B3781" s="1">
        <v>6.4</v>
      </c>
      <c r="C3781" s="1">
        <v>43.6</v>
      </c>
    </row>
    <row r="3782" spans="1:3">
      <c r="A3782" s="277">
        <v>39877.25</v>
      </c>
      <c r="B3782" s="1">
        <v>6.4</v>
      </c>
      <c r="C3782" s="1">
        <v>43.4</v>
      </c>
    </row>
    <row r="3783" spans="1:3">
      <c r="A3783" s="277">
        <v>39877.270833333336</v>
      </c>
      <c r="B3783" s="1">
        <v>6.3</v>
      </c>
      <c r="C3783" s="1">
        <v>43.4</v>
      </c>
    </row>
    <row r="3784" spans="1:3">
      <c r="A3784" s="277">
        <v>39877.291666666664</v>
      </c>
      <c r="B3784" s="1">
        <v>6.3</v>
      </c>
      <c r="C3784" s="1">
        <v>43.3</v>
      </c>
    </row>
    <row r="3785" spans="1:3">
      <c r="A3785" s="277">
        <v>39877.3125</v>
      </c>
      <c r="B3785" s="1">
        <v>6.2</v>
      </c>
      <c r="C3785" s="1">
        <v>43.2</v>
      </c>
    </row>
    <row r="3786" spans="1:3">
      <c r="A3786" s="277">
        <v>39877.333333333336</v>
      </c>
      <c r="B3786" s="1">
        <v>6.2</v>
      </c>
      <c r="C3786" s="1">
        <v>43.2</v>
      </c>
    </row>
    <row r="3787" spans="1:3">
      <c r="A3787" s="277">
        <v>39877.354166666664</v>
      </c>
      <c r="B3787" s="1">
        <v>6.2</v>
      </c>
      <c r="C3787" s="1">
        <v>43.2</v>
      </c>
    </row>
    <row r="3788" spans="1:3">
      <c r="A3788" s="277">
        <v>39877.375</v>
      </c>
      <c r="B3788" s="1">
        <v>6.2</v>
      </c>
      <c r="C3788" s="1">
        <v>43.2</v>
      </c>
    </row>
    <row r="3789" spans="1:3">
      <c r="A3789" s="277">
        <v>39877.395833333336</v>
      </c>
      <c r="B3789" s="1">
        <v>6.3</v>
      </c>
      <c r="C3789" s="1">
        <v>43.3</v>
      </c>
    </row>
    <row r="3790" spans="1:3">
      <c r="A3790" s="277">
        <v>39877.416666666664</v>
      </c>
      <c r="B3790" s="1">
        <v>6.4</v>
      </c>
      <c r="C3790" s="1">
        <v>43.5</v>
      </c>
    </row>
    <row r="3791" spans="1:3">
      <c r="A3791" s="277">
        <v>39877.4375</v>
      </c>
      <c r="B3791" s="1">
        <v>6.5</v>
      </c>
      <c r="C3791" s="1">
        <v>43.8</v>
      </c>
    </row>
    <row r="3792" spans="1:3">
      <c r="A3792" s="277">
        <v>39877.458333333336</v>
      </c>
      <c r="B3792" s="1">
        <v>6.7</v>
      </c>
      <c r="C3792" s="1">
        <v>44.1</v>
      </c>
    </row>
    <row r="3793" spans="1:3">
      <c r="A3793" s="277">
        <v>39877.479166666664</v>
      </c>
      <c r="B3793" s="1">
        <v>6.9</v>
      </c>
      <c r="C3793" s="1">
        <v>44.5</v>
      </c>
    </row>
    <row r="3794" spans="1:3">
      <c r="A3794" s="277">
        <v>39877.5</v>
      </c>
      <c r="B3794" s="1">
        <v>7.2</v>
      </c>
      <c r="C3794" s="1">
        <v>44.9</v>
      </c>
    </row>
    <row r="3795" spans="1:3">
      <c r="A3795" s="277">
        <v>39877.520833333336</v>
      </c>
      <c r="B3795" s="1">
        <v>7.3</v>
      </c>
      <c r="C3795" s="1">
        <v>45.2</v>
      </c>
    </row>
    <row r="3796" spans="1:3">
      <c r="A3796" s="277">
        <v>39877.541666666664</v>
      </c>
      <c r="B3796" s="1">
        <v>7.5</v>
      </c>
      <c r="C3796" s="1">
        <v>45.5</v>
      </c>
    </row>
    <row r="3797" spans="1:3">
      <c r="A3797" s="277">
        <v>39877.5625</v>
      </c>
      <c r="B3797" s="1">
        <v>7.7</v>
      </c>
      <c r="C3797" s="1">
        <v>45.9</v>
      </c>
    </row>
    <row r="3798" spans="1:3">
      <c r="A3798" s="277">
        <v>39877.583333333336</v>
      </c>
      <c r="B3798" s="1">
        <v>7.8</v>
      </c>
      <c r="C3798" s="1">
        <v>46.1</v>
      </c>
    </row>
    <row r="3799" spans="1:3">
      <c r="A3799" s="277">
        <v>39877.604166666664</v>
      </c>
      <c r="B3799" s="1">
        <v>7.9</v>
      </c>
      <c r="C3799" s="1">
        <v>46.3</v>
      </c>
    </row>
    <row r="3800" spans="1:3">
      <c r="A3800" s="277">
        <v>39877.625</v>
      </c>
      <c r="B3800" s="1">
        <v>8.1</v>
      </c>
      <c r="C3800" s="1">
        <v>46.6</v>
      </c>
    </row>
    <row r="3801" spans="1:3">
      <c r="A3801" s="277">
        <v>39877.645833333336</v>
      </c>
      <c r="B3801" s="1">
        <v>8.1999999999999993</v>
      </c>
      <c r="C3801" s="1">
        <v>46.8</v>
      </c>
    </row>
    <row r="3802" spans="1:3">
      <c r="A3802" s="277">
        <v>39877.666666666664</v>
      </c>
      <c r="B3802" s="1">
        <v>8.3000000000000007</v>
      </c>
      <c r="C3802" s="1">
        <v>47</v>
      </c>
    </row>
    <row r="3803" spans="1:3">
      <c r="A3803" s="277">
        <v>39877.6875</v>
      </c>
      <c r="B3803" s="1">
        <v>8.4</v>
      </c>
      <c r="C3803" s="1">
        <v>47.2</v>
      </c>
    </row>
    <row r="3804" spans="1:3">
      <c r="A3804" s="277">
        <v>39877.708333333336</v>
      </c>
      <c r="B3804" s="1">
        <v>8.5</v>
      </c>
      <c r="C3804" s="1">
        <v>47.2</v>
      </c>
    </row>
    <row r="3805" spans="1:3">
      <c r="A3805" s="277">
        <v>39877.729166666664</v>
      </c>
      <c r="B3805" s="1">
        <v>8.5</v>
      </c>
      <c r="C3805" s="1">
        <v>47.4</v>
      </c>
    </row>
    <row r="3806" spans="1:3">
      <c r="A3806" s="277">
        <v>39877.75</v>
      </c>
      <c r="B3806" s="1">
        <v>8.6</v>
      </c>
      <c r="C3806" s="1">
        <v>47.5</v>
      </c>
    </row>
    <row r="3807" spans="1:3">
      <c r="A3807" s="277">
        <v>39877.770833333336</v>
      </c>
      <c r="B3807" s="1">
        <v>8.6999999999999993</v>
      </c>
      <c r="C3807" s="1">
        <v>47.6</v>
      </c>
    </row>
    <row r="3808" spans="1:3">
      <c r="A3808" s="277">
        <v>39877.791666666664</v>
      </c>
      <c r="B3808" s="1">
        <v>8.6999999999999993</v>
      </c>
      <c r="C3808" s="1">
        <v>47.6</v>
      </c>
    </row>
    <row r="3809" spans="1:3">
      <c r="A3809" s="277">
        <v>39877.8125</v>
      </c>
      <c r="B3809" s="1">
        <v>8.6999999999999993</v>
      </c>
      <c r="C3809" s="1">
        <v>47.7</v>
      </c>
    </row>
    <row r="3810" spans="1:3">
      <c r="A3810" s="277">
        <v>39877.833333333336</v>
      </c>
      <c r="B3810" s="1">
        <v>8.6999999999999993</v>
      </c>
      <c r="C3810" s="1">
        <v>47.7</v>
      </c>
    </row>
    <row r="3811" spans="1:3">
      <c r="A3811" s="277">
        <v>39877.854166666664</v>
      </c>
      <c r="B3811" s="1">
        <v>8.6999999999999993</v>
      </c>
      <c r="C3811" s="1">
        <v>47.7</v>
      </c>
    </row>
    <row r="3812" spans="1:3">
      <c r="A3812" s="277">
        <v>39877.875</v>
      </c>
      <c r="B3812" s="1">
        <v>8.6999999999999993</v>
      </c>
      <c r="C3812" s="1">
        <v>47.7</v>
      </c>
    </row>
    <row r="3813" spans="1:3">
      <c r="A3813" s="277">
        <v>39877.895833333336</v>
      </c>
      <c r="B3813" s="1">
        <v>8.6999999999999993</v>
      </c>
      <c r="C3813" s="1">
        <v>47.7</v>
      </c>
    </row>
    <row r="3814" spans="1:3">
      <c r="A3814" s="277">
        <v>39877.916666666664</v>
      </c>
      <c r="B3814" s="1">
        <v>8.6999999999999993</v>
      </c>
      <c r="C3814" s="1">
        <v>47.6</v>
      </c>
    </row>
    <row r="3815" spans="1:3">
      <c r="A3815" s="277">
        <v>39877.9375</v>
      </c>
      <c r="B3815" s="1">
        <v>8.6999999999999993</v>
      </c>
      <c r="C3815" s="1">
        <v>47.6</v>
      </c>
    </row>
    <row r="3816" spans="1:3">
      <c r="A3816" s="277">
        <v>39877.958333333336</v>
      </c>
      <c r="B3816" s="1">
        <v>8.6</v>
      </c>
      <c r="C3816" s="1">
        <v>47.5</v>
      </c>
    </row>
    <row r="3817" spans="1:3">
      <c r="A3817" s="277">
        <v>39877.979166666664</v>
      </c>
      <c r="B3817" s="1">
        <v>8.5</v>
      </c>
      <c r="C3817" s="1">
        <v>47.4</v>
      </c>
    </row>
    <row r="3818" spans="1:3">
      <c r="A3818" s="277">
        <v>39878</v>
      </c>
      <c r="B3818" s="1">
        <v>8.5</v>
      </c>
      <c r="C3818" s="1">
        <v>47.2</v>
      </c>
    </row>
    <row r="3819" spans="1:3">
      <c r="A3819" s="277">
        <v>39878.020833333336</v>
      </c>
      <c r="B3819" s="1">
        <v>8.4</v>
      </c>
      <c r="C3819" s="1">
        <v>47.1</v>
      </c>
    </row>
    <row r="3820" spans="1:3">
      <c r="A3820" s="277">
        <v>39878.041666666664</v>
      </c>
      <c r="B3820" s="1">
        <v>8.3000000000000007</v>
      </c>
      <c r="C3820" s="1">
        <v>46.9</v>
      </c>
    </row>
    <row r="3821" spans="1:3">
      <c r="A3821" s="277">
        <v>39878.0625</v>
      </c>
      <c r="B3821" s="1">
        <v>8.1</v>
      </c>
      <c r="C3821" s="1">
        <v>46.7</v>
      </c>
    </row>
    <row r="3822" spans="1:3">
      <c r="A3822" s="277">
        <v>39878.083333333336</v>
      </c>
      <c r="B3822" s="1">
        <v>8.1</v>
      </c>
      <c r="C3822" s="1">
        <v>46.5</v>
      </c>
    </row>
    <row r="3823" spans="1:3">
      <c r="A3823" s="277">
        <v>39878.104166666664</v>
      </c>
      <c r="B3823" s="1">
        <v>8</v>
      </c>
      <c r="C3823" s="1">
        <v>46.4</v>
      </c>
    </row>
    <row r="3824" spans="1:3">
      <c r="A3824" s="277">
        <v>39878.125</v>
      </c>
      <c r="B3824" s="1">
        <v>7.9</v>
      </c>
      <c r="C3824" s="1">
        <v>46.2</v>
      </c>
    </row>
    <row r="3825" spans="1:3">
      <c r="A3825" s="277">
        <v>39878.145833333336</v>
      </c>
      <c r="B3825" s="1">
        <v>7.8</v>
      </c>
      <c r="C3825" s="1">
        <v>46</v>
      </c>
    </row>
    <row r="3826" spans="1:3">
      <c r="A3826" s="277">
        <v>39878.166666666664</v>
      </c>
      <c r="B3826" s="1">
        <v>7.7</v>
      </c>
      <c r="C3826" s="1">
        <v>45.9</v>
      </c>
    </row>
    <row r="3827" spans="1:3">
      <c r="A3827" s="277">
        <v>39878.1875</v>
      </c>
      <c r="B3827" s="1">
        <v>7.6</v>
      </c>
      <c r="C3827" s="1">
        <v>45.7</v>
      </c>
    </row>
    <row r="3828" spans="1:3">
      <c r="A3828" s="277">
        <v>39878.208333333336</v>
      </c>
      <c r="B3828" s="1">
        <v>7.5</v>
      </c>
      <c r="C3828" s="1">
        <v>45.5</v>
      </c>
    </row>
    <row r="3829" spans="1:3">
      <c r="A3829" s="277">
        <v>39878.229166666664</v>
      </c>
      <c r="B3829" s="1">
        <v>7.4</v>
      </c>
      <c r="C3829" s="1">
        <v>45.4</v>
      </c>
    </row>
    <row r="3830" spans="1:3">
      <c r="A3830" s="277">
        <v>39878.25</v>
      </c>
      <c r="B3830" s="1">
        <v>7.3</v>
      </c>
      <c r="C3830" s="1">
        <v>45.2</v>
      </c>
    </row>
    <row r="3831" spans="1:3">
      <c r="A3831" s="277">
        <v>39878.270833333336</v>
      </c>
      <c r="B3831" s="1">
        <v>7.3</v>
      </c>
      <c r="C3831" s="1">
        <v>45.1</v>
      </c>
    </row>
    <row r="3832" spans="1:3">
      <c r="A3832" s="277">
        <v>39878.291666666664</v>
      </c>
      <c r="B3832" s="1">
        <v>7.2</v>
      </c>
      <c r="C3832" s="1">
        <v>44.9</v>
      </c>
    </row>
    <row r="3833" spans="1:3">
      <c r="A3833" s="277">
        <v>39878.3125</v>
      </c>
      <c r="B3833" s="1">
        <v>7.1</v>
      </c>
      <c r="C3833" s="1">
        <v>44.9</v>
      </c>
    </row>
    <row r="3834" spans="1:3">
      <c r="A3834" s="277">
        <v>39878.333333333336</v>
      </c>
      <c r="B3834" s="1">
        <v>7.1</v>
      </c>
      <c r="C3834" s="1">
        <v>44.9</v>
      </c>
    </row>
    <row r="3835" spans="1:3">
      <c r="A3835" s="277">
        <v>39878.354166666664</v>
      </c>
      <c r="B3835" s="1">
        <v>7.1</v>
      </c>
      <c r="C3835" s="1">
        <v>44.9</v>
      </c>
    </row>
    <row r="3836" spans="1:3">
      <c r="A3836" s="277">
        <v>39878.375</v>
      </c>
      <c r="B3836" s="1">
        <v>7.2</v>
      </c>
      <c r="C3836" s="1">
        <v>44.9</v>
      </c>
    </row>
    <row r="3837" spans="1:3">
      <c r="A3837" s="277">
        <v>39878.395833333336</v>
      </c>
      <c r="B3837" s="1">
        <v>7.2</v>
      </c>
      <c r="C3837" s="1">
        <v>45</v>
      </c>
    </row>
    <row r="3838" spans="1:3">
      <c r="A3838" s="277">
        <v>39878.416666666664</v>
      </c>
      <c r="B3838" s="1">
        <v>7.4</v>
      </c>
      <c r="C3838" s="1">
        <v>45.3</v>
      </c>
    </row>
    <row r="3839" spans="1:3">
      <c r="A3839" s="277">
        <v>39878.4375</v>
      </c>
      <c r="B3839" s="1">
        <v>7.5</v>
      </c>
      <c r="C3839" s="1">
        <v>45.6</v>
      </c>
    </row>
    <row r="3840" spans="1:3">
      <c r="A3840" s="277">
        <v>39878.458333333336</v>
      </c>
      <c r="B3840" s="1">
        <v>7.7</v>
      </c>
      <c r="C3840" s="1">
        <v>45.9</v>
      </c>
    </row>
    <row r="3841" spans="1:3">
      <c r="A3841" s="277">
        <v>39878.479166666664</v>
      </c>
      <c r="B3841" s="1">
        <v>7.9</v>
      </c>
      <c r="C3841" s="1">
        <v>46.3</v>
      </c>
    </row>
    <row r="3842" spans="1:3">
      <c r="A3842" s="277">
        <v>39878.5</v>
      </c>
      <c r="B3842" s="1">
        <v>8.1</v>
      </c>
      <c r="C3842" s="1">
        <v>46.7</v>
      </c>
    </row>
    <row r="3843" spans="1:3">
      <c r="A3843" s="277">
        <v>39878.520833333336</v>
      </c>
      <c r="B3843" s="1">
        <v>8.3000000000000007</v>
      </c>
      <c r="C3843" s="1">
        <v>47</v>
      </c>
    </row>
    <row r="3844" spans="1:3">
      <c r="A3844" s="277">
        <v>39878.541666666664</v>
      </c>
      <c r="B3844" s="1">
        <v>8.6</v>
      </c>
      <c r="C3844" s="1">
        <v>47.4</v>
      </c>
    </row>
    <row r="3845" spans="1:3">
      <c r="A3845" s="277">
        <v>39878.5625</v>
      </c>
      <c r="B3845" s="1">
        <v>8.8000000000000007</v>
      </c>
      <c r="C3845" s="1">
        <v>47.8</v>
      </c>
    </row>
    <row r="3846" spans="1:3">
      <c r="A3846" s="277">
        <v>39878.583333333336</v>
      </c>
      <c r="B3846" s="1">
        <v>9</v>
      </c>
      <c r="C3846" s="1">
        <v>48.2</v>
      </c>
    </row>
    <row r="3847" spans="1:3">
      <c r="A3847" s="277">
        <v>39878.604166666664</v>
      </c>
      <c r="B3847" s="1">
        <v>9.1</v>
      </c>
      <c r="C3847" s="1">
        <v>48.5</v>
      </c>
    </row>
    <row r="3848" spans="1:3">
      <c r="A3848" s="277">
        <v>39878.625</v>
      </c>
      <c r="B3848" s="1">
        <v>9.1999999999999993</v>
      </c>
      <c r="C3848" s="1">
        <v>48.6</v>
      </c>
    </row>
    <row r="3849" spans="1:3">
      <c r="A3849" s="277">
        <v>39878.645833333336</v>
      </c>
      <c r="B3849" s="1">
        <v>9.3000000000000007</v>
      </c>
      <c r="C3849" s="1">
        <v>48.8</v>
      </c>
    </row>
    <row r="3850" spans="1:3">
      <c r="A3850" s="277">
        <v>39878.666666666664</v>
      </c>
      <c r="B3850" s="1">
        <v>9.4</v>
      </c>
      <c r="C3850" s="1">
        <v>48.9</v>
      </c>
    </row>
    <row r="3851" spans="1:3">
      <c r="A3851" s="277">
        <v>39878.6875</v>
      </c>
      <c r="B3851" s="1">
        <v>9.5</v>
      </c>
      <c r="C3851" s="1">
        <v>49</v>
      </c>
    </row>
    <row r="3852" spans="1:3">
      <c r="A3852" s="277">
        <v>39878.708333333336</v>
      </c>
      <c r="B3852" s="1">
        <v>9.4</v>
      </c>
      <c r="C3852" s="1">
        <v>49</v>
      </c>
    </row>
    <row r="3853" spans="1:3">
      <c r="A3853" s="277">
        <v>39878.729166666664</v>
      </c>
      <c r="B3853" s="1">
        <v>9.4</v>
      </c>
      <c r="C3853" s="1">
        <v>48.9</v>
      </c>
    </row>
    <row r="3854" spans="1:3">
      <c r="A3854" s="277">
        <v>39878.75</v>
      </c>
      <c r="B3854" s="1">
        <v>9.4</v>
      </c>
      <c r="C3854" s="1">
        <v>48.8</v>
      </c>
    </row>
    <row r="3855" spans="1:3">
      <c r="A3855" s="277">
        <v>39878.770833333336</v>
      </c>
      <c r="B3855" s="1">
        <v>9.3000000000000007</v>
      </c>
      <c r="C3855" s="1">
        <v>48.8</v>
      </c>
    </row>
    <row r="3856" spans="1:3">
      <c r="A3856" s="277">
        <v>39878.791666666664</v>
      </c>
      <c r="B3856" s="1">
        <v>9.3000000000000007</v>
      </c>
      <c r="C3856" s="1">
        <v>48.7</v>
      </c>
    </row>
    <row r="3857" spans="1:3">
      <c r="A3857" s="277">
        <v>39878.8125</v>
      </c>
      <c r="B3857" s="1">
        <v>9.3000000000000007</v>
      </c>
      <c r="C3857" s="1">
        <v>48.7</v>
      </c>
    </row>
    <row r="3858" spans="1:3">
      <c r="A3858" s="277">
        <v>39878.833333333336</v>
      </c>
      <c r="B3858" s="1">
        <v>9.1999999999999993</v>
      </c>
      <c r="C3858" s="1">
        <v>48.6</v>
      </c>
    </row>
    <row r="3859" spans="1:3">
      <c r="A3859" s="277">
        <v>39878.854166666664</v>
      </c>
      <c r="B3859" s="1">
        <v>9.1</v>
      </c>
      <c r="C3859" s="1">
        <v>48.5</v>
      </c>
    </row>
    <row r="3860" spans="1:3">
      <c r="A3860" s="277">
        <v>39878.875</v>
      </c>
      <c r="B3860" s="1">
        <v>9.1</v>
      </c>
      <c r="C3860" s="1">
        <v>48.4</v>
      </c>
    </row>
    <row r="3861" spans="1:3">
      <c r="A3861" s="277">
        <v>39878.895833333336</v>
      </c>
      <c r="B3861" s="1">
        <v>9</v>
      </c>
      <c r="C3861" s="1">
        <v>48.3</v>
      </c>
    </row>
    <row r="3862" spans="1:3">
      <c r="A3862" s="277">
        <v>39878.916666666664</v>
      </c>
      <c r="B3862" s="1">
        <v>9</v>
      </c>
      <c r="C3862" s="1">
        <v>48.1</v>
      </c>
    </row>
    <row r="3863" spans="1:3">
      <c r="A3863" s="277">
        <v>39878.9375</v>
      </c>
      <c r="B3863" s="1">
        <v>8.9</v>
      </c>
      <c r="C3863" s="1">
        <v>48</v>
      </c>
    </row>
    <row r="3864" spans="1:3">
      <c r="A3864" s="277">
        <v>39878.958333333336</v>
      </c>
      <c r="B3864" s="1">
        <v>8.8000000000000007</v>
      </c>
      <c r="C3864" s="1">
        <v>47.9</v>
      </c>
    </row>
    <row r="3865" spans="1:3">
      <c r="A3865" s="277">
        <v>39878.979166666664</v>
      </c>
      <c r="B3865" s="1">
        <v>8.6999999999999993</v>
      </c>
      <c r="C3865" s="1">
        <v>47.7</v>
      </c>
    </row>
    <row r="3866" spans="1:3">
      <c r="A3866" s="277">
        <v>39879</v>
      </c>
      <c r="B3866" s="1">
        <v>8.6</v>
      </c>
      <c r="C3866" s="1">
        <v>47.6</v>
      </c>
    </row>
    <row r="3867" spans="1:3">
      <c r="A3867" s="277">
        <v>39879.020833333336</v>
      </c>
      <c r="B3867" s="1">
        <v>8.6</v>
      </c>
      <c r="C3867" s="1">
        <v>47.4</v>
      </c>
    </row>
    <row r="3868" spans="1:3">
      <c r="A3868" s="277">
        <v>39879.041666666664</v>
      </c>
      <c r="B3868" s="1">
        <v>8.5</v>
      </c>
      <c r="C3868" s="1">
        <v>47.2</v>
      </c>
    </row>
    <row r="3869" spans="1:3">
      <c r="A3869" s="277">
        <v>39879.0625</v>
      </c>
      <c r="B3869" s="1">
        <v>8.4</v>
      </c>
      <c r="C3869" s="1">
        <v>47.1</v>
      </c>
    </row>
    <row r="3870" spans="1:3">
      <c r="A3870" s="277">
        <v>39879.083333333336</v>
      </c>
      <c r="B3870" s="1">
        <v>8.3000000000000007</v>
      </c>
      <c r="C3870" s="1">
        <v>46.9</v>
      </c>
    </row>
    <row r="3871" spans="1:3">
      <c r="A3871" s="277">
        <v>39879.104166666664</v>
      </c>
      <c r="B3871" s="1">
        <v>8.1999999999999993</v>
      </c>
      <c r="C3871" s="1">
        <v>46.7</v>
      </c>
    </row>
    <row r="3872" spans="1:3">
      <c r="A3872" s="277">
        <v>39879.125</v>
      </c>
      <c r="B3872" s="1">
        <v>8</v>
      </c>
      <c r="C3872" s="1">
        <v>46.5</v>
      </c>
    </row>
    <row r="3873" spans="1:3">
      <c r="A3873" s="277">
        <v>39879.145833333336</v>
      </c>
      <c r="B3873" s="1">
        <v>7.9</v>
      </c>
      <c r="C3873" s="1">
        <v>46.3</v>
      </c>
    </row>
    <row r="3874" spans="1:3">
      <c r="A3874" s="277">
        <v>39879.166666666664</v>
      </c>
      <c r="B3874" s="1">
        <v>7.8</v>
      </c>
      <c r="C3874" s="1">
        <v>46.1</v>
      </c>
    </row>
    <row r="3875" spans="1:3">
      <c r="A3875" s="277">
        <v>39879.1875</v>
      </c>
      <c r="B3875" s="1">
        <v>7.7</v>
      </c>
      <c r="C3875" s="1">
        <v>45.9</v>
      </c>
    </row>
    <row r="3876" spans="1:3">
      <c r="A3876" s="277">
        <v>39879.208333333336</v>
      </c>
      <c r="B3876" s="1">
        <v>7.6</v>
      </c>
      <c r="C3876" s="1">
        <v>45.8</v>
      </c>
    </row>
    <row r="3877" spans="1:3">
      <c r="A3877" s="277">
        <v>39879.229166666664</v>
      </c>
      <c r="B3877" s="1">
        <v>7.5</v>
      </c>
      <c r="C3877" s="1">
        <v>45.5</v>
      </c>
    </row>
    <row r="3878" spans="1:3">
      <c r="A3878" s="277">
        <v>39879.25</v>
      </c>
      <c r="B3878" s="1">
        <v>7.4</v>
      </c>
      <c r="C3878" s="1">
        <v>45.4</v>
      </c>
    </row>
    <row r="3879" spans="1:3">
      <c r="A3879" s="277">
        <v>39879.270833333336</v>
      </c>
      <c r="B3879" s="1">
        <v>7.3</v>
      </c>
      <c r="C3879" s="1">
        <v>45.2</v>
      </c>
    </row>
    <row r="3880" spans="1:3">
      <c r="A3880" s="277">
        <v>39879.291666666664</v>
      </c>
      <c r="B3880" s="1">
        <v>7.2</v>
      </c>
      <c r="C3880" s="1">
        <v>45</v>
      </c>
    </row>
    <row r="3881" spans="1:3">
      <c r="A3881" s="277">
        <v>39879.3125</v>
      </c>
      <c r="B3881" s="1">
        <v>7.1</v>
      </c>
      <c r="C3881" s="1">
        <v>44.9</v>
      </c>
    </row>
    <row r="3882" spans="1:3">
      <c r="A3882" s="277">
        <v>39879.333333333336</v>
      </c>
      <c r="B3882" s="1">
        <v>7.1</v>
      </c>
      <c r="C3882" s="1">
        <v>44.8</v>
      </c>
    </row>
    <row r="3883" spans="1:3">
      <c r="A3883" s="277">
        <v>39879.354166666664</v>
      </c>
      <c r="B3883" s="1">
        <v>7.1</v>
      </c>
      <c r="C3883" s="1">
        <v>44.8</v>
      </c>
    </row>
    <row r="3884" spans="1:3">
      <c r="A3884" s="277">
        <v>39879.375</v>
      </c>
      <c r="B3884" s="1">
        <v>7.1</v>
      </c>
      <c r="C3884" s="1">
        <v>44.9</v>
      </c>
    </row>
    <row r="3885" spans="1:3">
      <c r="A3885" s="277">
        <v>39879.395833333336</v>
      </c>
      <c r="B3885" s="1">
        <v>7.2</v>
      </c>
      <c r="C3885" s="1">
        <v>44.9</v>
      </c>
    </row>
    <row r="3886" spans="1:3">
      <c r="A3886" s="277">
        <v>39879.416666666664</v>
      </c>
      <c r="B3886" s="1">
        <v>7.3</v>
      </c>
      <c r="C3886" s="1">
        <v>45.1</v>
      </c>
    </row>
    <row r="3887" spans="1:3">
      <c r="A3887" s="277">
        <v>39879.4375</v>
      </c>
      <c r="B3887" s="1">
        <v>7.4</v>
      </c>
      <c r="C3887" s="1">
        <v>45.4</v>
      </c>
    </row>
    <row r="3888" spans="1:3">
      <c r="A3888" s="277">
        <v>39879.458333333336</v>
      </c>
      <c r="B3888" s="1">
        <v>7.6</v>
      </c>
      <c r="C3888" s="1">
        <v>45.7</v>
      </c>
    </row>
    <row r="3889" spans="1:3">
      <c r="A3889" s="277">
        <v>39879.479166666664</v>
      </c>
      <c r="B3889" s="1">
        <v>7.8</v>
      </c>
      <c r="C3889" s="1">
        <v>46</v>
      </c>
    </row>
    <row r="3890" spans="1:3">
      <c r="A3890" s="277">
        <v>39879.5</v>
      </c>
      <c r="B3890" s="1">
        <v>8</v>
      </c>
      <c r="C3890" s="1">
        <v>46.4</v>
      </c>
    </row>
    <row r="3891" spans="1:3">
      <c r="A3891" s="277">
        <v>39879.520833333336</v>
      </c>
      <c r="B3891" s="1">
        <v>8.1999999999999993</v>
      </c>
      <c r="C3891" s="1">
        <v>46.8</v>
      </c>
    </row>
    <row r="3892" spans="1:3">
      <c r="A3892" s="277">
        <v>39879.541666666664</v>
      </c>
      <c r="B3892" s="1">
        <v>8.5</v>
      </c>
      <c r="C3892" s="1">
        <v>47.2</v>
      </c>
    </row>
    <row r="3893" spans="1:3">
      <c r="A3893" s="277">
        <v>39879.5625</v>
      </c>
      <c r="B3893" s="1">
        <v>8.6</v>
      </c>
      <c r="C3893" s="1">
        <v>47.6</v>
      </c>
    </row>
    <row r="3894" spans="1:3">
      <c r="A3894" s="277">
        <v>39879.583333333336</v>
      </c>
      <c r="B3894" s="1">
        <v>8.8000000000000007</v>
      </c>
      <c r="C3894" s="1">
        <v>47.9</v>
      </c>
    </row>
    <row r="3895" spans="1:3">
      <c r="A3895" s="277">
        <v>39879.604166666664</v>
      </c>
      <c r="B3895" s="1">
        <v>8.9</v>
      </c>
      <c r="C3895" s="1">
        <v>48.1</v>
      </c>
    </row>
    <row r="3896" spans="1:3">
      <c r="A3896" s="277">
        <v>39879.625</v>
      </c>
      <c r="B3896" s="1">
        <v>9.1</v>
      </c>
      <c r="C3896" s="1">
        <v>48.4</v>
      </c>
    </row>
    <row r="3897" spans="1:3">
      <c r="A3897" s="277">
        <v>39879.645833333336</v>
      </c>
      <c r="B3897" s="1">
        <v>9.1999999999999993</v>
      </c>
      <c r="C3897" s="1">
        <v>48.6</v>
      </c>
    </row>
    <row r="3898" spans="1:3">
      <c r="A3898" s="277">
        <v>39879.666666666664</v>
      </c>
      <c r="B3898" s="1">
        <v>9.3000000000000007</v>
      </c>
      <c r="C3898" s="1">
        <v>48.7</v>
      </c>
    </row>
    <row r="3899" spans="1:3">
      <c r="A3899" s="277">
        <v>39879.6875</v>
      </c>
      <c r="B3899" s="1">
        <v>9.3000000000000007</v>
      </c>
      <c r="C3899" s="1">
        <v>48.8</v>
      </c>
    </row>
    <row r="3900" spans="1:3">
      <c r="A3900" s="277">
        <v>39879.708333333336</v>
      </c>
      <c r="B3900" s="1">
        <v>9.4</v>
      </c>
      <c r="C3900" s="1">
        <v>48.8</v>
      </c>
    </row>
    <row r="3901" spans="1:3">
      <c r="A3901" s="277">
        <v>39879.729166666664</v>
      </c>
      <c r="B3901" s="1">
        <v>9.4</v>
      </c>
      <c r="C3901" s="1">
        <v>48.9</v>
      </c>
    </row>
    <row r="3902" spans="1:3">
      <c r="A3902" s="277">
        <v>39879.75</v>
      </c>
      <c r="B3902" s="1">
        <v>9.4</v>
      </c>
      <c r="C3902" s="1">
        <v>49</v>
      </c>
    </row>
    <row r="3903" spans="1:3">
      <c r="A3903" s="277">
        <v>39879.770833333336</v>
      </c>
      <c r="B3903" s="1">
        <v>9.4</v>
      </c>
      <c r="C3903" s="1">
        <v>49</v>
      </c>
    </row>
    <row r="3904" spans="1:3">
      <c r="A3904" s="277">
        <v>39879.791666666664</v>
      </c>
      <c r="B3904" s="1">
        <v>9.4</v>
      </c>
      <c r="C3904" s="1">
        <v>49</v>
      </c>
    </row>
    <row r="3905" spans="1:3">
      <c r="A3905" s="277">
        <v>39879.8125</v>
      </c>
      <c r="B3905" s="1">
        <v>9.4</v>
      </c>
      <c r="C3905" s="1">
        <v>49</v>
      </c>
    </row>
    <row r="3906" spans="1:3">
      <c r="A3906" s="277">
        <v>39879.833333333336</v>
      </c>
      <c r="B3906" s="1">
        <v>9.4</v>
      </c>
      <c r="C3906" s="1">
        <v>49</v>
      </c>
    </row>
    <row r="3907" spans="1:3">
      <c r="A3907" s="277">
        <v>39879.854166666664</v>
      </c>
      <c r="B3907" s="1">
        <v>9.4</v>
      </c>
      <c r="C3907" s="1">
        <v>49</v>
      </c>
    </row>
    <row r="3908" spans="1:3">
      <c r="A3908" s="277">
        <v>39879.875</v>
      </c>
      <c r="B3908" s="1">
        <v>9.4</v>
      </c>
      <c r="C3908" s="1">
        <v>49</v>
      </c>
    </row>
    <row r="3909" spans="1:3">
      <c r="A3909" s="277">
        <v>39879.895833333336</v>
      </c>
      <c r="B3909" s="1">
        <v>9.4</v>
      </c>
      <c r="C3909" s="1">
        <v>48.9</v>
      </c>
    </row>
    <row r="3910" spans="1:3">
      <c r="A3910" s="277">
        <v>39879.916666666664</v>
      </c>
      <c r="B3910" s="1">
        <v>9.4</v>
      </c>
      <c r="C3910" s="1">
        <v>48.9</v>
      </c>
    </row>
    <row r="3911" spans="1:3">
      <c r="A3911" s="277">
        <v>39879.9375</v>
      </c>
      <c r="B3911" s="1">
        <v>9.4</v>
      </c>
      <c r="C3911" s="1">
        <v>48.8</v>
      </c>
    </row>
    <row r="3912" spans="1:3">
      <c r="A3912" s="277">
        <v>39879.958333333336</v>
      </c>
      <c r="B3912" s="1">
        <v>9.3000000000000007</v>
      </c>
      <c r="C3912" s="1">
        <v>48.8</v>
      </c>
    </row>
    <row r="3913" spans="1:3">
      <c r="A3913" s="277">
        <v>39879.979166666664</v>
      </c>
      <c r="B3913" s="1">
        <v>9.3000000000000007</v>
      </c>
      <c r="C3913" s="1">
        <v>48.7</v>
      </c>
    </row>
    <row r="3914" spans="1:3">
      <c r="A3914" s="277">
        <v>39880</v>
      </c>
      <c r="B3914" s="1">
        <v>9.1999999999999993</v>
      </c>
      <c r="C3914" s="1">
        <v>48.5</v>
      </c>
    </row>
    <row r="3915" spans="1:3">
      <c r="A3915" s="277">
        <v>39880.020833333336</v>
      </c>
      <c r="B3915" s="1">
        <v>9.1</v>
      </c>
      <c r="C3915" s="1">
        <v>48.4</v>
      </c>
    </row>
    <row r="3916" spans="1:3">
      <c r="A3916" s="277">
        <v>39880.041666666664</v>
      </c>
      <c r="B3916" s="1">
        <v>9</v>
      </c>
      <c r="C3916" s="1">
        <v>48.3</v>
      </c>
    </row>
    <row r="3917" spans="1:3">
      <c r="A3917" s="277">
        <v>39880.0625</v>
      </c>
      <c r="B3917" s="1">
        <v>8.9</v>
      </c>
      <c r="C3917" s="1">
        <v>48.1</v>
      </c>
    </row>
    <row r="3918" spans="1:3">
      <c r="A3918" s="277">
        <v>39880.083333333336</v>
      </c>
      <c r="B3918" s="1">
        <v>8.9</v>
      </c>
      <c r="C3918" s="1">
        <v>48</v>
      </c>
    </row>
    <row r="3919" spans="1:3">
      <c r="A3919" s="277">
        <v>39880.104166666664</v>
      </c>
      <c r="B3919" s="1">
        <v>8.9</v>
      </c>
      <c r="C3919" s="1">
        <v>48.1</v>
      </c>
    </row>
    <row r="3920" spans="1:3">
      <c r="A3920" s="277">
        <v>39880.125</v>
      </c>
      <c r="B3920" s="1">
        <v>8.9</v>
      </c>
      <c r="C3920" s="1">
        <v>48</v>
      </c>
    </row>
    <row r="3921" spans="1:3">
      <c r="A3921" s="277">
        <v>39880.145833333336</v>
      </c>
      <c r="B3921" s="1">
        <v>8.8000000000000007</v>
      </c>
      <c r="C3921" s="1">
        <v>47.8</v>
      </c>
    </row>
    <row r="3922" spans="1:3">
      <c r="A3922" s="277">
        <v>39880.166666666664</v>
      </c>
      <c r="B3922" s="1">
        <v>8.6999999999999993</v>
      </c>
      <c r="C3922" s="1">
        <v>47.6</v>
      </c>
    </row>
    <row r="3923" spans="1:3">
      <c r="A3923" s="277">
        <v>39880.1875</v>
      </c>
      <c r="B3923" s="1">
        <v>8.6</v>
      </c>
      <c r="C3923" s="1">
        <v>47.5</v>
      </c>
    </row>
    <row r="3924" spans="1:3">
      <c r="A3924" s="277">
        <v>39880.208333333336</v>
      </c>
      <c r="B3924" s="1">
        <v>8.5</v>
      </c>
      <c r="C3924" s="1">
        <v>47.3</v>
      </c>
    </row>
    <row r="3925" spans="1:3">
      <c r="A3925" s="277">
        <v>39880.229166666664</v>
      </c>
      <c r="B3925" s="1">
        <v>8.4</v>
      </c>
      <c r="C3925" s="1">
        <v>47.2</v>
      </c>
    </row>
    <row r="3926" spans="1:3">
      <c r="A3926" s="277">
        <v>39880.25</v>
      </c>
      <c r="B3926" s="1">
        <v>8.4</v>
      </c>
      <c r="C3926" s="1">
        <v>47.1</v>
      </c>
    </row>
    <row r="3927" spans="1:3">
      <c r="A3927" s="277">
        <v>39880.270833333336</v>
      </c>
      <c r="B3927" s="1">
        <v>8.3000000000000007</v>
      </c>
      <c r="C3927" s="1">
        <v>46.9</v>
      </c>
    </row>
    <row r="3928" spans="1:3">
      <c r="A3928" s="277">
        <v>39880.291666666664</v>
      </c>
      <c r="B3928" s="1">
        <v>8.1999999999999993</v>
      </c>
      <c r="C3928" s="1">
        <v>46.8</v>
      </c>
    </row>
    <row r="3929" spans="1:3">
      <c r="A3929" s="277">
        <v>39880.3125</v>
      </c>
      <c r="B3929" s="1">
        <v>8.1</v>
      </c>
      <c r="C3929" s="1">
        <v>46.6</v>
      </c>
    </row>
    <row r="3930" spans="1:3">
      <c r="A3930" s="277">
        <v>39880.333333333336</v>
      </c>
      <c r="B3930" s="1">
        <v>8</v>
      </c>
      <c r="C3930" s="1">
        <v>46.4</v>
      </c>
    </row>
    <row r="3931" spans="1:3">
      <c r="A3931" s="277">
        <v>39880.354166666664</v>
      </c>
      <c r="B3931" s="1">
        <v>7.9</v>
      </c>
      <c r="C3931" s="1">
        <v>46.3</v>
      </c>
    </row>
    <row r="3932" spans="1:3">
      <c r="A3932" s="277">
        <v>39880.375</v>
      </c>
      <c r="B3932" s="1">
        <v>7.9</v>
      </c>
      <c r="C3932" s="1">
        <v>46.2</v>
      </c>
    </row>
    <row r="3933" spans="1:3">
      <c r="A3933" s="277">
        <v>39880.395833333336</v>
      </c>
      <c r="B3933" s="1">
        <v>7.9</v>
      </c>
      <c r="C3933" s="1">
        <v>46.2</v>
      </c>
    </row>
    <row r="3934" spans="1:3">
      <c r="A3934" s="277">
        <v>39880.416666666664</v>
      </c>
      <c r="B3934" s="1">
        <v>7.9</v>
      </c>
      <c r="C3934" s="1">
        <v>46.2</v>
      </c>
    </row>
    <row r="3935" spans="1:3">
      <c r="A3935" s="277">
        <v>39880.4375</v>
      </c>
      <c r="B3935" s="1">
        <v>7.9</v>
      </c>
      <c r="C3935" s="1">
        <v>46.3</v>
      </c>
    </row>
    <row r="3936" spans="1:3">
      <c r="A3936" s="277">
        <v>39880.458333333336</v>
      </c>
      <c r="B3936" s="1">
        <v>8</v>
      </c>
      <c r="C3936" s="1">
        <v>46.5</v>
      </c>
    </row>
    <row r="3937" spans="1:3">
      <c r="A3937" s="277">
        <v>39880.479166666664</v>
      </c>
      <c r="B3937" s="1">
        <v>8.1999999999999993</v>
      </c>
      <c r="C3937" s="1">
        <v>46.8</v>
      </c>
    </row>
    <row r="3938" spans="1:3">
      <c r="A3938" s="277">
        <v>39880.5</v>
      </c>
      <c r="B3938" s="1">
        <v>8.3000000000000007</v>
      </c>
      <c r="C3938" s="1">
        <v>47</v>
      </c>
    </row>
    <row r="3939" spans="1:3">
      <c r="A3939" s="277">
        <v>39880.520833333336</v>
      </c>
      <c r="B3939" s="1">
        <v>8.5</v>
      </c>
      <c r="C3939" s="1">
        <v>47.4</v>
      </c>
    </row>
    <row r="3940" spans="1:3">
      <c r="A3940" s="277">
        <v>39880.541666666664</v>
      </c>
      <c r="B3940" s="1">
        <v>8.6999999999999993</v>
      </c>
      <c r="C3940" s="1">
        <v>47.7</v>
      </c>
    </row>
    <row r="3941" spans="1:3">
      <c r="A3941" s="277">
        <v>39880.5625</v>
      </c>
      <c r="B3941" s="1">
        <v>8.9</v>
      </c>
      <c r="C3941" s="1">
        <v>48.1</v>
      </c>
    </row>
    <row r="3942" spans="1:3">
      <c r="A3942" s="277">
        <v>39880.583333333336</v>
      </c>
      <c r="B3942" s="1">
        <v>9.1</v>
      </c>
      <c r="C3942" s="1">
        <v>48.5</v>
      </c>
    </row>
    <row r="3943" spans="1:3">
      <c r="A3943" s="277">
        <v>39880.604166666664</v>
      </c>
      <c r="B3943" s="1">
        <v>9.3000000000000007</v>
      </c>
      <c r="C3943" s="1">
        <v>48.8</v>
      </c>
    </row>
    <row r="3944" spans="1:3">
      <c r="A3944" s="277">
        <v>39880.625</v>
      </c>
      <c r="B3944" s="1">
        <v>9.5</v>
      </c>
      <c r="C3944" s="1">
        <v>49.1</v>
      </c>
    </row>
    <row r="3945" spans="1:3">
      <c r="A3945" s="277">
        <v>39880.645833333336</v>
      </c>
      <c r="B3945" s="1">
        <v>9.6</v>
      </c>
      <c r="C3945" s="1">
        <v>49.3</v>
      </c>
    </row>
    <row r="3946" spans="1:3">
      <c r="A3946" s="277">
        <v>39880.666666666664</v>
      </c>
      <c r="B3946" s="1">
        <v>9.6999999999999993</v>
      </c>
      <c r="C3946" s="1">
        <v>49.5</v>
      </c>
    </row>
    <row r="3947" spans="1:3">
      <c r="A3947" s="277">
        <v>39880.6875</v>
      </c>
      <c r="B3947" s="1">
        <v>9.8000000000000007</v>
      </c>
      <c r="C3947" s="1">
        <v>49.7</v>
      </c>
    </row>
    <row r="3948" spans="1:3">
      <c r="A3948" s="277">
        <v>39880.708333333336</v>
      </c>
      <c r="B3948" s="1">
        <v>9.9</v>
      </c>
      <c r="C3948" s="1">
        <v>49.8</v>
      </c>
    </row>
    <row r="3949" spans="1:3">
      <c r="A3949" s="277">
        <v>39880.729166666664</v>
      </c>
      <c r="B3949" s="1">
        <v>9.9</v>
      </c>
      <c r="C3949" s="1">
        <v>49.8</v>
      </c>
    </row>
    <row r="3950" spans="1:3">
      <c r="A3950" s="277">
        <v>39880.75</v>
      </c>
      <c r="B3950" s="1">
        <v>9.9</v>
      </c>
      <c r="C3950" s="1">
        <v>49.7</v>
      </c>
    </row>
    <row r="3951" spans="1:3">
      <c r="A3951" s="277">
        <v>39880.770833333336</v>
      </c>
      <c r="B3951" s="1">
        <v>9.8000000000000007</v>
      </c>
      <c r="C3951" s="1">
        <v>49.6</v>
      </c>
    </row>
    <row r="3952" spans="1:3">
      <c r="A3952" s="277">
        <v>39880.791666666664</v>
      </c>
      <c r="B3952" s="1">
        <v>9.8000000000000007</v>
      </c>
      <c r="C3952" s="1">
        <v>49.6</v>
      </c>
    </row>
    <row r="3953" spans="1:3">
      <c r="A3953" s="277">
        <v>39880.8125</v>
      </c>
      <c r="B3953" s="1">
        <v>9.6999999999999993</v>
      </c>
      <c r="C3953" s="1">
        <v>49.5</v>
      </c>
    </row>
    <row r="3954" spans="1:3">
      <c r="A3954" s="277">
        <v>39880.833333333336</v>
      </c>
      <c r="B3954" s="1">
        <v>9.6999999999999993</v>
      </c>
      <c r="C3954" s="1">
        <v>49.4</v>
      </c>
    </row>
    <row r="3955" spans="1:3">
      <c r="A3955" s="277">
        <v>39880.854166666664</v>
      </c>
      <c r="B3955" s="1">
        <v>9.6</v>
      </c>
      <c r="C3955" s="1">
        <v>49.3</v>
      </c>
    </row>
    <row r="3956" spans="1:3">
      <c r="A3956" s="277">
        <v>39880.875</v>
      </c>
      <c r="B3956" s="1">
        <v>9.6</v>
      </c>
      <c r="C3956" s="1">
        <v>49.2</v>
      </c>
    </row>
    <row r="3957" spans="1:3">
      <c r="A3957" s="277">
        <v>39880.895833333336</v>
      </c>
      <c r="B3957" s="1">
        <v>9.5</v>
      </c>
      <c r="C3957" s="1">
        <v>49.2</v>
      </c>
    </row>
    <row r="3958" spans="1:3">
      <c r="A3958" s="277">
        <v>39880.916666666664</v>
      </c>
      <c r="B3958" s="1">
        <v>9.5</v>
      </c>
      <c r="C3958" s="1">
        <v>49.2</v>
      </c>
    </row>
    <row r="3959" spans="1:3">
      <c r="A3959" s="277">
        <v>39880.9375</v>
      </c>
      <c r="B3959" s="1">
        <v>9.5</v>
      </c>
      <c r="C3959" s="1">
        <v>49.1</v>
      </c>
    </row>
    <row r="3960" spans="1:3">
      <c r="A3960" s="277">
        <v>39880.958333333336</v>
      </c>
      <c r="B3960" s="1">
        <v>9.4</v>
      </c>
      <c r="C3960" s="1">
        <v>49</v>
      </c>
    </row>
    <row r="3961" spans="1:3">
      <c r="A3961" s="277">
        <v>39880.979166666664</v>
      </c>
      <c r="B3961" s="1">
        <v>9.4</v>
      </c>
      <c r="C3961" s="1">
        <v>48.8</v>
      </c>
    </row>
    <row r="3962" spans="1:3">
      <c r="A3962" s="277">
        <v>39881</v>
      </c>
      <c r="B3962" s="1">
        <v>9.3000000000000007</v>
      </c>
      <c r="C3962" s="1">
        <v>48.7</v>
      </c>
    </row>
    <row r="3963" spans="1:3">
      <c r="A3963" s="277">
        <v>39881.020833333336</v>
      </c>
      <c r="B3963" s="1">
        <v>9.1999999999999993</v>
      </c>
      <c r="C3963" s="1">
        <v>48.5</v>
      </c>
    </row>
    <row r="3964" spans="1:3">
      <c r="A3964" s="277">
        <v>39881.041666666664</v>
      </c>
      <c r="B3964" s="1">
        <v>9.1</v>
      </c>
      <c r="C3964" s="1">
        <v>48.3</v>
      </c>
    </row>
    <row r="3965" spans="1:3">
      <c r="A3965" s="277">
        <v>39881.0625</v>
      </c>
      <c r="B3965" s="1">
        <v>8.9</v>
      </c>
      <c r="C3965" s="1">
        <v>48.1</v>
      </c>
    </row>
    <row r="3966" spans="1:3">
      <c r="A3966" s="277">
        <v>39881.083333333336</v>
      </c>
      <c r="B3966" s="1">
        <v>8.8000000000000007</v>
      </c>
      <c r="C3966" s="1">
        <v>47.9</v>
      </c>
    </row>
    <row r="3967" spans="1:3">
      <c r="A3967" s="277">
        <v>39881.104166666664</v>
      </c>
      <c r="B3967" s="1">
        <v>8.6999999999999993</v>
      </c>
      <c r="C3967" s="1">
        <v>47.6</v>
      </c>
    </row>
    <row r="3968" spans="1:3">
      <c r="A3968" s="277">
        <v>39881.125</v>
      </c>
      <c r="B3968" s="1">
        <v>8.5</v>
      </c>
      <c r="C3968" s="1">
        <v>47.4</v>
      </c>
    </row>
    <row r="3969" spans="1:3">
      <c r="A3969" s="277">
        <v>39881.145833333336</v>
      </c>
      <c r="B3969" s="1">
        <v>8.4</v>
      </c>
      <c r="C3969" s="1">
        <v>47.2</v>
      </c>
    </row>
    <row r="3970" spans="1:3">
      <c r="A3970" s="277">
        <v>39881.166666666664</v>
      </c>
      <c r="B3970" s="1">
        <v>8.3000000000000007</v>
      </c>
      <c r="C3970" s="1">
        <v>47</v>
      </c>
    </row>
    <row r="3971" spans="1:3">
      <c r="A3971" s="277">
        <v>39881.1875</v>
      </c>
      <c r="B3971" s="1">
        <v>8.1999999999999993</v>
      </c>
      <c r="C3971" s="1">
        <v>46.8</v>
      </c>
    </row>
    <row r="3972" spans="1:3">
      <c r="A3972" s="277">
        <v>39881.208333333336</v>
      </c>
      <c r="B3972" s="1">
        <v>8.1</v>
      </c>
      <c r="C3972" s="1">
        <v>46.6</v>
      </c>
    </row>
    <row r="3973" spans="1:3">
      <c r="A3973" s="277">
        <v>39881.229166666664</v>
      </c>
      <c r="B3973" s="1">
        <v>8</v>
      </c>
      <c r="C3973" s="1">
        <v>46.4</v>
      </c>
    </row>
    <row r="3974" spans="1:3">
      <c r="A3974" s="277">
        <v>39881.25</v>
      </c>
      <c r="B3974" s="1">
        <v>7.9</v>
      </c>
      <c r="C3974" s="1">
        <v>46.2</v>
      </c>
    </row>
    <row r="3975" spans="1:3">
      <c r="A3975" s="277">
        <v>39881.270833333336</v>
      </c>
      <c r="B3975" s="1">
        <v>7.8</v>
      </c>
      <c r="C3975" s="1">
        <v>46</v>
      </c>
    </row>
    <row r="3976" spans="1:3">
      <c r="A3976" s="277">
        <v>39881.291666666664</v>
      </c>
      <c r="B3976" s="1">
        <v>7.7</v>
      </c>
      <c r="C3976" s="1">
        <v>45.9</v>
      </c>
    </row>
    <row r="3977" spans="1:3">
      <c r="A3977" s="277">
        <v>39881.3125</v>
      </c>
      <c r="B3977" s="1">
        <v>7.6</v>
      </c>
      <c r="C3977" s="1">
        <v>45.6</v>
      </c>
    </row>
    <row r="3978" spans="1:3">
      <c r="A3978" s="277">
        <v>39881.333333333336</v>
      </c>
      <c r="B3978" s="1">
        <v>7.5</v>
      </c>
      <c r="C3978" s="1">
        <v>45.4</v>
      </c>
    </row>
    <row r="3979" spans="1:3">
      <c r="A3979" s="277">
        <v>39881.354166666664</v>
      </c>
      <c r="B3979" s="1">
        <v>7.4</v>
      </c>
      <c r="C3979" s="1">
        <v>45.3</v>
      </c>
    </row>
    <row r="3980" spans="1:3">
      <c r="A3980" s="277">
        <v>39881.375</v>
      </c>
      <c r="B3980" s="1">
        <v>7.3</v>
      </c>
      <c r="C3980" s="1">
        <v>45.2</v>
      </c>
    </row>
    <row r="3981" spans="1:3">
      <c r="A3981" s="277">
        <v>39881.395833333336</v>
      </c>
      <c r="B3981" s="1">
        <v>7.3</v>
      </c>
      <c r="C3981" s="1">
        <v>45.2</v>
      </c>
    </row>
    <row r="3982" spans="1:3">
      <c r="A3982" s="277">
        <v>39881.416666666664</v>
      </c>
      <c r="B3982" s="1">
        <v>7.3</v>
      </c>
      <c r="C3982" s="1">
        <v>45.2</v>
      </c>
    </row>
    <row r="3983" spans="1:3">
      <c r="A3983" s="277">
        <v>39881.4375</v>
      </c>
      <c r="B3983" s="1">
        <v>7.4</v>
      </c>
      <c r="C3983" s="1">
        <v>45.3</v>
      </c>
    </row>
    <row r="3984" spans="1:3">
      <c r="A3984" s="277">
        <v>39881.458333333336</v>
      </c>
      <c r="B3984" s="1">
        <v>7.4</v>
      </c>
      <c r="C3984" s="1">
        <v>45.4</v>
      </c>
    </row>
    <row r="3985" spans="1:3">
      <c r="A3985" s="277">
        <v>39881.479166666664</v>
      </c>
      <c r="B3985" s="1">
        <v>7.5</v>
      </c>
      <c r="C3985" s="1">
        <v>45.6</v>
      </c>
    </row>
    <row r="3986" spans="1:3">
      <c r="A3986" s="277">
        <v>39881.5</v>
      </c>
      <c r="B3986" s="1">
        <v>7.7</v>
      </c>
      <c r="C3986" s="1">
        <v>45.8</v>
      </c>
    </row>
    <row r="3987" spans="1:3">
      <c r="A3987" s="277">
        <v>39881.520833333336</v>
      </c>
      <c r="B3987" s="1">
        <v>7.8</v>
      </c>
      <c r="C3987" s="1">
        <v>46.1</v>
      </c>
    </row>
    <row r="3988" spans="1:3">
      <c r="A3988" s="277">
        <v>39881.541666666664</v>
      </c>
      <c r="B3988" s="1">
        <v>8</v>
      </c>
      <c r="C3988" s="1">
        <v>46.4</v>
      </c>
    </row>
    <row r="3989" spans="1:3">
      <c r="A3989" s="277">
        <v>39881.5625</v>
      </c>
      <c r="B3989" s="1">
        <v>8.1999999999999993</v>
      </c>
      <c r="C3989" s="1">
        <v>46.7</v>
      </c>
    </row>
    <row r="3990" spans="1:3">
      <c r="A3990" s="277">
        <v>39881.583333333336</v>
      </c>
      <c r="B3990" s="1">
        <v>8.4</v>
      </c>
      <c r="C3990" s="1">
        <v>47.1</v>
      </c>
    </row>
    <row r="3991" spans="1:3">
      <c r="A3991" s="277">
        <v>39881.604166666664</v>
      </c>
      <c r="B3991" s="1">
        <v>8.5</v>
      </c>
      <c r="C3991" s="1">
        <v>47.4</v>
      </c>
    </row>
    <row r="3992" spans="1:3">
      <c r="A3992" s="277">
        <v>39881.625</v>
      </c>
      <c r="B3992" s="1">
        <v>8.6999999999999993</v>
      </c>
      <c r="C3992" s="1">
        <v>47.6</v>
      </c>
    </row>
    <row r="3993" spans="1:3">
      <c r="A3993" s="277">
        <v>39881.645833333336</v>
      </c>
      <c r="B3993" s="1">
        <v>8.8000000000000007</v>
      </c>
      <c r="C3993" s="1">
        <v>47.8</v>
      </c>
    </row>
    <row r="3994" spans="1:3">
      <c r="A3994" s="277">
        <v>39881.666666666664</v>
      </c>
      <c r="B3994" s="1">
        <v>8.9</v>
      </c>
      <c r="C3994" s="1">
        <v>48</v>
      </c>
    </row>
    <row r="3995" spans="1:3">
      <c r="A3995" s="277">
        <v>39881.6875</v>
      </c>
      <c r="B3995" s="1">
        <v>8.9</v>
      </c>
      <c r="C3995" s="1">
        <v>48</v>
      </c>
    </row>
    <row r="3996" spans="1:3">
      <c r="A3996" s="277">
        <v>39881.708333333336</v>
      </c>
      <c r="B3996" s="1">
        <v>8.9</v>
      </c>
      <c r="C3996" s="1">
        <v>48.1</v>
      </c>
    </row>
    <row r="3997" spans="1:3">
      <c r="A3997" s="277">
        <v>39881.729166666664</v>
      </c>
      <c r="B3997" s="1">
        <v>8.9</v>
      </c>
      <c r="C3997" s="1">
        <v>48.1</v>
      </c>
    </row>
    <row r="3998" spans="1:3">
      <c r="A3998" s="277">
        <v>39881.75</v>
      </c>
      <c r="B3998" s="1">
        <v>8.9</v>
      </c>
      <c r="C3998" s="1">
        <v>48</v>
      </c>
    </row>
    <row r="3999" spans="1:3">
      <c r="A3999" s="277">
        <v>39881.770833333336</v>
      </c>
      <c r="B3999" s="1">
        <v>8.9</v>
      </c>
      <c r="C3999" s="1">
        <v>48</v>
      </c>
    </row>
    <row r="4000" spans="1:3">
      <c r="A4000" s="277">
        <v>39881.791666666664</v>
      </c>
      <c r="B4000" s="1">
        <v>8.8000000000000007</v>
      </c>
      <c r="C4000" s="1">
        <v>47.8</v>
      </c>
    </row>
    <row r="4001" spans="1:3">
      <c r="A4001" s="277">
        <v>39881.8125</v>
      </c>
      <c r="B4001" s="1">
        <v>8.6999999999999993</v>
      </c>
      <c r="C4001" s="1">
        <v>47.7</v>
      </c>
    </row>
    <row r="4002" spans="1:3">
      <c r="A4002" s="277">
        <v>39881.833333333336</v>
      </c>
      <c r="B4002" s="1">
        <v>8.6999999999999993</v>
      </c>
      <c r="C4002" s="1">
        <v>47.6</v>
      </c>
    </row>
    <row r="4003" spans="1:3">
      <c r="A4003" s="277">
        <v>39881.854166666664</v>
      </c>
      <c r="B4003" s="1">
        <v>8.6</v>
      </c>
      <c r="C4003" s="1">
        <v>47.5</v>
      </c>
    </row>
    <row r="4004" spans="1:3">
      <c r="A4004" s="277">
        <v>39881.875</v>
      </c>
      <c r="B4004" s="1">
        <v>8.6</v>
      </c>
      <c r="C4004" s="1">
        <v>47.5</v>
      </c>
    </row>
    <row r="4005" spans="1:3">
      <c r="A4005" s="277">
        <v>39881.895833333336</v>
      </c>
      <c r="B4005" s="1">
        <v>8.5</v>
      </c>
      <c r="C4005" s="1">
        <v>47.4</v>
      </c>
    </row>
    <row r="4006" spans="1:3">
      <c r="A4006" s="277">
        <v>39881.916666666664</v>
      </c>
      <c r="B4006" s="1">
        <v>8.5</v>
      </c>
      <c r="C4006" s="1">
        <v>47.3</v>
      </c>
    </row>
    <row r="4007" spans="1:3">
      <c r="A4007" s="277">
        <v>39881.9375</v>
      </c>
      <c r="B4007" s="1">
        <v>8.4</v>
      </c>
      <c r="C4007" s="1">
        <v>47.2</v>
      </c>
    </row>
    <row r="4008" spans="1:3">
      <c r="A4008" s="277">
        <v>39881.958333333336</v>
      </c>
      <c r="B4008" s="1">
        <v>8.4</v>
      </c>
      <c r="C4008" s="1">
        <v>47.1</v>
      </c>
    </row>
    <row r="4009" spans="1:3">
      <c r="A4009" s="277">
        <v>39881.979166666664</v>
      </c>
      <c r="B4009" s="1">
        <v>8.3000000000000007</v>
      </c>
      <c r="C4009" s="1">
        <v>47</v>
      </c>
    </row>
    <row r="4010" spans="1:3">
      <c r="A4010" s="277">
        <v>39882</v>
      </c>
      <c r="B4010" s="1">
        <v>8.3000000000000007</v>
      </c>
      <c r="C4010" s="1">
        <v>46.9</v>
      </c>
    </row>
    <row r="4011" spans="1:3">
      <c r="A4011" s="277">
        <v>39882.020833333336</v>
      </c>
      <c r="B4011" s="1">
        <v>8.1999999999999993</v>
      </c>
      <c r="C4011" s="1">
        <v>46.8</v>
      </c>
    </row>
    <row r="4012" spans="1:3">
      <c r="A4012" s="277">
        <v>39882.041666666664</v>
      </c>
      <c r="B4012" s="1">
        <v>8.1</v>
      </c>
      <c r="C4012" s="1">
        <v>46.6</v>
      </c>
    </row>
    <row r="4013" spans="1:3">
      <c r="A4013" s="277">
        <v>39882.0625</v>
      </c>
      <c r="B4013" s="1">
        <v>8</v>
      </c>
      <c r="C4013" s="1">
        <v>46.4</v>
      </c>
    </row>
    <row r="4014" spans="1:3">
      <c r="A4014" s="277">
        <v>39882.083333333336</v>
      </c>
      <c r="B4014" s="1">
        <v>7.9</v>
      </c>
      <c r="C4014" s="1">
        <v>46.2</v>
      </c>
    </row>
    <row r="4015" spans="1:3">
      <c r="A4015" s="277">
        <v>39882.104166666664</v>
      </c>
      <c r="B4015" s="1">
        <v>7.7</v>
      </c>
      <c r="C4015" s="1">
        <v>45.9</v>
      </c>
    </row>
    <row r="4016" spans="1:3">
      <c r="A4016" s="277">
        <v>39882.125</v>
      </c>
      <c r="B4016" s="1">
        <v>7.6</v>
      </c>
      <c r="C4016" s="1">
        <v>45.7</v>
      </c>
    </row>
    <row r="4017" spans="1:3">
      <c r="A4017" s="277">
        <v>39882.145833333336</v>
      </c>
      <c r="B4017" s="1">
        <v>7.5</v>
      </c>
      <c r="C4017" s="1">
        <v>45.4</v>
      </c>
    </row>
    <row r="4018" spans="1:3">
      <c r="A4018" s="277">
        <v>39882.166666666664</v>
      </c>
      <c r="B4018" s="1">
        <v>7.3</v>
      </c>
      <c r="C4018" s="1">
        <v>45.2</v>
      </c>
    </row>
    <row r="4019" spans="1:3">
      <c r="A4019" s="277">
        <v>39882.1875</v>
      </c>
      <c r="B4019" s="1">
        <v>7.2</v>
      </c>
      <c r="C4019" s="1">
        <v>45</v>
      </c>
    </row>
    <row r="4020" spans="1:3">
      <c r="A4020" s="277">
        <v>39882.208333333336</v>
      </c>
      <c r="B4020" s="1">
        <v>7.1</v>
      </c>
      <c r="C4020" s="1">
        <v>44.8</v>
      </c>
    </row>
    <row r="4021" spans="1:3">
      <c r="A4021" s="277">
        <v>39882.229166666664</v>
      </c>
      <c r="B4021" s="1">
        <v>7</v>
      </c>
      <c r="C4021" s="1">
        <v>44.6</v>
      </c>
    </row>
    <row r="4022" spans="1:3">
      <c r="A4022" s="277">
        <v>39882.25</v>
      </c>
      <c r="B4022" s="1">
        <v>6.9</v>
      </c>
      <c r="C4022" s="1">
        <v>44.4</v>
      </c>
    </row>
    <row r="4023" spans="1:3">
      <c r="A4023" s="277">
        <v>39882.270833333336</v>
      </c>
      <c r="B4023" s="1">
        <v>6.8</v>
      </c>
      <c r="C4023" s="1">
        <v>44.2</v>
      </c>
    </row>
    <row r="4024" spans="1:3">
      <c r="A4024" s="277">
        <v>39882.291666666664</v>
      </c>
      <c r="B4024" s="1">
        <v>6.7</v>
      </c>
      <c r="C4024" s="1">
        <v>44</v>
      </c>
    </row>
    <row r="4025" spans="1:3">
      <c r="A4025" s="277">
        <v>39882.3125</v>
      </c>
      <c r="B4025" s="1">
        <v>6.6</v>
      </c>
      <c r="C4025" s="1">
        <v>43.9</v>
      </c>
    </row>
    <row r="4026" spans="1:3">
      <c r="A4026" s="277">
        <v>39882.333333333336</v>
      </c>
      <c r="B4026" s="1">
        <v>6.5</v>
      </c>
      <c r="C4026" s="1">
        <v>43.7</v>
      </c>
    </row>
    <row r="4027" spans="1:3">
      <c r="A4027" s="277">
        <v>39882.354166666664</v>
      </c>
      <c r="B4027" s="1">
        <v>6.4</v>
      </c>
      <c r="C4027" s="1">
        <v>43.5</v>
      </c>
    </row>
    <row r="4028" spans="1:3">
      <c r="A4028" s="277">
        <v>39882.375</v>
      </c>
      <c r="B4028" s="1">
        <v>6.4</v>
      </c>
      <c r="C4028" s="1">
        <v>43.5</v>
      </c>
    </row>
    <row r="4029" spans="1:3">
      <c r="A4029" s="277">
        <v>39882.395833333336</v>
      </c>
      <c r="B4029" s="1">
        <v>6.4</v>
      </c>
      <c r="C4029" s="1">
        <v>43.4</v>
      </c>
    </row>
    <row r="4030" spans="1:3">
      <c r="A4030" s="277">
        <v>39882.416666666664</v>
      </c>
      <c r="B4030" s="1">
        <v>6.4</v>
      </c>
      <c r="C4030" s="1">
        <v>43.5</v>
      </c>
    </row>
    <row r="4031" spans="1:3">
      <c r="A4031" s="277">
        <v>39882.4375</v>
      </c>
      <c r="B4031" s="1">
        <v>6.5</v>
      </c>
      <c r="C4031" s="1">
        <v>43.7</v>
      </c>
    </row>
    <row r="4032" spans="1:3">
      <c r="A4032" s="277">
        <v>39882.458333333336</v>
      </c>
      <c r="B4032" s="1">
        <v>6.6</v>
      </c>
      <c r="C4032" s="1">
        <v>43.9</v>
      </c>
    </row>
    <row r="4033" spans="1:3">
      <c r="A4033" s="277">
        <v>39882.479166666664</v>
      </c>
      <c r="B4033" s="1">
        <v>6.8</v>
      </c>
      <c r="C4033" s="1">
        <v>44.2</v>
      </c>
    </row>
    <row r="4034" spans="1:3">
      <c r="A4034" s="277">
        <v>39882.5</v>
      </c>
      <c r="B4034" s="1">
        <v>6.9</v>
      </c>
      <c r="C4034" s="1">
        <v>44.5</v>
      </c>
    </row>
    <row r="4035" spans="1:3">
      <c r="A4035" s="277">
        <v>39882.520833333336</v>
      </c>
      <c r="B4035" s="1">
        <v>7.2</v>
      </c>
      <c r="C4035" s="1">
        <v>44.9</v>
      </c>
    </row>
    <row r="4036" spans="1:3">
      <c r="A4036" s="277">
        <v>39882.541666666664</v>
      </c>
      <c r="B4036" s="1">
        <v>7.4</v>
      </c>
      <c r="C4036" s="1">
        <v>45.3</v>
      </c>
    </row>
    <row r="4037" spans="1:3">
      <c r="A4037" s="277">
        <v>39882.5625</v>
      </c>
      <c r="B4037" s="1">
        <v>7.6</v>
      </c>
      <c r="C4037" s="1">
        <v>45.7</v>
      </c>
    </row>
    <row r="4038" spans="1:3">
      <c r="A4038" s="277">
        <v>39882.583333333336</v>
      </c>
      <c r="B4038" s="1">
        <v>7.8</v>
      </c>
      <c r="C4038" s="1">
        <v>46</v>
      </c>
    </row>
    <row r="4039" spans="1:3">
      <c r="A4039" s="277">
        <v>39882.604166666664</v>
      </c>
      <c r="B4039" s="1">
        <v>8</v>
      </c>
      <c r="C4039" s="1">
        <v>46.4</v>
      </c>
    </row>
    <row r="4040" spans="1:3">
      <c r="A4040" s="277">
        <v>39882.625</v>
      </c>
      <c r="B4040" s="1">
        <v>8.1999999999999993</v>
      </c>
      <c r="C4040" s="1">
        <v>46.7</v>
      </c>
    </row>
    <row r="4041" spans="1:3">
      <c r="A4041" s="277">
        <v>39882.645833333336</v>
      </c>
      <c r="B4041" s="1">
        <v>8.3000000000000007</v>
      </c>
      <c r="C4041" s="1">
        <v>46.9</v>
      </c>
    </row>
    <row r="4042" spans="1:3">
      <c r="A4042" s="277">
        <v>39882.666666666664</v>
      </c>
      <c r="B4042" s="1">
        <v>8.4</v>
      </c>
      <c r="C4042" s="1">
        <v>47.1</v>
      </c>
    </row>
    <row r="4043" spans="1:3">
      <c r="A4043" s="277">
        <v>39882.6875</v>
      </c>
      <c r="B4043" s="1">
        <v>8.5</v>
      </c>
      <c r="C4043" s="1">
        <v>47.4</v>
      </c>
    </row>
    <row r="4044" spans="1:3">
      <c r="A4044" s="277">
        <v>39882.708333333336</v>
      </c>
      <c r="B4044" s="1">
        <v>8.6</v>
      </c>
      <c r="C4044" s="1">
        <v>47.6</v>
      </c>
    </row>
    <row r="4045" spans="1:3">
      <c r="A4045" s="277">
        <v>39882.729166666664</v>
      </c>
      <c r="B4045" s="1">
        <v>8.6999999999999993</v>
      </c>
      <c r="C4045" s="1">
        <v>47.6</v>
      </c>
    </row>
    <row r="4046" spans="1:3">
      <c r="A4046" s="277">
        <v>39882.75</v>
      </c>
      <c r="B4046" s="1">
        <v>8.6999999999999993</v>
      </c>
      <c r="C4046" s="1">
        <v>47.6</v>
      </c>
    </row>
    <row r="4047" spans="1:3">
      <c r="A4047" s="277">
        <v>39882.770833333336</v>
      </c>
      <c r="B4047" s="1">
        <v>8.6999999999999993</v>
      </c>
      <c r="C4047" s="1">
        <v>47.6</v>
      </c>
    </row>
    <row r="4048" spans="1:3">
      <c r="A4048" s="277">
        <v>39882.791666666664</v>
      </c>
      <c r="B4048" s="1">
        <v>8.6999999999999993</v>
      </c>
      <c r="C4048" s="1">
        <v>47.6</v>
      </c>
    </row>
    <row r="4049" spans="1:3">
      <c r="A4049" s="277">
        <v>39882.8125</v>
      </c>
      <c r="B4049" s="1">
        <v>8.6</v>
      </c>
      <c r="C4049" s="1">
        <v>47.6</v>
      </c>
    </row>
    <row r="4050" spans="1:3">
      <c r="A4050" s="277">
        <v>39882.833333333336</v>
      </c>
      <c r="B4050" s="1">
        <v>8.6</v>
      </c>
      <c r="C4050" s="1">
        <v>47.5</v>
      </c>
    </row>
    <row r="4051" spans="1:3">
      <c r="A4051" s="277">
        <v>39882.854166666664</v>
      </c>
      <c r="B4051" s="1">
        <v>8.6</v>
      </c>
      <c r="C4051" s="1">
        <v>47.4</v>
      </c>
    </row>
    <row r="4052" spans="1:3">
      <c r="A4052" s="277">
        <v>39882.875</v>
      </c>
      <c r="B4052" s="1">
        <v>8.6</v>
      </c>
      <c r="C4052" s="1">
        <v>47.4</v>
      </c>
    </row>
    <row r="4053" spans="1:3">
      <c r="A4053" s="277">
        <v>39882.895833333336</v>
      </c>
      <c r="B4053" s="1">
        <v>8.6</v>
      </c>
      <c r="C4053" s="1">
        <v>47.4</v>
      </c>
    </row>
    <row r="4054" spans="1:3">
      <c r="A4054" s="277">
        <v>39882.916666666664</v>
      </c>
      <c r="B4054" s="1">
        <v>8.6</v>
      </c>
      <c r="C4054" s="1">
        <v>47.4</v>
      </c>
    </row>
    <row r="4055" spans="1:3">
      <c r="A4055" s="277">
        <v>39882.9375</v>
      </c>
      <c r="B4055" s="1">
        <v>8.6</v>
      </c>
      <c r="C4055" s="1">
        <v>47.4</v>
      </c>
    </row>
    <row r="4056" spans="1:3">
      <c r="A4056" s="277">
        <v>39882.958333333336</v>
      </c>
      <c r="B4056" s="1">
        <v>8.6</v>
      </c>
      <c r="C4056" s="1">
        <v>47.4</v>
      </c>
    </row>
    <row r="4057" spans="1:3">
      <c r="A4057" s="277">
        <v>39882.979166666664</v>
      </c>
      <c r="B4057" s="1">
        <v>8.5</v>
      </c>
      <c r="C4057" s="1">
        <v>47.4</v>
      </c>
    </row>
    <row r="4058" spans="1:3">
      <c r="A4058" s="277">
        <v>39883</v>
      </c>
      <c r="B4058" s="1">
        <v>8.5</v>
      </c>
      <c r="C4058" s="1">
        <v>47.3</v>
      </c>
    </row>
    <row r="4059" spans="1:3">
      <c r="A4059" s="277">
        <v>39883.020833333336</v>
      </c>
      <c r="B4059" s="1">
        <v>8.5</v>
      </c>
      <c r="C4059" s="1">
        <v>47.3</v>
      </c>
    </row>
    <row r="4060" spans="1:3">
      <c r="A4060" s="277">
        <v>39883.041666666664</v>
      </c>
      <c r="B4060" s="1">
        <v>8.4</v>
      </c>
      <c r="C4060" s="1">
        <v>47.2</v>
      </c>
    </row>
    <row r="4061" spans="1:3">
      <c r="A4061" s="277">
        <v>39883.0625</v>
      </c>
      <c r="B4061" s="1">
        <v>8.4</v>
      </c>
      <c r="C4061" s="1">
        <v>47.1</v>
      </c>
    </row>
    <row r="4062" spans="1:3">
      <c r="A4062" s="277">
        <v>39883.083333333336</v>
      </c>
      <c r="B4062" s="1">
        <v>8.3000000000000007</v>
      </c>
      <c r="C4062" s="1">
        <v>47</v>
      </c>
    </row>
    <row r="4063" spans="1:3">
      <c r="A4063" s="277">
        <v>39883.104166666664</v>
      </c>
      <c r="B4063" s="1">
        <v>8.1999999999999993</v>
      </c>
      <c r="C4063" s="1">
        <v>46.8</v>
      </c>
    </row>
    <row r="4064" spans="1:3">
      <c r="A4064" s="277">
        <v>39883.125</v>
      </c>
      <c r="B4064" s="1">
        <v>8.1</v>
      </c>
      <c r="C4064" s="1">
        <v>46.7</v>
      </c>
    </row>
    <row r="4065" spans="1:3">
      <c r="A4065" s="277">
        <v>39883.145833333336</v>
      </c>
      <c r="B4065" s="1">
        <v>8</v>
      </c>
      <c r="C4065" s="1">
        <v>46.5</v>
      </c>
    </row>
    <row r="4066" spans="1:3">
      <c r="A4066" s="277">
        <v>39883.166666666664</v>
      </c>
      <c r="B4066" s="1">
        <v>8</v>
      </c>
      <c r="C4066" s="1">
        <v>46.3</v>
      </c>
    </row>
    <row r="4067" spans="1:3">
      <c r="A4067" s="277">
        <v>39883.1875</v>
      </c>
      <c r="B4067" s="1">
        <v>7.9</v>
      </c>
      <c r="C4067" s="1">
        <v>46.2</v>
      </c>
    </row>
    <row r="4068" spans="1:3">
      <c r="A4068" s="277">
        <v>39883.208333333336</v>
      </c>
      <c r="B4068" s="1">
        <v>7.8</v>
      </c>
      <c r="C4068" s="1">
        <v>46</v>
      </c>
    </row>
    <row r="4069" spans="1:3">
      <c r="A4069" s="277">
        <v>39883.229166666664</v>
      </c>
      <c r="B4069" s="1">
        <v>7.6</v>
      </c>
      <c r="C4069" s="1">
        <v>45.8</v>
      </c>
    </row>
    <row r="4070" spans="1:3">
      <c r="A4070" s="277">
        <v>39883.25</v>
      </c>
      <c r="B4070" s="1">
        <v>7.5</v>
      </c>
      <c r="C4070" s="1">
        <v>45.6</v>
      </c>
    </row>
    <row r="4071" spans="1:3">
      <c r="A4071" s="277">
        <v>39883.270833333336</v>
      </c>
      <c r="B4071" s="1">
        <v>7.4</v>
      </c>
      <c r="C4071" s="1">
        <v>45.4</v>
      </c>
    </row>
    <row r="4072" spans="1:3">
      <c r="A4072" s="277">
        <v>39883.291666666664</v>
      </c>
      <c r="B4072" s="1">
        <v>7.3</v>
      </c>
      <c r="C4072" s="1">
        <v>45.2</v>
      </c>
    </row>
    <row r="4073" spans="1:3">
      <c r="A4073" s="277">
        <v>39883.3125</v>
      </c>
      <c r="B4073" s="1">
        <v>7.2</v>
      </c>
      <c r="C4073" s="1">
        <v>45</v>
      </c>
    </row>
    <row r="4074" spans="1:3">
      <c r="A4074" s="277">
        <v>39883.333333333336</v>
      </c>
      <c r="B4074" s="1">
        <v>7.2</v>
      </c>
      <c r="C4074" s="1">
        <v>44.9</v>
      </c>
    </row>
    <row r="4075" spans="1:3">
      <c r="A4075" s="277">
        <v>39883.354166666664</v>
      </c>
      <c r="B4075" s="1">
        <v>7.1</v>
      </c>
      <c r="C4075" s="1">
        <v>44.8</v>
      </c>
    </row>
    <row r="4076" spans="1:3">
      <c r="A4076" s="277">
        <v>39883.375</v>
      </c>
      <c r="B4076" s="1">
        <v>7.1</v>
      </c>
      <c r="C4076" s="1">
        <v>44.7</v>
      </c>
    </row>
    <row r="4077" spans="1:3">
      <c r="A4077" s="277">
        <v>39883.395833333336</v>
      </c>
      <c r="B4077" s="1">
        <v>7.1</v>
      </c>
      <c r="C4077" s="1">
        <v>44.7</v>
      </c>
    </row>
    <row r="4078" spans="1:3">
      <c r="A4078" s="277">
        <v>39883.416666666664</v>
      </c>
      <c r="B4078" s="1">
        <v>7.1</v>
      </c>
      <c r="C4078" s="1">
        <v>44.8</v>
      </c>
    </row>
    <row r="4079" spans="1:3">
      <c r="A4079" s="277">
        <v>39883.4375</v>
      </c>
      <c r="B4079" s="1">
        <v>7.2</v>
      </c>
      <c r="C4079" s="1">
        <v>45</v>
      </c>
    </row>
    <row r="4080" spans="1:3">
      <c r="A4080" s="277">
        <v>39883.458333333336</v>
      </c>
      <c r="B4080" s="1">
        <v>7.3</v>
      </c>
      <c r="C4080" s="1">
        <v>45.2</v>
      </c>
    </row>
    <row r="4081" spans="1:3">
      <c r="A4081" s="277">
        <v>39883.479166666664</v>
      </c>
      <c r="B4081" s="1">
        <v>7.5</v>
      </c>
      <c r="C4081" s="1">
        <v>45.5</v>
      </c>
    </row>
    <row r="4082" spans="1:3">
      <c r="A4082" s="277">
        <v>39883.5</v>
      </c>
      <c r="B4082" s="1">
        <v>7.7</v>
      </c>
      <c r="C4082" s="1">
        <v>45.9</v>
      </c>
    </row>
    <row r="4083" spans="1:3">
      <c r="A4083" s="277">
        <v>39883.520833333336</v>
      </c>
      <c r="B4083" s="1">
        <v>7.9</v>
      </c>
      <c r="C4083" s="1">
        <v>46.2</v>
      </c>
    </row>
    <row r="4084" spans="1:3">
      <c r="A4084" s="277">
        <v>39883.541666666664</v>
      </c>
      <c r="B4084" s="1">
        <v>8.1</v>
      </c>
      <c r="C4084" s="1">
        <v>46.7</v>
      </c>
    </row>
    <row r="4085" spans="1:3">
      <c r="A4085" s="277">
        <v>39883.5625</v>
      </c>
      <c r="B4085" s="1">
        <v>8.4</v>
      </c>
      <c r="C4085" s="1">
        <v>47.1</v>
      </c>
    </row>
    <row r="4086" spans="1:3">
      <c r="A4086" s="277">
        <v>39883.583333333336</v>
      </c>
      <c r="B4086" s="1">
        <v>8.6</v>
      </c>
      <c r="C4086" s="1">
        <v>47.5</v>
      </c>
    </row>
    <row r="4087" spans="1:3">
      <c r="A4087" s="277">
        <v>39883.604166666664</v>
      </c>
      <c r="B4087" s="1">
        <v>8.8000000000000007</v>
      </c>
      <c r="C4087" s="1">
        <v>47.9</v>
      </c>
    </row>
    <row r="4088" spans="1:3">
      <c r="A4088" s="277">
        <v>39883.625</v>
      </c>
      <c r="B4088" s="1">
        <v>9</v>
      </c>
      <c r="C4088" s="1">
        <v>48.3</v>
      </c>
    </row>
    <row r="4089" spans="1:3">
      <c r="A4089" s="277">
        <v>39883.645833333336</v>
      </c>
      <c r="B4089" s="1">
        <v>9.1999999999999993</v>
      </c>
      <c r="C4089" s="1">
        <v>48.6</v>
      </c>
    </row>
    <row r="4090" spans="1:3">
      <c r="A4090" s="277">
        <v>39883.666666666664</v>
      </c>
      <c r="B4090" s="1">
        <v>9.4</v>
      </c>
      <c r="C4090" s="1">
        <v>48.9</v>
      </c>
    </row>
    <row r="4091" spans="1:3">
      <c r="A4091" s="277">
        <v>39883.6875</v>
      </c>
      <c r="B4091" s="1">
        <v>9.5</v>
      </c>
      <c r="C4091" s="1">
        <v>49.1</v>
      </c>
    </row>
    <row r="4092" spans="1:3">
      <c r="A4092" s="277">
        <v>39883.708333333336</v>
      </c>
      <c r="B4092" s="1">
        <v>9.6</v>
      </c>
      <c r="C4092" s="1">
        <v>49.2</v>
      </c>
    </row>
    <row r="4093" spans="1:3">
      <c r="A4093" s="277">
        <v>39883.729166666664</v>
      </c>
      <c r="B4093" s="1">
        <v>9.6</v>
      </c>
      <c r="C4093" s="1">
        <v>49.3</v>
      </c>
    </row>
    <row r="4094" spans="1:3">
      <c r="A4094" s="277">
        <v>39883.75</v>
      </c>
      <c r="B4094" s="1">
        <v>9.6999999999999993</v>
      </c>
      <c r="C4094" s="1">
        <v>49.4</v>
      </c>
    </row>
    <row r="4095" spans="1:3">
      <c r="A4095" s="277">
        <v>39883.770833333336</v>
      </c>
      <c r="B4095" s="1">
        <v>9.6999999999999993</v>
      </c>
      <c r="C4095" s="1">
        <v>49.4</v>
      </c>
    </row>
    <row r="4096" spans="1:3">
      <c r="A4096" s="277">
        <v>39883.791666666664</v>
      </c>
      <c r="B4096" s="1">
        <v>9.6999999999999993</v>
      </c>
      <c r="C4096" s="1">
        <v>49.4</v>
      </c>
    </row>
    <row r="4097" spans="1:3">
      <c r="A4097" s="277">
        <v>39883.8125</v>
      </c>
      <c r="B4097" s="1">
        <v>9.6</v>
      </c>
      <c r="C4097" s="1">
        <v>49.2</v>
      </c>
    </row>
    <row r="4098" spans="1:3">
      <c r="A4098" s="277">
        <v>39883.833333333336</v>
      </c>
      <c r="B4098" s="1">
        <v>9.5</v>
      </c>
      <c r="C4098" s="1">
        <v>49.2</v>
      </c>
    </row>
    <row r="4099" spans="1:3">
      <c r="A4099" s="277">
        <v>39883.854166666664</v>
      </c>
      <c r="B4099" s="1">
        <v>9.5</v>
      </c>
      <c r="C4099" s="1">
        <v>49.1</v>
      </c>
    </row>
    <row r="4100" spans="1:3">
      <c r="A4100" s="277">
        <v>39883.875</v>
      </c>
      <c r="B4100" s="1">
        <v>9.5</v>
      </c>
      <c r="C4100" s="1">
        <v>49.1</v>
      </c>
    </row>
    <row r="4101" spans="1:3">
      <c r="A4101" s="277">
        <v>39883.895833333336</v>
      </c>
      <c r="B4101" s="1">
        <v>9.5</v>
      </c>
      <c r="C4101" s="1">
        <v>49.1</v>
      </c>
    </row>
    <row r="4102" spans="1:3">
      <c r="A4102" s="277">
        <v>39883.916666666664</v>
      </c>
      <c r="B4102" s="1">
        <v>9.5</v>
      </c>
      <c r="C4102" s="1">
        <v>49.1</v>
      </c>
    </row>
    <row r="4103" spans="1:3">
      <c r="A4103" s="277">
        <v>39883.9375</v>
      </c>
      <c r="B4103" s="1">
        <v>9.5</v>
      </c>
      <c r="C4103" s="1">
        <v>49.1</v>
      </c>
    </row>
    <row r="4104" spans="1:3">
      <c r="A4104" s="277">
        <v>39883.958333333336</v>
      </c>
      <c r="B4104" s="1">
        <v>9.5</v>
      </c>
      <c r="C4104" s="1">
        <v>49.1</v>
      </c>
    </row>
    <row r="4105" spans="1:3">
      <c r="A4105" s="277">
        <v>39883.979166666664</v>
      </c>
      <c r="B4105" s="1">
        <v>9.5</v>
      </c>
      <c r="C4105" s="1">
        <v>49</v>
      </c>
    </row>
    <row r="4106" spans="1:3">
      <c r="A4106" s="277">
        <v>39884</v>
      </c>
      <c r="B4106" s="1">
        <v>9.4</v>
      </c>
      <c r="C4106" s="1">
        <v>49</v>
      </c>
    </row>
    <row r="4107" spans="1:3">
      <c r="A4107" s="277">
        <v>39884.020833333336</v>
      </c>
      <c r="B4107" s="1">
        <v>9.4</v>
      </c>
      <c r="C4107" s="1">
        <v>48.9</v>
      </c>
    </row>
    <row r="4108" spans="1:3">
      <c r="A4108" s="277">
        <v>39884.041666666664</v>
      </c>
      <c r="B4108" s="1">
        <v>9.3000000000000007</v>
      </c>
      <c r="C4108" s="1">
        <v>48.8</v>
      </c>
    </row>
    <row r="4109" spans="1:3">
      <c r="A4109" s="277">
        <v>39884.0625</v>
      </c>
      <c r="B4109" s="1">
        <v>9.3000000000000007</v>
      </c>
      <c r="C4109" s="1">
        <v>48.7</v>
      </c>
    </row>
    <row r="4110" spans="1:3">
      <c r="A4110" s="277">
        <v>39884.083333333336</v>
      </c>
      <c r="B4110" s="1">
        <v>9.1999999999999993</v>
      </c>
      <c r="C4110" s="1">
        <v>48.5</v>
      </c>
    </row>
    <row r="4111" spans="1:3">
      <c r="A4111" s="277">
        <v>39884.104166666664</v>
      </c>
      <c r="B4111" s="1">
        <v>9.1</v>
      </c>
      <c r="C4111" s="1">
        <v>48.3</v>
      </c>
    </row>
    <row r="4112" spans="1:3">
      <c r="A4112" s="277">
        <v>39884.125</v>
      </c>
      <c r="B4112" s="1">
        <v>9</v>
      </c>
      <c r="C4112" s="1">
        <v>48.1</v>
      </c>
    </row>
    <row r="4113" spans="1:3">
      <c r="A4113" s="277">
        <v>39884.145833333336</v>
      </c>
      <c r="B4113" s="1">
        <v>8.8000000000000007</v>
      </c>
      <c r="C4113" s="1">
        <v>47.9</v>
      </c>
    </row>
    <row r="4114" spans="1:3">
      <c r="A4114" s="277">
        <v>39884.166666666664</v>
      </c>
      <c r="B4114" s="1">
        <v>8.6999999999999993</v>
      </c>
      <c r="C4114" s="1">
        <v>47.7</v>
      </c>
    </row>
    <row r="4115" spans="1:3">
      <c r="A4115" s="277">
        <v>39884.1875</v>
      </c>
      <c r="B4115" s="1">
        <v>8.6</v>
      </c>
      <c r="C4115" s="1">
        <v>47.5</v>
      </c>
    </row>
    <row r="4116" spans="1:3">
      <c r="A4116" s="277">
        <v>39884.208333333336</v>
      </c>
      <c r="B4116" s="1">
        <v>8.5</v>
      </c>
      <c r="C4116" s="1">
        <v>47.3</v>
      </c>
    </row>
    <row r="4117" spans="1:3">
      <c r="A4117" s="277">
        <v>39884.229166666664</v>
      </c>
      <c r="B4117" s="1">
        <v>8.4</v>
      </c>
      <c r="C4117" s="1">
        <v>47.1</v>
      </c>
    </row>
    <row r="4118" spans="1:3">
      <c r="A4118" s="277">
        <v>39884.25</v>
      </c>
      <c r="B4118" s="1">
        <v>8.3000000000000007</v>
      </c>
      <c r="C4118" s="1">
        <v>46.9</v>
      </c>
    </row>
    <row r="4119" spans="1:3">
      <c r="A4119" s="277">
        <v>39884.270833333336</v>
      </c>
      <c r="B4119" s="1">
        <v>8.1999999999999993</v>
      </c>
      <c r="C4119" s="1">
        <v>46.7</v>
      </c>
    </row>
    <row r="4120" spans="1:3">
      <c r="A4120" s="277">
        <v>39884.291666666664</v>
      </c>
      <c r="B4120" s="1">
        <v>8.1</v>
      </c>
      <c r="C4120" s="1">
        <v>46.5</v>
      </c>
    </row>
    <row r="4121" spans="1:3">
      <c r="A4121" s="277">
        <v>39884.3125</v>
      </c>
      <c r="B4121" s="1">
        <v>8</v>
      </c>
      <c r="C4121" s="1">
        <v>46.3</v>
      </c>
    </row>
    <row r="4122" spans="1:3">
      <c r="A4122" s="277">
        <v>39884.333333333336</v>
      </c>
      <c r="B4122" s="1">
        <v>7.9</v>
      </c>
      <c r="C4122" s="1">
        <v>46.2</v>
      </c>
    </row>
    <row r="4123" spans="1:3">
      <c r="A4123" s="277">
        <v>39884.354166666664</v>
      </c>
      <c r="B4123" s="1">
        <v>7.8</v>
      </c>
      <c r="C4123" s="1">
        <v>46.1</v>
      </c>
    </row>
    <row r="4124" spans="1:3">
      <c r="A4124" s="277">
        <v>39884.375</v>
      </c>
      <c r="B4124" s="1">
        <v>7.8</v>
      </c>
      <c r="C4124" s="1">
        <v>46</v>
      </c>
    </row>
    <row r="4125" spans="1:3">
      <c r="A4125" s="277">
        <v>39884.395833333336</v>
      </c>
      <c r="B4125" s="1">
        <v>7.8</v>
      </c>
      <c r="C4125" s="1">
        <v>46</v>
      </c>
    </row>
    <row r="4126" spans="1:3">
      <c r="A4126" s="277">
        <v>39884.416666666664</v>
      </c>
      <c r="B4126" s="1">
        <v>7.9</v>
      </c>
      <c r="C4126" s="1">
        <v>46.2</v>
      </c>
    </row>
    <row r="4127" spans="1:3">
      <c r="A4127" s="277">
        <v>39884.4375</v>
      </c>
      <c r="B4127" s="1">
        <v>7.9</v>
      </c>
      <c r="C4127" s="1">
        <v>46.3</v>
      </c>
    </row>
    <row r="4128" spans="1:3">
      <c r="A4128" s="277">
        <v>39884.458333333336</v>
      </c>
      <c r="B4128" s="1">
        <v>8.1</v>
      </c>
      <c r="C4128" s="1">
        <v>46.5</v>
      </c>
    </row>
    <row r="4129" spans="1:3">
      <c r="A4129" s="277">
        <v>39884.479166666664</v>
      </c>
      <c r="B4129" s="1">
        <v>8.1999999999999993</v>
      </c>
      <c r="C4129" s="1">
        <v>46.8</v>
      </c>
    </row>
    <row r="4130" spans="1:3">
      <c r="A4130" s="277">
        <v>39884.5</v>
      </c>
      <c r="B4130" s="1">
        <v>8.4</v>
      </c>
      <c r="C4130" s="1">
        <v>47.2</v>
      </c>
    </row>
    <row r="4131" spans="1:3">
      <c r="A4131" s="277">
        <v>39884.520833333336</v>
      </c>
      <c r="B4131" s="1">
        <v>8.6</v>
      </c>
      <c r="C4131" s="1">
        <v>47.6</v>
      </c>
    </row>
    <row r="4132" spans="1:3">
      <c r="A4132" s="277">
        <v>39884.541666666664</v>
      </c>
      <c r="B4132" s="1">
        <v>8.9</v>
      </c>
      <c r="C4132" s="1">
        <v>48</v>
      </c>
    </row>
    <row r="4133" spans="1:3">
      <c r="A4133" s="277">
        <v>39884.5625</v>
      </c>
      <c r="B4133" s="1">
        <v>9.1</v>
      </c>
      <c r="C4133" s="1">
        <v>48.5</v>
      </c>
    </row>
    <row r="4134" spans="1:3">
      <c r="A4134" s="277">
        <v>39884.583333333336</v>
      </c>
      <c r="B4134" s="1">
        <v>9.5</v>
      </c>
      <c r="C4134" s="1">
        <v>49.1</v>
      </c>
    </row>
    <row r="4135" spans="1:3">
      <c r="A4135" s="277">
        <v>39884.604166666664</v>
      </c>
      <c r="B4135" s="1">
        <v>9.8000000000000007</v>
      </c>
      <c r="C4135" s="1">
        <v>49.6</v>
      </c>
    </row>
    <row r="4136" spans="1:3">
      <c r="A4136" s="277">
        <v>39884.625</v>
      </c>
      <c r="B4136" s="1">
        <v>10.1</v>
      </c>
      <c r="C4136" s="1">
        <v>50.1</v>
      </c>
    </row>
    <row r="4137" spans="1:3">
      <c r="A4137" s="277">
        <v>39884.645833333336</v>
      </c>
      <c r="B4137" s="1">
        <v>10.199999999999999</v>
      </c>
      <c r="C4137" s="1">
        <v>50.4</v>
      </c>
    </row>
    <row r="4138" spans="1:3">
      <c r="A4138" s="277">
        <v>39884.666666666664</v>
      </c>
      <c r="B4138" s="1">
        <v>10.4</v>
      </c>
      <c r="C4138" s="1">
        <v>50.7</v>
      </c>
    </row>
    <row r="4139" spans="1:3">
      <c r="A4139" s="277">
        <v>39884.6875</v>
      </c>
      <c r="B4139" s="1">
        <v>10.5</v>
      </c>
      <c r="C4139" s="1">
        <v>50.8</v>
      </c>
    </row>
    <row r="4140" spans="1:3">
      <c r="A4140" s="277">
        <v>39884.708333333336</v>
      </c>
      <c r="B4140" s="1">
        <v>10.5</v>
      </c>
      <c r="C4140" s="1">
        <v>51</v>
      </c>
    </row>
    <row r="4141" spans="1:3">
      <c r="A4141" s="277">
        <v>39884.729166666664</v>
      </c>
      <c r="B4141" s="1">
        <v>10.6</v>
      </c>
      <c r="C4141" s="1">
        <v>51</v>
      </c>
    </row>
    <row r="4142" spans="1:3">
      <c r="A4142" s="277">
        <v>39884.75</v>
      </c>
      <c r="B4142" s="1">
        <v>10.6</v>
      </c>
      <c r="C4142" s="1">
        <v>51.1</v>
      </c>
    </row>
    <row r="4143" spans="1:3">
      <c r="A4143" s="277">
        <v>39884.770833333336</v>
      </c>
      <c r="B4143" s="1">
        <v>10.6</v>
      </c>
      <c r="C4143" s="1">
        <v>51.1</v>
      </c>
    </row>
    <row r="4144" spans="1:3">
      <c r="A4144" s="277">
        <v>39884.791666666664</v>
      </c>
      <c r="B4144" s="1">
        <v>10.6</v>
      </c>
      <c r="C4144" s="1">
        <v>51.1</v>
      </c>
    </row>
    <row r="4145" spans="1:3">
      <c r="A4145" s="277">
        <v>39884.8125</v>
      </c>
      <c r="B4145" s="1">
        <v>10.5</v>
      </c>
      <c r="C4145" s="1">
        <v>51</v>
      </c>
    </row>
    <row r="4146" spans="1:3">
      <c r="A4146" s="277">
        <v>39884.833333333336</v>
      </c>
      <c r="B4146" s="1">
        <v>10.5</v>
      </c>
      <c r="C4146" s="1">
        <v>50.9</v>
      </c>
    </row>
    <row r="4147" spans="1:3">
      <c r="A4147" s="277">
        <v>39884.854166666664</v>
      </c>
      <c r="B4147" s="1">
        <v>10.4</v>
      </c>
      <c r="C4147" s="1">
        <v>50.8</v>
      </c>
    </row>
    <row r="4148" spans="1:3">
      <c r="A4148" s="277">
        <v>39884.875</v>
      </c>
      <c r="B4148" s="1">
        <v>10.4</v>
      </c>
      <c r="C4148" s="1">
        <v>50.7</v>
      </c>
    </row>
    <row r="4149" spans="1:3">
      <c r="A4149" s="277">
        <v>39884.895833333336</v>
      </c>
      <c r="B4149" s="1">
        <v>10.3</v>
      </c>
      <c r="C4149" s="1">
        <v>50.6</v>
      </c>
    </row>
    <row r="4150" spans="1:3">
      <c r="A4150" s="277">
        <v>39884.916666666664</v>
      </c>
      <c r="B4150" s="1">
        <v>10.3</v>
      </c>
      <c r="C4150" s="1">
        <v>50.6</v>
      </c>
    </row>
    <row r="4151" spans="1:3">
      <c r="A4151" s="277">
        <v>39884.9375</v>
      </c>
      <c r="B4151" s="1">
        <v>10.3</v>
      </c>
      <c r="C4151" s="1">
        <v>50.6</v>
      </c>
    </row>
    <row r="4152" spans="1:3">
      <c r="A4152" s="277">
        <v>39884.958333333336</v>
      </c>
      <c r="B4152" s="1">
        <v>10.3</v>
      </c>
      <c r="C4152" s="1">
        <v>50.5</v>
      </c>
    </row>
    <row r="4153" spans="1:3">
      <c r="A4153" s="277">
        <v>39884.979166666664</v>
      </c>
      <c r="B4153" s="1">
        <v>10.3</v>
      </c>
      <c r="C4153" s="1">
        <v>50.5</v>
      </c>
    </row>
    <row r="4154" spans="1:3">
      <c r="A4154" s="277">
        <v>39885</v>
      </c>
      <c r="B4154" s="1">
        <v>10.199999999999999</v>
      </c>
      <c r="C4154" s="1">
        <v>50.4</v>
      </c>
    </row>
    <row r="4155" spans="1:3">
      <c r="A4155" s="277">
        <v>39885.020833333336</v>
      </c>
      <c r="B4155" s="1">
        <v>10.199999999999999</v>
      </c>
      <c r="C4155" s="1">
        <v>50.4</v>
      </c>
    </row>
    <row r="4156" spans="1:3">
      <c r="A4156" s="277">
        <v>39885.041666666664</v>
      </c>
      <c r="B4156" s="1">
        <v>10.1</v>
      </c>
      <c r="C4156" s="1">
        <v>50.3</v>
      </c>
    </row>
    <row r="4157" spans="1:3">
      <c r="A4157" s="277">
        <v>39885.0625</v>
      </c>
      <c r="B4157" s="1">
        <v>10.1</v>
      </c>
      <c r="C4157" s="1">
        <v>50.1</v>
      </c>
    </row>
    <row r="4158" spans="1:3">
      <c r="A4158" s="277">
        <v>39885.083333333336</v>
      </c>
      <c r="B4158" s="1">
        <v>10</v>
      </c>
      <c r="C4158" s="1">
        <v>50</v>
      </c>
    </row>
    <row r="4159" spans="1:3">
      <c r="A4159" s="277">
        <v>39885.104166666664</v>
      </c>
      <c r="B4159" s="1">
        <v>9.9</v>
      </c>
      <c r="C4159" s="1">
        <v>49.8</v>
      </c>
    </row>
    <row r="4160" spans="1:3">
      <c r="A4160" s="277">
        <v>39885.125</v>
      </c>
      <c r="B4160" s="1">
        <v>9.8000000000000007</v>
      </c>
      <c r="C4160" s="1">
        <v>49.6</v>
      </c>
    </row>
    <row r="4161" spans="1:3">
      <c r="A4161" s="277">
        <v>39885.145833333336</v>
      </c>
      <c r="B4161" s="1">
        <v>9.6</v>
      </c>
      <c r="C4161" s="1">
        <v>49.3</v>
      </c>
    </row>
    <row r="4162" spans="1:3">
      <c r="A4162" s="277">
        <v>39885.166666666664</v>
      </c>
      <c r="B4162" s="1">
        <v>9.5</v>
      </c>
      <c r="C4162" s="1">
        <v>49</v>
      </c>
    </row>
    <row r="4163" spans="1:3">
      <c r="A4163" s="277">
        <v>39885.1875</v>
      </c>
      <c r="B4163" s="1">
        <v>9.3000000000000007</v>
      </c>
      <c r="C4163" s="1">
        <v>48.8</v>
      </c>
    </row>
    <row r="4164" spans="1:3">
      <c r="A4164" s="277">
        <v>39885.208333333336</v>
      </c>
      <c r="B4164" s="1">
        <v>9.1999999999999993</v>
      </c>
      <c r="C4164" s="1">
        <v>48.6</v>
      </c>
    </row>
    <row r="4165" spans="1:3">
      <c r="A4165" s="277">
        <v>39885.229166666664</v>
      </c>
      <c r="B4165" s="1">
        <v>9.1</v>
      </c>
      <c r="C4165" s="1">
        <v>48.4</v>
      </c>
    </row>
    <row r="4166" spans="1:3">
      <c r="A4166" s="277">
        <v>39885.25</v>
      </c>
      <c r="B4166" s="1">
        <v>9</v>
      </c>
      <c r="C4166" s="1">
        <v>48.2</v>
      </c>
    </row>
    <row r="4167" spans="1:3">
      <c r="A4167" s="277">
        <v>39885.270833333336</v>
      </c>
      <c r="B4167" s="1">
        <v>8.9</v>
      </c>
      <c r="C4167" s="1">
        <v>48</v>
      </c>
    </row>
    <row r="4168" spans="1:3">
      <c r="A4168" s="277">
        <v>39885.291666666664</v>
      </c>
      <c r="B4168" s="1">
        <v>8.8000000000000007</v>
      </c>
      <c r="C4168" s="1">
        <v>47.8</v>
      </c>
    </row>
    <row r="4169" spans="1:3">
      <c r="A4169" s="277">
        <v>39885.3125</v>
      </c>
      <c r="B4169" s="1">
        <v>8.6999999999999993</v>
      </c>
      <c r="C4169" s="1">
        <v>47.6</v>
      </c>
    </row>
    <row r="4170" spans="1:3">
      <c r="A4170" s="277">
        <v>39885.333333333336</v>
      </c>
      <c r="B4170" s="1">
        <v>8.6</v>
      </c>
      <c r="C4170" s="1">
        <v>47.5</v>
      </c>
    </row>
    <row r="4171" spans="1:3">
      <c r="A4171" s="277">
        <v>39885.354166666664</v>
      </c>
      <c r="B4171" s="1">
        <v>8.5</v>
      </c>
      <c r="C4171" s="1">
        <v>47.4</v>
      </c>
    </row>
    <row r="4172" spans="1:3">
      <c r="A4172" s="277">
        <v>39885.375</v>
      </c>
      <c r="B4172" s="1">
        <v>8.5</v>
      </c>
      <c r="C4172" s="1">
        <v>47.2</v>
      </c>
    </row>
    <row r="4173" spans="1:3">
      <c r="A4173" s="277">
        <v>39885.395833333336</v>
      </c>
      <c r="B4173" s="1">
        <v>8.5</v>
      </c>
      <c r="C4173" s="1">
        <v>47.2</v>
      </c>
    </row>
    <row r="4174" spans="1:3">
      <c r="A4174" s="277">
        <v>39885.416666666664</v>
      </c>
      <c r="B4174" s="1">
        <v>8.5</v>
      </c>
      <c r="C4174" s="1">
        <v>47.3</v>
      </c>
    </row>
    <row r="4175" spans="1:3">
      <c r="A4175" s="277">
        <v>39885.4375</v>
      </c>
      <c r="B4175" s="1">
        <v>8.6999999999999993</v>
      </c>
      <c r="C4175" s="1">
        <v>47.6</v>
      </c>
    </row>
    <row r="4176" spans="1:3">
      <c r="A4176" s="277">
        <v>39885.458333333336</v>
      </c>
      <c r="B4176" s="1">
        <v>8.8000000000000007</v>
      </c>
      <c r="C4176" s="1">
        <v>47.9</v>
      </c>
    </row>
    <row r="4177" spans="1:3">
      <c r="A4177" s="277">
        <v>39885.479166666664</v>
      </c>
      <c r="B4177" s="1">
        <v>9</v>
      </c>
      <c r="C4177" s="1">
        <v>48.2</v>
      </c>
    </row>
    <row r="4178" spans="1:3">
      <c r="A4178" s="277">
        <v>39885.5</v>
      </c>
      <c r="B4178" s="1">
        <v>9.1999999999999993</v>
      </c>
      <c r="C4178" s="1">
        <v>48.6</v>
      </c>
    </row>
    <row r="4179" spans="1:3">
      <c r="A4179" s="277">
        <v>39885.520833333336</v>
      </c>
      <c r="B4179" s="1">
        <v>9.4</v>
      </c>
      <c r="C4179" s="1">
        <v>49</v>
      </c>
    </row>
    <row r="4180" spans="1:3">
      <c r="A4180" s="277">
        <v>39885.541666666664</v>
      </c>
      <c r="B4180" s="1">
        <v>9.6</v>
      </c>
      <c r="C4180" s="1">
        <v>49.3</v>
      </c>
    </row>
    <row r="4181" spans="1:3">
      <c r="A4181" s="277">
        <v>39885.5625</v>
      </c>
      <c r="B4181" s="1">
        <v>9.9</v>
      </c>
      <c r="C4181" s="1">
        <v>49.7</v>
      </c>
    </row>
    <row r="4182" spans="1:3">
      <c r="A4182" s="277">
        <v>39885.583333333336</v>
      </c>
      <c r="B4182" s="1">
        <v>10.1</v>
      </c>
      <c r="C4182" s="1">
        <v>50.1</v>
      </c>
    </row>
    <row r="4183" spans="1:3">
      <c r="A4183" s="277">
        <v>39885.604166666664</v>
      </c>
      <c r="B4183" s="1">
        <v>10.3</v>
      </c>
      <c r="C4183" s="1">
        <v>50.5</v>
      </c>
    </row>
    <row r="4184" spans="1:3">
      <c r="A4184" s="277">
        <v>39885.625</v>
      </c>
      <c r="B4184" s="1">
        <v>10.5</v>
      </c>
      <c r="C4184" s="1">
        <v>50.9</v>
      </c>
    </row>
    <row r="4185" spans="1:3">
      <c r="A4185" s="277">
        <v>39885.645833333336</v>
      </c>
      <c r="B4185" s="1">
        <v>10.7</v>
      </c>
      <c r="C4185" s="1">
        <v>51.2</v>
      </c>
    </row>
    <row r="4186" spans="1:3">
      <c r="A4186" s="277">
        <v>39885.666666666664</v>
      </c>
      <c r="B4186" s="1">
        <v>10.9</v>
      </c>
      <c r="C4186" s="1">
        <v>51.6</v>
      </c>
    </row>
    <row r="4187" spans="1:3">
      <c r="A4187" s="277">
        <v>39885.6875</v>
      </c>
      <c r="B4187" s="1">
        <v>11</v>
      </c>
      <c r="C4187" s="1">
        <v>51.9</v>
      </c>
    </row>
    <row r="4188" spans="1:3">
      <c r="A4188" s="277">
        <v>39885.708333333336</v>
      </c>
      <c r="B4188" s="1">
        <v>11.1</v>
      </c>
      <c r="C4188" s="1">
        <v>52</v>
      </c>
    </row>
    <row r="4189" spans="1:3">
      <c r="A4189" s="277">
        <v>39885.729166666664</v>
      </c>
      <c r="B4189" s="1">
        <v>11.2</v>
      </c>
      <c r="C4189" s="1">
        <v>52.1</v>
      </c>
    </row>
    <row r="4190" spans="1:3">
      <c r="A4190" s="277">
        <v>39885.75</v>
      </c>
      <c r="B4190" s="1">
        <v>11.2</v>
      </c>
      <c r="C4190" s="1">
        <v>52.1</v>
      </c>
    </row>
    <row r="4191" spans="1:3">
      <c r="A4191" s="277">
        <v>39885.770833333336</v>
      </c>
      <c r="B4191" s="1">
        <v>11.1</v>
      </c>
      <c r="C4191" s="1">
        <v>52</v>
      </c>
    </row>
    <row r="4192" spans="1:3">
      <c r="A4192" s="277">
        <v>39885.791666666664</v>
      </c>
      <c r="B4192" s="1">
        <v>11.1</v>
      </c>
      <c r="C4192" s="1">
        <v>51.9</v>
      </c>
    </row>
    <row r="4193" spans="1:3">
      <c r="A4193" s="277">
        <v>39885.8125</v>
      </c>
      <c r="B4193" s="1">
        <v>11</v>
      </c>
      <c r="C4193" s="1">
        <v>51.9</v>
      </c>
    </row>
    <row r="4194" spans="1:3">
      <c r="A4194" s="277">
        <v>39885.833333333336</v>
      </c>
      <c r="B4194" s="1">
        <v>11</v>
      </c>
      <c r="C4194" s="1">
        <v>51.8</v>
      </c>
    </row>
    <row r="4195" spans="1:3">
      <c r="A4195" s="277">
        <v>39885.854166666664</v>
      </c>
      <c r="B4195" s="1">
        <v>10.9</v>
      </c>
      <c r="C4195" s="1">
        <v>51.7</v>
      </c>
    </row>
    <row r="4196" spans="1:3">
      <c r="A4196" s="277">
        <v>39885.875</v>
      </c>
      <c r="B4196" s="1">
        <v>10.9</v>
      </c>
      <c r="C4196" s="1">
        <v>51.6</v>
      </c>
    </row>
    <row r="4197" spans="1:3">
      <c r="A4197" s="277">
        <v>39885.895833333336</v>
      </c>
      <c r="B4197" s="1">
        <v>10.9</v>
      </c>
      <c r="C4197" s="1">
        <v>51.5</v>
      </c>
    </row>
    <row r="4198" spans="1:3">
      <c r="A4198" s="277">
        <v>39885.916666666664</v>
      </c>
      <c r="B4198" s="1">
        <v>10.8</v>
      </c>
      <c r="C4198" s="1">
        <v>51.5</v>
      </c>
    </row>
    <row r="4199" spans="1:3">
      <c r="A4199" s="277">
        <v>39885.9375</v>
      </c>
      <c r="B4199" s="1">
        <v>10.8</v>
      </c>
      <c r="C4199" s="1">
        <v>51.4</v>
      </c>
    </row>
    <row r="4200" spans="1:3">
      <c r="A4200" s="277">
        <v>39885.958333333336</v>
      </c>
      <c r="B4200" s="1">
        <v>10.7</v>
      </c>
      <c r="C4200" s="1">
        <v>51.3</v>
      </c>
    </row>
    <row r="4201" spans="1:3">
      <c r="A4201" s="277">
        <v>39885.979166666664</v>
      </c>
      <c r="B4201" s="1">
        <v>10.7</v>
      </c>
      <c r="C4201" s="1">
        <v>51.2</v>
      </c>
    </row>
    <row r="4202" spans="1:3">
      <c r="A4202" s="277">
        <v>39886</v>
      </c>
      <c r="B4202" s="1">
        <v>10.6</v>
      </c>
      <c r="C4202" s="1">
        <v>51.1</v>
      </c>
    </row>
    <row r="4203" spans="1:3">
      <c r="A4203" s="277">
        <v>39886.020833333336</v>
      </c>
      <c r="B4203" s="1">
        <v>10.6</v>
      </c>
      <c r="C4203" s="1">
        <v>51</v>
      </c>
    </row>
    <row r="4204" spans="1:3">
      <c r="A4204" s="277">
        <v>39886.041666666664</v>
      </c>
      <c r="B4204" s="1">
        <v>10.5</v>
      </c>
      <c r="C4204" s="1">
        <v>50.9</v>
      </c>
    </row>
    <row r="4205" spans="1:3">
      <c r="A4205" s="277">
        <v>39886.0625</v>
      </c>
      <c r="B4205" s="1">
        <v>10.4</v>
      </c>
      <c r="C4205" s="1">
        <v>50.8</v>
      </c>
    </row>
    <row r="4206" spans="1:3">
      <c r="A4206" s="277">
        <v>39886.083333333336</v>
      </c>
      <c r="B4206" s="1">
        <v>10.3</v>
      </c>
      <c r="C4206" s="1">
        <v>50.6</v>
      </c>
    </row>
    <row r="4207" spans="1:3">
      <c r="A4207" s="277">
        <v>39886.104166666664</v>
      </c>
      <c r="B4207" s="1">
        <v>10.199999999999999</v>
      </c>
      <c r="C4207" s="1">
        <v>50.4</v>
      </c>
    </row>
    <row r="4208" spans="1:3">
      <c r="A4208" s="277">
        <v>39886.125</v>
      </c>
      <c r="B4208" s="1">
        <v>10.1</v>
      </c>
      <c r="C4208" s="1">
        <v>50.3</v>
      </c>
    </row>
    <row r="4209" spans="1:3">
      <c r="A4209" s="277">
        <v>39886.145833333336</v>
      </c>
      <c r="B4209" s="1">
        <v>10.1</v>
      </c>
      <c r="C4209" s="1">
        <v>50.1</v>
      </c>
    </row>
    <row r="4210" spans="1:3">
      <c r="A4210" s="277">
        <v>39886.166666666664</v>
      </c>
      <c r="B4210" s="1">
        <v>9.9</v>
      </c>
      <c r="C4210" s="1">
        <v>49.9</v>
      </c>
    </row>
    <row r="4211" spans="1:3">
      <c r="A4211" s="277">
        <v>39886.1875</v>
      </c>
      <c r="B4211" s="1">
        <v>9.8000000000000007</v>
      </c>
      <c r="C4211" s="1">
        <v>49.6</v>
      </c>
    </row>
    <row r="4212" spans="1:3">
      <c r="A4212" s="277">
        <v>39886.208333333336</v>
      </c>
      <c r="B4212" s="1">
        <v>9.6999999999999993</v>
      </c>
      <c r="C4212" s="1">
        <v>49.5</v>
      </c>
    </row>
    <row r="4213" spans="1:3">
      <c r="A4213" s="277">
        <v>39886.229166666664</v>
      </c>
      <c r="B4213" s="1">
        <v>9.6</v>
      </c>
      <c r="C4213" s="1">
        <v>49.3</v>
      </c>
    </row>
    <row r="4214" spans="1:3">
      <c r="A4214" s="277">
        <v>39886.25</v>
      </c>
      <c r="B4214" s="1">
        <v>9.5</v>
      </c>
      <c r="C4214" s="1">
        <v>49.1</v>
      </c>
    </row>
    <row r="4215" spans="1:3">
      <c r="A4215" s="277">
        <v>39886.270833333336</v>
      </c>
      <c r="B4215" s="1">
        <v>9.4</v>
      </c>
      <c r="C4215" s="1">
        <v>48.9</v>
      </c>
    </row>
    <row r="4216" spans="1:3">
      <c r="A4216" s="277">
        <v>39886.291666666664</v>
      </c>
      <c r="B4216" s="1">
        <v>9.3000000000000007</v>
      </c>
      <c r="C4216" s="1">
        <v>48.8</v>
      </c>
    </row>
    <row r="4217" spans="1:3">
      <c r="A4217" s="277">
        <v>39886.3125</v>
      </c>
      <c r="B4217" s="1">
        <v>9.1999999999999993</v>
      </c>
      <c r="C4217" s="1">
        <v>48.6</v>
      </c>
    </row>
    <row r="4218" spans="1:3">
      <c r="A4218" s="277">
        <v>39886.333333333336</v>
      </c>
      <c r="B4218" s="1">
        <v>9.1</v>
      </c>
      <c r="C4218" s="1">
        <v>48.5</v>
      </c>
    </row>
    <row r="4219" spans="1:3">
      <c r="A4219" s="277">
        <v>39886.354166666664</v>
      </c>
      <c r="B4219" s="1">
        <v>9.1</v>
      </c>
      <c r="C4219" s="1">
        <v>48.4</v>
      </c>
    </row>
    <row r="4220" spans="1:3">
      <c r="A4220" s="277">
        <v>39886.375</v>
      </c>
      <c r="B4220" s="1">
        <v>9.1</v>
      </c>
      <c r="C4220" s="1">
        <v>48.4</v>
      </c>
    </row>
    <row r="4221" spans="1:3">
      <c r="A4221" s="277">
        <v>39886.395833333336</v>
      </c>
      <c r="B4221" s="1">
        <v>9.1</v>
      </c>
      <c r="C4221" s="1">
        <v>48.4</v>
      </c>
    </row>
    <row r="4222" spans="1:3">
      <c r="A4222" s="277">
        <v>39886.416666666664</v>
      </c>
      <c r="B4222" s="1">
        <v>9.1</v>
      </c>
      <c r="C4222" s="1">
        <v>48.4</v>
      </c>
    </row>
    <row r="4223" spans="1:3">
      <c r="A4223" s="277">
        <v>39886.4375</v>
      </c>
      <c r="B4223" s="1">
        <v>9.1999999999999993</v>
      </c>
      <c r="C4223" s="1">
        <v>48.5</v>
      </c>
    </row>
    <row r="4224" spans="1:3">
      <c r="A4224" s="277">
        <v>39886.458333333336</v>
      </c>
      <c r="B4224" s="1">
        <v>9.3000000000000007</v>
      </c>
      <c r="C4224" s="1">
        <v>48.7</v>
      </c>
    </row>
    <row r="4225" spans="1:3">
      <c r="A4225" s="277">
        <v>39886.479166666664</v>
      </c>
      <c r="B4225" s="1">
        <v>9.4</v>
      </c>
      <c r="C4225" s="1">
        <v>48.9</v>
      </c>
    </row>
    <row r="4226" spans="1:3">
      <c r="A4226" s="277">
        <v>39886.5</v>
      </c>
      <c r="B4226" s="1">
        <v>9.4</v>
      </c>
      <c r="C4226" s="1">
        <v>49</v>
      </c>
    </row>
    <row r="4227" spans="1:3">
      <c r="A4227" s="277">
        <v>39886.520833333336</v>
      </c>
      <c r="B4227" s="1">
        <v>9.5</v>
      </c>
      <c r="C4227" s="1">
        <v>49.2</v>
      </c>
    </row>
    <row r="4228" spans="1:3">
      <c r="A4228" s="277">
        <v>39886.541666666664</v>
      </c>
      <c r="B4228" s="1">
        <v>9.6999999999999993</v>
      </c>
      <c r="C4228" s="1">
        <v>49.4</v>
      </c>
    </row>
    <row r="4229" spans="1:3">
      <c r="A4229" s="277">
        <v>39886.5625</v>
      </c>
      <c r="B4229" s="1">
        <v>9.8000000000000007</v>
      </c>
      <c r="C4229" s="1">
        <v>49.6</v>
      </c>
    </row>
    <row r="4230" spans="1:3">
      <c r="A4230" s="277">
        <v>39886.583333333336</v>
      </c>
      <c r="B4230" s="1">
        <v>9.9</v>
      </c>
      <c r="C4230" s="1">
        <v>49.7</v>
      </c>
    </row>
    <row r="4231" spans="1:3">
      <c r="A4231" s="277">
        <v>39886.604166666664</v>
      </c>
      <c r="B4231" s="1">
        <v>10</v>
      </c>
      <c r="C4231" s="1">
        <v>49.9</v>
      </c>
    </row>
    <row r="4232" spans="1:3">
      <c r="A4232" s="277">
        <v>39886.625</v>
      </c>
      <c r="B4232" s="1">
        <v>10.1</v>
      </c>
      <c r="C4232" s="1">
        <v>50.1</v>
      </c>
    </row>
    <row r="4233" spans="1:3">
      <c r="A4233" s="277">
        <v>39886.645833333336</v>
      </c>
      <c r="B4233" s="1">
        <v>10.1</v>
      </c>
      <c r="C4233" s="1">
        <v>50.3</v>
      </c>
    </row>
    <row r="4234" spans="1:3">
      <c r="A4234" s="277">
        <v>39886.666666666664</v>
      </c>
      <c r="B4234" s="1">
        <v>10.199999999999999</v>
      </c>
      <c r="C4234" s="1">
        <v>50.4</v>
      </c>
    </row>
    <row r="4235" spans="1:3">
      <c r="A4235" s="277">
        <v>39886.6875</v>
      </c>
      <c r="B4235" s="1">
        <v>10.3</v>
      </c>
      <c r="C4235" s="1">
        <v>50.5</v>
      </c>
    </row>
    <row r="4236" spans="1:3">
      <c r="A4236" s="277">
        <v>39886.708333333336</v>
      </c>
      <c r="B4236" s="1">
        <v>10.3</v>
      </c>
      <c r="C4236" s="1">
        <v>50.6</v>
      </c>
    </row>
    <row r="4237" spans="1:3">
      <c r="A4237" s="277">
        <v>39886.729166666664</v>
      </c>
      <c r="B4237" s="1">
        <v>10.4</v>
      </c>
      <c r="C4237" s="1">
        <v>50.7</v>
      </c>
    </row>
    <row r="4238" spans="1:3">
      <c r="A4238" s="277">
        <v>39886.75</v>
      </c>
      <c r="B4238" s="1">
        <v>10.4</v>
      </c>
      <c r="C4238" s="1">
        <v>50.7</v>
      </c>
    </row>
    <row r="4239" spans="1:3">
      <c r="A4239" s="277">
        <v>39886.770833333336</v>
      </c>
      <c r="B4239" s="1">
        <v>10.4</v>
      </c>
      <c r="C4239" s="1">
        <v>50.7</v>
      </c>
    </row>
    <row r="4240" spans="1:3">
      <c r="A4240" s="277">
        <v>39886.791666666664</v>
      </c>
      <c r="B4240" s="1">
        <v>10.4</v>
      </c>
      <c r="C4240" s="1">
        <v>50.7</v>
      </c>
    </row>
    <row r="4241" spans="1:3">
      <c r="A4241" s="277">
        <v>39886.8125</v>
      </c>
      <c r="B4241" s="1">
        <v>10.4</v>
      </c>
      <c r="C4241" s="1">
        <v>50.7</v>
      </c>
    </row>
    <row r="4242" spans="1:3">
      <c r="A4242" s="277">
        <v>39886.833333333336</v>
      </c>
      <c r="B4242" s="1">
        <v>10.3</v>
      </c>
      <c r="C4242" s="1">
        <v>50.6</v>
      </c>
    </row>
    <row r="4243" spans="1:3">
      <c r="A4243" s="277">
        <v>39886.854166666664</v>
      </c>
      <c r="B4243" s="1">
        <v>10.3</v>
      </c>
      <c r="C4243" s="1">
        <v>50.6</v>
      </c>
    </row>
    <row r="4244" spans="1:3">
      <c r="A4244" s="277">
        <v>39886.875</v>
      </c>
      <c r="B4244" s="1">
        <v>10.3</v>
      </c>
      <c r="C4244" s="1">
        <v>50.6</v>
      </c>
    </row>
    <row r="4245" spans="1:3">
      <c r="A4245" s="277">
        <v>39886.895833333336</v>
      </c>
      <c r="B4245" s="1">
        <v>10.3</v>
      </c>
      <c r="C4245" s="1">
        <v>50.5</v>
      </c>
    </row>
    <row r="4246" spans="1:3">
      <c r="A4246" s="277">
        <v>39886.916666666664</v>
      </c>
      <c r="B4246" s="1">
        <v>10.3</v>
      </c>
      <c r="C4246" s="1">
        <v>50.5</v>
      </c>
    </row>
    <row r="4247" spans="1:3">
      <c r="A4247" s="277">
        <v>39886.9375</v>
      </c>
      <c r="B4247" s="1">
        <v>10.3</v>
      </c>
      <c r="C4247" s="1">
        <v>50.5</v>
      </c>
    </row>
    <row r="4248" spans="1:3">
      <c r="A4248" s="277">
        <v>39886.958333333336</v>
      </c>
      <c r="B4248" s="1">
        <v>10.199999999999999</v>
      </c>
      <c r="C4248" s="1">
        <v>50.4</v>
      </c>
    </row>
    <row r="4249" spans="1:3">
      <c r="A4249" s="277">
        <v>39886.979166666664</v>
      </c>
      <c r="B4249" s="1">
        <v>10.199999999999999</v>
      </c>
      <c r="C4249" s="1">
        <v>50.4</v>
      </c>
    </row>
    <row r="4250" spans="1:3">
      <c r="A4250" s="277">
        <v>39887</v>
      </c>
      <c r="B4250" s="1">
        <v>10.199999999999999</v>
      </c>
      <c r="C4250" s="1">
        <v>50.4</v>
      </c>
    </row>
    <row r="4251" spans="1:3">
      <c r="A4251" s="277">
        <v>39887.020833333336</v>
      </c>
      <c r="B4251" s="1">
        <v>10.199999999999999</v>
      </c>
      <c r="C4251" s="1">
        <v>50.4</v>
      </c>
    </row>
    <row r="4252" spans="1:3">
      <c r="A4252" s="277">
        <v>39887.041666666664</v>
      </c>
      <c r="B4252" s="1">
        <v>10.199999999999999</v>
      </c>
      <c r="C4252" s="1">
        <v>50.3</v>
      </c>
    </row>
    <row r="4253" spans="1:3">
      <c r="A4253" s="277">
        <v>39887.0625</v>
      </c>
      <c r="B4253" s="1">
        <v>10.1</v>
      </c>
      <c r="C4253" s="1">
        <v>50.2</v>
      </c>
    </row>
    <row r="4254" spans="1:3">
      <c r="A4254" s="277">
        <v>39887.083333333336</v>
      </c>
      <c r="B4254" s="1">
        <v>10.1</v>
      </c>
      <c r="C4254" s="1">
        <v>50.1</v>
      </c>
    </row>
    <row r="4255" spans="1:3">
      <c r="A4255" s="277">
        <v>39887.104166666664</v>
      </c>
      <c r="B4255" s="1">
        <v>10.1</v>
      </c>
      <c r="C4255" s="1">
        <v>50.1</v>
      </c>
    </row>
    <row r="4256" spans="1:3">
      <c r="A4256" s="277">
        <v>39887.125</v>
      </c>
      <c r="B4256" s="1">
        <v>10</v>
      </c>
      <c r="C4256" s="1">
        <v>50</v>
      </c>
    </row>
    <row r="4257" spans="1:3">
      <c r="A4257" s="277">
        <v>39887.145833333336</v>
      </c>
      <c r="B4257" s="1">
        <v>10</v>
      </c>
      <c r="C4257" s="1">
        <v>50</v>
      </c>
    </row>
    <row r="4258" spans="1:3">
      <c r="A4258" s="277">
        <v>39887.166666666664</v>
      </c>
      <c r="B4258" s="1">
        <v>9.9</v>
      </c>
      <c r="C4258" s="1">
        <v>49.9</v>
      </c>
    </row>
    <row r="4259" spans="1:3">
      <c r="A4259" s="277">
        <v>39887.1875</v>
      </c>
      <c r="B4259" s="1">
        <v>9.9</v>
      </c>
      <c r="C4259" s="1">
        <v>49.8</v>
      </c>
    </row>
    <row r="4260" spans="1:3">
      <c r="A4260" s="277">
        <v>39887.208333333336</v>
      </c>
      <c r="B4260" s="1">
        <v>9.8000000000000007</v>
      </c>
      <c r="C4260" s="1">
        <v>49.7</v>
      </c>
    </row>
    <row r="4261" spans="1:3">
      <c r="A4261" s="277">
        <v>39887.229166666664</v>
      </c>
      <c r="B4261" s="1">
        <v>9.8000000000000007</v>
      </c>
      <c r="C4261" s="1">
        <v>49.6</v>
      </c>
    </row>
    <row r="4262" spans="1:3">
      <c r="A4262" s="277">
        <v>39887.25</v>
      </c>
      <c r="B4262" s="1">
        <v>9.8000000000000007</v>
      </c>
      <c r="C4262" s="1">
        <v>49.6</v>
      </c>
    </row>
    <row r="4263" spans="1:3">
      <c r="A4263" s="277">
        <v>39887.270833333336</v>
      </c>
      <c r="B4263" s="1">
        <v>9.6999999999999993</v>
      </c>
      <c r="C4263" s="1">
        <v>49.5</v>
      </c>
    </row>
    <row r="4264" spans="1:3">
      <c r="A4264" s="277">
        <v>39887.291666666664</v>
      </c>
      <c r="B4264" s="1">
        <v>9.6999999999999993</v>
      </c>
      <c r="C4264" s="1">
        <v>49.5</v>
      </c>
    </row>
    <row r="4265" spans="1:3">
      <c r="A4265" s="277">
        <v>39887.3125</v>
      </c>
      <c r="B4265" s="1">
        <v>9.6999999999999993</v>
      </c>
      <c r="C4265" s="1">
        <v>49.4</v>
      </c>
    </row>
    <row r="4266" spans="1:3">
      <c r="A4266" s="277">
        <v>39887.333333333336</v>
      </c>
      <c r="B4266" s="1">
        <v>9.6</v>
      </c>
      <c r="C4266" s="1">
        <v>49.3</v>
      </c>
    </row>
    <row r="4267" spans="1:3">
      <c r="A4267" s="277">
        <v>39887.354166666664</v>
      </c>
      <c r="B4267" s="1">
        <v>9.6</v>
      </c>
      <c r="C4267" s="1">
        <v>49.3</v>
      </c>
    </row>
    <row r="4268" spans="1:3">
      <c r="A4268" s="277">
        <v>39887.375</v>
      </c>
      <c r="B4268" s="1">
        <v>9.6</v>
      </c>
      <c r="C4268" s="1">
        <v>49.3</v>
      </c>
    </row>
    <row r="4269" spans="1:3">
      <c r="A4269" s="277">
        <v>39887.395833333336</v>
      </c>
      <c r="B4269" s="1">
        <v>9.6</v>
      </c>
      <c r="C4269" s="1">
        <v>49.3</v>
      </c>
    </row>
    <row r="4270" spans="1:3">
      <c r="A4270" s="277">
        <v>39887.416666666664</v>
      </c>
      <c r="B4270" s="1">
        <v>9.6999999999999993</v>
      </c>
      <c r="C4270" s="1">
        <v>49.4</v>
      </c>
    </row>
    <row r="4271" spans="1:3">
      <c r="A4271" s="277">
        <v>39887.4375</v>
      </c>
      <c r="B4271" s="1">
        <v>9.6999999999999993</v>
      </c>
      <c r="C4271" s="1">
        <v>49.5</v>
      </c>
    </row>
    <row r="4272" spans="1:3">
      <c r="A4272" s="277">
        <v>39887.458333333336</v>
      </c>
      <c r="B4272" s="1">
        <v>9.8000000000000007</v>
      </c>
      <c r="C4272" s="1">
        <v>49.7</v>
      </c>
    </row>
    <row r="4273" spans="1:3">
      <c r="A4273" s="277">
        <v>39887.479166666664</v>
      </c>
      <c r="B4273" s="1">
        <v>9.9</v>
      </c>
      <c r="C4273" s="1">
        <v>49.8</v>
      </c>
    </row>
    <row r="4274" spans="1:3">
      <c r="A4274" s="277">
        <v>39887.5</v>
      </c>
      <c r="B4274" s="1">
        <v>10</v>
      </c>
      <c r="C4274" s="1">
        <v>49.9</v>
      </c>
    </row>
    <row r="4275" spans="1:3">
      <c r="A4275" s="277">
        <v>39887.520833333336</v>
      </c>
      <c r="B4275" s="1">
        <v>10.1</v>
      </c>
      <c r="C4275" s="1">
        <v>50.1</v>
      </c>
    </row>
    <row r="4276" spans="1:3">
      <c r="A4276" s="277">
        <v>39887.541666666664</v>
      </c>
      <c r="B4276" s="1">
        <v>10.199999999999999</v>
      </c>
      <c r="C4276" s="1">
        <v>50.3</v>
      </c>
    </row>
    <row r="4277" spans="1:3">
      <c r="A4277" s="277">
        <v>39887.5625</v>
      </c>
      <c r="B4277" s="1">
        <v>10.199999999999999</v>
      </c>
      <c r="C4277" s="1">
        <v>50.4</v>
      </c>
    </row>
    <row r="4278" spans="1:3">
      <c r="A4278" s="277">
        <v>39887.583333333336</v>
      </c>
      <c r="B4278" s="1">
        <v>10.3</v>
      </c>
      <c r="C4278" s="1">
        <v>50.6</v>
      </c>
    </row>
    <row r="4279" spans="1:3">
      <c r="A4279" s="277">
        <v>39887.604166666664</v>
      </c>
      <c r="B4279" s="1">
        <v>10.3</v>
      </c>
      <c r="C4279" s="1">
        <v>50.6</v>
      </c>
    </row>
    <row r="4280" spans="1:3">
      <c r="A4280" s="277">
        <v>39887.625</v>
      </c>
      <c r="B4280" s="1">
        <v>10.4</v>
      </c>
      <c r="C4280" s="1">
        <v>50.7</v>
      </c>
    </row>
    <row r="4281" spans="1:3">
      <c r="A4281" s="277">
        <v>39887.645833333336</v>
      </c>
      <c r="B4281" s="1">
        <v>10.4</v>
      </c>
      <c r="C4281" s="1">
        <v>50.7</v>
      </c>
    </row>
    <row r="4282" spans="1:3">
      <c r="A4282" s="277">
        <v>39887.666666666664</v>
      </c>
      <c r="B4282" s="1">
        <v>10.4</v>
      </c>
      <c r="C4282" s="1">
        <v>50.7</v>
      </c>
    </row>
    <row r="4283" spans="1:3">
      <c r="A4283" s="277">
        <v>39887.6875</v>
      </c>
      <c r="B4283" s="1">
        <v>10.4</v>
      </c>
      <c r="C4283" s="1">
        <v>50.8</v>
      </c>
    </row>
    <row r="4284" spans="1:3">
      <c r="A4284" s="277">
        <v>39887.708333333336</v>
      </c>
      <c r="B4284" s="1">
        <v>10.5</v>
      </c>
      <c r="C4284" s="1">
        <v>50.9</v>
      </c>
    </row>
    <row r="4285" spans="1:3">
      <c r="A4285" s="277">
        <v>39887.729166666664</v>
      </c>
      <c r="B4285" s="1">
        <v>10.5</v>
      </c>
      <c r="C4285" s="1">
        <v>50.9</v>
      </c>
    </row>
    <row r="4286" spans="1:3">
      <c r="A4286" s="277">
        <v>39887.75</v>
      </c>
      <c r="B4286" s="1">
        <v>10.6</v>
      </c>
      <c r="C4286" s="1">
        <v>51</v>
      </c>
    </row>
    <row r="4287" spans="1:3">
      <c r="A4287" s="277">
        <v>39887.770833333336</v>
      </c>
      <c r="B4287" s="1">
        <v>10.6</v>
      </c>
      <c r="C4287" s="1">
        <v>51.1</v>
      </c>
    </row>
    <row r="4288" spans="1:3">
      <c r="A4288" s="277">
        <v>39887.791666666664</v>
      </c>
      <c r="B4288" s="1">
        <v>10.7</v>
      </c>
      <c r="C4288" s="1">
        <v>51.3</v>
      </c>
    </row>
    <row r="4289" spans="1:3">
      <c r="A4289" s="277">
        <v>39887.8125</v>
      </c>
      <c r="B4289" s="1">
        <v>10.7</v>
      </c>
      <c r="C4289" s="1">
        <v>51.3</v>
      </c>
    </row>
    <row r="4290" spans="1:3">
      <c r="A4290" s="277">
        <v>39887.833333333336</v>
      </c>
      <c r="B4290" s="1">
        <v>10.7</v>
      </c>
      <c r="C4290" s="1">
        <v>51.3</v>
      </c>
    </row>
    <row r="4291" spans="1:3">
      <c r="A4291" s="277">
        <v>39887.854166666664</v>
      </c>
      <c r="B4291" s="1">
        <v>10.7</v>
      </c>
      <c r="C4291" s="1">
        <v>51.3</v>
      </c>
    </row>
    <row r="4292" spans="1:3">
      <c r="A4292" s="277">
        <v>39887.875</v>
      </c>
      <c r="B4292" s="1">
        <v>10.7</v>
      </c>
      <c r="C4292" s="1">
        <v>51.3</v>
      </c>
    </row>
    <row r="4293" spans="1:3">
      <c r="A4293" s="277">
        <v>39887.895833333336</v>
      </c>
      <c r="B4293" s="1">
        <v>10.7</v>
      </c>
      <c r="C4293" s="1">
        <v>51.3</v>
      </c>
    </row>
    <row r="4294" spans="1:3">
      <c r="A4294" s="277">
        <v>39887.916666666664</v>
      </c>
      <c r="B4294" s="1">
        <v>10.7</v>
      </c>
      <c r="C4294" s="1">
        <v>51.3</v>
      </c>
    </row>
    <row r="4295" spans="1:3">
      <c r="A4295" s="277">
        <v>39887.9375</v>
      </c>
      <c r="B4295" s="1">
        <v>10.7</v>
      </c>
      <c r="C4295" s="1">
        <v>51.3</v>
      </c>
    </row>
    <row r="4296" spans="1:3">
      <c r="A4296" s="277">
        <v>39887.958333333336</v>
      </c>
      <c r="B4296" s="1">
        <v>10.7</v>
      </c>
      <c r="C4296" s="1">
        <v>51.3</v>
      </c>
    </row>
    <row r="4297" spans="1:3">
      <c r="A4297" s="277">
        <v>39887.979166666664</v>
      </c>
      <c r="B4297" s="1">
        <v>10.7</v>
      </c>
      <c r="C4297" s="1">
        <v>51.2</v>
      </c>
    </row>
    <row r="4298" spans="1:3">
      <c r="A4298" s="277">
        <v>39888</v>
      </c>
      <c r="B4298" s="1">
        <v>10.6</v>
      </c>
      <c r="C4298" s="1">
        <v>51.1</v>
      </c>
    </row>
    <row r="4299" spans="1:3">
      <c r="A4299" s="277">
        <v>39888.020833333336</v>
      </c>
      <c r="B4299" s="1">
        <v>10.6</v>
      </c>
      <c r="C4299" s="1">
        <v>51.1</v>
      </c>
    </row>
    <row r="4300" spans="1:3">
      <c r="A4300" s="277">
        <v>39888.041666666664</v>
      </c>
      <c r="B4300" s="1">
        <v>10.6</v>
      </c>
      <c r="C4300" s="1">
        <v>51</v>
      </c>
    </row>
    <row r="4301" spans="1:3">
      <c r="A4301" s="277">
        <v>39888.0625</v>
      </c>
      <c r="B4301" s="1">
        <v>10.5</v>
      </c>
      <c r="C4301" s="1">
        <v>50.9</v>
      </c>
    </row>
    <row r="4302" spans="1:3">
      <c r="A4302" s="277">
        <v>39888.083333333336</v>
      </c>
      <c r="B4302" s="1">
        <v>10.5</v>
      </c>
      <c r="C4302" s="1">
        <v>50.8</v>
      </c>
    </row>
    <row r="4303" spans="1:3">
      <c r="A4303" s="277">
        <v>39888.104166666664</v>
      </c>
      <c r="B4303" s="1">
        <v>10.4</v>
      </c>
      <c r="C4303" s="1">
        <v>50.8</v>
      </c>
    </row>
    <row r="4304" spans="1:3">
      <c r="A4304" s="277">
        <v>39888.125</v>
      </c>
      <c r="B4304" s="1">
        <v>10.4</v>
      </c>
      <c r="C4304" s="1">
        <v>50.7</v>
      </c>
    </row>
    <row r="4305" spans="1:3">
      <c r="A4305" s="277">
        <v>39888.145833333336</v>
      </c>
      <c r="B4305" s="1">
        <v>10.3</v>
      </c>
      <c r="C4305" s="1">
        <v>50.6</v>
      </c>
    </row>
    <row r="4306" spans="1:3">
      <c r="A4306" s="277">
        <v>39888.166666666664</v>
      </c>
      <c r="B4306" s="1">
        <v>10.3</v>
      </c>
      <c r="C4306" s="1">
        <v>50.5</v>
      </c>
    </row>
    <row r="4307" spans="1:3">
      <c r="A4307" s="277">
        <v>39888.1875</v>
      </c>
      <c r="B4307" s="1">
        <v>10.3</v>
      </c>
      <c r="C4307" s="1">
        <v>50.5</v>
      </c>
    </row>
    <row r="4308" spans="1:3">
      <c r="A4308" s="277">
        <v>39888.208333333336</v>
      </c>
      <c r="B4308" s="1">
        <v>10.3</v>
      </c>
      <c r="C4308" s="1">
        <v>50.5</v>
      </c>
    </row>
    <row r="4309" spans="1:3">
      <c r="A4309" s="277">
        <v>39888.229166666664</v>
      </c>
      <c r="B4309" s="1">
        <v>10.3</v>
      </c>
      <c r="C4309" s="1">
        <v>50.5</v>
      </c>
    </row>
    <row r="4310" spans="1:3">
      <c r="A4310" s="277">
        <v>39888.25</v>
      </c>
      <c r="B4310" s="1">
        <v>10.199999999999999</v>
      </c>
      <c r="C4310" s="1">
        <v>50.4</v>
      </c>
    </row>
    <row r="4311" spans="1:3">
      <c r="A4311" s="277">
        <v>39888.270833333336</v>
      </c>
      <c r="B4311" s="1">
        <v>10.199999999999999</v>
      </c>
      <c r="C4311" s="1">
        <v>50.4</v>
      </c>
    </row>
    <row r="4312" spans="1:3">
      <c r="A4312" s="277">
        <v>39888.291666666664</v>
      </c>
      <c r="B4312" s="1">
        <v>10.199999999999999</v>
      </c>
      <c r="C4312" s="1">
        <v>50.4</v>
      </c>
    </row>
    <row r="4313" spans="1:3">
      <c r="A4313" s="277">
        <v>39888.3125</v>
      </c>
      <c r="B4313" s="1">
        <v>10.199999999999999</v>
      </c>
      <c r="C4313" s="1">
        <v>50.4</v>
      </c>
    </row>
    <row r="4314" spans="1:3">
      <c r="A4314" s="277">
        <v>39888.333333333336</v>
      </c>
      <c r="B4314" s="1">
        <v>10.199999999999999</v>
      </c>
      <c r="C4314" s="1">
        <v>50.3</v>
      </c>
    </row>
    <row r="4315" spans="1:3">
      <c r="A4315" s="277">
        <v>39888.354166666664</v>
      </c>
      <c r="B4315" s="1">
        <v>10.199999999999999</v>
      </c>
      <c r="C4315" s="1">
        <v>50.4</v>
      </c>
    </row>
    <row r="4316" spans="1:3">
      <c r="A4316" s="277">
        <v>39888.375</v>
      </c>
      <c r="B4316" s="1">
        <v>10.199999999999999</v>
      </c>
      <c r="C4316" s="1">
        <v>50.4</v>
      </c>
    </row>
    <row r="4317" spans="1:3">
      <c r="A4317" s="277">
        <v>39888.395833333336</v>
      </c>
      <c r="B4317" s="1">
        <v>10.199999999999999</v>
      </c>
      <c r="C4317" s="1">
        <v>50.4</v>
      </c>
    </row>
    <row r="4318" spans="1:3">
      <c r="A4318" s="277">
        <v>39888.416666666664</v>
      </c>
      <c r="B4318" s="1">
        <v>10.199999999999999</v>
      </c>
      <c r="C4318" s="1">
        <v>50.4</v>
      </c>
    </row>
    <row r="4319" spans="1:3">
      <c r="A4319" s="277">
        <v>39888.4375</v>
      </c>
      <c r="B4319" s="1">
        <v>10.3</v>
      </c>
      <c r="C4319" s="1">
        <v>50.5</v>
      </c>
    </row>
    <row r="4320" spans="1:3">
      <c r="A4320" s="277">
        <v>39888.458333333336</v>
      </c>
      <c r="B4320" s="1">
        <v>10.3</v>
      </c>
      <c r="C4320" s="1">
        <v>50.6</v>
      </c>
    </row>
    <row r="4321" spans="1:3">
      <c r="A4321" s="277">
        <v>39888.479166666664</v>
      </c>
      <c r="B4321" s="1">
        <v>10.4</v>
      </c>
      <c r="C4321" s="1">
        <v>50.7</v>
      </c>
    </row>
    <row r="4322" spans="1:3">
      <c r="A4322" s="277">
        <v>39888.5</v>
      </c>
      <c r="B4322" s="1">
        <v>10.4</v>
      </c>
      <c r="C4322" s="1">
        <v>50.7</v>
      </c>
    </row>
    <row r="4323" spans="1:3">
      <c r="A4323" s="277">
        <v>39888.520833333336</v>
      </c>
      <c r="B4323" s="1">
        <v>10.4</v>
      </c>
      <c r="C4323" s="1">
        <v>50.8</v>
      </c>
    </row>
    <row r="4324" spans="1:3">
      <c r="A4324" s="277">
        <v>39888.541666666664</v>
      </c>
      <c r="B4324" s="1">
        <v>10.5</v>
      </c>
      <c r="C4324" s="1">
        <v>50.9</v>
      </c>
    </row>
    <row r="4325" spans="1:3">
      <c r="A4325" s="277">
        <v>39888.5625</v>
      </c>
      <c r="B4325" s="1">
        <v>10.6</v>
      </c>
      <c r="C4325" s="1">
        <v>51</v>
      </c>
    </row>
    <row r="4326" spans="1:3">
      <c r="A4326" s="277">
        <v>39888.583333333336</v>
      </c>
      <c r="B4326" s="1">
        <v>10.6</v>
      </c>
      <c r="C4326" s="1">
        <v>51.1</v>
      </c>
    </row>
    <row r="4327" spans="1:3">
      <c r="A4327" s="277">
        <v>39888.604166666664</v>
      </c>
      <c r="B4327" s="1">
        <v>10.6</v>
      </c>
      <c r="C4327" s="1">
        <v>51.1</v>
      </c>
    </row>
    <row r="4328" spans="1:3">
      <c r="A4328" s="277">
        <v>39888.625</v>
      </c>
      <c r="B4328" s="1">
        <v>10.7</v>
      </c>
      <c r="C4328" s="1">
        <v>51.2</v>
      </c>
    </row>
    <row r="4329" spans="1:3">
      <c r="A4329" s="277">
        <v>39888.645833333336</v>
      </c>
      <c r="B4329" s="1">
        <v>10.9</v>
      </c>
      <c r="C4329" s="1">
        <v>51.7</v>
      </c>
    </row>
    <row r="4330" spans="1:3">
      <c r="A4330" s="277">
        <v>39888.666666666664</v>
      </c>
      <c r="B4330" s="1">
        <v>11.2</v>
      </c>
      <c r="C4330" s="1">
        <v>52.1</v>
      </c>
    </row>
    <row r="4331" spans="1:3">
      <c r="A4331" s="277">
        <v>39888.6875</v>
      </c>
      <c r="B4331" s="1">
        <v>11.3</v>
      </c>
      <c r="C4331" s="1">
        <v>52.3</v>
      </c>
    </row>
    <row r="4332" spans="1:3">
      <c r="A4332" s="277">
        <v>39888.708333333336</v>
      </c>
      <c r="B4332" s="1">
        <v>11.4</v>
      </c>
      <c r="C4332" s="1">
        <v>52.5</v>
      </c>
    </row>
    <row r="4333" spans="1:3">
      <c r="A4333" s="277">
        <v>39888.729166666664</v>
      </c>
      <c r="B4333" s="1">
        <v>11.4</v>
      </c>
      <c r="C4333" s="1">
        <v>52.6</v>
      </c>
    </row>
    <row r="4334" spans="1:3">
      <c r="A4334" s="277">
        <v>39888.75</v>
      </c>
      <c r="B4334" s="1">
        <v>11.4</v>
      </c>
      <c r="C4334" s="1">
        <v>52.6</v>
      </c>
    </row>
    <row r="4335" spans="1:3">
      <c r="A4335" s="277">
        <v>39888.770833333336</v>
      </c>
      <c r="B4335" s="1">
        <v>11.4</v>
      </c>
      <c r="C4335" s="1">
        <v>52.6</v>
      </c>
    </row>
    <row r="4336" spans="1:3">
      <c r="A4336" s="277">
        <v>39888.791666666664</v>
      </c>
      <c r="B4336" s="1">
        <v>11.4</v>
      </c>
      <c r="C4336" s="1">
        <v>52.6</v>
      </c>
    </row>
    <row r="4337" spans="1:3">
      <c r="A4337" s="277">
        <v>39888.8125</v>
      </c>
      <c r="B4337" s="1">
        <v>11.4</v>
      </c>
      <c r="C4337" s="1">
        <v>52.6</v>
      </c>
    </row>
    <row r="4338" spans="1:3">
      <c r="A4338" s="277">
        <v>39888.833333333336</v>
      </c>
      <c r="B4338" s="1">
        <v>11.4</v>
      </c>
      <c r="C4338" s="1">
        <v>52.5</v>
      </c>
    </row>
    <row r="4339" spans="1:3">
      <c r="A4339" s="277">
        <v>39888.854166666664</v>
      </c>
      <c r="B4339" s="1">
        <v>11.4</v>
      </c>
      <c r="C4339" s="1">
        <v>52.5</v>
      </c>
    </row>
    <row r="4340" spans="1:3">
      <c r="A4340" s="277">
        <v>39888.875</v>
      </c>
      <c r="B4340" s="1">
        <v>11.3</v>
      </c>
      <c r="C4340" s="1">
        <v>52.4</v>
      </c>
    </row>
    <row r="4341" spans="1:3">
      <c r="A4341" s="277">
        <v>39888.895833333336</v>
      </c>
      <c r="B4341" s="1">
        <v>11.3</v>
      </c>
      <c r="C4341" s="1">
        <v>52.4</v>
      </c>
    </row>
    <row r="4342" spans="1:3">
      <c r="A4342" s="277">
        <v>39888.916666666664</v>
      </c>
      <c r="B4342" s="1">
        <v>11.2</v>
      </c>
      <c r="C4342" s="1">
        <v>52.2</v>
      </c>
    </row>
    <row r="4343" spans="1:3">
      <c r="A4343" s="277">
        <v>39888.9375</v>
      </c>
      <c r="B4343" s="1">
        <v>11.2</v>
      </c>
      <c r="C4343" s="1">
        <v>52.1</v>
      </c>
    </row>
    <row r="4344" spans="1:3">
      <c r="A4344" s="277">
        <v>39888.958333333336</v>
      </c>
      <c r="B4344" s="1">
        <v>11.2</v>
      </c>
      <c r="C4344" s="1">
        <v>52.1</v>
      </c>
    </row>
    <row r="4345" spans="1:3">
      <c r="A4345" s="277">
        <v>39888.979166666664</v>
      </c>
      <c r="B4345" s="1">
        <v>11.2</v>
      </c>
      <c r="C4345" s="1">
        <v>52.1</v>
      </c>
    </row>
    <row r="4346" spans="1:3">
      <c r="A4346" s="277">
        <v>39889</v>
      </c>
      <c r="B4346" s="1">
        <v>11.1</v>
      </c>
      <c r="C4346" s="1">
        <v>51.9</v>
      </c>
    </row>
    <row r="4347" spans="1:3">
      <c r="A4347" s="277">
        <v>39889.020833333336</v>
      </c>
      <c r="B4347" s="1">
        <v>11</v>
      </c>
      <c r="C4347" s="1">
        <v>51.9</v>
      </c>
    </row>
    <row r="4348" spans="1:3">
      <c r="A4348" s="277">
        <v>39889.041666666664</v>
      </c>
      <c r="B4348" s="1">
        <v>11</v>
      </c>
      <c r="C4348" s="1">
        <v>51.8</v>
      </c>
    </row>
    <row r="4349" spans="1:3">
      <c r="A4349" s="277">
        <v>39889.0625</v>
      </c>
      <c r="B4349" s="1">
        <v>10.9</v>
      </c>
      <c r="C4349" s="1">
        <v>51.7</v>
      </c>
    </row>
    <row r="4350" spans="1:3">
      <c r="A4350" s="277">
        <v>39889.083333333336</v>
      </c>
      <c r="B4350" s="1">
        <v>10.9</v>
      </c>
      <c r="C4350" s="1">
        <v>51.6</v>
      </c>
    </row>
    <row r="4351" spans="1:3">
      <c r="A4351" s="277">
        <v>39889.104166666664</v>
      </c>
      <c r="B4351" s="1">
        <v>10.9</v>
      </c>
      <c r="C4351" s="1">
        <v>51.6</v>
      </c>
    </row>
    <row r="4352" spans="1:3">
      <c r="A4352" s="277">
        <v>39889.125</v>
      </c>
      <c r="B4352" s="1">
        <v>10.9</v>
      </c>
      <c r="C4352" s="1">
        <v>51.5</v>
      </c>
    </row>
    <row r="4353" spans="1:3">
      <c r="A4353" s="277">
        <v>39889.145833333336</v>
      </c>
      <c r="B4353" s="1">
        <v>10.8</v>
      </c>
      <c r="C4353" s="1">
        <v>51.5</v>
      </c>
    </row>
    <row r="4354" spans="1:3">
      <c r="A4354" s="277">
        <v>39889.166666666664</v>
      </c>
      <c r="B4354" s="1">
        <v>10.8</v>
      </c>
      <c r="C4354" s="1">
        <v>51.4</v>
      </c>
    </row>
    <row r="4355" spans="1:3">
      <c r="A4355" s="277">
        <v>39889.1875</v>
      </c>
      <c r="B4355" s="1">
        <v>10.7</v>
      </c>
      <c r="C4355" s="1">
        <v>51.3</v>
      </c>
    </row>
    <row r="4356" spans="1:3">
      <c r="A4356" s="277">
        <v>39889.208333333336</v>
      </c>
      <c r="B4356" s="1">
        <v>10.7</v>
      </c>
      <c r="C4356" s="1">
        <v>51.3</v>
      </c>
    </row>
    <row r="4357" spans="1:3">
      <c r="A4357" s="277">
        <v>39889.229166666664</v>
      </c>
      <c r="B4357" s="1">
        <v>10.7</v>
      </c>
      <c r="C4357" s="1">
        <v>51.2</v>
      </c>
    </row>
    <row r="4358" spans="1:3">
      <c r="A4358" s="277">
        <v>39889.25</v>
      </c>
      <c r="B4358" s="1">
        <v>10.6</v>
      </c>
      <c r="C4358" s="1">
        <v>51.1</v>
      </c>
    </row>
    <row r="4359" spans="1:3">
      <c r="A4359" s="277">
        <v>39889.270833333336</v>
      </c>
      <c r="B4359" s="1">
        <v>10.6</v>
      </c>
      <c r="C4359" s="1">
        <v>51.1</v>
      </c>
    </row>
    <row r="4360" spans="1:3">
      <c r="A4360" s="277">
        <v>39889.291666666664</v>
      </c>
      <c r="B4360" s="1">
        <v>10.6</v>
      </c>
      <c r="C4360" s="1">
        <v>51</v>
      </c>
    </row>
    <row r="4361" spans="1:3">
      <c r="A4361" s="277">
        <v>39889.3125</v>
      </c>
      <c r="B4361" s="1">
        <v>10.5</v>
      </c>
      <c r="C4361" s="1">
        <v>51</v>
      </c>
    </row>
    <row r="4362" spans="1:3">
      <c r="A4362" s="277">
        <v>39889.333333333336</v>
      </c>
      <c r="B4362" s="1">
        <v>10.5</v>
      </c>
      <c r="C4362" s="1">
        <v>50.9</v>
      </c>
    </row>
    <row r="4363" spans="1:3">
      <c r="A4363" s="277">
        <v>39889.354166666664</v>
      </c>
      <c r="B4363" s="1">
        <v>10.5</v>
      </c>
      <c r="C4363" s="1">
        <v>50.9</v>
      </c>
    </row>
    <row r="4364" spans="1:3">
      <c r="A4364" s="277">
        <v>39889.375</v>
      </c>
      <c r="B4364" s="1">
        <v>10.5</v>
      </c>
      <c r="C4364" s="1">
        <v>51</v>
      </c>
    </row>
    <row r="4365" spans="1:3">
      <c r="A4365" s="277">
        <v>39889.395833333336</v>
      </c>
      <c r="B4365" s="1">
        <v>10.5</v>
      </c>
      <c r="C4365" s="1">
        <v>50.9</v>
      </c>
    </row>
    <row r="4366" spans="1:3">
      <c r="A4366" s="277">
        <v>39889.416666666664</v>
      </c>
      <c r="B4366" s="1">
        <v>10.5</v>
      </c>
      <c r="C4366" s="1">
        <v>51</v>
      </c>
    </row>
    <row r="4367" spans="1:3">
      <c r="A4367" s="277">
        <v>39889.4375</v>
      </c>
      <c r="B4367" s="1">
        <v>10.6</v>
      </c>
      <c r="C4367" s="1">
        <v>51.1</v>
      </c>
    </row>
    <row r="4368" spans="1:3">
      <c r="A4368" s="277">
        <v>39889.458333333336</v>
      </c>
      <c r="B4368" s="1">
        <v>10.8</v>
      </c>
      <c r="C4368" s="1">
        <v>51.4</v>
      </c>
    </row>
    <row r="4369" spans="1:3">
      <c r="A4369" s="277">
        <v>39889.479166666664</v>
      </c>
      <c r="B4369" s="1">
        <v>10.9</v>
      </c>
      <c r="C4369" s="1">
        <v>51.6</v>
      </c>
    </row>
    <row r="4370" spans="1:3">
      <c r="A4370" s="277">
        <v>39889.5</v>
      </c>
      <c r="B4370" s="1">
        <v>11</v>
      </c>
      <c r="C4370" s="1">
        <v>51.8</v>
      </c>
    </row>
    <row r="4371" spans="1:3">
      <c r="A4371" s="277">
        <v>39889.520833333336</v>
      </c>
      <c r="B4371" s="1">
        <v>11.2</v>
      </c>
      <c r="C4371" s="1">
        <v>52.1</v>
      </c>
    </row>
    <row r="4372" spans="1:3">
      <c r="A4372" s="277">
        <v>39889.541666666664</v>
      </c>
      <c r="B4372" s="1">
        <v>11.3</v>
      </c>
      <c r="C4372" s="1">
        <v>52.3</v>
      </c>
    </row>
    <row r="4373" spans="1:3">
      <c r="A4373" s="277">
        <v>39889.5625</v>
      </c>
      <c r="B4373" s="1">
        <v>11.4</v>
      </c>
      <c r="C4373" s="1">
        <v>52.5</v>
      </c>
    </row>
    <row r="4374" spans="1:3">
      <c r="A4374" s="277">
        <v>39889.583333333336</v>
      </c>
      <c r="B4374" s="1">
        <v>11.6</v>
      </c>
      <c r="C4374" s="1">
        <v>52.9</v>
      </c>
    </row>
    <row r="4375" spans="1:3">
      <c r="A4375" s="277">
        <v>39889.604166666664</v>
      </c>
      <c r="B4375" s="1">
        <v>11.8</v>
      </c>
      <c r="C4375" s="1">
        <v>53.2</v>
      </c>
    </row>
    <row r="4376" spans="1:3">
      <c r="A4376" s="277">
        <v>39889.625</v>
      </c>
      <c r="B4376" s="1">
        <v>11.9</v>
      </c>
      <c r="C4376" s="1">
        <v>53.4</v>
      </c>
    </row>
    <row r="4377" spans="1:3">
      <c r="A4377" s="277">
        <v>39889.645833333336</v>
      </c>
      <c r="B4377" s="1">
        <v>12</v>
      </c>
      <c r="C4377" s="1">
        <v>53.6</v>
      </c>
    </row>
    <row r="4378" spans="1:3">
      <c r="A4378" s="277">
        <v>39889.666666666664</v>
      </c>
      <c r="B4378" s="1">
        <v>12.1</v>
      </c>
      <c r="C4378" s="1">
        <v>53.8</v>
      </c>
    </row>
    <row r="4379" spans="1:3">
      <c r="A4379" s="277">
        <v>39889.6875</v>
      </c>
      <c r="B4379" s="1">
        <v>12.2</v>
      </c>
      <c r="C4379" s="1">
        <v>54</v>
      </c>
    </row>
    <row r="4380" spans="1:3">
      <c r="A4380" s="277">
        <v>39889.708333333336</v>
      </c>
      <c r="B4380" s="1">
        <v>12.3</v>
      </c>
      <c r="C4380" s="1">
        <v>54.1</v>
      </c>
    </row>
    <row r="4381" spans="1:3">
      <c r="A4381" s="277">
        <v>39889.729166666664</v>
      </c>
      <c r="B4381" s="1">
        <v>12.3</v>
      </c>
      <c r="C4381" s="1">
        <v>54.2</v>
      </c>
    </row>
    <row r="4382" spans="1:3">
      <c r="A4382" s="277">
        <v>39889.75</v>
      </c>
      <c r="B4382" s="1">
        <v>12.3</v>
      </c>
      <c r="C4382" s="1">
        <v>54.2</v>
      </c>
    </row>
    <row r="4383" spans="1:3">
      <c r="A4383" s="277">
        <v>39889.770833333336</v>
      </c>
      <c r="B4383" s="1">
        <v>12.2</v>
      </c>
      <c r="C4383" s="1">
        <v>54</v>
      </c>
    </row>
    <row r="4384" spans="1:3">
      <c r="A4384" s="277">
        <v>39889.791666666664</v>
      </c>
      <c r="B4384" s="1">
        <v>12.2</v>
      </c>
      <c r="C4384" s="1">
        <v>53.9</v>
      </c>
    </row>
    <row r="4385" spans="1:3">
      <c r="A4385" s="277">
        <v>39889.8125</v>
      </c>
      <c r="B4385" s="1">
        <v>12.1</v>
      </c>
      <c r="C4385" s="1">
        <v>53.8</v>
      </c>
    </row>
    <row r="4386" spans="1:3">
      <c r="A4386" s="277">
        <v>39889.833333333336</v>
      </c>
      <c r="B4386" s="1">
        <v>12.1</v>
      </c>
      <c r="C4386" s="1">
        <v>53.7</v>
      </c>
    </row>
    <row r="4387" spans="1:3">
      <c r="A4387" s="277">
        <v>39889.854166666664</v>
      </c>
      <c r="B4387" s="1">
        <v>12</v>
      </c>
      <c r="C4387" s="1">
        <v>53.6</v>
      </c>
    </row>
    <row r="4388" spans="1:3">
      <c r="A4388" s="277">
        <v>39889.875</v>
      </c>
      <c r="B4388" s="1">
        <v>12</v>
      </c>
      <c r="C4388" s="1">
        <v>53.5</v>
      </c>
    </row>
    <row r="4389" spans="1:3">
      <c r="A4389" s="277">
        <v>39889.895833333336</v>
      </c>
      <c r="B4389" s="1">
        <v>11.9</v>
      </c>
      <c r="C4389" s="1">
        <v>53.4</v>
      </c>
    </row>
    <row r="4390" spans="1:3">
      <c r="A4390" s="277">
        <v>39889.916666666664</v>
      </c>
      <c r="B4390" s="1">
        <v>11.8</v>
      </c>
      <c r="C4390" s="1">
        <v>53.3</v>
      </c>
    </row>
    <row r="4391" spans="1:3">
      <c r="A4391" s="277">
        <v>39889.9375</v>
      </c>
      <c r="B4391" s="1">
        <v>11.8</v>
      </c>
      <c r="C4391" s="1">
        <v>53.2</v>
      </c>
    </row>
    <row r="4392" spans="1:3">
      <c r="A4392" s="277">
        <v>39889.958333333336</v>
      </c>
      <c r="B4392" s="1">
        <v>11.7</v>
      </c>
      <c r="C4392" s="1">
        <v>53.1</v>
      </c>
    </row>
    <row r="4393" spans="1:3">
      <c r="A4393" s="277">
        <v>39889.979166666664</v>
      </c>
      <c r="B4393" s="1">
        <v>11.6</v>
      </c>
      <c r="C4393" s="1">
        <v>52.9</v>
      </c>
    </row>
    <row r="4394" spans="1:3">
      <c r="A4394" s="277">
        <v>39890</v>
      </c>
      <c r="B4394" s="1">
        <v>11.6</v>
      </c>
      <c r="C4394" s="1">
        <v>52.8</v>
      </c>
    </row>
    <row r="4395" spans="1:3">
      <c r="A4395" s="277">
        <v>39890.020833333336</v>
      </c>
      <c r="B4395" s="1">
        <v>11.5</v>
      </c>
      <c r="C4395" s="1">
        <v>52.7</v>
      </c>
    </row>
    <row r="4396" spans="1:3">
      <c r="A4396" s="277">
        <v>39890.041666666664</v>
      </c>
      <c r="B4396" s="1">
        <v>11.4</v>
      </c>
      <c r="C4396" s="1">
        <v>52.5</v>
      </c>
    </row>
    <row r="4397" spans="1:3">
      <c r="A4397" s="277">
        <v>39890.0625</v>
      </c>
      <c r="B4397" s="1">
        <v>11.3</v>
      </c>
      <c r="C4397" s="1">
        <v>52.4</v>
      </c>
    </row>
    <row r="4398" spans="1:3">
      <c r="A4398" s="277">
        <v>39890.083333333336</v>
      </c>
      <c r="B4398" s="1">
        <v>11.2</v>
      </c>
      <c r="C4398" s="1">
        <v>52.2</v>
      </c>
    </row>
    <row r="4399" spans="1:3">
      <c r="A4399" s="277">
        <v>39890.104166666664</v>
      </c>
      <c r="B4399" s="1">
        <v>11.1</v>
      </c>
      <c r="C4399" s="1">
        <v>52</v>
      </c>
    </row>
    <row r="4400" spans="1:3">
      <c r="A4400" s="277">
        <v>39890.125</v>
      </c>
      <c r="B4400" s="1">
        <v>11</v>
      </c>
      <c r="C4400" s="1">
        <v>51.8</v>
      </c>
    </row>
    <row r="4401" spans="1:3">
      <c r="A4401" s="277">
        <v>39890.145833333336</v>
      </c>
      <c r="B4401" s="1">
        <v>10.9</v>
      </c>
      <c r="C4401" s="1">
        <v>51.6</v>
      </c>
    </row>
    <row r="4402" spans="1:3">
      <c r="A4402" s="277">
        <v>39890.166666666664</v>
      </c>
      <c r="B4402" s="1">
        <v>10.8</v>
      </c>
      <c r="C4402" s="1">
        <v>51.4</v>
      </c>
    </row>
    <row r="4403" spans="1:3">
      <c r="A4403" s="277">
        <v>39890.1875</v>
      </c>
      <c r="B4403" s="1">
        <v>10.7</v>
      </c>
      <c r="C4403" s="1">
        <v>51.2</v>
      </c>
    </row>
    <row r="4404" spans="1:3">
      <c r="A4404" s="277">
        <v>39890.208333333336</v>
      </c>
      <c r="B4404" s="1">
        <v>10.5</v>
      </c>
      <c r="C4404" s="1">
        <v>50.9</v>
      </c>
    </row>
    <row r="4405" spans="1:3">
      <c r="A4405" s="277">
        <v>39890.229166666664</v>
      </c>
      <c r="B4405" s="1">
        <v>10.4</v>
      </c>
      <c r="C4405" s="1">
        <v>50.7</v>
      </c>
    </row>
    <row r="4406" spans="1:3">
      <c r="A4406" s="277">
        <v>39890.25</v>
      </c>
      <c r="B4406" s="1">
        <v>10.3</v>
      </c>
      <c r="C4406" s="1">
        <v>50.5</v>
      </c>
    </row>
    <row r="4407" spans="1:3">
      <c r="A4407" s="277">
        <v>39890.270833333336</v>
      </c>
      <c r="B4407" s="1">
        <v>10.199999999999999</v>
      </c>
      <c r="C4407" s="1">
        <v>50.3</v>
      </c>
    </row>
    <row r="4408" spans="1:3">
      <c r="A4408" s="277">
        <v>39890.291666666664</v>
      </c>
      <c r="B4408" s="1">
        <v>10.1</v>
      </c>
      <c r="C4408" s="1">
        <v>50.1</v>
      </c>
    </row>
    <row r="4409" spans="1:3">
      <c r="A4409" s="277">
        <v>39890.3125</v>
      </c>
      <c r="B4409" s="1">
        <v>10</v>
      </c>
      <c r="C4409" s="1">
        <v>49.9</v>
      </c>
    </row>
    <row r="4410" spans="1:3">
      <c r="A4410" s="277">
        <v>39890.333333333336</v>
      </c>
      <c r="B4410" s="1">
        <v>9.9</v>
      </c>
      <c r="C4410" s="1">
        <v>49.7</v>
      </c>
    </row>
    <row r="4411" spans="1:3">
      <c r="A4411" s="277">
        <v>39890.354166666664</v>
      </c>
      <c r="B4411" s="1">
        <v>9.8000000000000007</v>
      </c>
      <c r="C4411" s="1">
        <v>49.6</v>
      </c>
    </row>
    <row r="4412" spans="1:3">
      <c r="A4412" s="277">
        <v>39890.375</v>
      </c>
      <c r="B4412" s="1">
        <v>9.6999999999999993</v>
      </c>
      <c r="C4412" s="1">
        <v>49.5</v>
      </c>
    </row>
    <row r="4413" spans="1:3">
      <c r="A4413" s="277">
        <v>39890.395833333336</v>
      </c>
      <c r="B4413" s="1">
        <v>9.6999999999999993</v>
      </c>
      <c r="C4413" s="1">
        <v>49.5</v>
      </c>
    </row>
    <row r="4414" spans="1:3">
      <c r="A4414" s="277">
        <v>39890.416666666664</v>
      </c>
      <c r="B4414" s="1">
        <v>9.8000000000000007</v>
      </c>
      <c r="C4414" s="1">
        <v>49.6</v>
      </c>
    </row>
    <row r="4415" spans="1:3">
      <c r="A4415" s="277">
        <v>39890.4375</v>
      </c>
      <c r="B4415" s="1">
        <v>9.9</v>
      </c>
      <c r="C4415" s="1">
        <v>49.8</v>
      </c>
    </row>
    <row r="4416" spans="1:3">
      <c r="A4416" s="277">
        <v>39890.458333333336</v>
      </c>
      <c r="B4416" s="1">
        <v>10</v>
      </c>
      <c r="C4416" s="1">
        <v>50</v>
      </c>
    </row>
    <row r="4417" spans="1:3">
      <c r="A4417" s="277">
        <v>39890.479166666664</v>
      </c>
      <c r="B4417" s="1">
        <v>10.1</v>
      </c>
      <c r="C4417" s="1">
        <v>50.3</v>
      </c>
    </row>
    <row r="4418" spans="1:3">
      <c r="A4418" s="277">
        <v>39890.5</v>
      </c>
      <c r="B4418" s="1">
        <v>10.3</v>
      </c>
      <c r="C4418" s="1">
        <v>50.6</v>
      </c>
    </row>
    <row r="4419" spans="1:3">
      <c r="A4419" s="277">
        <v>39890.520833333336</v>
      </c>
      <c r="B4419" s="1">
        <v>10.5</v>
      </c>
      <c r="C4419" s="1">
        <v>51</v>
      </c>
    </row>
    <row r="4420" spans="1:3">
      <c r="A4420" s="277">
        <v>39890.541666666664</v>
      </c>
      <c r="B4420" s="1">
        <v>10.8</v>
      </c>
      <c r="C4420" s="1">
        <v>51.4</v>
      </c>
    </row>
    <row r="4421" spans="1:3">
      <c r="A4421" s="277">
        <v>39890.5625</v>
      </c>
      <c r="B4421" s="1">
        <v>11</v>
      </c>
      <c r="C4421" s="1">
        <v>51.8</v>
      </c>
    </row>
    <row r="4422" spans="1:3">
      <c r="A4422" s="277">
        <v>39890.583333333336</v>
      </c>
      <c r="B4422" s="1">
        <v>11.2</v>
      </c>
      <c r="C4422" s="1">
        <v>52.2</v>
      </c>
    </row>
    <row r="4423" spans="1:3">
      <c r="A4423" s="277">
        <v>39890.604166666664</v>
      </c>
      <c r="B4423" s="1">
        <v>11.4</v>
      </c>
      <c r="C4423" s="1">
        <v>52.6</v>
      </c>
    </row>
    <row r="4424" spans="1:3">
      <c r="A4424" s="277">
        <v>39890.625</v>
      </c>
      <c r="B4424" s="1">
        <v>11.6</v>
      </c>
      <c r="C4424" s="1">
        <v>52.9</v>
      </c>
    </row>
    <row r="4425" spans="1:3">
      <c r="A4425" s="277">
        <v>39890.645833333336</v>
      </c>
      <c r="B4425" s="1">
        <v>11.8</v>
      </c>
      <c r="C4425" s="1">
        <v>53.2</v>
      </c>
    </row>
    <row r="4426" spans="1:3">
      <c r="A4426" s="277">
        <v>39890.666666666664</v>
      </c>
      <c r="B4426" s="1">
        <v>11.9</v>
      </c>
      <c r="C4426" s="1">
        <v>53.5</v>
      </c>
    </row>
    <row r="4427" spans="1:3">
      <c r="A4427" s="277">
        <v>39890.6875</v>
      </c>
      <c r="B4427" s="1">
        <v>12</v>
      </c>
      <c r="C4427" s="1">
        <v>53.6</v>
      </c>
    </row>
    <row r="4428" spans="1:3">
      <c r="A4428" s="277">
        <v>39890.708333333336</v>
      </c>
      <c r="B4428" s="1">
        <v>12.1</v>
      </c>
      <c r="C4428" s="1">
        <v>53.7</v>
      </c>
    </row>
    <row r="4429" spans="1:3">
      <c r="A4429" s="277">
        <v>39890.729166666664</v>
      </c>
      <c r="B4429" s="1">
        <v>12.1</v>
      </c>
      <c r="C4429" s="1">
        <v>53.8</v>
      </c>
    </row>
    <row r="4430" spans="1:3">
      <c r="A4430" s="277">
        <v>39890.75</v>
      </c>
      <c r="B4430" s="1">
        <v>12</v>
      </c>
      <c r="C4430" s="1">
        <v>53.6</v>
      </c>
    </row>
    <row r="4431" spans="1:3">
      <c r="A4431" s="277">
        <v>39890.770833333336</v>
      </c>
      <c r="B4431" s="1">
        <v>12</v>
      </c>
      <c r="C4431" s="1">
        <v>53.6</v>
      </c>
    </row>
    <row r="4432" spans="1:3">
      <c r="A4432" s="277">
        <v>39890.791666666664</v>
      </c>
      <c r="B4432" s="1">
        <v>12</v>
      </c>
      <c r="C4432" s="1">
        <v>53.6</v>
      </c>
    </row>
    <row r="4433" spans="1:3">
      <c r="A4433" s="277">
        <v>39890.8125</v>
      </c>
      <c r="B4433" s="1">
        <v>11.9</v>
      </c>
      <c r="C4433" s="1">
        <v>53.5</v>
      </c>
    </row>
    <row r="4434" spans="1:3">
      <c r="A4434" s="277">
        <v>39890.833333333336</v>
      </c>
      <c r="B4434" s="1">
        <v>11.9</v>
      </c>
      <c r="C4434" s="1">
        <v>53.4</v>
      </c>
    </row>
    <row r="4435" spans="1:3">
      <c r="A4435" s="277">
        <v>39890.854166666664</v>
      </c>
      <c r="B4435" s="1">
        <v>11.9</v>
      </c>
      <c r="C4435" s="1">
        <v>53.3</v>
      </c>
    </row>
    <row r="4436" spans="1:3">
      <c r="A4436" s="277">
        <v>39890.875</v>
      </c>
      <c r="B4436" s="1">
        <v>11.8</v>
      </c>
      <c r="C4436" s="1">
        <v>53.3</v>
      </c>
    </row>
    <row r="4437" spans="1:3">
      <c r="A4437" s="277">
        <v>39890.895833333336</v>
      </c>
      <c r="B4437" s="1">
        <v>11.8</v>
      </c>
      <c r="C4437" s="1">
        <v>53.3</v>
      </c>
    </row>
    <row r="4438" spans="1:3">
      <c r="A4438" s="277">
        <v>39890.916666666664</v>
      </c>
      <c r="B4438" s="1">
        <v>11.8</v>
      </c>
      <c r="C4438" s="1">
        <v>53.2</v>
      </c>
    </row>
    <row r="4439" spans="1:3">
      <c r="A4439" s="277">
        <v>39890.9375</v>
      </c>
      <c r="B4439" s="1">
        <v>11.8</v>
      </c>
      <c r="C4439" s="1">
        <v>53.2</v>
      </c>
    </row>
    <row r="4440" spans="1:3">
      <c r="A4440" s="277">
        <v>39890.958333333336</v>
      </c>
      <c r="B4440" s="1">
        <v>11.7</v>
      </c>
      <c r="C4440" s="1">
        <v>53.1</v>
      </c>
    </row>
    <row r="4441" spans="1:3">
      <c r="A4441" s="277">
        <v>39890.979166666664</v>
      </c>
      <c r="B4441" s="1">
        <v>11.7</v>
      </c>
      <c r="C4441" s="1">
        <v>53.1</v>
      </c>
    </row>
    <row r="4442" spans="1:3">
      <c r="A4442" s="277">
        <v>39891</v>
      </c>
      <c r="B4442" s="1">
        <v>11.7</v>
      </c>
      <c r="C4442" s="1">
        <v>53</v>
      </c>
    </row>
    <row r="4443" spans="1:3">
      <c r="A4443" s="277">
        <v>39891.020833333336</v>
      </c>
      <c r="B4443" s="1">
        <v>11.7</v>
      </c>
      <c r="C4443" s="1">
        <v>53</v>
      </c>
    </row>
    <row r="4444" spans="1:3">
      <c r="A4444" s="277">
        <v>39891.041666666664</v>
      </c>
      <c r="B4444" s="1">
        <v>11.6</v>
      </c>
      <c r="C4444" s="1">
        <v>52.9</v>
      </c>
    </row>
    <row r="4445" spans="1:3">
      <c r="A4445" s="277">
        <v>39891.0625</v>
      </c>
      <c r="B4445" s="1">
        <v>11.6</v>
      </c>
      <c r="C4445" s="1">
        <v>52.8</v>
      </c>
    </row>
    <row r="4446" spans="1:3">
      <c r="A4446" s="277">
        <v>39891.083333333336</v>
      </c>
      <c r="B4446" s="1">
        <v>11.5</v>
      </c>
      <c r="C4446" s="1">
        <v>52.7</v>
      </c>
    </row>
    <row r="4447" spans="1:3">
      <c r="A4447" s="277">
        <v>39891.104166666664</v>
      </c>
      <c r="B4447" s="1">
        <v>11.4</v>
      </c>
      <c r="C4447" s="1">
        <v>52.5</v>
      </c>
    </row>
    <row r="4448" spans="1:3">
      <c r="A4448" s="277">
        <v>39891.125</v>
      </c>
      <c r="B4448" s="1">
        <v>11.3</v>
      </c>
      <c r="C4448" s="1">
        <v>52.3</v>
      </c>
    </row>
    <row r="4449" spans="1:3">
      <c r="A4449" s="277">
        <v>39891.145833333336</v>
      </c>
      <c r="B4449" s="1">
        <v>11.2</v>
      </c>
      <c r="C4449" s="1">
        <v>52.2</v>
      </c>
    </row>
    <row r="4450" spans="1:3">
      <c r="A4450" s="277">
        <v>39891.166666666664</v>
      </c>
      <c r="B4450" s="1">
        <v>11.1</v>
      </c>
      <c r="C4450" s="1">
        <v>52</v>
      </c>
    </row>
    <row r="4451" spans="1:3">
      <c r="A4451" s="277">
        <v>39891.1875</v>
      </c>
      <c r="B4451" s="1">
        <v>11</v>
      </c>
      <c r="C4451" s="1">
        <v>51.8</v>
      </c>
    </row>
    <row r="4452" spans="1:3">
      <c r="A4452" s="277">
        <v>39891.208333333336</v>
      </c>
      <c r="B4452" s="1">
        <v>10.9</v>
      </c>
      <c r="C4452" s="1">
        <v>51.6</v>
      </c>
    </row>
    <row r="4453" spans="1:3">
      <c r="A4453" s="277">
        <v>39891.229166666664</v>
      </c>
      <c r="B4453" s="1">
        <v>10.8</v>
      </c>
      <c r="C4453" s="1">
        <v>51.5</v>
      </c>
    </row>
    <row r="4454" spans="1:3">
      <c r="A4454" s="277">
        <v>39891.25</v>
      </c>
      <c r="B4454" s="1">
        <v>10.7</v>
      </c>
      <c r="C4454" s="1">
        <v>51.3</v>
      </c>
    </row>
    <row r="4455" spans="1:3">
      <c r="A4455" s="277">
        <v>39891.270833333336</v>
      </c>
      <c r="B4455" s="1">
        <v>10.5</v>
      </c>
      <c r="C4455" s="1">
        <v>51</v>
      </c>
    </row>
    <row r="4456" spans="1:3">
      <c r="A4456" s="277">
        <v>39891.291666666664</v>
      </c>
      <c r="B4456" s="1">
        <v>10.4</v>
      </c>
      <c r="C4456" s="1">
        <v>50.8</v>
      </c>
    </row>
    <row r="4457" spans="1:3">
      <c r="A4457" s="277">
        <v>39891.3125</v>
      </c>
      <c r="B4457" s="1">
        <v>10.3</v>
      </c>
      <c r="C4457" s="1">
        <v>50.6</v>
      </c>
    </row>
    <row r="4458" spans="1:3">
      <c r="A4458" s="277">
        <v>39891.333333333336</v>
      </c>
      <c r="B4458" s="1">
        <v>10.3</v>
      </c>
      <c r="C4458" s="1">
        <v>50.5</v>
      </c>
    </row>
    <row r="4459" spans="1:3">
      <c r="A4459" s="277">
        <v>39891.354166666664</v>
      </c>
      <c r="B4459" s="1">
        <v>10.199999999999999</v>
      </c>
      <c r="C4459" s="1">
        <v>50.4</v>
      </c>
    </row>
    <row r="4460" spans="1:3">
      <c r="A4460" s="277">
        <v>39891.375</v>
      </c>
      <c r="B4460" s="1">
        <v>10.3</v>
      </c>
      <c r="C4460" s="1">
        <v>50.5</v>
      </c>
    </row>
    <row r="4461" spans="1:3">
      <c r="A4461" s="277">
        <v>39891.395833333336</v>
      </c>
      <c r="B4461" s="1">
        <v>10.3</v>
      </c>
      <c r="C4461" s="1">
        <v>50.5</v>
      </c>
    </row>
    <row r="4462" spans="1:3">
      <c r="A4462" s="277">
        <v>39891.416666666664</v>
      </c>
      <c r="B4462" s="1">
        <v>10.3</v>
      </c>
      <c r="C4462" s="1">
        <v>50.6</v>
      </c>
    </row>
    <row r="4463" spans="1:3">
      <c r="A4463" s="277">
        <v>39891.4375</v>
      </c>
      <c r="B4463" s="1">
        <v>10.5</v>
      </c>
      <c r="C4463" s="1">
        <v>50.9</v>
      </c>
    </row>
    <row r="4464" spans="1:3">
      <c r="A4464" s="277">
        <v>39891.458333333336</v>
      </c>
      <c r="B4464" s="1">
        <v>10.7</v>
      </c>
      <c r="C4464" s="1">
        <v>51.2</v>
      </c>
    </row>
    <row r="4465" spans="1:3">
      <c r="A4465" s="277">
        <v>39891.479166666664</v>
      </c>
      <c r="B4465" s="1">
        <v>10.8</v>
      </c>
      <c r="C4465" s="1">
        <v>51.4</v>
      </c>
    </row>
    <row r="4466" spans="1:3">
      <c r="A4466" s="277">
        <v>39891.5</v>
      </c>
      <c r="B4466" s="1">
        <v>11</v>
      </c>
      <c r="C4466" s="1">
        <v>51.7</v>
      </c>
    </row>
    <row r="4467" spans="1:3">
      <c r="A4467" s="277">
        <v>39891.520833333336</v>
      </c>
      <c r="B4467" s="1">
        <v>11.2</v>
      </c>
      <c r="C4467" s="1">
        <v>52.1</v>
      </c>
    </row>
    <row r="4468" spans="1:3">
      <c r="A4468" s="277">
        <v>39891.541666666664</v>
      </c>
      <c r="B4468" s="1">
        <v>11.4</v>
      </c>
      <c r="C4468" s="1">
        <v>52.5</v>
      </c>
    </row>
    <row r="4469" spans="1:3">
      <c r="A4469" s="277">
        <v>39891.5625</v>
      </c>
      <c r="B4469" s="1">
        <v>11.6</v>
      </c>
      <c r="C4469" s="1">
        <v>52.9</v>
      </c>
    </row>
    <row r="4470" spans="1:3">
      <c r="A4470" s="277">
        <v>39891.583333333336</v>
      </c>
      <c r="B4470" s="1">
        <v>11.8</v>
      </c>
      <c r="C4470" s="1">
        <v>53.2</v>
      </c>
    </row>
    <row r="4471" spans="1:3">
      <c r="A4471" s="277">
        <v>39891.604166666664</v>
      </c>
      <c r="B4471" s="1">
        <v>12</v>
      </c>
      <c r="C4471" s="1">
        <v>53.6</v>
      </c>
    </row>
    <row r="4472" spans="1:3">
      <c r="A4472" s="277">
        <v>39891.625</v>
      </c>
      <c r="B4472" s="1">
        <v>12.3</v>
      </c>
      <c r="C4472" s="1">
        <v>54.1</v>
      </c>
    </row>
    <row r="4473" spans="1:3">
      <c r="A4473" s="277">
        <v>39891.645833333336</v>
      </c>
      <c r="B4473" s="1">
        <v>12.5</v>
      </c>
      <c r="C4473" s="1">
        <v>54.4</v>
      </c>
    </row>
    <row r="4474" spans="1:3">
      <c r="A4474" s="277">
        <v>39891.666666666664</v>
      </c>
      <c r="B4474" s="1">
        <v>12.6</v>
      </c>
      <c r="C4474" s="1">
        <v>54.7</v>
      </c>
    </row>
    <row r="4475" spans="1:3">
      <c r="A4475" s="277">
        <v>39891.6875</v>
      </c>
      <c r="B4475" s="1">
        <v>12.8</v>
      </c>
      <c r="C4475" s="1">
        <v>55</v>
      </c>
    </row>
    <row r="4476" spans="1:3">
      <c r="A4476" s="277">
        <v>39891.708333333336</v>
      </c>
      <c r="B4476" s="1">
        <v>12.8</v>
      </c>
      <c r="C4476" s="1">
        <v>55</v>
      </c>
    </row>
    <row r="4477" spans="1:3">
      <c r="A4477" s="277">
        <v>39891.729166666664</v>
      </c>
      <c r="B4477" s="1">
        <v>12.8</v>
      </c>
      <c r="C4477" s="1">
        <v>55.1</v>
      </c>
    </row>
    <row r="4478" spans="1:3">
      <c r="A4478" s="277">
        <v>39891.75</v>
      </c>
      <c r="B4478" s="1">
        <v>12.8</v>
      </c>
      <c r="C4478" s="1">
        <v>55.1</v>
      </c>
    </row>
    <row r="4479" spans="1:3">
      <c r="A4479" s="277">
        <v>39891.770833333336</v>
      </c>
      <c r="B4479" s="1">
        <v>12.8</v>
      </c>
      <c r="C4479" s="1">
        <v>55</v>
      </c>
    </row>
    <row r="4480" spans="1:3">
      <c r="A4480" s="277">
        <v>39891.791666666664</v>
      </c>
      <c r="B4480" s="1">
        <v>12.8</v>
      </c>
      <c r="C4480" s="1">
        <v>55</v>
      </c>
    </row>
    <row r="4481" spans="1:3">
      <c r="A4481" s="277">
        <v>39891.8125</v>
      </c>
      <c r="B4481" s="1">
        <v>12.7</v>
      </c>
      <c r="C4481" s="1">
        <v>54.9</v>
      </c>
    </row>
    <row r="4482" spans="1:3">
      <c r="A4482" s="277">
        <v>39891.833333333336</v>
      </c>
      <c r="B4482" s="1">
        <v>12.7</v>
      </c>
      <c r="C4482" s="1">
        <v>54.8</v>
      </c>
    </row>
    <row r="4483" spans="1:3">
      <c r="A4483" s="277">
        <v>39891.854166666664</v>
      </c>
      <c r="B4483" s="1">
        <v>12.6</v>
      </c>
      <c r="C4483" s="1">
        <v>54.6</v>
      </c>
    </row>
    <row r="4484" spans="1:3">
      <c r="A4484" s="277">
        <v>39891.875</v>
      </c>
      <c r="B4484" s="1">
        <v>12.5</v>
      </c>
      <c r="C4484" s="1">
        <v>54.5</v>
      </c>
    </row>
    <row r="4485" spans="1:3">
      <c r="A4485" s="277">
        <v>39891.895833333336</v>
      </c>
      <c r="B4485" s="1">
        <v>12.5</v>
      </c>
      <c r="C4485" s="1">
        <v>54.4</v>
      </c>
    </row>
    <row r="4486" spans="1:3">
      <c r="A4486" s="277">
        <v>39891.916666666664</v>
      </c>
      <c r="B4486" s="1">
        <v>12.4</v>
      </c>
      <c r="C4486" s="1">
        <v>54.4</v>
      </c>
    </row>
    <row r="4487" spans="1:3">
      <c r="A4487" s="277">
        <v>39891.9375</v>
      </c>
      <c r="B4487" s="1">
        <v>12.4</v>
      </c>
      <c r="C4487" s="1">
        <v>54.3</v>
      </c>
    </row>
    <row r="4488" spans="1:3">
      <c r="A4488" s="277">
        <v>39891.958333333336</v>
      </c>
      <c r="B4488" s="1">
        <v>12.3</v>
      </c>
      <c r="C4488" s="1">
        <v>54.2</v>
      </c>
    </row>
    <row r="4489" spans="1:3">
      <c r="A4489" s="277">
        <v>39891.979166666664</v>
      </c>
      <c r="B4489" s="1">
        <v>12.3</v>
      </c>
      <c r="C4489" s="1">
        <v>54.2</v>
      </c>
    </row>
    <row r="4490" spans="1:3">
      <c r="A4490" s="277">
        <v>39892</v>
      </c>
      <c r="B4490" s="1">
        <v>12.3</v>
      </c>
      <c r="C4490" s="1">
        <v>54.1</v>
      </c>
    </row>
    <row r="4491" spans="1:3">
      <c r="A4491" s="277">
        <v>39892.020833333336</v>
      </c>
      <c r="B4491" s="1">
        <v>12.2</v>
      </c>
      <c r="C4491" s="1">
        <v>54</v>
      </c>
    </row>
    <row r="4492" spans="1:3">
      <c r="A4492" s="277">
        <v>39892.041666666664</v>
      </c>
      <c r="B4492" s="1">
        <v>12.2</v>
      </c>
      <c r="C4492" s="1">
        <v>53.9</v>
      </c>
    </row>
    <row r="4493" spans="1:3">
      <c r="A4493" s="277">
        <v>39892.0625</v>
      </c>
      <c r="B4493" s="1">
        <v>12.1</v>
      </c>
      <c r="C4493" s="1">
        <v>53.8</v>
      </c>
    </row>
    <row r="4494" spans="1:3">
      <c r="A4494" s="277">
        <v>39892.083333333336</v>
      </c>
      <c r="B4494" s="1">
        <v>12</v>
      </c>
      <c r="C4494" s="1">
        <v>53.6</v>
      </c>
    </row>
    <row r="4495" spans="1:3">
      <c r="A4495" s="277">
        <v>39892.104166666664</v>
      </c>
      <c r="B4495" s="1">
        <v>11.9</v>
      </c>
      <c r="C4495" s="1">
        <v>53.4</v>
      </c>
    </row>
    <row r="4496" spans="1:3">
      <c r="A4496" s="277">
        <v>39892.125</v>
      </c>
      <c r="B4496" s="1">
        <v>11.8</v>
      </c>
      <c r="C4496" s="1">
        <v>53.3</v>
      </c>
    </row>
    <row r="4497" spans="1:3">
      <c r="A4497" s="277">
        <v>39892.145833333336</v>
      </c>
      <c r="B4497" s="1">
        <v>11.7</v>
      </c>
      <c r="C4497" s="1">
        <v>53</v>
      </c>
    </row>
    <row r="4498" spans="1:3">
      <c r="A4498" s="277">
        <v>39892.166666666664</v>
      </c>
      <c r="B4498" s="1">
        <v>11.6</v>
      </c>
      <c r="C4498" s="1">
        <v>52.8</v>
      </c>
    </row>
    <row r="4499" spans="1:3">
      <c r="A4499" s="277">
        <v>39892.1875</v>
      </c>
      <c r="B4499" s="1">
        <v>11.4</v>
      </c>
      <c r="C4499" s="1">
        <v>52.6</v>
      </c>
    </row>
    <row r="4500" spans="1:3">
      <c r="A4500" s="277">
        <v>39892.208333333336</v>
      </c>
      <c r="B4500" s="1">
        <v>11.3</v>
      </c>
      <c r="C4500" s="1">
        <v>52.3</v>
      </c>
    </row>
    <row r="4501" spans="1:3">
      <c r="A4501" s="277">
        <v>39892.229166666664</v>
      </c>
      <c r="B4501" s="1">
        <v>11.2</v>
      </c>
      <c r="C4501" s="1">
        <v>52.2</v>
      </c>
    </row>
    <row r="4502" spans="1:3">
      <c r="A4502" s="277">
        <v>39892.25</v>
      </c>
      <c r="B4502" s="1">
        <v>11.1</v>
      </c>
      <c r="C4502" s="1">
        <v>51.9</v>
      </c>
    </row>
    <row r="4503" spans="1:3">
      <c r="A4503" s="277">
        <v>39892.270833333336</v>
      </c>
      <c r="B4503" s="1">
        <v>11</v>
      </c>
      <c r="C4503" s="1">
        <v>51.8</v>
      </c>
    </row>
    <row r="4504" spans="1:3">
      <c r="A4504" s="277">
        <v>39892.291666666664</v>
      </c>
      <c r="B4504" s="1">
        <v>10.9</v>
      </c>
      <c r="C4504" s="1">
        <v>51.6</v>
      </c>
    </row>
    <row r="4505" spans="1:3">
      <c r="A4505" s="277">
        <v>39892.3125</v>
      </c>
      <c r="B4505" s="1">
        <v>10.8</v>
      </c>
      <c r="C4505" s="1">
        <v>51.4</v>
      </c>
    </row>
    <row r="4506" spans="1:3">
      <c r="A4506" s="277">
        <v>39892.333333333336</v>
      </c>
      <c r="B4506" s="1">
        <v>10.7</v>
      </c>
      <c r="C4506" s="1">
        <v>51.2</v>
      </c>
    </row>
    <row r="4507" spans="1:3">
      <c r="A4507" s="277">
        <v>39892.354166666664</v>
      </c>
      <c r="B4507" s="1">
        <v>10.6</v>
      </c>
      <c r="C4507" s="1">
        <v>51.1</v>
      </c>
    </row>
    <row r="4508" spans="1:3">
      <c r="A4508" s="277">
        <v>39892.375</v>
      </c>
      <c r="B4508" s="1">
        <v>10.6</v>
      </c>
      <c r="C4508" s="1">
        <v>51</v>
      </c>
    </row>
    <row r="4509" spans="1:3">
      <c r="A4509" s="277">
        <v>39892.395833333336</v>
      </c>
      <c r="B4509" s="1">
        <v>10.6</v>
      </c>
      <c r="C4509" s="1">
        <v>51</v>
      </c>
    </row>
    <row r="4510" spans="1:3">
      <c r="A4510" s="277">
        <v>39892.416666666664</v>
      </c>
      <c r="B4510" s="1">
        <v>10.6</v>
      </c>
      <c r="C4510" s="1">
        <v>51.1</v>
      </c>
    </row>
    <row r="4511" spans="1:3">
      <c r="A4511" s="277">
        <v>39892.4375</v>
      </c>
      <c r="B4511" s="1">
        <v>10.6</v>
      </c>
      <c r="C4511" s="1">
        <v>51.1</v>
      </c>
    </row>
    <row r="4512" spans="1:3">
      <c r="A4512" s="277">
        <v>39892.458333333336</v>
      </c>
      <c r="B4512" s="1">
        <v>10.7</v>
      </c>
      <c r="C4512" s="1">
        <v>51.3</v>
      </c>
    </row>
    <row r="4513" spans="1:3">
      <c r="A4513" s="277">
        <v>39892.479166666664</v>
      </c>
      <c r="B4513" s="1">
        <v>10.8</v>
      </c>
      <c r="C4513" s="1">
        <v>51.5</v>
      </c>
    </row>
    <row r="4514" spans="1:3">
      <c r="A4514" s="277">
        <v>39892.5</v>
      </c>
      <c r="B4514" s="1">
        <v>11</v>
      </c>
      <c r="C4514" s="1">
        <v>51.9</v>
      </c>
    </row>
    <row r="4515" spans="1:3">
      <c r="A4515" s="277">
        <v>39892.520833333336</v>
      </c>
      <c r="B4515" s="1">
        <v>11.3</v>
      </c>
      <c r="C4515" s="1">
        <v>52.3</v>
      </c>
    </row>
    <row r="4516" spans="1:3">
      <c r="A4516" s="277">
        <v>39892.541666666664</v>
      </c>
      <c r="B4516" s="1">
        <v>11.5</v>
      </c>
      <c r="C4516" s="1">
        <v>52.7</v>
      </c>
    </row>
    <row r="4517" spans="1:3">
      <c r="A4517" s="277">
        <v>39892.5625</v>
      </c>
      <c r="B4517" s="1">
        <v>11.7</v>
      </c>
      <c r="C4517" s="1">
        <v>53.1</v>
      </c>
    </row>
    <row r="4518" spans="1:3">
      <c r="A4518" s="277">
        <v>39892.583333333336</v>
      </c>
      <c r="B4518" s="1">
        <v>12</v>
      </c>
      <c r="C4518" s="1">
        <v>53.6</v>
      </c>
    </row>
    <row r="4519" spans="1:3">
      <c r="A4519" s="277">
        <v>39892.604166666664</v>
      </c>
      <c r="B4519" s="1">
        <v>12.2</v>
      </c>
      <c r="C4519" s="1">
        <v>53.9</v>
      </c>
    </row>
    <row r="4520" spans="1:3">
      <c r="A4520" s="277">
        <v>39892.625</v>
      </c>
      <c r="B4520" s="1">
        <v>12.4</v>
      </c>
      <c r="C4520" s="1">
        <v>54.3</v>
      </c>
    </row>
    <row r="4521" spans="1:3">
      <c r="A4521" s="277">
        <v>39892.645833333336</v>
      </c>
      <c r="B4521" s="1">
        <v>12.5</v>
      </c>
      <c r="C4521" s="1">
        <v>54.6</v>
      </c>
    </row>
    <row r="4522" spans="1:3">
      <c r="A4522" s="277">
        <v>39892.666666666664</v>
      </c>
      <c r="B4522" s="1">
        <v>12.7</v>
      </c>
      <c r="C4522" s="1">
        <v>54.8</v>
      </c>
    </row>
    <row r="4523" spans="1:3">
      <c r="A4523" s="277">
        <v>39892.6875</v>
      </c>
      <c r="B4523" s="1">
        <v>12.8</v>
      </c>
      <c r="C4523" s="1">
        <v>55</v>
      </c>
    </row>
    <row r="4524" spans="1:3">
      <c r="A4524" s="277">
        <v>39892.708333333336</v>
      </c>
      <c r="B4524" s="1">
        <v>12.9</v>
      </c>
      <c r="C4524" s="1">
        <v>55.2</v>
      </c>
    </row>
    <row r="4525" spans="1:3">
      <c r="A4525" s="277">
        <v>39892.729166666664</v>
      </c>
      <c r="B4525" s="1">
        <v>13</v>
      </c>
      <c r="C4525" s="1">
        <v>55.4</v>
      </c>
    </row>
    <row r="4526" spans="1:3">
      <c r="A4526" s="277">
        <v>39892.75</v>
      </c>
      <c r="B4526" s="1">
        <v>13</v>
      </c>
      <c r="C4526" s="1">
        <v>55.4</v>
      </c>
    </row>
    <row r="4527" spans="1:3">
      <c r="A4527" s="277">
        <v>39892.770833333336</v>
      </c>
      <c r="B4527" s="1">
        <v>13</v>
      </c>
      <c r="C4527" s="1">
        <v>55.4</v>
      </c>
    </row>
    <row r="4528" spans="1:3">
      <c r="A4528" s="277">
        <v>39892.791666666664</v>
      </c>
      <c r="B4528" s="1">
        <v>12.9</v>
      </c>
      <c r="C4528" s="1">
        <v>55.3</v>
      </c>
    </row>
    <row r="4529" spans="1:3">
      <c r="A4529" s="277">
        <v>39892.8125</v>
      </c>
      <c r="B4529" s="1">
        <v>12.9</v>
      </c>
      <c r="C4529" s="1">
        <v>55.2</v>
      </c>
    </row>
    <row r="4530" spans="1:3">
      <c r="A4530" s="277">
        <v>39892.833333333336</v>
      </c>
      <c r="B4530" s="1">
        <v>12.8</v>
      </c>
      <c r="C4530" s="1">
        <v>55</v>
      </c>
    </row>
    <row r="4531" spans="1:3">
      <c r="A4531" s="277">
        <v>39892.854166666664</v>
      </c>
      <c r="B4531" s="1">
        <v>12.8</v>
      </c>
      <c r="C4531" s="1">
        <v>55</v>
      </c>
    </row>
    <row r="4532" spans="1:3">
      <c r="A4532" s="277">
        <v>39892.875</v>
      </c>
      <c r="B4532" s="1">
        <v>12.7</v>
      </c>
      <c r="C4532" s="1">
        <v>54.9</v>
      </c>
    </row>
    <row r="4533" spans="1:3">
      <c r="A4533" s="277">
        <v>39892.895833333336</v>
      </c>
      <c r="B4533" s="1">
        <v>12.7</v>
      </c>
      <c r="C4533" s="1">
        <v>54.8</v>
      </c>
    </row>
    <row r="4534" spans="1:3">
      <c r="A4534" s="277">
        <v>39892.916666666664</v>
      </c>
      <c r="B4534" s="1">
        <v>12.6</v>
      </c>
      <c r="C4534" s="1">
        <v>54.7</v>
      </c>
    </row>
    <row r="4535" spans="1:3">
      <c r="A4535" s="277">
        <v>39892.9375</v>
      </c>
      <c r="B4535" s="1">
        <v>12.6</v>
      </c>
      <c r="C4535" s="1">
        <v>54.7</v>
      </c>
    </row>
    <row r="4536" spans="1:3">
      <c r="A4536" s="277">
        <v>39892.958333333336</v>
      </c>
      <c r="B4536" s="1">
        <v>12.6</v>
      </c>
      <c r="C4536" s="1">
        <v>54.6</v>
      </c>
    </row>
    <row r="4537" spans="1:3">
      <c r="A4537" s="277">
        <v>39892.979166666664</v>
      </c>
      <c r="B4537" s="1">
        <v>12.6</v>
      </c>
      <c r="C4537" s="1">
        <v>54.6</v>
      </c>
    </row>
    <row r="4538" spans="1:3">
      <c r="A4538" s="277">
        <v>39893</v>
      </c>
      <c r="B4538" s="1">
        <v>12.5</v>
      </c>
      <c r="C4538" s="1">
        <v>54.5</v>
      </c>
    </row>
    <row r="4539" spans="1:3">
      <c r="A4539" s="277">
        <v>39893.020833333336</v>
      </c>
      <c r="B4539" s="1">
        <v>12.5</v>
      </c>
      <c r="C4539" s="1">
        <v>54.4</v>
      </c>
    </row>
    <row r="4540" spans="1:3">
      <c r="A4540" s="277">
        <v>39893.041666666664</v>
      </c>
      <c r="B4540" s="1">
        <v>12.4</v>
      </c>
      <c r="C4540" s="1">
        <v>54.3</v>
      </c>
    </row>
    <row r="4541" spans="1:3">
      <c r="A4541" s="277">
        <v>39893.0625</v>
      </c>
      <c r="B4541" s="1">
        <v>12.3</v>
      </c>
      <c r="C4541" s="1">
        <v>54.2</v>
      </c>
    </row>
    <row r="4542" spans="1:3">
      <c r="A4542" s="277">
        <v>39893.083333333336</v>
      </c>
      <c r="B4542" s="1">
        <v>12.2</v>
      </c>
      <c r="C4542" s="1">
        <v>54</v>
      </c>
    </row>
    <row r="4543" spans="1:3">
      <c r="A4543" s="277">
        <v>39893.104166666664</v>
      </c>
      <c r="B4543" s="1">
        <v>12.1</v>
      </c>
      <c r="C4543" s="1">
        <v>53.9</v>
      </c>
    </row>
    <row r="4544" spans="1:3">
      <c r="A4544" s="277">
        <v>39893.125</v>
      </c>
      <c r="B4544" s="1">
        <v>12.1</v>
      </c>
      <c r="C4544" s="1">
        <v>53.7</v>
      </c>
    </row>
    <row r="4545" spans="1:3">
      <c r="A4545" s="277">
        <v>39893.145833333336</v>
      </c>
      <c r="B4545" s="1">
        <v>12</v>
      </c>
      <c r="C4545" s="1">
        <v>53.5</v>
      </c>
    </row>
    <row r="4546" spans="1:3">
      <c r="A4546" s="277">
        <v>39893.166666666664</v>
      </c>
      <c r="B4546" s="1">
        <v>11.9</v>
      </c>
      <c r="C4546" s="1">
        <v>53.4</v>
      </c>
    </row>
    <row r="4547" spans="1:3">
      <c r="A4547" s="277">
        <v>39893.1875</v>
      </c>
      <c r="B4547" s="1">
        <v>11.8</v>
      </c>
      <c r="C4547" s="1">
        <v>53.2</v>
      </c>
    </row>
    <row r="4548" spans="1:3">
      <c r="A4548" s="277">
        <v>39893.208333333336</v>
      </c>
      <c r="B4548" s="1">
        <v>11.7</v>
      </c>
      <c r="C4548" s="1">
        <v>53</v>
      </c>
    </row>
    <row r="4549" spans="1:3">
      <c r="A4549" s="277">
        <v>39893.229166666664</v>
      </c>
      <c r="B4549" s="1">
        <v>11.6</v>
      </c>
      <c r="C4549" s="1">
        <v>52.9</v>
      </c>
    </row>
    <row r="4550" spans="1:3">
      <c r="A4550" s="277">
        <v>39893.25</v>
      </c>
      <c r="B4550" s="1">
        <v>11.5</v>
      </c>
      <c r="C4550" s="1">
        <v>52.8</v>
      </c>
    </row>
    <row r="4551" spans="1:3">
      <c r="A4551" s="277">
        <v>39893.270833333336</v>
      </c>
      <c r="B4551" s="1">
        <v>11.4</v>
      </c>
      <c r="C4551" s="1">
        <v>52.6</v>
      </c>
    </row>
    <row r="4552" spans="1:3">
      <c r="A4552" s="277">
        <v>39893.291666666664</v>
      </c>
      <c r="B4552" s="1">
        <v>11.4</v>
      </c>
      <c r="C4552" s="1">
        <v>52.5</v>
      </c>
    </row>
    <row r="4553" spans="1:3">
      <c r="A4553" s="277">
        <v>39893.3125</v>
      </c>
      <c r="B4553" s="1">
        <v>11.3</v>
      </c>
      <c r="C4553" s="1">
        <v>52.3</v>
      </c>
    </row>
    <row r="4554" spans="1:3">
      <c r="A4554" s="277">
        <v>39893.333333333336</v>
      </c>
      <c r="B4554" s="1">
        <v>11.2</v>
      </c>
      <c r="C4554" s="1">
        <v>52.1</v>
      </c>
    </row>
    <row r="4555" spans="1:3">
      <c r="A4555" s="277">
        <v>39893.354166666664</v>
      </c>
      <c r="B4555" s="1">
        <v>11.1</v>
      </c>
      <c r="C4555" s="1">
        <v>51.9</v>
      </c>
    </row>
    <row r="4556" spans="1:3">
      <c r="A4556" s="277">
        <v>39893.375</v>
      </c>
      <c r="B4556" s="1">
        <v>11</v>
      </c>
      <c r="C4556" s="1">
        <v>51.8</v>
      </c>
    </row>
    <row r="4557" spans="1:3">
      <c r="A4557" s="277">
        <v>39893.395833333336</v>
      </c>
      <c r="B4557" s="1">
        <v>10.9</v>
      </c>
      <c r="C4557" s="1">
        <v>51.6</v>
      </c>
    </row>
    <row r="4558" spans="1:3">
      <c r="A4558" s="277">
        <v>39893.416666666664</v>
      </c>
      <c r="B4558" s="1">
        <v>10.9</v>
      </c>
      <c r="C4558" s="1">
        <v>51.5</v>
      </c>
    </row>
    <row r="4559" spans="1:3">
      <c r="A4559" s="277">
        <v>39893.4375</v>
      </c>
      <c r="B4559" s="1">
        <v>10.8</v>
      </c>
      <c r="C4559" s="1">
        <v>51.5</v>
      </c>
    </row>
    <row r="4560" spans="1:3">
      <c r="A4560" s="277">
        <v>39893.458333333336</v>
      </c>
      <c r="B4560" s="1">
        <v>10.8</v>
      </c>
      <c r="C4560" s="1">
        <v>51.5</v>
      </c>
    </row>
    <row r="4561" spans="1:3">
      <c r="A4561" s="277">
        <v>39893.479166666664</v>
      </c>
      <c r="B4561" s="1">
        <v>10.8</v>
      </c>
      <c r="C4561" s="1">
        <v>51.5</v>
      </c>
    </row>
    <row r="4562" spans="1:3">
      <c r="A4562" s="277">
        <v>39893.5</v>
      </c>
      <c r="B4562" s="1">
        <v>10.8</v>
      </c>
      <c r="C4562" s="1">
        <v>51.5</v>
      </c>
    </row>
    <row r="4563" spans="1:3">
      <c r="A4563" s="277">
        <v>39893.520833333336</v>
      </c>
      <c r="B4563" s="1">
        <v>10.9</v>
      </c>
      <c r="C4563" s="1">
        <v>51.6</v>
      </c>
    </row>
    <row r="4564" spans="1:3">
      <c r="A4564" s="277">
        <v>39893.541666666664</v>
      </c>
      <c r="B4564" s="1">
        <v>10.9</v>
      </c>
      <c r="C4564" s="1">
        <v>51.6</v>
      </c>
    </row>
    <row r="4565" spans="1:3">
      <c r="A4565" s="277">
        <v>39893.5625</v>
      </c>
      <c r="B4565" s="1">
        <v>11</v>
      </c>
      <c r="C4565" s="1">
        <v>51.7</v>
      </c>
    </row>
    <row r="4566" spans="1:3">
      <c r="A4566" s="277">
        <v>39893.583333333336</v>
      </c>
      <c r="B4566" s="1">
        <v>11.1</v>
      </c>
      <c r="C4566" s="1">
        <v>52</v>
      </c>
    </row>
    <row r="4567" spans="1:3">
      <c r="A4567" s="277">
        <v>39893.604166666664</v>
      </c>
      <c r="B4567" s="1">
        <v>11.2</v>
      </c>
      <c r="C4567" s="1">
        <v>52.2</v>
      </c>
    </row>
    <row r="4568" spans="1:3">
      <c r="A4568" s="277">
        <v>39893.625</v>
      </c>
      <c r="B4568" s="1">
        <v>11.3</v>
      </c>
      <c r="C4568" s="1">
        <v>52.4</v>
      </c>
    </row>
    <row r="4569" spans="1:3">
      <c r="A4569" s="277">
        <v>39893.645833333336</v>
      </c>
      <c r="B4569" s="1">
        <v>11.4</v>
      </c>
      <c r="C4569" s="1">
        <v>52.6</v>
      </c>
    </row>
    <row r="4570" spans="1:3">
      <c r="A4570" s="277">
        <v>39893.666666666664</v>
      </c>
      <c r="B4570" s="1">
        <v>11.5</v>
      </c>
      <c r="C4570" s="1">
        <v>52.7</v>
      </c>
    </row>
    <row r="4571" spans="1:3">
      <c r="A4571" s="277">
        <v>39893.6875</v>
      </c>
      <c r="B4571" s="1">
        <v>11.4</v>
      </c>
      <c r="C4571" s="1">
        <v>52.6</v>
      </c>
    </row>
    <row r="4572" spans="1:3">
      <c r="A4572" s="277">
        <v>39893.708333333336</v>
      </c>
      <c r="B4572" s="1">
        <v>11.3</v>
      </c>
      <c r="C4572" s="1">
        <v>52.4</v>
      </c>
    </row>
    <row r="4573" spans="1:3">
      <c r="A4573" s="277">
        <v>39893.729166666664</v>
      </c>
      <c r="B4573" s="1">
        <v>11.3</v>
      </c>
      <c r="C4573" s="1">
        <v>52.3</v>
      </c>
    </row>
    <row r="4574" spans="1:3">
      <c r="A4574" s="277">
        <v>39893.75</v>
      </c>
      <c r="B4574" s="1">
        <v>11.3</v>
      </c>
      <c r="C4574" s="1">
        <v>52.3</v>
      </c>
    </row>
    <row r="4575" spans="1:3">
      <c r="A4575" s="277">
        <v>39893.770833333336</v>
      </c>
      <c r="B4575" s="1">
        <v>11.2</v>
      </c>
      <c r="C4575" s="1">
        <v>52.2</v>
      </c>
    </row>
    <row r="4576" spans="1:3">
      <c r="A4576" s="277">
        <v>39893.791666666664</v>
      </c>
      <c r="B4576" s="1">
        <v>11.2</v>
      </c>
      <c r="C4576" s="1">
        <v>52.2</v>
      </c>
    </row>
    <row r="4577" spans="1:3">
      <c r="A4577" s="277">
        <v>39893.8125</v>
      </c>
      <c r="B4577" s="1">
        <v>11.2</v>
      </c>
      <c r="C4577" s="1">
        <v>52.1</v>
      </c>
    </row>
    <row r="4578" spans="1:3">
      <c r="A4578" s="277">
        <v>39893.833333333336</v>
      </c>
      <c r="B4578" s="1">
        <v>11.1</v>
      </c>
      <c r="C4578" s="1">
        <v>52</v>
      </c>
    </row>
    <row r="4579" spans="1:3">
      <c r="A4579" s="277">
        <v>39893.854166666664</v>
      </c>
      <c r="B4579" s="1">
        <v>11.1</v>
      </c>
      <c r="C4579" s="1">
        <v>51.9</v>
      </c>
    </row>
    <row r="4580" spans="1:3">
      <c r="A4580" s="277">
        <v>39893.875</v>
      </c>
      <c r="B4580" s="1">
        <v>11</v>
      </c>
      <c r="C4580" s="1">
        <v>51.8</v>
      </c>
    </row>
    <row r="4581" spans="1:3">
      <c r="A4581" s="277">
        <v>39893.895833333336</v>
      </c>
      <c r="B4581" s="1">
        <v>11</v>
      </c>
      <c r="C4581" s="1">
        <v>51.7</v>
      </c>
    </row>
    <row r="4582" spans="1:3">
      <c r="A4582" s="277">
        <v>39893.916666666664</v>
      </c>
      <c r="B4582" s="1">
        <v>10.9</v>
      </c>
      <c r="C4582" s="1">
        <v>51.7</v>
      </c>
    </row>
    <row r="4583" spans="1:3">
      <c r="A4583" s="277">
        <v>39893.9375</v>
      </c>
      <c r="B4583" s="1">
        <v>10.9</v>
      </c>
      <c r="C4583" s="1">
        <v>51.6</v>
      </c>
    </row>
    <row r="4584" spans="1:3">
      <c r="A4584" s="277">
        <v>39893.958333333336</v>
      </c>
      <c r="B4584" s="1">
        <v>10.9</v>
      </c>
      <c r="C4584" s="1">
        <v>51.6</v>
      </c>
    </row>
    <row r="4585" spans="1:3">
      <c r="A4585" s="277">
        <v>39893.979166666664</v>
      </c>
      <c r="B4585" s="1">
        <v>10.9</v>
      </c>
      <c r="C4585" s="1">
        <v>51.5</v>
      </c>
    </row>
    <row r="4586" spans="1:3">
      <c r="A4586" s="277">
        <v>39894</v>
      </c>
      <c r="B4586" s="1">
        <v>10.8</v>
      </c>
      <c r="C4586" s="1">
        <v>51.5</v>
      </c>
    </row>
    <row r="4587" spans="1:3">
      <c r="A4587" s="277">
        <v>39894.020833333336</v>
      </c>
      <c r="B4587" s="1">
        <v>10.7</v>
      </c>
      <c r="C4587" s="1">
        <v>51.3</v>
      </c>
    </row>
    <row r="4588" spans="1:3">
      <c r="A4588" s="277">
        <v>39894.041666666664</v>
      </c>
      <c r="B4588" s="1">
        <v>10.7</v>
      </c>
      <c r="C4588" s="1">
        <v>51.2</v>
      </c>
    </row>
    <row r="4589" spans="1:3">
      <c r="A4589" s="277">
        <v>39894.0625</v>
      </c>
      <c r="B4589" s="1">
        <v>10.6</v>
      </c>
      <c r="C4589" s="1">
        <v>51.1</v>
      </c>
    </row>
    <row r="4590" spans="1:3">
      <c r="A4590" s="277">
        <v>39894.083333333336</v>
      </c>
      <c r="B4590" s="1">
        <v>10.6</v>
      </c>
      <c r="C4590" s="1">
        <v>51</v>
      </c>
    </row>
    <row r="4591" spans="1:3">
      <c r="A4591" s="277">
        <v>39894.104166666664</v>
      </c>
      <c r="B4591" s="1">
        <v>10.5</v>
      </c>
      <c r="C4591" s="1">
        <v>50.8</v>
      </c>
    </row>
    <row r="4592" spans="1:3">
      <c r="A4592" s="277">
        <v>39894.125</v>
      </c>
      <c r="B4592" s="1">
        <v>10.4</v>
      </c>
      <c r="C4592" s="1">
        <v>50.8</v>
      </c>
    </row>
    <row r="4593" spans="1:3">
      <c r="A4593" s="277">
        <v>39894.145833333336</v>
      </c>
      <c r="B4593" s="1">
        <v>10.3</v>
      </c>
      <c r="C4593" s="1">
        <v>50.6</v>
      </c>
    </row>
    <row r="4594" spans="1:3">
      <c r="A4594" s="277">
        <v>39894.166666666664</v>
      </c>
      <c r="B4594" s="1">
        <v>10.199999999999999</v>
      </c>
      <c r="C4594" s="1">
        <v>50.4</v>
      </c>
    </row>
    <row r="4595" spans="1:3">
      <c r="A4595" s="277">
        <v>39894.1875</v>
      </c>
      <c r="B4595" s="1">
        <v>10.1</v>
      </c>
      <c r="C4595" s="1">
        <v>50.2</v>
      </c>
    </row>
    <row r="4596" spans="1:3">
      <c r="A4596" s="277">
        <v>39894.208333333336</v>
      </c>
      <c r="B4596" s="1">
        <v>10.1</v>
      </c>
      <c r="C4596" s="1">
        <v>50.1</v>
      </c>
    </row>
    <row r="4597" spans="1:3">
      <c r="A4597" s="277">
        <v>39894.229166666664</v>
      </c>
      <c r="B4597" s="1">
        <v>10</v>
      </c>
      <c r="C4597" s="1">
        <v>50</v>
      </c>
    </row>
    <row r="4598" spans="1:3">
      <c r="A4598" s="277">
        <v>39894.25</v>
      </c>
      <c r="B4598" s="1">
        <v>9.9</v>
      </c>
      <c r="C4598" s="1">
        <v>49.8</v>
      </c>
    </row>
    <row r="4599" spans="1:3">
      <c r="A4599" s="277">
        <v>39894.270833333336</v>
      </c>
      <c r="B4599" s="1">
        <v>9.8000000000000007</v>
      </c>
      <c r="C4599" s="1">
        <v>49.7</v>
      </c>
    </row>
    <row r="4600" spans="1:3">
      <c r="A4600" s="277">
        <v>39894.291666666664</v>
      </c>
      <c r="B4600" s="1">
        <v>9.8000000000000007</v>
      </c>
      <c r="C4600" s="1">
        <v>49.6</v>
      </c>
    </row>
    <row r="4601" spans="1:3">
      <c r="A4601" s="277">
        <v>39894.3125</v>
      </c>
      <c r="B4601" s="1">
        <v>9.6999999999999993</v>
      </c>
      <c r="C4601" s="1">
        <v>49.4</v>
      </c>
    </row>
    <row r="4602" spans="1:3">
      <c r="A4602" s="277">
        <v>39894.333333333336</v>
      </c>
      <c r="B4602" s="1">
        <v>9.6</v>
      </c>
      <c r="C4602" s="1">
        <v>49.2</v>
      </c>
    </row>
    <row r="4603" spans="1:3">
      <c r="A4603" s="277">
        <v>39894.354166666664</v>
      </c>
      <c r="B4603" s="1">
        <v>9.5</v>
      </c>
      <c r="C4603" s="1">
        <v>49.2</v>
      </c>
    </row>
    <row r="4604" spans="1:3">
      <c r="A4604" s="277">
        <v>39894.375</v>
      </c>
      <c r="B4604" s="1">
        <v>9.5</v>
      </c>
      <c r="C4604" s="1">
        <v>49.2</v>
      </c>
    </row>
    <row r="4605" spans="1:3">
      <c r="A4605" s="277">
        <v>39894.395833333336</v>
      </c>
      <c r="B4605" s="1">
        <v>9.5</v>
      </c>
      <c r="C4605" s="1">
        <v>49.2</v>
      </c>
    </row>
    <row r="4606" spans="1:3">
      <c r="A4606" s="277">
        <v>39894.416666666664</v>
      </c>
      <c r="B4606" s="1">
        <v>9.6</v>
      </c>
      <c r="C4606" s="1">
        <v>49.2</v>
      </c>
    </row>
    <row r="4607" spans="1:3">
      <c r="A4607" s="277">
        <v>39894.4375</v>
      </c>
      <c r="B4607" s="1">
        <v>9.6</v>
      </c>
      <c r="C4607" s="1">
        <v>49.3</v>
      </c>
    </row>
    <row r="4608" spans="1:3">
      <c r="A4608" s="277">
        <v>39894.458333333336</v>
      </c>
      <c r="B4608" s="1">
        <v>9.6999999999999993</v>
      </c>
      <c r="C4608" s="1">
        <v>49.4</v>
      </c>
    </row>
    <row r="4609" spans="1:3">
      <c r="A4609" s="277">
        <v>39894.479166666664</v>
      </c>
      <c r="B4609" s="1">
        <v>9.8000000000000007</v>
      </c>
      <c r="C4609" s="1">
        <v>49.6</v>
      </c>
    </row>
    <row r="4610" spans="1:3">
      <c r="A4610" s="277">
        <v>39894.5</v>
      </c>
      <c r="B4610" s="1">
        <v>10</v>
      </c>
      <c r="C4610" s="1">
        <v>50</v>
      </c>
    </row>
    <row r="4611" spans="1:3">
      <c r="A4611" s="277">
        <v>39894.520833333336</v>
      </c>
      <c r="B4611" s="1">
        <v>10.1</v>
      </c>
      <c r="C4611" s="1">
        <v>50.3</v>
      </c>
    </row>
    <row r="4612" spans="1:3">
      <c r="A4612" s="277">
        <v>39894.541666666664</v>
      </c>
      <c r="B4612" s="1">
        <v>10.4</v>
      </c>
      <c r="C4612" s="1">
        <v>50.7</v>
      </c>
    </row>
    <row r="4613" spans="1:3">
      <c r="A4613" s="277">
        <v>39894.5625</v>
      </c>
      <c r="B4613" s="1">
        <v>10.5</v>
      </c>
      <c r="C4613" s="1">
        <v>50.9</v>
      </c>
    </row>
    <row r="4614" spans="1:3">
      <c r="A4614" s="277">
        <v>39894.583333333336</v>
      </c>
      <c r="B4614" s="1">
        <v>10.6</v>
      </c>
      <c r="C4614" s="1">
        <v>51.1</v>
      </c>
    </row>
    <row r="4615" spans="1:3">
      <c r="A4615" s="277">
        <v>39894.604166666664</v>
      </c>
      <c r="B4615" s="1">
        <v>10.7</v>
      </c>
      <c r="C4615" s="1">
        <v>51.2</v>
      </c>
    </row>
    <row r="4616" spans="1:3">
      <c r="A4616" s="277">
        <v>39894.625</v>
      </c>
      <c r="B4616" s="1">
        <v>10.9</v>
      </c>
      <c r="C4616" s="1">
        <v>51.6</v>
      </c>
    </row>
    <row r="4617" spans="1:3">
      <c r="A4617" s="277">
        <v>39894.645833333336</v>
      </c>
      <c r="B4617" s="1">
        <v>11</v>
      </c>
      <c r="C4617" s="1">
        <v>51.9</v>
      </c>
    </row>
    <row r="4618" spans="1:3">
      <c r="A4618" s="277">
        <v>39894.666666666664</v>
      </c>
      <c r="B4618" s="1">
        <v>11.2</v>
      </c>
      <c r="C4618" s="1">
        <v>52.2</v>
      </c>
    </row>
    <row r="4619" spans="1:3">
      <c r="A4619" s="277">
        <v>39894.6875</v>
      </c>
      <c r="B4619" s="1">
        <v>11.3</v>
      </c>
      <c r="C4619" s="1">
        <v>52.4</v>
      </c>
    </row>
    <row r="4620" spans="1:3">
      <c r="A4620" s="277">
        <v>39894.708333333336</v>
      </c>
      <c r="B4620" s="1">
        <v>11.3</v>
      </c>
      <c r="C4620" s="1">
        <v>52.3</v>
      </c>
    </row>
    <row r="4621" spans="1:3">
      <c r="A4621" s="277">
        <v>39894.729166666664</v>
      </c>
      <c r="B4621" s="1">
        <v>11.1</v>
      </c>
      <c r="C4621" s="1">
        <v>52</v>
      </c>
    </row>
    <row r="4622" spans="1:3">
      <c r="A4622" s="277">
        <v>39894.75</v>
      </c>
      <c r="B4622" s="1">
        <v>11</v>
      </c>
      <c r="C4622" s="1">
        <v>51.8</v>
      </c>
    </row>
    <row r="4623" spans="1:3">
      <c r="A4623" s="277">
        <v>39894.770833333336</v>
      </c>
      <c r="B4623" s="1">
        <v>10.8</v>
      </c>
      <c r="C4623" s="1">
        <v>51.5</v>
      </c>
    </row>
    <row r="4624" spans="1:3">
      <c r="A4624" s="277">
        <v>39894.791666666664</v>
      </c>
      <c r="B4624" s="1">
        <v>10.7</v>
      </c>
      <c r="C4624" s="1">
        <v>51.2</v>
      </c>
    </row>
    <row r="4625" spans="1:3">
      <c r="A4625" s="277">
        <v>39894.8125</v>
      </c>
      <c r="B4625" s="1">
        <v>10.5</v>
      </c>
      <c r="C4625" s="1">
        <v>51</v>
      </c>
    </row>
    <row r="4626" spans="1:3">
      <c r="A4626" s="277">
        <v>39894.833333333336</v>
      </c>
      <c r="B4626" s="1">
        <v>10.4</v>
      </c>
      <c r="C4626" s="1">
        <v>50.7</v>
      </c>
    </row>
    <row r="4627" spans="1:3">
      <c r="A4627" s="277">
        <v>39894.854166666664</v>
      </c>
      <c r="B4627" s="1">
        <v>10.199999999999999</v>
      </c>
      <c r="C4627" s="1">
        <v>50.3</v>
      </c>
    </row>
    <row r="4628" spans="1:3">
      <c r="A4628" s="277">
        <v>39894.875</v>
      </c>
      <c r="B4628" s="1">
        <v>10</v>
      </c>
      <c r="C4628" s="1">
        <v>50</v>
      </c>
    </row>
    <row r="4629" spans="1:3">
      <c r="A4629" s="277">
        <v>39894.895833333336</v>
      </c>
      <c r="B4629" s="1">
        <v>9.9</v>
      </c>
      <c r="C4629" s="1">
        <v>49.8</v>
      </c>
    </row>
    <row r="4630" spans="1:3">
      <c r="A4630" s="277">
        <v>39894.916666666664</v>
      </c>
      <c r="B4630" s="1">
        <v>9.8000000000000007</v>
      </c>
      <c r="C4630" s="1">
        <v>49.6</v>
      </c>
    </row>
    <row r="4631" spans="1:3">
      <c r="A4631" s="277">
        <v>39894.9375</v>
      </c>
      <c r="B4631" s="1">
        <v>9.6999999999999993</v>
      </c>
      <c r="C4631" s="1">
        <v>49.5</v>
      </c>
    </row>
    <row r="4632" spans="1:3">
      <c r="A4632" s="277">
        <v>39894.958333333336</v>
      </c>
      <c r="B4632" s="1">
        <v>9.6</v>
      </c>
      <c r="C4632" s="1">
        <v>49.3</v>
      </c>
    </row>
    <row r="4633" spans="1:3">
      <c r="A4633" s="277">
        <v>39894.979166666664</v>
      </c>
      <c r="B4633" s="1">
        <v>9.5</v>
      </c>
      <c r="C4633" s="1">
        <v>49.1</v>
      </c>
    </row>
    <row r="4634" spans="1:3">
      <c r="A4634" s="277">
        <v>39895</v>
      </c>
      <c r="B4634" s="1">
        <v>9.4</v>
      </c>
      <c r="C4634" s="1">
        <v>48.8</v>
      </c>
    </row>
    <row r="4635" spans="1:3">
      <c r="A4635" s="277">
        <v>39895.020833333336</v>
      </c>
      <c r="B4635" s="1">
        <v>9.1999999999999993</v>
      </c>
      <c r="C4635" s="1">
        <v>48.6</v>
      </c>
    </row>
    <row r="4636" spans="1:3">
      <c r="A4636" s="277">
        <v>39895.041666666664</v>
      </c>
      <c r="B4636" s="1">
        <v>9.1</v>
      </c>
      <c r="C4636" s="1">
        <v>48.5</v>
      </c>
    </row>
    <row r="4637" spans="1:3">
      <c r="A4637" s="277">
        <v>39895.0625</v>
      </c>
      <c r="B4637" s="1">
        <v>9</v>
      </c>
      <c r="C4637" s="1">
        <v>48.2</v>
      </c>
    </row>
    <row r="4638" spans="1:3">
      <c r="A4638" s="277">
        <v>39895.083333333336</v>
      </c>
      <c r="B4638" s="1">
        <v>8.9</v>
      </c>
      <c r="C4638" s="1">
        <v>48</v>
      </c>
    </row>
    <row r="4639" spans="1:3">
      <c r="A4639" s="277">
        <v>39895.104166666664</v>
      </c>
      <c r="B4639" s="1">
        <v>8.8000000000000007</v>
      </c>
      <c r="C4639" s="1">
        <v>47.8</v>
      </c>
    </row>
    <row r="4640" spans="1:3">
      <c r="A4640" s="277">
        <v>39895.125</v>
      </c>
      <c r="B4640" s="1">
        <v>8.6999999999999993</v>
      </c>
      <c r="C4640" s="1">
        <v>47.7</v>
      </c>
    </row>
    <row r="4641" spans="1:3">
      <c r="A4641" s="277">
        <v>39895.145833333336</v>
      </c>
      <c r="B4641" s="1">
        <v>8.6</v>
      </c>
      <c r="C4641" s="1">
        <v>47.5</v>
      </c>
    </row>
    <row r="4642" spans="1:3">
      <c r="A4642" s="277">
        <v>39895.166666666664</v>
      </c>
      <c r="B4642" s="1">
        <v>8.5</v>
      </c>
      <c r="C4642" s="1">
        <v>47.2</v>
      </c>
    </row>
    <row r="4643" spans="1:3">
      <c r="A4643" s="277">
        <v>39895.1875</v>
      </c>
      <c r="B4643" s="1">
        <v>8.3000000000000007</v>
      </c>
      <c r="C4643" s="1">
        <v>47</v>
      </c>
    </row>
    <row r="4644" spans="1:3">
      <c r="A4644" s="277">
        <v>39895.208333333336</v>
      </c>
      <c r="B4644" s="1">
        <v>8.1999999999999993</v>
      </c>
      <c r="C4644" s="1">
        <v>46.8</v>
      </c>
    </row>
    <row r="4645" spans="1:3">
      <c r="A4645" s="277">
        <v>39895.229166666664</v>
      </c>
      <c r="B4645" s="1">
        <v>8.1</v>
      </c>
      <c r="C4645" s="1">
        <v>46.5</v>
      </c>
    </row>
    <row r="4646" spans="1:3">
      <c r="A4646" s="277">
        <v>39895.25</v>
      </c>
      <c r="B4646" s="1">
        <v>7.9</v>
      </c>
      <c r="C4646" s="1">
        <v>46.3</v>
      </c>
    </row>
    <row r="4647" spans="1:3">
      <c r="A4647" s="277">
        <v>39895.270833333336</v>
      </c>
      <c r="B4647" s="1">
        <v>7.8</v>
      </c>
      <c r="C4647" s="1">
        <v>46.1</v>
      </c>
    </row>
    <row r="4648" spans="1:3">
      <c r="A4648" s="277">
        <v>39895.291666666664</v>
      </c>
      <c r="B4648" s="1">
        <v>7.7</v>
      </c>
      <c r="C4648" s="1">
        <v>45.9</v>
      </c>
    </row>
    <row r="4649" spans="1:3">
      <c r="A4649" s="277">
        <v>39895.3125</v>
      </c>
      <c r="B4649" s="1">
        <v>7.6</v>
      </c>
      <c r="C4649" s="1">
        <v>45.6</v>
      </c>
    </row>
    <row r="4650" spans="1:3">
      <c r="A4650" s="277">
        <v>39895.333333333336</v>
      </c>
      <c r="B4650" s="1">
        <v>7.5</v>
      </c>
      <c r="C4650" s="1">
        <v>45.4</v>
      </c>
    </row>
    <row r="4651" spans="1:3">
      <c r="A4651" s="277">
        <v>39895.354166666664</v>
      </c>
      <c r="B4651" s="1">
        <v>7.4</v>
      </c>
      <c r="C4651" s="1">
        <v>45.4</v>
      </c>
    </row>
    <row r="4652" spans="1:3">
      <c r="A4652" s="277">
        <v>39895.375</v>
      </c>
      <c r="B4652" s="1">
        <v>7.4</v>
      </c>
      <c r="C4652" s="1">
        <v>45.3</v>
      </c>
    </row>
    <row r="4653" spans="1:3">
      <c r="A4653" s="277">
        <v>39895.395833333336</v>
      </c>
      <c r="B4653" s="1">
        <v>7.4</v>
      </c>
      <c r="C4653" s="1">
        <v>45.3</v>
      </c>
    </row>
    <row r="4654" spans="1:3">
      <c r="A4654" s="277">
        <v>39895.416666666664</v>
      </c>
      <c r="B4654" s="1">
        <v>7.4</v>
      </c>
      <c r="C4654" s="1">
        <v>45.4</v>
      </c>
    </row>
    <row r="4655" spans="1:3">
      <c r="A4655" s="277">
        <v>39895.4375</v>
      </c>
      <c r="B4655" s="1">
        <v>7.5</v>
      </c>
      <c r="C4655" s="1">
        <v>45.5</v>
      </c>
    </row>
    <row r="4656" spans="1:3">
      <c r="A4656" s="277">
        <v>39895.458333333336</v>
      </c>
      <c r="B4656" s="1">
        <v>7.6</v>
      </c>
      <c r="C4656" s="1">
        <v>45.8</v>
      </c>
    </row>
    <row r="4657" spans="1:3">
      <c r="A4657" s="277">
        <v>39895.479166666664</v>
      </c>
      <c r="B4657" s="1">
        <v>7.8</v>
      </c>
      <c r="C4657" s="1">
        <v>46.1</v>
      </c>
    </row>
    <row r="4658" spans="1:3">
      <c r="A4658" s="277">
        <v>39895.5</v>
      </c>
      <c r="B4658" s="1">
        <v>8</v>
      </c>
      <c r="C4658" s="1">
        <v>46.4</v>
      </c>
    </row>
    <row r="4659" spans="1:3">
      <c r="A4659" s="277">
        <v>39895.520833333336</v>
      </c>
      <c r="B4659" s="1">
        <v>8.1999999999999993</v>
      </c>
      <c r="C4659" s="1">
        <v>46.8</v>
      </c>
    </row>
    <row r="4660" spans="1:3">
      <c r="A4660" s="277">
        <v>39895.541666666664</v>
      </c>
      <c r="B4660" s="1">
        <v>8.5</v>
      </c>
      <c r="C4660" s="1">
        <v>47.2</v>
      </c>
    </row>
    <row r="4661" spans="1:3">
      <c r="A4661" s="277">
        <v>39895.5625</v>
      </c>
      <c r="B4661" s="1">
        <v>8.6999999999999993</v>
      </c>
      <c r="C4661" s="1">
        <v>47.7</v>
      </c>
    </row>
    <row r="4662" spans="1:3">
      <c r="A4662" s="277">
        <v>39895.583333333336</v>
      </c>
      <c r="B4662" s="1">
        <v>9</v>
      </c>
      <c r="C4662" s="1">
        <v>48.1</v>
      </c>
    </row>
    <row r="4663" spans="1:3">
      <c r="A4663" s="277">
        <v>39895.604166666664</v>
      </c>
      <c r="B4663" s="1">
        <v>9.1999999999999993</v>
      </c>
      <c r="C4663" s="1">
        <v>48.5</v>
      </c>
    </row>
    <row r="4664" spans="1:3">
      <c r="A4664" s="277">
        <v>39895.625</v>
      </c>
      <c r="B4664" s="1">
        <v>9.4</v>
      </c>
      <c r="C4664" s="1">
        <v>48.9</v>
      </c>
    </row>
    <row r="4665" spans="1:3">
      <c r="A4665" s="277">
        <v>39895.645833333336</v>
      </c>
      <c r="B4665" s="1">
        <v>9.6</v>
      </c>
      <c r="C4665" s="1">
        <v>49.2</v>
      </c>
    </row>
    <row r="4666" spans="1:3">
      <c r="A4666" s="277">
        <v>39895.666666666664</v>
      </c>
      <c r="B4666" s="1">
        <v>9.6999999999999993</v>
      </c>
      <c r="C4666" s="1">
        <v>49.4</v>
      </c>
    </row>
    <row r="4667" spans="1:3">
      <c r="A4667" s="277">
        <v>39895.6875</v>
      </c>
      <c r="B4667" s="1">
        <v>9.9</v>
      </c>
      <c r="C4667" s="1">
        <v>49.8</v>
      </c>
    </row>
    <row r="4668" spans="1:3">
      <c r="A4668" s="277">
        <v>39895.708333333336</v>
      </c>
      <c r="B4668" s="1">
        <v>10</v>
      </c>
      <c r="C4668" s="1">
        <v>49.9</v>
      </c>
    </row>
    <row r="4669" spans="1:3">
      <c r="A4669" s="277">
        <v>39895.729166666664</v>
      </c>
      <c r="B4669" s="1">
        <v>10</v>
      </c>
      <c r="C4669" s="1">
        <v>49.9</v>
      </c>
    </row>
    <row r="4670" spans="1:3">
      <c r="A4670" s="277">
        <v>39895.75</v>
      </c>
      <c r="B4670" s="1">
        <v>10</v>
      </c>
      <c r="C4670" s="1">
        <v>50</v>
      </c>
    </row>
    <row r="4671" spans="1:3">
      <c r="A4671" s="277">
        <v>39895.770833333336</v>
      </c>
      <c r="B4671" s="1">
        <v>10</v>
      </c>
      <c r="C4671" s="1">
        <v>49.9</v>
      </c>
    </row>
    <row r="4672" spans="1:3">
      <c r="A4672" s="277">
        <v>39895.791666666664</v>
      </c>
      <c r="B4672" s="1">
        <v>10</v>
      </c>
      <c r="C4672" s="1">
        <v>49.9</v>
      </c>
    </row>
    <row r="4673" spans="1:3">
      <c r="A4673" s="277">
        <v>39895.8125</v>
      </c>
      <c r="B4673" s="1">
        <v>9.9</v>
      </c>
      <c r="C4673" s="1">
        <v>49.8</v>
      </c>
    </row>
    <row r="4674" spans="1:3">
      <c r="A4674" s="277">
        <v>39895.833333333336</v>
      </c>
      <c r="B4674" s="1">
        <v>9.9</v>
      </c>
      <c r="C4674" s="1">
        <v>49.7</v>
      </c>
    </row>
    <row r="4675" spans="1:3">
      <c r="A4675" s="277">
        <v>39895.854166666664</v>
      </c>
      <c r="B4675" s="1">
        <v>9.8000000000000007</v>
      </c>
      <c r="C4675" s="1">
        <v>49.6</v>
      </c>
    </row>
    <row r="4676" spans="1:3">
      <c r="A4676" s="277">
        <v>39895.875</v>
      </c>
      <c r="B4676" s="1">
        <v>9.8000000000000007</v>
      </c>
      <c r="C4676" s="1">
        <v>49.6</v>
      </c>
    </row>
    <row r="4677" spans="1:3">
      <c r="A4677" s="277">
        <v>39895.895833333336</v>
      </c>
      <c r="B4677" s="1">
        <v>9.6999999999999993</v>
      </c>
      <c r="C4677" s="1">
        <v>49.5</v>
      </c>
    </row>
    <row r="4678" spans="1:3">
      <c r="A4678" s="277">
        <v>39895.916666666664</v>
      </c>
      <c r="B4678" s="1">
        <v>9.6999999999999993</v>
      </c>
      <c r="C4678" s="1">
        <v>49.4</v>
      </c>
    </row>
    <row r="4679" spans="1:3">
      <c r="A4679" s="277">
        <v>39895.9375</v>
      </c>
      <c r="B4679" s="1">
        <v>9.6</v>
      </c>
      <c r="C4679" s="1">
        <v>49.3</v>
      </c>
    </row>
    <row r="4680" spans="1:3">
      <c r="A4680" s="277">
        <v>39895.958333333336</v>
      </c>
      <c r="B4680" s="1">
        <v>9.6</v>
      </c>
      <c r="C4680" s="1">
        <v>49.3</v>
      </c>
    </row>
    <row r="4681" spans="1:3">
      <c r="A4681" s="277">
        <v>39895.979166666664</v>
      </c>
      <c r="B4681" s="1">
        <v>9.6</v>
      </c>
      <c r="C4681" s="1">
        <v>49.3</v>
      </c>
    </row>
    <row r="4682" spans="1:3">
      <c r="A4682" s="277">
        <v>39896</v>
      </c>
      <c r="B4682" s="1">
        <v>9.6</v>
      </c>
      <c r="C4682" s="1">
        <v>49.2</v>
      </c>
    </row>
    <row r="4683" spans="1:3">
      <c r="A4683" s="277">
        <v>39896.020833333336</v>
      </c>
      <c r="B4683" s="1">
        <v>9.5</v>
      </c>
      <c r="C4683" s="1">
        <v>49.2</v>
      </c>
    </row>
    <row r="4684" spans="1:3">
      <c r="A4684" s="277">
        <v>39896.041666666664</v>
      </c>
      <c r="B4684" s="1">
        <v>9.5</v>
      </c>
      <c r="C4684" s="1">
        <v>49.1</v>
      </c>
    </row>
    <row r="4685" spans="1:3">
      <c r="A4685" s="277">
        <v>39896.0625</v>
      </c>
      <c r="B4685" s="1">
        <v>9.5</v>
      </c>
      <c r="C4685" s="1">
        <v>49</v>
      </c>
    </row>
    <row r="4686" spans="1:3">
      <c r="A4686" s="277">
        <v>39896.083333333336</v>
      </c>
      <c r="B4686" s="1">
        <v>9.4</v>
      </c>
      <c r="C4686" s="1">
        <v>48.9</v>
      </c>
    </row>
    <row r="4687" spans="1:3">
      <c r="A4687" s="277">
        <v>39896.104166666664</v>
      </c>
      <c r="B4687" s="1">
        <v>9.3000000000000007</v>
      </c>
      <c r="C4687" s="1">
        <v>48.8</v>
      </c>
    </row>
    <row r="4688" spans="1:3">
      <c r="A4688" s="277">
        <v>39896.125</v>
      </c>
      <c r="B4688" s="1">
        <v>9.3000000000000007</v>
      </c>
      <c r="C4688" s="1">
        <v>48.7</v>
      </c>
    </row>
    <row r="4689" spans="1:3">
      <c r="A4689" s="277">
        <v>39896.145833333336</v>
      </c>
      <c r="B4689" s="1">
        <v>9.1999999999999993</v>
      </c>
      <c r="C4689" s="1">
        <v>48.5</v>
      </c>
    </row>
    <row r="4690" spans="1:3">
      <c r="A4690" s="277">
        <v>39896.166666666664</v>
      </c>
      <c r="B4690" s="1">
        <v>9.1</v>
      </c>
      <c r="C4690" s="1">
        <v>48.3</v>
      </c>
    </row>
    <row r="4691" spans="1:3">
      <c r="A4691" s="277">
        <v>39896.1875</v>
      </c>
      <c r="B4691" s="1">
        <v>8.9</v>
      </c>
      <c r="C4691" s="1">
        <v>48.1</v>
      </c>
    </row>
    <row r="4692" spans="1:3">
      <c r="A4692" s="277">
        <v>39896.208333333336</v>
      </c>
      <c r="B4692" s="1">
        <v>8.8000000000000007</v>
      </c>
      <c r="C4692" s="1">
        <v>47.9</v>
      </c>
    </row>
    <row r="4693" spans="1:3">
      <c r="A4693" s="277">
        <v>39896.229166666664</v>
      </c>
      <c r="B4693" s="1">
        <v>8.6999999999999993</v>
      </c>
      <c r="C4693" s="1">
        <v>47.7</v>
      </c>
    </row>
    <row r="4694" spans="1:3">
      <c r="A4694" s="277">
        <v>39896.25</v>
      </c>
      <c r="B4694" s="1">
        <v>8.6</v>
      </c>
      <c r="C4694" s="1">
        <v>47.6</v>
      </c>
    </row>
    <row r="4695" spans="1:3">
      <c r="A4695" s="277">
        <v>39896.270833333336</v>
      </c>
      <c r="B4695" s="1">
        <v>8.5</v>
      </c>
      <c r="C4695" s="1">
        <v>47.3</v>
      </c>
    </row>
    <row r="4696" spans="1:3">
      <c r="A4696" s="277">
        <v>39896.291666666664</v>
      </c>
      <c r="B4696" s="1">
        <v>8.4</v>
      </c>
      <c r="C4696" s="1">
        <v>47.2</v>
      </c>
    </row>
    <row r="4697" spans="1:3">
      <c r="A4697" s="277">
        <v>39896.3125</v>
      </c>
      <c r="B4697" s="1">
        <v>8.3000000000000007</v>
      </c>
      <c r="C4697" s="1">
        <v>47</v>
      </c>
    </row>
    <row r="4698" spans="1:3">
      <c r="A4698" s="277">
        <v>39896.333333333336</v>
      </c>
      <c r="B4698" s="1">
        <v>8.1999999999999993</v>
      </c>
      <c r="C4698" s="1">
        <v>46.8</v>
      </c>
    </row>
    <row r="4699" spans="1:3">
      <c r="A4699" s="277">
        <v>39896.354166666664</v>
      </c>
      <c r="B4699" s="1">
        <v>8.1999999999999993</v>
      </c>
      <c r="C4699" s="1">
        <v>46.8</v>
      </c>
    </row>
    <row r="4700" spans="1:3">
      <c r="A4700" s="277">
        <v>39896.375</v>
      </c>
      <c r="B4700" s="1">
        <v>8.1999999999999993</v>
      </c>
      <c r="C4700" s="1">
        <v>46.8</v>
      </c>
    </row>
    <row r="4701" spans="1:3">
      <c r="A4701" s="277">
        <v>39896.395833333336</v>
      </c>
      <c r="B4701" s="1">
        <v>8.3000000000000007</v>
      </c>
      <c r="C4701" s="1">
        <v>46.9</v>
      </c>
    </row>
    <row r="4702" spans="1:3">
      <c r="A4702" s="277">
        <v>39896.416666666664</v>
      </c>
      <c r="B4702" s="1">
        <v>8.3000000000000007</v>
      </c>
      <c r="C4702" s="1">
        <v>47</v>
      </c>
    </row>
    <row r="4703" spans="1:3">
      <c r="A4703" s="277">
        <v>39896.4375</v>
      </c>
      <c r="B4703" s="1">
        <v>8.5</v>
      </c>
      <c r="C4703" s="1">
        <v>47.2</v>
      </c>
    </row>
    <row r="4704" spans="1:3">
      <c r="A4704" s="277">
        <v>39896.458333333336</v>
      </c>
      <c r="B4704" s="1">
        <v>8.6</v>
      </c>
      <c r="C4704" s="1">
        <v>47.6</v>
      </c>
    </row>
    <row r="4705" spans="1:3">
      <c r="A4705" s="277">
        <v>39896.479166666664</v>
      </c>
      <c r="B4705" s="1">
        <v>8.8000000000000007</v>
      </c>
      <c r="C4705" s="1">
        <v>47.9</v>
      </c>
    </row>
    <row r="4706" spans="1:3">
      <c r="A4706" s="277">
        <v>39896.5</v>
      </c>
      <c r="B4706" s="1">
        <v>9.1</v>
      </c>
      <c r="C4706" s="1">
        <v>48.4</v>
      </c>
    </row>
    <row r="4707" spans="1:3">
      <c r="A4707" s="277">
        <v>39896.520833333336</v>
      </c>
      <c r="B4707" s="1">
        <v>9.4</v>
      </c>
      <c r="C4707" s="1">
        <v>48.9</v>
      </c>
    </row>
    <row r="4708" spans="1:3">
      <c r="A4708" s="277">
        <v>39896.541666666664</v>
      </c>
      <c r="B4708" s="1">
        <v>9.6999999999999993</v>
      </c>
      <c r="C4708" s="1">
        <v>49.4</v>
      </c>
    </row>
    <row r="4709" spans="1:3">
      <c r="A4709" s="277">
        <v>39896.5625</v>
      </c>
      <c r="B4709" s="1">
        <v>9.9</v>
      </c>
      <c r="C4709" s="1">
        <v>49.9</v>
      </c>
    </row>
    <row r="4710" spans="1:3">
      <c r="A4710" s="277">
        <v>39896.583333333336</v>
      </c>
      <c r="B4710" s="1">
        <v>10.199999999999999</v>
      </c>
      <c r="C4710" s="1">
        <v>50.3</v>
      </c>
    </row>
    <row r="4711" spans="1:3">
      <c r="A4711" s="277">
        <v>39896.604166666664</v>
      </c>
      <c r="B4711" s="1">
        <v>10.4</v>
      </c>
      <c r="C4711" s="1">
        <v>50.8</v>
      </c>
    </row>
    <row r="4712" spans="1:3">
      <c r="A4712" s="277">
        <v>39896.625</v>
      </c>
      <c r="B4712" s="1">
        <v>10.7</v>
      </c>
      <c r="C4712" s="1">
        <v>51.2</v>
      </c>
    </row>
    <row r="4713" spans="1:3">
      <c r="A4713" s="277">
        <v>39896.645833333336</v>
      </c>
      <c r="B4713" s="1">
        <v>10.9</v>
      </c>
      <c r="C4713" s="1">
        <v>51.5</v>
      </c>
    </row>
    <row r="4714" spans="1:3">
      <c r="A4714" s="277">
        <v>39896.666666666664</v>
      </c>
      <c r="B4714" s="1">
        <v>11</v>
      </c>
      <c r="C4714" s="1">
        <v>51.9</v>
      </c>
    </row>
    <row r="4715" spans="1:3">
      <c r="A4715" s="277">
        <v>39896.6875</v>
      </c>
      <c r="B4715" s="1">
        <v>11.2</v>
      </c>
      <c r="C4715" s="1">
        <v>52.1</v>
      </c>
    </row>
    <row r="4716" spans="1:3">
      <c r="A4716" s="277">
        <v>39896.708333333336</v>
      </c>
      <c r="B4716" s="1">
        <v>11.3</v>
      </c>
      <c r="C4716" s="1">
        <v>52.3</v>
      </c>
    </row>
    <row r="4717" spans="1:3">
      <c r="A4717" s="277">
        <v>39896.729166666664</v>
      </c>
      <c r="B4717" s="1">
        <v>11.3</v>
      </c>
      <c r="C4717" s="1">
        <v>52.4</v>
      </c>
    </row>
    <row r="4718" spans="1:3">
      <c r="A4718" s="277">
        <v>39896.75</v>
      </c>
      <c r="B4718" s="1">
        <v>11.3</v>
      </c>
      <c r="C4718" s="1">
        <v>52.4</v>
      </c>
    </row>
    <row r="4719" spans="1:3">
      <c r="A4719" s="277">
        <v>39896.770833333336</v>
      </c>
      <c r="B4719" s="1">
        <v>11.3</v>
      </c>
      <c r="C4719" s="1">
        <v>52.4</v>
      </c>
    </row>
    <row r="4720" spans="1:3">
      <c r="A4720" s="277">
        <v>39896.791666666664</v>
      </c>
      <c r="B4720" s="1">
        <v>11.3</v>
      </c>
      <c r="C4720" s="1">
        <v>52.4</v>
      </c>
    </row>
    <row r="4721" spans="1:3">
      <c r="A4721" s="277">
        <v>39896.8125</v>
      </c>
      <c r="B4721" s="1">
        <v>11.3</v>
      </c>
      <c r="C4721" s="1">
        <v>52.3</v>
      </c>
    </row>
    <row r="4722" spans="1:3">
      <c r="A4722" s="277">
        <v>39896.833333333336</v>
      </c>
      <c r="B4722" s="1">
        <v>11.2</v>
      </c>
      <c r="C4722" s="1">
        <v>52.2</v>
      </c>
    </row>
    <row r="4723" spans="1:3">
      <c r="A4723" s="277">
        <v>39896.854166666664</v>
      </c>
      <c r="B4723" s="1">
        <v>11.2</v>
      </c>
      <c r="C4723" s="1">
        <v>52.2</v>
      </c>
    </row>
    <row r="4724" spans="1:3">
      <c r="A4724" s="277">
        <v>39896.875</v>
      </c>
      <c r="B4724" s="1">
        <v>11.2</v>
      </c>
      <c r="C4724" s="1">
        <v>52.1</v>
      </c>
    </row>
    <row r="4725" spans="1:3">
      <c r="A4725" s="277">
        <v>39896.895833333336</v>
      </c>
      <c r="B4725" s="1">
        <v>11.1</v>
      </c>
      <c r="C4725" s="1">
        <v>52</v>
      </c>
    </row>
    <row r="4726" spans="1:3">
      <c r="A4726" s="277">
        <v>39896.916666666664</v>
      </c>
      <c r="B4726" s="1">
        <v>11.1</v>
      </c>
      <c r="C4726" s="1">
        <v>51.9</v>
      </c>
    </row>
    <row r="4727" spans="1:3">
      <c r="A4727" s="277">
        <v>39896.9375</v>
      </c>
      <c r="B4727" s="1">
        <v>11.1</v>
      </c>
      <c r="C4727" s="1">
        <v>51.9</v>
      </c>
    </row>
    <row r="4728" spans="1:3">
      <c r="A4728" s="277">
        <v>39896.958333333336</v>
      </c>
      <c r="B4728" s="1">
        <v>11</v>
      </c>
      <c r="C4728" s="1">
        <v>51.9</v>
      </c>
    </row>
    <row r="4729" spans="1:3">
      <c r="A4729" s="277">
        <v>39896.979166666664</v>
      </c>
      <c r="B4729" s="1">
        <v>11</v>
      </c>
      <c r="C4729" s="1">
        <v>51.8</v>
      </c>
    </row>
    <row r="4730" spans="1:3">
      <c r="A4730" s="277">
        <v>39897</v>
      </c>
      <c r="B4730" s="1">
        <v>11</v>
      </c>
      <c r="C4730" s="1">
        <v>51.8</v>
      </c>
    </row>
    <row r="4731" spans="1:3">
      <c r="A4731" s="277">
        <v>39897.020833333336</v>
      </c>
      <c r="B4731" s="1">
        <v>10.9</v>
      </c>
      <c r="C4731" s="1">
        <v>51.7</v>
      </c>
    </row>
    <row r="4732" spans="1:3">
      <c r="A4732" s="277">
        <v>39897.041666666664</v>
      </c>
      <c r="B4732" s="1">
        <v>10.9</v>
      </c>
      <c r="C4732" s="1">
        <v>51.6</v>
      </c>
    </row>
    <row r="4733" spans="1:3">
      <c r="A4733" s="277">
        <v>39897.0625</v>
      </c>
      <c r="B4733" s="1">
        <v>10.8</v>
      </c>
      <c r="C4733" s="1">
        <v>51.5</v>
      </c>
    </row>
    <row r="4734" spans="1:3">
      <c r="A4734" s="277">
        <v>39897.083333333336</v>
      </c>
      <c r="B4734" s="1">
        <v>10.8</v>
      </c>
      <c r="C4734" s="1">
        <v>51.4</v>
      </c>
    </row>
    <row r="4735" spans="1:3">
      <c r="A4735" s="277">
        <v>39897.104166666664</v>
      </c>
      <c r="B4735" s="1">
        <v>10.7</v>
      </c>
      <c r="C4735" s="1">
        <v>51.2</v>
      </c>
    </row>
    <row r="4736" spans="1:3">
      <c r="A4736" s="277">
        <v>39897.125</v>
      </c>
      <c r="B4736" s="1">
        <v>10.6</v>
      </c>
      <c r="C4736" s="1">
        <v>51.1</v>
      </c>
    </row>
    <row r="4737" spans="1:3">
      <c r="A4737" s="277">
        <v>39897.145833333336</v>
      </c>
      <c r="B4737" s="1">
        <v>10.5</v>
      </c>
      <c r="C4737" s="1">
        <v>50.9</v>
      </c>
    </row>
    <row r="4738" spans="1:3">
      <c r="A4738" s="277">
        <v>39897.166666666664</v>
      </c>
      <c r="B4738" s="1">
        <v>10.4</v>
      </c>
      <c r="C4738" s="1">
        <v>50.8</v>
      </c>
    </row>
    <row r="4739" spans="1:3">
      <c r="A4739" s="277">
        <v>39897.1875</v>
      </c>
      <c r="B4739" s="1">
        <v>10.3</v>
      </c>
      <c r="C4739" s="1">
        <v>50.6</v>
      </c>
    </row>
    <row r="4740" spans="1:3">
      <c r="A4740" s="277">
        <v>39897.208333333336</v>
      </c>
      <c r="B4740" s="1">
        <v>10.3</v>
      </c>
      <c r="C4740" s="1">
        <v>50.5</v>
      </c>
    </row>
    <row r="4741" spans="1:3">
      <c r="A4741" s="277">
        <v>39897.229166666664</v>
      </c>
      <c r="B4741" s="1">
        <v>10.199999999999999</v>
      </c>
      <c r="C4741" s="1">
        <v>50.4</v>
      </c>
    </row>
    <row r="4742" spans="1:3">
      <c r="A4742" s="277">
        <v>39897.25</v>
      </c>
      <c r="B4742" s="1">
        <v>10.1</v>
      </c>
      <c r="C4742" s="1">
        <v>50.2</v>
      </c>
    </row>
    <row r="4743" spans="1:3">
      <c r="A4743" s="277">
        <v>39897.270833333336</v>
      </c>
      <c r="B4743" s="1">
        <v>10</v>
      </c>
      <c r="C4743" s="1">
        <v>50</v>
      </c>
    </row>
    <row r="4744" spans="1:3">
      <c r="A4744" s="277">
        <v>39897.291666666664</v>
      </c>
      <c r="B4744" s="1">
        <v>10</v>
      </c>
      <c r="C4744" s="1">
        <v>49.9</v>
      </c>
    </row>
    <row r="4745" spans="1:3">
      <c r="A4745" s="277">
        <v>39897.3125</v>
      </c>
      <c r="B4745" s="1">
        <v>9.9</v>
      </c>
      <c r="C4745" s="1">
        <v>49.8</v>
      </c>
    </row>
    <row r="4746" spans="1:3">
      <c r="A4746" s="277">
        <v>39897.333333333336</v>
      </c>
      <c r="B4746" s="1">
        <v>9.8000000000000007</v>
      </c>
      <c r="C4746" s="1">
        <v>49.7</v>
      </c>
    </row>
    <row r="4747" spans="1:3">
      <c r="A4747" s="277">
        <v>39897.354166666664</v>
      </c>
      <c r="B4747" s="1">
        <v>9.8000000000000007</v>
      </c>
      <c r="C4747" s="1">
        <v>49.6</v>
      </c>
    </row>
    <row r="4748" spans="1:3">
      <c r="A4748" s="277">
        <v>39897.375</v>
      </c>
      <c r="B4748" s="1">
        <v>9.8000000000000007</v>
      </c>
      <c r="C4748" s="1">
        <v>49.6</v>
      </c>
    </row>
    <row r="4749" spans="1:3">
      <c r="A4749" s="277">
        <v>39897.395833333336</v>
      </c>
      <c r="B4749" s="1">
        <v>9.8000000000000007</v>
      </c>
      <c r="C4749" s="1">
        <v>49.6</v>
      </c>
    </row>
    <row r="4750" spans="1:3">
      <c r="A4750" s="277">
        <v>39897.416666666664</v>
      </c>
      <c r="B4750" s="1">
        <v>9.8000000000000007</v>
      </c>
      <c r="C4750" s="1">
        <v>49.6</v>
      </c>
    </row>
    <row r="4751" spans="1:3">
      <c r="A4751" s="277">
        <v>39897.4375</v>
      </c>
      <c r="B4751" s="1">
        <v>9.9</v>
      </c>
      <c r="C4751" s="1">
        <v>49.7</v>
      </c>
    </row>
    <row r="4752" spans="1:3">
      <c r="A4752" s="277">
        <v>39897.458333333336</v>
      </c>
      <c r="B4752" s="1">
        <v>9.9</v>
      </c>
      <c r="C4752" s="1">
        <v>49.9</v>
      </c>
    </row>
    <row r="4753" spans="1:3">
      <c r="A4753" s="277">
        <v>39897.479166666664</v>
      </c>
      <c r="B4753" s="1">
        <v>10</v>
      </c>
      <c r="C4753" s="1">
        <v>50</v>
      </c>
    </row>
    <row r="4754" spans="1:3">
      <c r="A4754" s="277">
        <v>39897.5</v>
      </c>
      <c r="B4754" s="1">
        <v>10.199999999999999</v>
      </c>
      <c r="C4754" s="1">
        <v>50.3</v>
      </c>
    </row>
    <row r="4755" spans="1:3">
      <c r="A4755" s="277">
        <v>39897.520833333336</v>
      </c>
      <c r="B4755" s="1">
        <v>10.4</v>
      </c>
      <c r="C4755" s="1">
        <v>50.7</v>
      </c>
    </row>
    <row r="4756" spans="1:3">
      <c r="A4756" s="277">
        <v>39897.541666666664</v>
      </c>
      <c r="B4756" s="1">
        <v>10.7</v>
      </c>
      <c r="C4756" s="1">
        <v>51.2</v>
      </c>
    </row>
    <row r="4757" spans="1:3">
      <c r="A4757" s="277">
        <v>39897.5625</v>
      </c>
      <c r="B4757" s="1">
        <v>10.9</v>
      </c>
      <c r="C4757" s="1">
        <v>51.6</v>
      </c>
    </row>
    <row r="4758" spans="1:3">
      <c r="A4758" s="277">
        <v>39897.583333333336</v>
      </c>
      <c r="B4758" s="1">
        <v>11.1</v>
      </c>
      <c r="C4758" s="1">
        <v>51.9</v>
      </c>
    </row>
    <row r="4759" spans="1:3">
      <c r="A4759" s="277">
        <v>39897.604166666664</v>
      </c>
      <c r="B4759" s="1">
        <v>11.2</v>
      </c>
      <c r="C4759" s="1">
        <v>52.1</v>
      </c>
    </row>
    <row r="4760" spans="1:3">
      <c r="A4760" s="277">
        <v>39897.625</v>
      </c>
      <c r="B4760" s="1">
        <v>11.2</v>
      </c>
      <c r="C4760" s="1">
        <v>52.2</v>
      </c>
    </row>
    <row r="4761" spans="1:3">
      <c r="A4761" s="277">
        <v>39897.645833333336</v>
      </c>
      <c r="B4761" s="1">
        <v>11.3</v>
      </c>
      <c r="C4761" s="1">
        <v>52.3</v>
      </c>
    </row>
    <row r="4762" spans="1:3">
      <c r="A4762" s="277">
        <v>39897.666666666664</v>
      </c>
      <c r="B4762" s="1">
        <v>11.5</v>
      </c>
      <c r="C4762" s="1">
        <v>52.6</v>
      </c>
    </row>
    <row r="4763" spans="1:3">
      <c r="A4763" s="277">
        <v>39897.6875</v>
      </c>
      <c r="B4763" s="1">
        <v>11.6</v>
      </c>
      <c r="C4763" s="1">
        <v>52.9</v>
      </c>
    </row>
    <row r="4764" spans="1:3">
      <c r="A4764" s="277">
        <v>39897.708333333336</v>
      </c>
      <c r="B4764" s="1">
        <v>11.8</v>
      </c>
      <c r="C4764" s="1">
        <v>53.2</v>
      </c>
    </row>
    <row r="4765" spans="1:3">
      <c r="A4765" s="277">
        <v>39897.729166666664</v>
      </c>
      <c r="B4765" s="1">
        <v>11.9</v>
      </c>
      <c r="C4765" s="1">
        <v>53.4</v>
      </c>
    </row>
    <row r="4766" spans="1:3">
      <c r="A4766" s="277">
        <v>39897.75</v>
      </c>
      <c r="B4766" s="1">
        <v>12</v>
      </c>
      <c r="C4766" s="1">
        <v>53.5</v>
      </c>
    </row>
    <row r="4767" spans="1:3">
      <c r="A4767" s="277">
        <v>39897.770833333336</v>
      </c>
      <c r="B4767" s="1">
        <v>12</v>
      </c>
      <c r="C4767" s="1">
        <v>53.5</v>
      </c>
    </row>
    <row r="4768" spans="1:3">
      <c r="A4768" s="277">
        <v>39897.791666666664</v>
      </c>
      <c r="B4768" s="1">
        <v>12</v>
      </c>
      <c r="C4768" s="1">
        <v>53.5</v>
      </c>
    </row>
    <row r="4769" spans="1:3">
      <c r="A4769" s="277">
        <v>39897.8125</v>
      </c>
      <c r="B4769" s="1">
        <v>11.9</v>
      </c>
      <c r="C4769" s="1">
        <v>53.4</v>
      </c>
    </row>
    <row r="4770" spans="1:3">
      <c r="A4770" s="277">
        <v>39897.833333333336</v>
      </c>
      <c r="B4770" s="1">
        <v>11.9</v>
      </c>
      <c r="C4770" s="1">
        <v>53.3</v>
      </c>
    </row>
    <row r="4771" spans="1:3">
      <c r="A4771" s="277">
        <v>39897.854166666664</v>
      </c>
      <c r="B4771" s="1">
        <v>11.8</v>
      </c>
      <c r="C4771" s="1">
        <v>53.3</v>
      </c>
    </row>
    <row r="4772" spans="1:3">
      <c r="A4772" s="277">
        <v>39897.875</v>
      </c>
      <c r="B4772" s="1">
        <v>11.8</v>
      </c>
      <c r="C4772" s="1">
        <v>53.2</v>
      </c>
    </row>
    <row r="4773" spans="1:3">
      <c r="A4773" s="277">
        <v>39897.895833333336</v>
      </c>
      <c r="B4773" s="1">
        <v>11.7</v>
      </c>
      <c r="C4773" s="1">
        <v>53.1</v>
      </c>
    </row>
    <row r="4774" spans="1:3">
      <c r="A4774" s="277">
        <v>39897.916666666664</v>
      </c>
      <c r="B4774" s="1">
        <v>11.7</v>
      </c>
      <c r="C4774" s="1">
        <v>53.1</v>
      </c>
    </row>
    <row r="4775" spans="1:3">
      <c r="A4775" s="277">
        <v>39897.9375</v>
      </c>
      <c r="B4775" s="1">
        <v>11.7</v>
      </c>
      <c r="C4775" s="1">
        <v>53</v>
      </c>
    </row>
    <row r="4776" spans="1:3">
      <c r="A4776" s="277">
        <v>39897.958333333336</v>
      </c>
      <c r="B4776" s="1">
        <v>11.7</v>
      </c>
      <c r="C4776" s="1">
        <v>53</v>
      </c>
    </row>
    <row r="4777" spans="1:3">
      <c r="A4777" s="277">
        <v>39897.979166666664</v>
      </c>
      <c r="B4777" s="1">
        <v>11.6</v>
      </c>
      <c r="C4777" s="1">
        <v>52.9</v>
      </c>
    </row>
    <row r="4778" spans="1:3">
      <c r="A4778" s="277">
        <v>39898</v>
      </c>
      <c r="B4778" s="1">
        <v>11.6</v>
      </c>
      <c r="C4778" s="1">
        <v>52.9</v>
      </c>
    </row>
    <row r="4779" spans="1:3">
      <c r="A4779" s="277">
        <v>39898.020833333336</v>
      </c>
      <c r="B4779" s="1">
        <v>11.5</v>
      </c>
      <c r="C4779" s="1">
        <v>52.8</v>
      </c>
    </row>
    <row r="4780" spans="1:3">
      <c r="A4780" s="277">
        <v>39898.041666666664</v>
      </c>
      <c r="B4780" s="1">
        <v>11.5</v>
      </c>
      <c r="C4780" s="1">
        <v>52.7</v>
      </c>
    </row>
    <row r="4781" spans="1:3">
      <c r="A4781" s="277">
        <v>39898.0625</v>
      </c>
      <c r="B4781" s="1">
        <v>11.4</v>
      </c>
      <c r="C4781" s="1">
        <v>52.6</v>
      </c>
    </row>
    <row r="4782" spans="1:3">
      <c r="A4782" s="277">
        <v>39898.083333333336</v>
      </c>
      <c r="B4782" s="1">
        <v>11.3</v>
      </c>
      <c r="C4782" s="1">
        <v>52.4</v>
      </c>
    </row>
    <row r="4783" spans="1:3">
      <c r="A4783" s="277">
        <v>39898.104166666664</v>
      </c>
      <c r="B4783" s="1">
        <v>11.3</v>
      </c>
      <c r="C4783" s="1">
        <v>52.3</v>
      </c>
    </row>
    <row r="4784" spans="1:3">
      <c r="A4784" s="277">
        <v>39898.125</v>
      </c>
      <c r="B4784" s="1">
        <v>11.2</v>
      </c>
      <c r="C4784" s="1">
        <v>52.2</v>
      </c>
    </row>
    <row r="4785" spans="1:3">
      <c r="A4785" s="277">
        <v>39898.145833333336</v>
      </c>
      <c r="B4785" s="1">
        <v>11.2</v>
      </c>
      <c r="C4785" s="1">
        <v>52.1</v>
      </c>
    </row>
    <row r="4786" spans="1:3">
      <c r="A4786" s="277">
        <v>39898.166666666664</v>
      </c>
      <c r="B4786" s="1">
        <v>11.1</v>
      </c>
      <c r="C4786" s="1">
        <v>51.9</v>
      </c>
    </row>
    <row r="4787" spans="1:3">
      <c r="A4787" s="277">
        <v>39898.1875</v>
      </c>
      <c r="B4787" s="1">
        <v>11</v>
      </c>
      <c r="C4787" s="1">
        <v>51.7</v>
      </c>
    </row>
    <row r="4788" spans="1:3">
      <c r="A4788" s="277">
        <v>39898.208333333336</v>
      </c>
      <c r="B4788" s="1">
        <v>10.9</v>
      </c>
      <c r="C4788" s="1">
        <v>51.6</v>
      </c>
    </row>
    <row r="4789" spans="1:3">
      <c r="A4789" s="277">
        <v>39898.229166666664</v>
      </c>
      <c r="B4789" s="1">
        <v>10.8</v>
      </c>
      <c r="C4789" s="1">
        <v>51.4</v>
      </c>
    </row>
    <row r="4790" spans="1:3">
      <c r="A4790" s="277">
        <v>39898.25</v>
      </c>
      <c r="B4790" s="1">
        <v>10.7</v>
      </c>
      <c r="C4790" s="1">
        <v>51.2</v>
      </c>
    </row>
    <row r="4791" spans="1:3">
      <c r="A4791" s="277">
        <v>39898.270833333336</v>
      </c>
      <c r="B4791" s="1">
        <v>10.6</v>
      </c>
      <c r="C4791" s="1">
        <v>51.1</v>
      </c>
    </row>
    <row r="4792" spans="1:3">
      <c r="A4792" s="277">
        <v>39898.291666666664</v>
      </c>
      <c r="B4792" s="1">
        <v>10.5</v>
      </c>
      <c r="C4792" s="1">
        <v>50.9</v>
      </c>
    </row>
    <row r="4793" spans="1:3">
      <c r="A4793" s="277">
        <v>39898.3125</v>
      </c>
      <c r="B4793" s="1">
        <v>10.4</v>
      </c>
      <c r="C4793" s="1">
        <v>50.8</v>
      </c>
    </row>
    <row r="4794" spans="1:3">
      <c r="A4794" s="277">
        <v>39898.333333333336</v>
      </c>
      <c r="B4794" s="1">
        <v>10.3</v>
      </c>
      <c r="C4794" s="1">
        <v>50.6</v>
      </c>
    </row>
    <row r="4795" spans="1:3">
      <c r="A4795" s="277">
        <v>39898.354166666664</v>
      </c>
      <c r="B4795" s="1">
        <v>10.3</v>
      </c>
      <c r="C4795" s="1">
        <v>50.5</v>
      </c>
    </row>
    <row r="4796" spans="1:3">
      <c r="A4796" s="277">
        <v>39898.375</v>
      </c>
      <c r="B4796" s="1">
        <v>10.3</v>
      </c>
      <c r="C4796" s="1">
        <v>50.6</v>
      </c>
    </row>
    <row r="4797" spans="1:3">
      <c r="A4797" s="277">
        <v>39898.395833333336</v>
      </c>
      <c r="B4797" s="1">
        <v>10.4</v>
      </c>
      <c r="C4797" s="1">
        <v>50.7</v>
      </c>
    </row>
    <row r="4798" spans="1:3">
      <c r="A4798" s="277">
        <v>39898.416666666664</v>
      </c>
      <c r="B4798" s="1">
        <v>10.5</v>
      </c>
      <c r="C4798" s="1">
        <v>50.9</v>
      </c>
    </row>
    <row r="4799" spans="1:3">
      <c r="A4799" s="277">
        <v>39898.4375</v>
      </c>
      <c r="B4799" s="1">
        <v>10.6</v>
      </c>
      <c r="C4799" s="1">
        <v>51.1</v>
      </c>
    </row>
    <row r="4800" spans="1:3">
      <c r="A4800" s="277">
        <v>39898.458333333336</v>
      </c>
      <c r="B4800" s="1">
        <v>10.7</v>
      </c>
      <c r="C4800" s="1">
        <v>51.2</v>
      </c>
    </row>
    <row r="4801" spans="1:3">
      <c r="A4801" s="277">
        <v>39898.479166666664</v>
      </c>
      <c r="B4801" s="1">
        <v>10.9</v>
      </c>
      <c r="C4801" s="1">
        <v>51.5</v>
      </c>
    </row>
    <row r="4802" spans="1:3">
      <c r="A4802" s="277">
        <v>39898.5</v>
      </c>
      <c r="B4802" s="1">
        <v>11.1</v>
      </c>
      <c r="C4802" s="1">
        <v>51.9</v>
      </c>
    </row>
    <row r="4803" spans="1:3">
      <c r="A4803" s="277">
        <v>39898.520833333336</v>
      </c>
      <c r="B4803" s="1">
        <v>11.3</v>
      </c>
      <c r="C4803" s="1">
        <v>52.3</v>
      </c>
    </row>
    <row r="4804" spans="1:3">
      <c r="A4804" s="277">
        <v>39898.541666666664</v>
      </c>
      <c r="B4804" s="1">
        <v>11.5</v>
      </c>
      <c r="C4804" s="1">
        <v>52.8</v>
      </c>
    </row>
    <row r="4805" spans="1:3">
      <c r="A4805" s="277">
        <v>39898.5625</v>
      </c>
      <c r="B4805" s="1">
        <v>11.8</v>
      </c>
      <c r="C4805" s="1">
        <v>53.3</v>
      </c>
    </row>
    <row r="4806" spans="1:3">
      <c r="A4806" s="277">
        <v>39898.583333333336</v>
      </c>
      <c r="B4806" s="1">
        <v>12.1</v>
      </c>
      <c r="C4806" s="1">
        <v>53.8</v>
      </c>
    </row>
    <row r="4807" spans="1:3">
      <c r="A4807" s="277">
        <v>39898.604166666664</v>
      </c>
      <c r="B4807" s="1">
        <v>12.4</v>
      </c>
      <c r="C4807" s="1">
        <v>54.3</v>
      </c>
    </row>
    <row r="4808" spans="1:3">
      <c r="A4808" s="277">
        <v>39898.625</v>
      </c>
      <c r="B4808" s="1">
        <v>12.7</v>
      </c>
      <c r="C4808" s="1">
        <v>54.8</v>
      </c>
    </row>
    <row r="4809" spans="1:3">
      <c r="A4809" s="277">
        <v>39898.645833333336</v>
      </c>
      <c r="B4809" s="1">
        <v>12.8</v>
      </c>
      <c r="C4809" s="1">
        <v>55</v>
      </c>
    </row>
    <row r="4810" spans="1:3">
      <c r="A4810" s="277">
        <v>39898.666666666664</v>
      </c>
      <c r="B4810" s="1">
        <v>12.9</v>
      </c>
      <c r="C4810" s="1">
        <v>55.3</v>
      </c>
    </row>
    <row r="4811" spans="1:3">
      <c r="A4811" s="277">
        <v>39898.6875</v>
      </c>
      <c r="B4811" s="1">
        <v>12.9</v>
      </c>
      <c r="C4811" s="1">
        <v>55.3</v>
      </c>
    </row>
    <row r="4812" spans="1:3">
      <c r="A4812" s="277">
        <v>39898.708333333336</v>
      </c>
      <c r="B4812" s="1">
        <v>13</v>
      </c>
      <c r="C4812" s="1">
        <v>55.4</v>
      </c>
    </row>
    <row r="4813" spans="1:3">
      <c r="A4813" s="277">
        <v>39898.729166666664</v>
      </c>
      <c r="B4813" s="1">
        <v>13</v>
      </c>
      <c r="C4813" s="1">
        <v>55.5</v>
      </c>
    </row>
    <row r="4814" spans="1:3">
      <c r="A4814" s="277">
        <v>39898.75</v>
      </c>
      <c r="B4814" s="1">
        <v>13.1</v>
      </c>
      <c r="C4814" s="1">
        <v>55.6</v>
      </c>
    </row>
    <row r="4815" spans="1:3">
      <c r="A4815" s="277">
        <v>39898.770833333336</v>
      </c>
      <c r="B4815" s="1">
        <v>13.1</v>
      </c>
      <c r="C4815" s="1">
        <v>55.6</v>
      </c>
    </row>
    <row r="4816" spans="1:3">
      <c r="A4816" s="277">
        <v>39898.791666666664</v>
      </c>
      <c r="B4816" s="1">
        <v>13</v>
      </c>
      <c r="C4816" s="1">
        <v>55.5</v>
      </c>
    </row>
    <row r="4817" spans="1:3">
      <c r="A4817" s="277">
        <v>39898.8125</v>
      </c>
      <c r="B4817" s="1">
        <v>13</v>
      </c>
      <c r="C4817" s="1">
        <v>55.3</v>
      </c>
    </row>
    <row r="4818" spans="1:3">
      <c r="A4818" s="277">
        <v>39898.833333333336</v>
      </c>
      <c r="B4818" s="1">
        <v>12.9</v>
      </c>
      <c r="C4818" s="1">
        <v>55.2</v>
      </c>
    </row>
    <row r="4819" spans="1:3">
      <c r="A4819" s="277">
        <v>39898.854166666664</v>
      </c>
      <c r="B4819" s="1">
        <v>12.8</v>
      </c>
      <c r="C4819" s="1">
        <v>55</v>
      </c>
    </row>
    <row r="4820" spans="1:3">
      <c r="A4820" s="277">
        <v>39898.875</v>
      </c>
      <c r="B4820" s="1">
        <v>12.7</v>
      </c>
      <c r="C4820" s="1">
        <v>54.9</v>
      </c>
    </row>
    <row r="4821" spans="1:3">
      <c r="A4821" s="277">
        <v>39898.895833333336</v>
      </c>
      <c r="B4821" s="1">
        <v>12.7</v>
      </c>
      <c r="C4821" s="1">
        <v>54.8</v>
      </c>
    </row>
    <row r="4822" spans="1:3">
      <c r="A4822" s="277">
        <v>39898.916666666664</v>
      </c>
      <c r="B4822" s="1">
        <v>12.6</v>
      </c>
      <c r="C4822" s="1">
        <v>54.7</v>
      </c>
    </row>
    <row r="4823" spans="1:3">
      <c r="A4823" s="277">
        <v>39898.9375</v>
      </c>
      <c r="B4823" s="1">
        <v>12.6</v>
      </c>
      <c r="C4823" s="1">
        <v>54.6</v>
      </c>
    </row>
    <row r="4824" spans="1:3">
      <c r="A4824" s="277">
        <v>39898.958333333336</v>
      </c>
      <c r="B4824" s="1">
        <v>12.6</v>
      </c>
      <c r="C4824" s="1">
        <v>54.6</v>
      </c>
    </row>
    <row r="4825" spans="1:3">
      <c r="A4825" s="277">
        <v>39898.979166666664</v>
      </c>
      <c r="B4825" s="1">
        <v>12.5</v>
      </c>
      <c r="C4825" s="1">
        <v>54.5</v>
      </c>
    </row>
    <row r="4826" spans="1:3">
      <c r="A4826" s="277">
        <v>39899</v>
      </c>
      <c r="B4826" s="1">
        <v>12.5</v>
      </c>
      <c r="C4826" s="1">
        <v>54.4</v>
      </c>
    </row>
    <row r="4827" spans="1:3">
      <c r="A4827" s="277">
        <v>39899.020833333336</v>
      </c>
      <c r="B4827" s="1">
        <v>12.4</v>
      </c>
      <c r="C4827" s="1">
        <v>54.3</v>
      </c>
    </row>
    <row r="4828" spans="1:3">
      <c r="A4828" s="277">
        <v>39899.041666666664</v>
      </c>
      <c r="B4828" s="1">
        <v>12.4</v>
      </c>
      <c r="C4828" s="1">
        <v>54.3</v>
      </c>
    </row>
    <row r="4829" spans="1:3">
      <c r="A4829" s="277">
        <v>39899.0625</v>
      </c>
      <c r="B4829" s="1">
        <v>12.3</v>
      </c>
      <c r="C4829" s="1">
        <v>54.1</v>
      </c>
    </row>
    <row r="4830" spans="1:3">
      <c r="A4830" s="277">
        <v>39899.083333333336</v>
      </c>
      <c r="B4830" s="1">
        <v>12.2</v>
      </c>
      <c r="C4830" s="1">
        <v>54</v>
      </c>
    </row>
    <row r="4831" spans="1:3">
      <c r="A4831" s="277">
        <v>39899.104166666664</v>
      </c>
      <c r="B4831" s="1">
        <v>12.1</v>
      </c>
      <c r="C4831" s="1">
        <v>53.8</v>
      </c>
    </row>
    <row r="4832" spans="1:3">
      <c r="A4832" s="277">
        <v>39899.125</v>
      </c>
      <c r="B4832" s="1">
        <v>12</v>
      </c>
      <c r="C4832" s="1">
        <v>53.6</v>
      </c>
    </row>
    <row r="4833" spans="1:3">
      <c r="A4833" s="277">
        <v>39899.145833333336</v>
      </c>
      <c r="B4833" s="1">
        <v>11.9</v>
      </c>
      <c r="C4833" s="1">
        <v>53.4</v>
      </c>
    </row>
    <row r="4834" spans="1:3">
      <c r="A4834" s="277">
        <v>39899.166666666664</v>
      </c>
      <c r="B4834" s="1">
        <v>11.8</v>
      </c>
      <c r="C4834" s="1">
        <v>53.2</v>
      </c>
    </row>
    <row r="4835" spans="1:3">
      <c r="A4835" s="277">
        <v>39899.1875</v>
      </c>
      <c r="B4835" s="1">
        <v>11.6</v>
      </c>
      <c r="C4835" s="1">
        <v>52.9</v>
      </c>
    </row>
    <row r="4836" spans="1:3">
      <c r="A4836" s="277">
        <v>39899.208333333336</v>
      </c>
      <c r="B4836" s="1">
        <v>11.5</v>
      </c>
      <c r="C4836" s="1">
        <v>52.7</v>
      </c>
    </row>
    <row r="4837" spans="1:3">
      <c r="A4837" s="277">
        <v>39899.229166666664</v>
      </c>
      <c r="B4837" s="1">
        <v>11.3</v>
      </c>
      <c r="C4837" s="1">
        <v>52.4</v>
      </c>
    </row>
    <row r="4838" spans="1:3">
      <c r="A4838" s="277">
        <v>39899.25</v>
      </c>
      <c r="B4838" s="1">
        <v>11.2</v>
      </c>
      <c r="C4838" s="1">
        <v>52.2</v>
      </c>
    </row>
    <row r="4839" spans="1:3">
      <c r="A4839" s="277">
        <v>39899.270833333336</v>
      </c>
      <c r="B4839" s="1">
        <v>11.1</v>
      </c>
      <c r="C4839" s="1">
        <v>52</v>
      </c>
    </row>
    <row r="4840" spans="1:3">
      <c r="A4840" s="277">
        <v>39899.291666666664</v>
      </c>
      <c r="B4840" s="1">
        <v>11</v>
      </c>
      <c r="C4840" s="1">
        <v>51.8</v>
      </c>
    </row>
    <row r="4841" spans="1:3">
      <c r="A4841" s="277">
        <v>39899.3125</v>
      </c>
      <c r="B4841" s="1">
        <v>10.9</v>
      </c>
      <c r="C4841" s="1">
        <v>51.6</v>
      </c>
    </row>
    <row r="4842" spans="1:3">
      <c r="A4842" s="277">
        <v>39899.333333333336</v>
      </c>
      <c r="B4842" s="1">
        <v>10.8</v>
      </c>
      <c r="C4842" s="1">
        <v>51.4</v>
      </c>
    </row>
    <row r="4843" spans="1:3">
      <c r="A4843" s="277">
        <v>39899.354166666664</v>
      </c>
      <c r="B4843" s="1">
        <v>10.8</v>
      </c>
      <c r="C4843" s="1">
        <v>51.4</v>
      </c>
    </row>
    <row r="4844" spans="1:3">
      <c r="A4844" s="277">
        <v>39899.375</v>
      </c>
      <c r="B4844" s="1">
        <v>10.7</v>
      </c>
      <c r="C4844" s="1">
        <v>51.3</v>
      </c>
    </row>
    <row r="4845" spans="1:3">
      <c r="A4845" s="277">
        <v>39899.395833333336</v>
      </c>
      <c r="B4845" s="1">
        <v>10.7</v>
      </c>
      <c r="C4845" s="1">
        <v>51.3</v>
      </c>
    </row>
    <row r="4846" spans="1:3">
      <c r="A4846" s="277">
        <v>39899.416666666664</v>
      </c>
      <c r="B4846" s="1">
        <v>10.8</v>
      </c>
      <c r="C4846" s="1">
        <v>51.4</v>
      </c>
    </row>
    <row r="4847" spans="1:3">
      <c r="A4847" s="277">
        <v>39899.4375</v>
      </c>
      <c r="B4847" s="1">
        <v>10.9</v>
      </c>
      <c r="C4847" s="1">
        <v>51.6</v>
      </c>
    </row>
    <row r="4848" spans="1:3">
      <c r="A4848" s="277">
        <v>39899.458333333336</v>
      </c>
      <c r="B4848" s="1">
        <v>11</v>
      </c>
      <c r="C4848" s="1">
        <v>51.8</v>
      </c>
    </row>
    <row r="4849" spans="1:3">
      <c r="A4849" s="277">
        <v>39899.479166666664</v>
      </c>
      <c r="B4849" s="1">
        <v>11.1</v>
      </c>
      <c r="C4849" s="1">
        <v>51.9</v>
      </c>
    </row>
    <row r="4850" spans="1:3">
      <c r="A4850" s="277">
        <v>39899.5</v>
      </c>
      <c r="B4850" s="1">
        <v>11.2</v>
      </c>
      <c r="C4850" s="1">
        <v>52.2</v>
      </c>
    </row>
    <row r="4851" spans="1:3">
      <c r="A4851" s="277">
        <v>39899.520833333336</v>
      </c>
      <c r="B4851" s="1">
        <v>11.4</v>
      </c>
      <c r="C4851" s="1">
        <v>52.5</v>
      </c>
    </row>
    <row r="4852" spans="1:3">
      <c r="A4852" s="277">
        <v>39899.541666666664</v>
      </c>
      <c r="B4852" s="1">
        <v>11.6</v>
      </c>
      <c r="C4852" s="1">
        <v>52.9</v>
      </c>
    </row>
    <row r="4853" spans="1:3">
      <c r="A4853" s="277">
        <v>39899.5625</v>
      </c>
      <c r="B4853" s="1">
        <v>11.9</v>
      </c>
      <c r="C4853" s="1">
        <v>53.3</v>
      </c>
    </row>
    <row r="4854" spans="1:3">
      <c r="A4854" s="277">
        <v>39899.583333333336</v>
      </c>
      <c r="B4854" s="1">
        <v>12.1</v>
      </c>
      <c r="C4854" s="1">
        <v>53.8</v>
      </c>
    </row>
    <row r="4855" spans="1:3">
      <c r="A4855" s="277">
        <v>39899.604166666664</v>
      </c>
      <c r="B4855" s="1">
        <v>12.4</v>
      </c>
      <c r="C4855" s="1">
        <v>54.3</v>
      </c>
    </row>
    <row r="4856" spans="1:3">
      <c r="A4856" s="277">
        <v>39899.625</v>
      </c>
      <c r="B4856" s="1">
        <v>12.7</v>
      </c>
      <c r="C4856" s="1">
        <v>54.9</v>
      </c>
    </row>
    <row r="4857" spans="1:3">
      <c r="A4857" s="277">
        <v>39899.645833333336</v>
      </c>
      <c r="B4857" s="1">
        <v>13</v>
      </c>
      <c r="C4857" s="1">
        <v>55.4</v>
      </c>
    </row>
    <row r="4858" spans="1:3">
      <c r="A4858" s="277">
        <v>39899.666666666664</v>
      </c>
      <c r="B4858" s="1">
        <v>13.3</v>
      </c>
      <c r="C4858" s="1">
        <v>55.9</v>
      </c>
    </row>
    <row r="4859" spans="1:3">
      <c r="A4859" s="277">
        <v>39899.6875</v>
      </c>
      <c r="B4859" s="1">
        <v>13.4</v>
      </c>
      <c r="C4859" s="1">
        <v>56.1</v>
      </c>
    </row>
    <row r="4860" spans="1:3">
      <c r="A4860" s="277">
        <v>39899.708333333336</v>
      </c>
      <c r="B4860" s="1">
        <v>13.5</v>
      </c>
      <c r="C4860" s="1">
        <v>56.3</v>
      </c>
    </row>
    <row r="4861" spans="1:3">
      <c r="A4861" s="277">
        <v>39899.729166666664</v>
      </c>
      <c r="B4861" s="1">
        <v>13.4</v>
      </c>
      <c r="C4861" s="1">
        <v>56.2</v>
      </c>
    </row>
    <row r="4862" spans="1:3">
      <c r="A4862" s="277">
        <v>39899.75</v>
      </c>
      <c r="B4862" s="1">
        <v>13.4</v>
      </c>
      <c r="C4862" s="1">
        <v>56.2</v>
      </c>
    </row>
    <row r="4863" spans="1:3">
      <c r="A4863" s="277">
        <v>39899.770833333336</v>
      </c>
      <c r="B4863" s="1">
        <v>13.4</v>
      </c>
      <c r="C4863" s="1">
        <v>56.1</v>
      </c>
    </row>
    <row r="4864" spans="1:3">
      <c r="A4864" s="277">
        <v>39899.791666666664</v>
      </c>
      <c r="B4864" s="1">
        <v>13.3</v>
      </c>
      <c r="C4864" s="1">
        <v>56</v>
      </c>
    </row>
    <row r="4865" spans="1:3">
      <c r="A4865" s="277">
        <v>39899.8125</v>
      </c>
      <c r="B4865" s="1">
        <v>13.3</v>
      </c>
      <c r="C4865" s="1">
        <v>56</v>
      </c>
    </row>
    <row r="4866" spans="1:3">
      <c r="A4866" s="277">
        <v>39899.833333333336</v>
      </c>
      <c r="B4866" s="1">
        <v>13.3</v>
      </c>
      <c r="C4866" s="1">
        <v>55.9</v>
      </c>
    </row>
    <row r="4867" spans="1:3">
      <c r="A4867" s="277">
        <v>39899.854166666664</v>
      </c>
      <c r="B4867" s="1">
        <v>13.2</v>
      </c>
      <c r="C4867" s="1">
        <v>55.8</v>
      </c>
    </row>
    <row r="4868" spans="1:3">
      <c r="A4868" s="277">
        <v>39899.875</v>
      </c>
      <c r="B4868" s="1">
        <v>13.2</v>
      </c>
      <c r="C4868" s="1">
        <v>55.7</v>
      </c>
    </row>
    <row r="4869" spans="1:3">
      <c r="A4869" s="277">
        <v>39899.895833333336</v>
      </c>
      <c r="B4869" s="1">
        <v>13.1</v>
      </c>
      <c r="C4869" s="1">
        <v>55.6</v>
      </c>
    </row>
    <row r="4870" spans="1:3">
      <c r="A4870" s="277">
        <v>39899.916666666664</v>
      </c>
      <c r="B4870" s="1">
        <v>13.1</v>
      </c>
      <c r="C4870" s="1">
        <v>55.5</v>
      </c>
    </row>
    <row r="4871" spans="1:3">
      <c r="A4871" s="277">
        <v>39899.9375</v>
      </c>
      <c r="B4871" s="1">
        <v>13</v>
      </c>
      <c r="C4871" s="1">
        <v>55.4</v>
      </c>
    </row>
    <row r="4872" spans="1:3">
      <c r="A4872" s="277">
        <v>39899.958333333336</v>
      </c>
      <c r="B4872" s="1">
        <v>13</v>
      </c>
      <c r="C4872" s="1">
        <v>55.4</v>
      </c>
    </row>
    <row r="4873" spans="1:3">
      <c r="A4873" s="277">
        <v>39899.979166666664</v>
      </c>
      <c r="B4873" s="1">
        <v>13</v>
      </c>
      <c r="C4873" s="1">
        <v>55.4</v>
      </c>
    </row>
    <row r="4874" spans="1:3">
      <c r="A4874" s="277">
        <v>39900</v>
      </c>
      <c r="B4874" s="1">
        <v>12.9</v>
      </c>
      <c r="C4874" s="1">
        <v>55.3</v>
      </c>
    </row>
    <row r="4875" spans="1:3">
      <c r="A4875" s="277">
        <v>39900.020833333336</v>
      </c>
      <c r="B4875" s="1">
        <v>12.9</v>
      </c>
      <c r="C4875" s="1">
        <v>55.2</v>
      </c>
    </row>
    <row r="4876" spans="1:3">
      <c r="A4876" s="277">
        <v>39900.041666666664</v>
      </c>
      <c r="B4876" s="1">
        <v>12.8</v>
      </c>
      <c r="C4876" s="1">
        <v>55.1</v>
      </c>
    </row>
    <row r="4877" spans="1:3">
      <c r="A4877" s="277">
        <v>39900.0625</v>
      </c>
      <c r="B4877" s="1">
        <v>12.8</v>
      </c>
      <c r="C4877" s="1">
        <v>55</v>
      </c>
    </row>
    <row r="4878" spans="1:3">
      <c r="A4878" s="277">
        <v>39900.083333333336</v>
      </c>
      <c r="B4878" s="1">
        <v>12.7</v>
      </c>
      <c r="C4878" s="1">
        <v>54.9</v>
      </c>
    </row>
    <row r="4879" spans="1:3">
      <c r="A4879" s="277">
        <v>39900.104166666664</v>
      </c>
      <c r="B4879" s="1">
        <v>12.6</v>
      </c>
      <c r="C4879" s="1">
        <v>54.7</v>
      </c>
    </row>
    <row r="4880" spans="1:3">
      <c r="A4880" s="277">
        <v>39900.125</v>
      </c>
      <c r="B4880" s="1">
        <v>12.5</v>
      </c>
      <c r="C4880" s="1">
        <v>54.5</v>
      </c>
    </row>
    <row r="4881" spans="1:3">
      <c r="A4881" s="277">
        <v>39900.145833333336</v>
      </c>
      <c r="B4881" s="1">
        <v>12.4</v>
      </c>
      <c r="C4881" s="1">
        <v>54.3</v>
      </c>
    </row>
    <row r="4882" spans="1:3">
      <c r="A4882" s="277">
        <v>39900.166666666664</v>
      </c>
      <c r="B4882" s="1">
        <v>12.2</v>
      </c>
      <c r="C4882" s="1">
        <v>54</v>
      </c>
    </row>
    <row r="4883" spans="1:3">
      <c r="A4883" s="277">
        <v>39900.1875</v>
      </c>
      <c r="B4883" s="1">
        <v>12.1</v>
      </c>
      <c r="C4883" s="1">
        <v>53.8</v>
      </c>
    </row>
    <row r="4884" spans="1:3">
      <c r="A4884" s="277">
        <v>39900.208333333336</v>
      </c>
      <c r="B4884" s="1">
        <v>12</v>
      </c>
      <c r="C4884" s="1">
        <v>53.6</v>
      </c>
    </row>
    <row r="4885" spans="1:3">
      <c r="A4885" s="277">
        <v>39900.229166666664</v>
      </c>
      <c r="B4885" s="1">
        <v>11.8</v>
      </c>
      <c r="C4885" s="1">
        <v>53.3</v>
      </c>
    </row>
    <row r="4886" spans="1:3">
      <c r="A4886" s="277">
        <v>39900.25</v>
      </c>
      <c r="B4886" s="1">
        <v>11.7</v>
      </c>
      <c r="C4886" s="1">
        <v>53</v>
      </c>
    </row>
    <row r="4887" spans="1:3">
      <c r="A4887" s="277">
        <v>39900.270833333336</v>
      </c>
      <c r="B4887" s="1">
        <v>11.6</v>
      </c>
      <c r="C4887" s="1">
        <v>52.8</v>
      </c>
    </row>
    <row r="4888" spans="1:3">
      <c r="A4888" s="277">
        <v>39900.291666666664</v>
      </c>
      <c r="B4888" s="1">
        <v>11.4</v>
      </c>
      <c r="C4888" s="1">
        <v>52.6</v>
      </c>
    </row>
    <row r="4889" spans="1:3">
      <c r="A4889" s="277">
        <v>39900.3125</v>
      </c>
      <c r="B4889" s="1">
        <v>11.3</v>
      </c>
      <c r="C4889" s="1">
        <v>52.3</v>
      </c>
    </row>
    <row r="4890" spans="1:3">
      <c r="A4890" s="277">
        <v>39900.333333333336</v>
      </c>
      <c r="B4890" s="1">
        <v>11.2</v>
      </c>
      <c r="C4890" s="1">
        <v>52.1</v>
      </c>
    </row>
    <row r="4891" spans="1:3">
      <c r="A4891" s="277">
        <v>39900.354166666664</v>
      </c>
      <c r="B4891" s="1">
        <v>11.1</v>
      </c>
      <c r="C4891" s="1">
        <v>52</v>
      </c>
    </row>
    <row r="4892" spans="1:3">
      <c r="A4892" s="277">
        <v>39900.375</v>
      </c>
      <c r="B4892" s="1">
        <v>11</v>
      </c>
      <c r="C4892" s="1">
        <v>51.8</v>
      </c>
    </row>
    <row r="4893" spans="1:3">
      <c r="A4893" s="277">
        <v>39900.395833333336</v>
      </c>
      <c r="B4893" s="1">
        <v>11</v>
      </c>
      <c r="C4893" s="1">
        <v>51.9</v>
      </c>
    </row>
    <row r="4894" spans="1:3">
      <c r="A4894" s="277">
        <v>39900.416666666664</v>
      </c>
      <c r="B4894" s="1">
        <v>11.1</v>
      </c>
      <c r="C4894" s="1">
        <v>51.9</v>
      </c>
    </row>
    <row r="4895" spans="1:3">
      <c r="A4895" s="277">
        <v>39900.4375</v>
      </c>
      <c r="B4895" s="1">
        <v>11.2</v>
      </c>
      <c r="C4895" s="1">
        <v>52.1</v>
      </c>
    </row>
    <row r="4896" spans="1:3">
      <c r="A4896" s="277">
        <v>39900.458333333336</v>
      </c>
      <c r="B4896" s="1">
        <v>11.3</v>
      </c>
      <c r="C4896" s="1">
        <v>52.4</v>
      </c>
    </row>
    <row r="4897" spans="1:3">
      <c r="A4897" s="277">
        <v>39900.479166666664</v>
      </c>
      <c r="B4897" s="1">
        <v>11.5</v>
      </c>
      <c r="C4897" s="1">
        <v>52.7</v>
      </c>
    </row>
    <row r="4898" spans="1:3">
      <c r="A4898" s="277">
        <v>39900.5</v>
      </c>
      <c r="B4898" s="1">
        <v>11.7</v>
      </c>
      <c r="C4898" s="1">
        <v>53.1</v>
      </c>
    </row>
    <row r="4899" spans="1:3">
      <c r="A4899" s="277">
        <v>39900.520833333336</v>
      </c>
      <c r="B4899" s="1">
        <v>12</v>
      </c>
      <c r="C4899" s="1">
        <v>53.6</v>
      </c>
    </row>
    <row r="4900" spans="1:3">
      <c r="A4900" s="277">
        <v>39900.541666666664</v>
      </c>
      <c r="B4900" s="1">
        <v>12.3</v>
      </c>
      <c r="C4900" s="1">
        <v>54.2</v>
      </c>
    </row>
    <row r="4901" spans="1:3">
      <c r="A4901" s="277">
        <v>39900.5625</v>
      </c>
      <c r="B4901" s="1">
        <v>12.6</v>
      </c>
      <c r="C4901" s="1">
        <v>54.6</v>
      </c>
    </row>
    <row r="4902" spans="1:3">
      <c r="A4902" s="277">
        <v>39900.583333333336</v>
      </c>
      <c r="B4902" s="1">
        <v>12.8</v>
      </c>
      <c r="C4902" s="1">
        <v>55</v>
      </c>
    </row>
    <row r="4903" spans="1:3">
      <c r="A4903" s="277">
        <v>39900.604166666664</v>
      </c>
      <c r="B4903" s="1">
        <v>13</v>
      </c>
      <c r="C4903" s="1">
        <v>55.4</v>
      </c>
    </row>
    <row r="4904" spans="1:3">
      <c r="A4904" s="277">
        <v>39900.625</v>
      </c>
      <c r="B4904" s="1">
        <v>13.2</v>
      </c>
      <c r="C4904" s="1">
        <v>55.7</v>
      </c>
    </row>
    <row r="4905" spans="1:3">
      <c r="A4905" s="277">
        <v>39900.645833333336</v>
      </c>
      <c r="B4905" s="1">
        <v>13.4</v>
      </c>
      <c r="C4905" s="1">
        <v>56.2</v>
      </c>
    </row>
    <row r="4906" spans="1:3">
      <c r="A4906" s="277">
        <v>39900.666666666664</v>
      </c>
      <c r="B4906" s="1">
        <v>13.6</v>
      </c>
      <c r="C4906" s="1">
        <v>56.5</v>
      </c>
    </row>
    <row r="4907" spans="1:3">
      <c r="A4907" s="277">
        <v>39900.6875</v>
      </c>
      <c r="B4907" s="1">
        <v>13.6</v>
      </c>
      <c r="C4907" s="1">
        <v>56.5</v>
      </c>
    </row>
    <row r="4908" spans="1:3">
      <c r="A4908" s="277">
        <v>39900.708333333336</v>
      </c>
      <c r="B4908" s="1">
        <v>13.7</v>
      </c>
      <c r="C4908" s="1">
        <v>56.7</v>
      </c>
    </row>
    <row r="4909" spans="1:3">
      <c r="A4909" s="277">
        <v>39900.729166666664</v>
      </c>
      <c r="B4909" s="1">
        <v>13.8</v>
      </c>
      <c r="C4909" s="1">
        <v>56.9</v>
      </c>
    </row>
    <row r="4910" spans="1:3">
      <c r="A4910" s="277">
        <v>39900.75</v>
      </c>
      <c r="B4910" s="1">
        <v>13.8</v>
      </c>
      <c r="C4910" s="1">
        <v>56.9</v>
      </c>
    </row>
    <row r="4911" spans="1:3">
      <c r="A4911" s="277">
        <v>39900.770833333336</v>
      </c>
      <c r="B4911" s="1">
        <v>13.8</v>
      </c>
      <c r="C4911" s="1">
        <v>56.9</v>
      </c>
    </row>
    <row r="4912" spans="1:3">
      <c r="A4912" s="277">
        <v>39900.791666666664</v>
      </c>
      <c r="B4912" s="1">
        <v>13.8</v>
      </c>
      <c r="C4912" s="1">
        <v>56.8</v>
      </c>
    </row>
    <row r="4913" spans="1:3">
      <c r="A4913" s="277">
        <v>39900.8125</v>
      </c>
      <c r="B4913" s="1">
        <v>13.7</v>
      </c>
      <c r="C4913" s="1">
        <v>56.6</v>
      </c>
    </row>
    <row r="4914" spans="1:3">
      <c r="A4914" s="277">
        <v>39900.833333333336</v>
      </c>
      <c r="B4914" s="1">
        <v>13.6</v>
      </c>
      <c r="C4914" s="1">
        <v>56.5</v>
      </c>
    </row>
    <row r="4915" spans="1:3">
      <c r="A4915" s="277">
        <v>39900.854166666664</v>
      </c>
      <c r="B4915" s="1">
        <v>13.5</v>
      </c>
      <c r="C4915" s="1">
        <v>56.3</v>
      </c>
    </row>
    <row r="4916" spans="1:3">
      <c r="A4916" s="277">
        <v>39900.875</v>
      </c>
      <c r="B4916" s="1">
        <v>13.4</v>
      </c>
      <c r="C4916" s="1">
        <v>56.2</v>
      </c>
    </row>
    <row r="4917" spans="1:3">
      <c r="A4917" s="277">
        <v>39900.895833333336</v>
      </c>
      <c r="B4917" s="1">
        <v>13.4</v>
      </c>
      <c r="C4917" s="1">
        <v>56.1</v>
      </c>
    </row>
    <row r="4918" spans="1:3">
      <c r="A4918" s="277">
        <v>39900.916666666664</v>
      </c>
      <c r="B4918" s="1">
        <v>13.4</v>
      </c>
      <c r="C4918" s="1">
        <v>56</v>
      </c>
    </row>
    <row r="4919" spans="1:3">
      <c r="A4919" s="277">
        <v>39900.9375</v>
      </c>
      <c r="B4919" s="1">
        <v>13.3</v>
      </c>
      <c r="C4919" s="1">
        <v>55.9</v>
      </c>
    </row>
    <row r="4920" spans="1:3">
      <c r="A4920" s="277">
        <v>39900.958333333336</v>
      </c>
      <c r="B4920" s="1">
        <v>13.2</v>
      </c>
      <c r="C4920" s="1">
        <v>55.8</v>
      </c>
    </row>
    <row r="4921" spans="1:3">
      <c r="A4921" s="277">
        <v>39900.979166666664</v>
      </c>
      <c r="B4921" s="1">
        <v>13.2</v>
      </c>
      <c r="C4921" s="1">
        <v>55.7</v>
      </c>
    </row>
    <row r="4922" spans="1:3">
      <c r="A4922" s="277">
        <v>39901</v>
      </c>
      <c r="B4922" s="1">
        <v>13.1</v>
      </c>
      <c r="C4922" s="1">
        <v>55.6</v>
      </c>
    </row>
    <row r="4923" spans="1:3">
      <c r="A4923" s="277">
        <v>39901.020833333336</v>
      </c>
      <c r="B4923" s="1">
        <v>13</v>
      </c>
      <c r="C4923" s="1">
        <v>55.5</v>
      </c>
    </row>
    <row r="4924" spans="1:3">
      <c r="A4924" s="277">
        <v>39901.041666666664</v>
      </c>
      <c r="B4924" s="1">
        <v>13</v>
      </c>
      <c r="C4924" s="1">
        <v>55.3</v>
      </c>
    </row>
    <row r="4925" spans="1:3">
      <c r="A4925" s="277">
        <v>39901.0625</v>
      </c>
      <c r="B4925" s="1">
        <v>12.9</v>
      </c>
      <c r="C4925" s="1">
        <v>55.2</v>
      </c>
    </row>
    <row r="4926" spans="1:3">
      <c r="A4926" s="277">
        <v>39901.083333333336</v>
      </c>
      <c r="B4926" s="1">
        <v>12.8</v>
      </c>
      <c r="C4926" s="1">
        <v>55</v>
      </c>
    </row>
    <row r="4927" spans="1:3">
      <c r="A4927" s="277">
        <v>39901.104166666664</v>
      </c>
      <c r="B4927" s="1">
        <v>12.7</v>
      </c>
      <c r="C4927" s="1">
        <v>54.8</v>
      </c>
    </row>
    <row r="4928" spans="1:3">
      <c r="A4928" s="277">
        <v>39901.125</v>
      </c>
      <c r="B4928" s="1">
        <v>12.5</v>
      </c>
      <c r="C4928" s="1">
        <v>54.5</v>
      </c>
    </row>
    <row r="4929" spans="1:3">
      <c r="A4929" s="277">
        <v>39901.145833333336</v>
      </c>
      <c r="B4929" s="1">
        <v>12.3</v>
      </c>
      <c r="C4929" s="1">
        <v>54.1</v>
      </c>
    </row>
    <row r="4930" spans="1:3">
      <c r="A4930" s="277">
        <v>39901.166666666664</v>
      </c>
      <c r="B4930" s="1">
        <v>12.1</v>
      </c>
      <c r="C4930" s="1">
        <v>53.8</v>
      </c>
    </row>
    <row r="4931" spans="1:3">
      <c r="A4931" s="277">
        <v>39901.1875</v>
      </c>
      <c r="B4931" s="1">
        <v>12</v>
      </c>
      <c r="C4931" s="1">
        <v>53.6</v>
      </c>
    </row>
    <row r="4932" spans="1:3">
      <c r="A4932" s="277">
        <v>39901.208333333336</v>
      </c>
      <c r="B4932" s="1">
        <v>11.8</v>
      </c>
      <c r="C4932" s="1">
        <v>53.3</v>
      </c>
    </row>
    <row r="4933" spans="1:3">
      <c r="A4933" s="277">
        <v>39901.229166666664</v>
      </c>
      <c r="B4933" s="1">
        <v>11.7</v>
      </c>
      <c r="C4933" s="1">
        <v>53</v>
      </c>
    </row>
    <row r="4934" spans="1:3">
      <c r="A4934" s="277">
        <v>39901.25</v>
      </c>
      <c r="B4934" s="1">
        <v>11.6</v>
      </c>
      <c r="C4934" s="1">
        <v>52.8</v>
      </c>
    </row>
    <row r="4935" spans="1:3">
      <c r="A4935" s="277">
        <v>39901.270833333336</v>
      </c>
      <c r="B4935" s="1">
        <v>11.4</v>
      </c>
      <c r="C4935" s="1">
        <v>52.6</v>
      </c>
    </row>
    <row r="4936" spans="1:3">
      <c r="A4936" s="277">
        <v>39901.291666666664</v>
      </c>
      <c r="B4936" s="1">
        <v>11.3</v>
      </c>
      <c r="C4936" s="1">
        <v>52.3</v>
      </c>
    </row>
    <row r="4937" spans="1:3">
      <c r="A4937" s="277">
        <v>39901.3125</v>
      </c>
      <c r="B4937" s="1">
        <v>11.1</v>
      </c>
      <c r="C4937" s="1">
        <v>51.9</v>
      </c>
    </row>
    <row r="4938" spans="1:3">
      <c r="A4938" s="277">
        <v>39901.333333333336</v>
      </c>
      <c r="B4938" s="1">
        <v>10.9</v>
      </c>
      <c r="C4938" s="1">
        <v>51.6</v>
      </c>
    </row>
    <row r="4939" spans="1:3">
      <c r="A4939" s="277">
        <v>39901.354166666664</v>
      </c>
      <c r="B4939" s="1">
        <v>10.8</v>
      </c>
      <c r="C4939" s="1">
        <v>51.4</v>
      </c>
    </row>
    <row r="4940" spans="1:3">
      <c r="A4940" s="277">
        <v>39901.375</v>
      </c>
      <c r="B4940" s="1">
        <v>10.7</v>
      </c>
      <c r="C4940" s="1">
        <v>51.2</v>
      </c>
    </row>
    <row r="4941" spans="1:3">
      <c r="A4941" s="277">
        <v>39901.395833333336</v>
      </c>
      <c r="B4941" s="1">
        <v>10.6</v>
      </c>
      <c r="C4941" s="1">
        <v>51.1</v>
      </c>
    </row>
    <row r="4942" spans="1:3">
      <c r="A4942" s="277">
        <v>39901.416666666664</v>
      </c>
      <c r="B4942" s="1">
        <v>10.6</v>
      </c>
      <c r="C4942" s="1">
        <v>51.1</v>
      </c>
    </row>
    <row r="4943" spans="1:3">
      <c r="A4943" s="277">
        <v>39901.4375</v>
      </c>
      <c r="B4943" s="1">
        <v>10.6</v>
      </c>
      <c r="C4943" s="1">
        <v>51.1</v>
      </c>
    </row>
    <row r="4944" spans="1:3">
      <c r="A4944" s="277">
        <v>39901.458333333336</v>
      </c>
      <c r="B4944" s="1">
        <v>10.7</v>
      </c>
      <c r="C4944" s="1">
        <v>51.3</v>
      </c>
    </row>
    <row r="4945" spans="1:3">
      <c r="A4945" s="277">
        <v>39901.479166666664</v>
      </c>
      <c r="B4945" s="1">
        <v>10.8</v>
      </c>
      <c r="C4945" s="1">
        <v>51.5</v>
      </c>
    </row>
    <row r="4946" spans="1:3">
      <c r="A4946" s="277">
        <v>39901.5</v>
      </c>
      <c r="B4946" s="1">
        <v>11</v>
      </c>
      <c r="C4946" s="1">
        <v>51.7</v>
      </c>
    </row>
    <row r="4947" spans="1:3">
      <c r="A4947" s="277">
        <v>39901.520833333336</v>
      </c>
      <c r="B4947" s="1">
        <v>11.1</v>
      </c>
      <c r="C4947" s="1">
        <v>52</v>
      </c>
    </row>
    <row r="4948" spans="1:3">
      <c r="A4948" s="277">
        <v>39901.541666666664</v>
      </c>
      <c r="B4948" s="1">
        <v>11.3</v>
      </c>
      <c r="C4948" s="1">
        <v>52.3</v>
      </c>
    </row>
    <row r="4949" spans="1:3">
      <c r="A4949" s="277">
        <v>39901.5625</v>
      </c>
      <c r="B4949" s="1">
        <v>11.4</v>
      </c>
      <c r="C4949" s="1">
        <v>52.6</v>
      </c>
    </row>
    <row r="4950" spans="1:3">
      <c r="A4950" s="277">
        <v>39901.583333333336</v>
      </c>
      <c r="B4950" s="1">
        <v>11.6</v>
      </c>
      <c r="C4950" s="1">
        <v>52.9</v>
      </c>
    </row>
    <row r="4951" spans="1:3">
      <c r="A4951" s="277">
        <v>39901.604166666664</v>
      </c>
      <c r="B4951" s="1">
        <v>11.8</v>
      </c>
      <c r="C4951" s="1">
        <v>53.2</v>
      </c>
    </row>
    <row r="4952" spans="1:3">
      <c r="A4952" s="277">
        <v>39901.625</v>
      </c>
      <c r="B4952" s="1">
        <v>11.9</v>
      </c>
      <c r="C4952" s="1">
        <v>53.5</v>
      </c>
    </row>
    <row r="4953" spans="1:3">
      <c r="A4953" s="277">
        <v>39901.645833333336</v>
      </c>
      <c r="B4953" s="1">
        <v>12.1</v>
      </c>
      <c r="C4953" s="1">
        <v>53.7</v>
      </c>
    </row>
    <row r="4954" spans="1:3">
      <c r="A4954" s="277">
        <v>39901.666666666664</v>
      </c>
      <c r="B4954" s="1">
        <v>12.1</v>
      </c>
      <c r="C4954" s="1">
        <v>53.8</v>
      </c>
    </row>
    <row r="4955" spans="1:3">
      <c r="A4955" s="277">
        <v>39901.6875</v>
      </c>
      <c r="B4955" s="1">
        <v>12.2</v>
      </c>
      <c r="C4955" s="1">
        <v>54</v>
      </c>
    </row>
    <row r="4956" spans="1:3">
      <c r="A4956" s="277">
        <v>39901.708333333336</v>
      </c>
      <c r="B4956" s="1">
        <v>12.2</v>
      </c>
      <c r="C4956" s="1">
        <v>54</v>
      </c>
    </row>
    <row r="4957" spans="1:3">
      <c r="A4957" s="277">
        <v>39901.729166666664</v>
      </c>
      <c r="B4957" s="1">
        <v>12.2</v>
      </c>
      <c r="C4957" s="1">
        <v>53.9</v>
      </c>
    </row>
    <row r="4958" spans="1:3">
      <c r="A4958" s="277">
        <v>39901.75</v>
      </c>
      <c r="B4958" s="1">
        <v>12.1</v>
      </c>
      <c r="C4958" s="1">
        <v>53.7</v>
      </c>
    </row>
    <row r="4959" spans="1:3">
      <c r="A4959" s="277">
        <v>39901.770833333336</v>
      </c>
      <c r="B4959" s="1">
        <v>12</v>
      </c>
      <c r="C4959" s="1">
        <v>53.6</v>
      </c>
    </row>
    <row r="4960" spans="1:3">
      <c r="A4960" s="277">
        <v>39901.791666666664</v>
      </c>
      <c r="B4960" s="1">
        <v>11.9</v>
      </c>
      <c r="C4960" s="1">
        <v>53.3</v>
      </c>
    </row>
    <row r="4961" spans="1:3">
      <c r="A4961" s="277">
        <v>39901.8125</v>
      </c>
      <c r="B4961" s="1">
        <v>11.7</v>
      </c>
      <c r="C4961" s="1">
        <v>53.1</v>
      </c>
    </row>
    <row r="4962" spans="1:3">
      <c r="A4962" s="277">
        <v>39901.833333333336</v>
      </c>
      <c r="B4962" s="1">
        <v>11.6</v>
      </c>
      <c r="C4962" s="1">
        <v>52.9</v>
      </c>
    </row>
    <row r="4963" spans="1:3">
      <c r="A4963" s="277">
        <v>39901.854166666664</v>
      </c>
      <c r="B4963" s="1">
        <v>11.5</v>
      </c>
      <c r="C4963" s="1">
        <v>52.7</v>
      </c>
    </row>
    <row r="4964" spans="1:3">
      <c r="A4964" s="277">
        <v>39901.875</v>
      </c>
      <c r="B4964" s="1">
        <v>11.4</v>
      </c>
      <c r="C4964" s="1">
        <v>52.5</v>
      </c>
    </row>
    <row r="4965" spans="1:3">
      <c r="A4965" s="277">
        <v>39901.895833333336</v>
      </c>
      <c r="B4965" s="1">
        <v>11.3</v>
      </c>
      <c r="C4965" s="1">
        <v>52.3</v>
      </c>
    </row>
    <row r="4966" spans="1:3">
      <c r="A4966" s="277">
        <v>39901.916666666664</v>
      </c>
      <c r="B4966" s="1">
        <v>11.2</v>
      </c>
      <c r="C4966" s="1">
        <v>52.1</v>
      </c>
    </row>
    <row r="4967" spans="1:3">
      <c r="A4967" s="277">
        <v>39901.9375</v>
      </c>
      <c r="B4967" s="1">
        <v>11.1</v>
      </c>
      <c r="C4967" s="1">
        <v>51.9</v>
      </c>
    </row>
    <row r="4968" spans="1:3">
      <c r="A4968" s="277">
        <v>39901.958333333336</v>
      </c>
      <c r="B4968" s="1">
        <v>11</v>
      </c>
      <c r="C4968" s="1">
        <v>51.8</v>
      </c>
    </row>
    <row r="4969" spans="1:3">
      <c r="A4969" s="277">
        <v>39901.979166666664</v>
      </c>
      <c r="B4969" s="1">
        <v>10.9</v>
      </c>
      <c r="C4969" s="1">
        <v>51.6</v>
      </c>
    </row>
    <row r="4970" spans="1:3">
      <c r="A4970" s="277">
        <v>39902</v>
      </c>
      <c r="B4970" s="1">
        <v>10.8</v>
      </c>
      <c r="C4970" s="1">
        <v>51.4</v>
      </c>
    </row>
    <row r="4971" spans="1:3">
      <c r="A4971" s="277">
        <v>39902.020833333336</v>
      </c>
      <c r="B4971" s="1">
        <v>10.7</v>
      </c>
      <c r="C4971" s="1">
        <v>51.2</v>
      </c>
    </row>
    <row r="4972" spans="1:3">
      <c r="A4972" s="277">
        <v>39902.041666666664</v>
      </c>
      <c r="B4972" s="1">
        <v>10.6</v>
      </c>
      <c r="C4972" s="1">
        <v>51.1</v>
      </c>
    </row>
    <row r="4973" spans="1:3">
      <c r="A4973" s="277">
        <v>39902.0625</v>
      </c>
      <c r="B4973" s="1">
        <v>10.5</v>
      </c>
      <c r="C4973" s="1">
        <v>50.8</v>
      </c>
    </row>
    <row r="4974" spans="1:3">
      <c r="A4974" s="277">
        <v>39902.083333333336</v>
      </c>
      <c r="B4974" s="1">
        <v>10.3</v>
      </c>
      <c r="C4974" s="1">
        <v>50.6</v>
      </c>
    </row>
    <row r="4975" spans="1:3">
      <c r="A4975" s="277">
        <v>39902.104166666664</v>
      </c>
      <c r="B4975" s="1">
        <v>10.199999999999999</v>
      </c>
      <c r="C4975" s="1">
        <v>50.4</v>
      </c>
    </row>
    <row r="4976" spans="1:3">
      <c r="A4976" s="277">
        <v>39902.125</v>
      </c>
      <c r="B4976" s="1">
        <v>10.1</v>
      </c>
      <c r="C4976" s="1">
        <v>50.1</v>
      </c>
    </row>
    <row r="4977" spans="1:3">
      <c r="A4977" s="277">
        <v>39902.145833333336</v>
      </c>
      <c r="B4977" s="1">
        <v>9.9</v>
      </c>
      <c r="C4977" s="1">
        <v>49.8</v>
      </c>
    </row>
    <row r="4978" spans="1:3">
      <c r="A4978" s="277">
        <v>39902.166666666664</v>
      </c>
      <c r="B4978" s="1">
        <v>9.8000000000000007</v>
      </c>
      <c r="C4978" s="1">
        <v>49.6</v>
      </c>
    </row>
    <row r="4979" spans="1:3">
      <c r="A4979" s="277">
        <v>39902.1875</v>
      </c>
      <c r="B4979" s="1">
        <v>9.6</v>
      </c>
      <c r="C4979" s="1">
        <v>49.2</v>
      </c>
    </row>
    <row r="4980" spans="1:3">
      <c r="A4980" s="277">
        <v>39902.208333333336</v>
      </c>
      <c r="B4980" s="1">
        <v>9.4</v>
      </c>
      <c r="C4980" s="1">
        <v>48.9</v>
      </c>
    </row>
    <row r="4981" spans="1:3">
      <c r="A4981" s="277">
        <v>39902.229166666664</v>
      </c>
      <c r="B4981" s="1">
        <v>9.3000000000000007</v>
      </c>
      <c r="C4981" s="1">
        <v>48.7</v>
      </c>
    </row>
    <row r="4982" spans="1:3">
      <c r="A4982" s="277">
        <v>39902.25</v>
      </c>
      <c r="B4982" s="1">
        <v>9.1</v>
      </c>
      <c r="C4982" s="1">
        <v>48.4</v>
      </c>
    </row>
    <row r="4983" spans="1:3">
      <c r="A4983" s="277">
        <v>39902.270833333336</v>
      </c>
      <c r="B4983" s="1">
        <v>9</v>
      </c>
      <c r="C4983" s="1">
        <v>48.1</v>
      </c>
    </row>
    <row r="4984" spans="1:3">
      <c r="A4984" s="277">
        <v>39902.291666666664</v>
      </c>
      <c r="B4984" s="1">
        <v>8.8000000000000007</v>
      </c>
      <c r="C4984" s="1">
        <v>47.9</v>
      </c>
    </row>
    <row r="4985" spans="1:3">
      <c r="A4985" s="277">
        <v>39902.3125</v>
      </c>
      <c r="B4985" s="1">
        <v>8.6999999999999993</v>
      </c>
      <c r="C4985" s="1">
        <v>47.6</v>
      </c>
    </row>
    <row r="4986" spans="1:3">
      <c r="A4986" s="277">
        <v>39902.333333333336</v>
      </c>
      <c r="B4986" s="1">
        <v>8.6</v>
      </c>
      <c r="C4986" s="1">
        <v>47.4</v>
      </c>
    </row>
    <row r="4987" spans="1:3">
      <c r="A4987" s="277">
        <v>39902.354166666664</v>
      </c>
      <c r="B4987" s="1">
        <v>8.5</v>
      </c>
      <c r="C4987" s="1">
        <v>47.3</v>
      </c>
    </row>
    <row r="4988" spans="1:3">
      <c r="A4988" s="277">
        <v>39902.375</v>
      </c>
      <c r="B4988" s="1">
        <v>8.4</v>
      </c>
      <c r="C4988" s="1">
        <v>47.2</v>
      </c>
    </row>
    <row r="4989" spans="1:3">
      <c r="A4989" s="277">
        <v>39902.395833333336</v>
      </c>
      <c r="B4989" s="1">
        <v>8.4</v>
      </c>
      <c r="C4989" s="1">
        <v>47.2</v>
      </c>
    </row>
    <row r="4990" spans="1:3">
      <c r="A4990" s="277">
        <v>39902.416666666664</v>
      </c>
      <c r="B4990" s="1">
        <v>8.5</v>
      </c>
      <c r="C4990" s="1">
        <v>47.4</v>
      </c>
    </row>
    <row r="4991" spans="1:3">
      <c r="A4991" s="277">
        <v>39902.4375</v>
      </c>
      <c r="B4991" s="1">
        <v>8.6999999999999993</v>
      </c>
      <c r="C4991" s="1">
        <v>47.6</v>
      </c>
    </row>
    <row r="4992" spans="1:3">
      <c r="A4992" s="277">
        <v>39902.458333333336</v>
      </c>
      <c r="B4992" s="1">
        <v>8.8000000000000007</v>
      </c>
      <c r="C4992" s="1">
        <v>47.9</v>
      </c>
    </row>
    <row r="4993" spans="1:3">
      <c r="A4993" s="277">
        <v>39902.479166666664</v>
      </c>
      <c r="B4993" s="1">
        <v>9</v>
      </c>
      <c r="C4993" s="1">
        <v>48.2</v>
      </c>
    </row>
    <row r="4994" spans="1:3">
      <c r="A4994" s="277">
        <v>39902.5</v>
      </c>
      <c r="B4994" s="1">
        <v>9.1999999999999993</v>
      </c>
      <c r="C4994" s="1">
        <v>48.5</v>
      </c>
    </row>
    <row r="4995" spans="1:3">
      <c r="A4995" s="277">
        <v>39902.520833333336</v>
      </c>
      <c r="B4995" s="1">
        <v>9.4</v>
      </c>
      <c r="C4995" s="1">
        <v>48.9</v>
      </c>
    </row>
    <row r="4996" spans="1:3">
      <c r="A4996" s="277">
        <v>39902.541666666664</v>
      </c>
      <c r="B4996" s="1">
        <v>9.6999999999999993</v>
      </c>
      <c r="C4996" s="1">
        <v>49.4</v>
      </c>
    </row>
    <row r="4997" spans="1:3">
      <c r="A4997" s="277">
        <v>39902.5625</v>
      </c>
      <c r="B4997" s="1">
        <v>9.9</v>
      </c>
      <c r="C4997" s="1">
        <v>49.7</v>
      </c>
    </row>
    <row r="4998" spans="1:3">
      <c r="A4998" s="277">
        <v>39902.583333333336</v>
      </c>
      <c r="B4998" s="1">
        <v>10.1</v>
      </c>
      <c r="C4998" s="1">
        <v>50.1</v>
      </c>
    </row>
    <row r="4999" spans="1:3">
      <c r="A4999" s="277">
        <v>39902.604166666664</v>
      </c>
      <c r="B4999" s="1">
        <v>10.3</v>
      </c>
      <c r="C4999" s="1">
        <v>50.6</v>
      </c>
    </row>
    <row r="5000" spans="1:3">
      <c r="A5000" s="277">
        <v>39902.625</v>
      </c>
      <c r="B5000" s="1">
        <v>10.6</v>
      </c>
      <c r="C5000" s="1">
        <v>51</v>
      </c>
    </row>
    <row r="5001" spans="1:3">
      <c r="A5001" s="277">
        <v>39902.645833333336</v>
      </c>
      <c r="B5001" s="1">
        <v>10.7</v>
      </c>
      <c r="C5001" s="1">
        <v>51.2</v>
      </c>
    </row>
    <row r="5002" spans="1:3">
      <c r="A5002" s="277">
        <v>39902.666666666664</v>
      </c>
      <c r="B5002" s="1">
        <v>10.9</v>
      </c>
      <c r="C5002" s="1">
        <v>51.6</v>
      </c>
    </row>
    <row r="5003" spans="1:3">
      <c r="A5003" s="277">
        <v>39902.6875</v>
      </c>
      <c r="B5003" s="1">
        <v>11</v>
      </c>
      <c r="C5003" s="1">
        <v>51.8</v>
      </c>
    </row>
    <row r="5004" spans="1:3">
      <c r="A5004" s="277">
        <v>39902.708333333336</v>
      </c>
      <c r="B5004" s="1">
        <v>11.1</v>
      </c>
      <c r="C5004" s="1">
        <v>52</v>
      </c>
    </row>
    <row r="5005" spans="1:3">
      <c r="A5005" s="277">
        <v>39902.729166666664</v>
      </c>
      <c r="B5005" s="1">
        <v>11.2</v>
      </c>
      <c r="C5005" s="1">
        <v>52.2</v>
      </c>
    </row>
    <row r="5006" spans="1:3">
      <c r="A5006" s="277">
        <v>39902.75</v>
      </c>
      <c r="B5006" s="1">
        <v>11.2</v>
      </c>
      <c r="C5006" s="1">
        <v>52.2</v>
      </c>
    </row>
    <row r="5007" spans="1:3">
      <c r="A5007" s="277">
        <v>39902.770833333336</v>
      </c>
      <c r="B5007" s="1">
        <v>11.2</v>
      </c>
      <c r="C5007" s="1">
        <v>52.2</v>
      </c>
    </row>
    <row r="5008" spans="1:3">
      <c r="A5008" s="277">
        <v>39902.791666666664</v>
      </c>
      <c r="B5008" s="1">
        <v>11.2</v>
      </c>
      <c r="C5008" s="1">
        <v>52.2</v>
      </c>
    </row>
    <row r="5009" spans="1:3">
      <c r="A5009" s="277">
        <v>39902.8125</v>
      </c>
      <c r="B5009" s="1">
        <v>11.2</v>
      </c>
      <c r="C5009" s="1">
        <v>52.2</v>
      </c>
    </row>
    <row r="5010" spans="1:3">
      <c r="A5010" s="277">
        <v>39902.833333333336</v>
      </c>
      <c r="B5010" s="1">
        <v>11.2</v>
      </c>
      <c r="C5010" s="1">
        <v>52.1</v>
      </c>
    </row>
    <row r="5011" spans="1:3">
      <c r="A5011" s="277">
        <v>39902.854166666664</v>
      </c>
      <c r="B5011" s="1">
        <v>11.2</v>
      </c>
      <c r="C5011" s="1">
        <v>52.1</v>
      </c>
    </row>
    <row r="5012" spans="1:3">
      <c r="A5012" s="277">
        <v>39902.875</v>
      </c>
      <c r="B5012" s="1">
        <v>11.1</v>
      </c>
      <c r="C5012" s="1">
        <v>52</v>
      </c>
    </row>
    <row r="5013" spans="1:3">
      <c r="A5013" s="277">
        <v>39902.895833333336</v>
      </c>
      <c r="B5013" s="1">
        <v>11.1</v>
      </c>
      <c r="C5013" s="1">
        <v>51.9</v>
      </c>
    </row>
    <row r="5014" spans="1:3">
      <c r="A5014" s="277">
        <v>39902.916666666664</v>
      </c>
      <c r="B5014" s="1">
        <v>11.1</v>
      </c>
      <c r="C5014" s="1">
        <v>51.9</v>
      </c>
    </row>
    <row r="5015" spans="1:3">
      <c r="A5015" s="277">
        <v>39902.9375</v>
      </c>
      <c r="B5015" s="1">
        <v>11.1</v>
      </c>
      <c r="C5015" s="1">
        <v>51.9</v>
      </c>
    </row>
    <row r="5016" spans="1:3">
      <c r="A5016" s="277">
        <v>39902.958333333336</v>
      </c>
      <c r="B5016" s="1">
        <v>11</v>
      </c>
      <c r="C5016" s="1">
        <v>51.9</v>
      </c>
    </row>
    <row r="5017" spans="1:3">
      <c r="A5017" s="277">
        <v>39902.979166666664</v>
      </c>
      <c r="B5017" s="1">
        <v>11</v>
      </c>
      <c r="C5017" s="1">
        <v>51.8</v>
      </c>
    </row>
    <row r="5018" spans="1:3">
      <c r="A5018" s="277">
        <v>39903</v>
      </c>
      <c r="B5018" s="1">
        <v>10.9</v>
      </c>
      <c r="C5018" s="1">
        <v>51.6</v>
      </c>
    </row>
    <row r="5019" spans="1:3">
      <c r="A5019" s="277">
        <v>39903.020833333336</v>
      </c>
      <c r="B5019" s="1">
        <v>10.9</v>
      </c>
      <c r="C5019" s="1">
        <v>51.5</v>
      </c>
    </row>
    <row r="5020" spans="1:3">
      <c r="A5020" s="277">
        <v>39903.041666666664</v>
      </c>
      <c r="B5020" s="1">
        <v>10.8</v>
      </c>
      <c r="C5020" s="1">
        <v>51.5</v>
      </c>
    </row>
    <row r="5021" spans="1:3">
      <c r="A5021" s="277">
        <v>39903.0625</v>
      </c>
      <c r="B5021" s="1">
        <v>10.7</v>
      </c>
      <c r="C5021" s="1">
        <v>51.3</v>
      </c>
    </row>
    <row r="5022" spans="1:3">
      <c r="A5022" s="277">
        <v>39903.083333333336</v>
      </c>
      <c r="B5022" s="1">
        <v>10.7</v>
      </c>
      <c r="C5022" s="1">
        <v>51.2</v>
      </c>
    </row>
    <row r="5023" spans="1:3">
      <c r="A5023" s="277">
        <v>39903.104166666664</v>
      </c>
      <c r="B5023" s="1">
        <v>10.6</v>
      </c>
      <c r="C5023" s="1">
        <v>51.1</v>
      </c>
    </row>
    <row r="5024" spans="1:3">
      <c r="A5024" s="277">
        <v>39903.125</v>
      </c>
      <c r="B5024" s="1">
        <v>10.5</v>
      </c>
      <c r="C5024" s="1">
        <v>50.9</v>
      </c>
    </row>
    <row r="5025" spans="1:3">
      <c r="A5025" s="277">
        <v>39903.145833333336</v>
      </c>
      <c r="B5025" s="1">
        <v>10.4</v>
      </c>
      <c r="C5025" s="1">
        <v>50.7</v>
      </c>
    </row>
    <row r="5026" spans="1:3">
      <c r="A5026" s="277">
        <v>39903.166666666664</v>
      </c>
      <c r="B5026" s="1">
        <v>10.199999999999999</v>
      </c>
      <c r="C5026" s="1">
        <v>50.4</v>
      </c>
    </row>
    <row r="5027" spans="1:3">
      <c r="A5027" s="277">
        <v>39903.1875</v>
      </c>
      <c r="B5027" s="1">
        <v>10.1</v>
      </c>
      <c r="C5027" s="1">
        <v>50.2</v>
      </c>
    </row>
    <row r="5028" spans="1:3">
      <c r="A5028" s="277">
        <v>39903.208333333336</v>
      </c>
      <c r="B5028" s="1">
        <v>10</v>
      </c>
      <c r="C5028" s="1">
        <v>50</v>
      </c>
    </row>
    <row r="5029" spans="1:3">
      <c r="A5029" s="277">
        <v>39903.229166666664</v>
      </c>
      <c r="B5029" s="1">
        <v>9.9</v>
      </c>
      <c r="C5029" s="1">
        <v>49.8</v>
      </c>
    </row>
    <row r="5030" spans="1:3">
      <c r="A5030" s="277">
        <v>39903.25</v>
      </c>
      <c r="B5030" s="1">
        <v>9.8000000000000007</v>
      </c>
      <c r="C5030" s="1">
        <v>49.6</v>
      </c>
    </row>
    <row r="5031" spans="1:3">
      <c r="A5031" s="277">
        <v>39903.270833333336</v>
      </c>
      <c r="B5031" s="1">
        <v>9.6999999999999993</v>
      </c>
      <c r="C5031" s="1">
        <v>49.4</v>
      </c>
    </row>
    <row r="5032" spans="1:3">
      <c r="A5032" s="277">
        <v>39903.291666666664</v>
      </c>
      <c r="B5032" s="1">
        <v>9.5</v>
      </c>
      <c r="C5032" s="1">
        <v>49.2</v>
      </c>
    </row>
    <row r="5033" spans="1:3">
      <c r="A5033" s="277">
        <v>39903.3125</v>
      </c>
      <c r="B5033" s="1">
        <v>9.4</v>
      </c>
      <c r="C5033" s="1">
        <v>49</v>
      </c>
    </row>
    <row r="5034" spans="1:3">
      <c r="A5034" s="277">
        <v>39903.333333333336</v>
      </c>
      <c r="B5034" s="1">
        <v>9.4</v>
      </c>
      <c r="C5034" s="1">
        <v>48.9</v>
      </c>
    </row>
    <row r="5035" spans="1:3">
      <c r="A5035" s="277">
        <v>39903.354166666664</v>
      </c>
      <c r="B5035" s="1">
        <v>9.3000000000000007</v>
      </c>
      <c r="C5035" s="1">
        <v>48.8</v>
      </c>
    </row>
    <row r="5036" spans="1:3">
      <c r="A5036" s="277">
        <v>39903.375</v>
      </c>
      <c r="B5036" s="1">
        <v>9.4</v>
      </c>
      <c r="C5036" s="1">
        <v>48.8</v>
      </c>
    </row>
    <row r="5037" spans="1:3">
      <c r="A5037" s="277">
        <v>39903.395833333336</v>
      </c>
      <c r="B5037" s="1">
        <v>9.4</v>
      </c>
      <c r="C5037" s="1">
        <v>48.9</v>
      </c>
    </row>
    <row r="5038" spans="1:3">
      <c r="A5038" s="277">
        <v>39903.416666666664</v>
      </c>
      <c r="B5038" s="1">
        <v>9.5</v>
      </c>
      <c r="C5038" s="1">
        <v>49</v>
      </c>
    </row>
    <row r="5039" spans="1:3">
      <c r="A5039" s="277">
        <v>39903.4375</v>
      </c>
      <c r="B5039" s="1">
        <v>9.5</v>
      </c>
      <c r="C5039" s="1">
        <v>49.1</v>
      </c>
    </row>
    <row r="5040" spans="1:3">
      <c r="A5040" s="277">
        <v>39903.458333333336</v>
      </c>
      <c r="B5040" s="1">
        <v>9.5</v>
      </c>
      <c r="C5040" s="1">
        <v>49.2</v>
      </c>
    </row>
    <row r="5041" spans="1:3">
      <c r="A5041" s="277">
        <v>39903.479166666664</v>
      </c>
      <c r="B5041" s="1">
        <v>9.6999999999999993</v>
      </c>
      <c r="C5041" s="1">
        <v>49.4</v>
      </c>
    </row>
    <row r="5042" spans="1:3">
      <c r="A5042" s="277">
        <v>39903.5</v>
      </c>
      <c r="B5042" s="1">
        <v>10</v>
      </c>
      <c r="C5042" s="1">
        <v>49.9</v>
      </c>
    </row>
    <row r="5043" spans="1:3">
      <c r="A5043" s="277">
        <v>39903.520833333336</v>
      </c>
      <c r="B5043" s="1">
        <v>10.3</v>
      </c>
      <c r="C5043" s="1">
        <v>50.5</v>
      </c>
    </row>
    <row r="5044" spans="1:3">
      <c r="A5044" s="277">
        <v>39903.541666666664</v>
      </c>
      <c r="B5044" s="1">
        <v>10.6</v>
      </c>
      <c r="C5044" s="1">
        <v>51.1</v>
      </c>
    </row>
    <row r="5045" spans="1:3">
      <c r="A5045" s="277">
        <v>39903.5625</v>
      </c>
      <c r="B5045" s="1">
        <v>10.9</v>
      </c>
      <c r="C5045" s="1">
        <v>51.6</v>
      </c>
    </row>
    <row r="5046" spans="1:3">
      <c r="A5046" s="277">
        <v>39903.583333333336</v>
      </c>
      <c r="B5046" s="1">
        <v>11.1</v>
      </c>
      <c r="C5046" s="1">
        <v>52</v>
      </c>
    </row>
    <row r="5047" spans="1:3">
      <c r="A5047" s="277">
        <v>39903.604166666664</v>
      </c>
      <c r="B5047" s="1">
        <v>11.3</v>
      </c>
      <c r="C5047" s="1">
        <v>52.3</v>
      </c>
    </row>
    <row r="5048" spans="1:3">
      <c r="A5048" s="277">
        <v>39903.625</v>
      </c>
      <c r="B5048" s="1">
        <v>11.5</v>
      </c>
      <c r="C5048" s="1">
        <v>52.7</v>
      </c>
    </row>
    <row r="5049" spans="1:3">
      <c r="A5049" s="277">
        <v>39903.645833333336</v>
      </c>
      <c r="B5049" s="1">
        <v>11.7</v>
      </c>
      <c r="C5049" s="1">
        <v>53</v>
      </c>
    </row>
    <row r="5050" spans="1:3">
      <c r="A5050" s="277">
        <v>39903.666666666664</v>
      </c>
      <c r="B5050" s="1">
        <v>11.9</v>
      </c>
      <c r="C5050" s="1">
        <v>53.4</v>
      </c>
    </row>
    <row r="5051" spans="1:3">
      <c r="A5051" s="277">
        <v>39903.6875</v>
      </c>
      <c r="B5051" s="1">
        <v>12.1</v>
      </c>
      <c r="C5051" s="1">
        <v>53.8</v>
      </c>
    </row>
    <row r="5052" spans="1:3">
      <c r="A5052" s="277">
        <v>39903.708333333336</v>
      </c>
      <c r="B5052" s="1">
        <v>12.3</v>
      </c>
      <c r="C5052" s="1">
        <v>54.1</v>
      </c>
    </row>
    <row r="5053" spans="1:3">
      <c r="A5053" s="277">
        <v>39903.729166666664</v>
      </c>
      <c r="B5053" s="1">
        <v>12.4</v>
      </c>
      <c r="C5053" s="1">
        <v>54.3</v>
      </c>
    </row>
    <row r="5054" spans="1:3">
      <c r="A5054" s="277">
        <v>39903.75</v>
      </c>
      <c r="B5054" s="1">
        <v>12.4</v>
      </c>
      <c r="C5054" s="1">
        <v>54.3</v>
      </c>
    </row>
    <row r="5055" spans="1:3">
      <c r="A5055" s="277">
        <v>39903.770833333336</v>
      </c>
      <c r="B5055" s="1">
        <v>12.4</v>
      </c>
      <c r="C5055" s="1">
        <v>54.4</v>
      </c>
    </row>
    <row r="5056" spans="1:3">
      <c r="A5056" s="277">
        <v>39903.791666666664</v>
      </c>
      <c r="B5056" s="1">
        <v>12.4</v>
      </c>
      <c r="C5056" s="1">
        <v>54.3</v>
      </c>
    </row>
    <row r="5057" spans="1:3">
      <c r="A5057" s="277">
        <v>39903.8125</v>
      </c>
      <c r="B5057" s="1">
        <v>12.4</v>
      </c>
      <c r="C5057" s="1">
        <v>54.3</v>
      </c>
    </row>
    <row r="5058" spans="1:3">
      <c r="A5058" s="277">
        <v>39903.833333333336</v>
      </c>
      <c r="B5058" s="1">
        <v>12.4</v>
      </c>
      <c r="C5058" s="1">
        <v>54.3</v>
      </c>
    </row>
    <row r="5059" spans="1:3">
      <c r="A5059" s="277">
        <v>39903.854166666664</v>
      </c>
      <c r="B5059" s="1">
        <v>12.4</v>
      </c>
      <c r="C5059" s="1">
        <v>54.3</v>
      </c>
    </row>
    <row r="5060" spans="1:3">
      <c r="A5060" s="277">
        <v>39903.875</v>
      </c>
      <c r="B5060" s="1">
        <v>12.3</v>
      </c>
      <c r="C5060" s="1">
        <v>54.2</v>
      </c>
    </row>
    <row r="5061" spans="1:3">
      <c r="A5061" s="277">
        <v>39903.895833333336</v>
      </c>
      <c r="B5061" s="1">
        <v>12.3</v>
      </c>
      <c r="C5061" s="1">
        <v>54.2</v>
      </c>
    </row>
    <row r="5062" spans="1:3">
      <c r="A5062" s="277">
        <v>39903.916666666664</v>
      </c>
      <c r="B5062" s="1">
        <v>12.3</v>
      </c>
      <c r="C5062" s="1">
        <v>54.2</v>
      </c>
    </row>
    <row r="5063" spans="1:3">
      <c r="A5063" s="277">
        <v>39903.9375</v>
      </c>
      <c r="B5063" s="1">
        <v>12.3</v>
      </c>
      <c r="C5063" s="1">
        <v>54.2</v>
      </c>
    </row>
    <row r="5064" spans="1:3">
      <c r="A5064" s="277">
        <v>39903.958333333336</v>
      </c>
      <c r="B5064" s="1">
        <v>12.3</v>
      </c>
      <c r="C5064" s="1">
        <v>54.2</v>
      </c>
    </row>
    <row r="5065" spans="1:3">
      <c r="A5065" s="277">
        <v>39903.979166666664</v>
      </c>
      <c r="B5065" s="1">
        <v>12.3</v>
      </c>
      <c r="C5065" s="1">
        <v>54.1</v>
      </c>
    </row>
    <row r="5066" spans="1:3">
      <c r="A5066" s="277">
        <v>39904</v>
      </c>
      <c r="B5066" s="1">
        <v>12.2</v>
      </c>
      <c r="C5066" s="1">
        <v>54</v>
      </c>
    </row>
    <row r="5067" spans="1:3">
      <c r="A5067" s="277">
        <v>39904.020833333336</v>
      </c>
      <c r="B5067" s="1">
        <v>12.2</v>
      </c>
      <c r="C5067" s="1">
        <v>54</v>
      </c>
    </row>
    <row r="5068" spans="1:3">
      <c r="A5068" s="277">
        <v>39904.041666666664</v>
      </c>
      <c r="B5068" s="1">
        <v>12.1</v>
      </c>
      <c r="C5068" s="1">
        <v>53.9</v>
      </c>
    </row>
    <row r="5069" spans="1:3">
      <c r="A5069" s="277">
        <v>39904.0625</v>
      </c>
      <c r="B5069" s="1">
        <v>12.1</v>
      </c>
      <c r="C5069" s="1">
        <v>53.8</v>
      </c>
    </row>
    <row r="5070" spans="1:3">
      <c r="A5070" s="277">
        <v>39904.083333333336</v>
      </c>
      <c r="B5070" s="1">
        <v>12</v>
      </c>
      <c r="C5070" s="1">
        <v>53.6</v>
      </c>
    </row>
    <row r="5071" spans="1:3">
      <c r="A5071" s="277">
        <v>39904.104166666664</v>
      </c>
      <c r="B5071" s="1">
        <v>12</v>
      </c>
      <c r="C5071" s="1">
        <v>53.5</v>
      </c>
    </row>
    <row r="5072" spans="1:3">
      <c r="A5072" s="277">
        <v>39904.125</v>
      </c>
      <c r="B5072" s="1">
        <v>11.9</v>
      </c>
      <c r="C5072" s="1">
        <v>53.4</v>
      </c>
    </row>
    <row r="5073" spans="1:3">
      <c r="A5073" s="277">
        <v>39904.145833333336</v>
      </c>
      <c r="B5073" s="1">
        <v>11.8</v>
      </c>
      <c r="C5073" s="1">
        <v>53.2</v>
      </c>
    </row>
    <row r="5074" spans="1:3">
      <c r="A5074" s="277">
        <v>39904.166666666664</v>
      </c>
      <c r="B5074" s="1">
        <v>11.7</v>
      </c>
      <c r="C5074" s="1">
        <v>53</v>
      </c>
    </row>
    <row r="5075" spans="1:3">
      <c r="A5075" s="277">
        <v>39904.1875</v>
      </c>
      <c r="B5075" s="1">
        <v>11.5</v>
      </c>
      <c r="C5075" s="1">
        <v>52.8</v>
      </c>
    </row>
    <row r="5076" spans="1:3">
      <c r="A5076" s="277">
        <v>39904.208333333336</v>
      </c>
      <c r="B5076" s="1">
        <v>11.4</v>
      </c>
      <c r="C5076" s="1">
        <v>52.6</v>
      </c>
    </row>
    <row r="5077" spans="1:3">
      <c r="A5077" s="277">
        <v>39904.229166666664</v>
      </c>
      <c r="B5077" s="1">
        <v>11.3</v>
      </c>
      <c r="C5077" s="1">
        <v>52.3</v>
      </c>
    </row>
    <row r="5078" spans="1:3">
      <c r="A5078" s="277">
        <v>39904.25</v>
      </c>
      <c r="B5078" s="1">
        <v>11.2</v>
      </c>
      <c r="C5078" s="1">
        <v>52.1</v>
      </c>
    </row>
    <row r="5079" spans="1:3">
      <c r="A5079" s="277">
        <v>39904.270833333336</v>
      </c>
      <c r="B5079" s="1">
        <v>11.1</v>
      </c>
      <c r="C5079" s="1">
        <v>51.9</v>
      </c>
    </row>
    <row r="5080" spans="1:3">
      <c r="A5080" s="277">
        <v>39904.291666666664</v>
      </c>
      <c r="B5080" s="1">
        <v>11</v>
      </c>
      <c r="C5080" s="1">
        <v>51.8</v>
      </c>
    </row>
    <row r="5081" spans="1:3">
      <c r="A5081" s="277">
        <v>39904.3125</v>
      </c>
      <c r="B5081" s="1">
        <v>10.9</v>
      </c>
      <c r="C5081" s="1">
        <v>51.6</v>
      </c>
    </row>
    <row r="5082" spans="1:3">
      <c r="A5082" s="277">
        <v>39904.333333333336</v>
      </c>
      <c r="B5082" s="1">
        <v>10.8</v>
      </c>
      <c r="C5082" s="1">
        <v>51.5</v>
      </c>
    </row>
    <row r="5083" spans="1:3">
      <c r="A5083" s="277">
        <v>39904.354166666664</v>
      </c>
      <c r="B5083" s="1">
        <v>10.8</v>
      </c>
      <c r="C5083" s="1">
        <v>51.5</v>
      </c>
    </row>
    <row r="5084" spans="1:3">
      <c r="A5084" s="277">
        <v>39904.375</v>
      </c>
      <c r="B5084" s="1">
        <v>10.8</v>
      </c>
      <c r="C5084" s="1">
        <v>51.5</v>
      </c>
    </row>
    <row r="5085" spans="1:3">
      <c r="A5085" s="277">
        <v>39904.395833333336</v>
      </c>
      <c r="B5085" s="1">
        <v>10.9</v>
      </c>
      <c r="C5085" s="1">
        <v>51.5</v>
      </c>
    </row>
    <row r="5086" spans="1:3">
      <c r="A5086" s="277">
        <v>39904.416666666664</v>
      </c>
      <c r="B5086" s="1">
        <v>10.9</v>
      </c>
      <c r="C5086" s="1">
        <v>51.7</v>
      </c>
    </row>
    <row r="5087" spans="1:3">
      <c r="A5087" s="277">
        <v>39904.4375</v>
      </c>
      <c r="B5087" s="1">
        <v>11</v>
      </c>
      <c r="C5087" s="1">
        <v>51.9</v>
      </c>
    </row>
    <row r="5088" spans="1:3">
      <c r="A5088" s="277">
        <v>39904.458333333336</v>
      </c>
      <c r="B5088" s="1">
        <v>11.1</v>
      </c>
      <c r="C5088" s="1">
        <v>51.9</v>
      </c>
    </row>
    <row r="5089" spans="1:3">
      <c r="A5089" s="277">
        <v>39904.479166666664</v>
      </c>
      <c r="B5089" s="1">
        <v>11.2</v>
      </c>
      <c r="C5089" s="1">
        <v>52.2</v>
      </c>
    </row>
    <row r="5090" spans="1:3">
      <c r="A5090" s="277">
        <v>39904.5</v>
      </c>
      <c r="B5090" s="1">
        <v>11.4</v>
      </c>
      <c r="C5090" s="1">
        <v>52.5</v>
      </c>
    </row>
    <row r="5091" spans="1:3">
      <c r="A5091" s="277">
        <v>39904.520833333336</v>
      </c>
      <c r="B5091" s="1">
        <v>11.7</v>
      </c>
      <c r="C5091" s="1">
        <v>53</v>
      </c>
    </row>
    <row r="5092" spans="1:3">
      <c r="A5092" s="277">
        <v>39904.541666666664</v>
      </c>
      <c r="B5092" s="1">
        <v>12</v>
      </c>
      <c r="C5092" s="1">
        <v>53.6</v>
      </c>
    </row>
    <row r="5093" spans="1:3">
      <c r="A5093" s="277">
        <v>39904.5625</v>
      </c>
      <c r="B5093" s="1">
        <v>12.4</v>
      </c>
      <c r="C5093" s="1">
        <v>54.3</v>
      </c>
    </row>
    <row r="5094" spans="1:3">
      <c r="A5094" s="277">
        <v>39904.583333333336</v>
      </c>
      <c r="B5094" s="1">
        <v>12.6</v>
      </c>
      <c r="C5094" s="1">
        <v>54.7</v>
      </c>
    </row>
    <row r="5095" spans="1:3">
      <c r="A5095" s="277">
        <v>39904.604166666664</v>
      </c>
      <c r="B5095" s="1">
        <v>12.8</v>
      </c>
      <c r="C5095" s="1">
        <v>55.1</v>
      </c>
    </row>
    <row r="5096" spans="1:3">
      <c r="A5096" s="277">
        <v>39904.625</v>
      </c>
      <c r="B5096" s="1">
        <v>13</v>
      </c>
      <c r="C5096" s="1">
        <v>55.5</v>
      </c>
    </row>
    <row r="5097" spans="1:3">
      <c r="A5097" s="277">
        <v>39904.645833333336</v>
      </c>
      <c r="B5097" s="1">
        <v>13.2</v>
      </c>
      <c r="C5097" s="1">
        <v>55.7</v>
      </c>
    </row>
    <row r="5098" spans="1:3">
      <c r="A5098" s="277">
        <v>39904.666666666664</v>
      </c>
      <c r="B5098" s="1">
        <v>13.3</v>
      </c>
      <c r="C5098" s="1">
        <v>56</v>
      </c>
    </row>
    <row r="5099" spans="1:3">
      <c r="A5099" s="277">
        <v>39904.6875</v>
      </c>
      <c r="B5099" s="1">
        <v>13.5</v>
      </c>
      <c r="C5099" s="1">
        <v>56.3</v>
      </c>
    </row>
    <row r="5100" spans="1:3">
      <c r="A5100" s="277">
        <v>39904.708333333336</v>
      </c>
      <c r="B5100" s="1">
        <v>13.6</v>
      </c>
      <c r="C5100" s="1">
        <v>56.5</v>
      </c>
    </row>
    <row r="5101" spans="1:3">
      <c r="A5101" s="277">
        <v>39904.729166666664</v>
      </c>
      <c r="B5101" s="1">
        <v>13.7</v>
      </c>
      <c r="C5101" s="1">
        <v>56.6</v>
      </c>
    </row>
    <row r="5102" spans="1:3">
      <c r="A5102" s="277">
        <v>39904.75</v>
      </c>
      <c r="B5102" s="1">
        <v>13.7</v>
      </c>
      <c r="C5102" s="1">
        <v>56.6</v>
      </c>
    </row>
    <row r="5103" spans="1:3">
      <c r="A5103" s="277">
        <v>39904.770833333336</v>
      </c>
      <c r="B5103" s="1">
        <v>13.6</v>
      </c>
      <c r="C5103" s="1">
        <v>56.5</v>
      </c>
    </row>
    <row r="5104" spans="1:3">
      <c r="A5104" s="277">
        <v>39904.791666666664</v>
      </c>
      <c r="B5104" s="1">
        <v>13.5</v>
      </c>
      <c r="C5104" s="1">
        <v>56.4</v>
      </c>
    </row>
    <row r="5105" spans="1:3">
      <c r="A5105" s="277">
        <v>39904.8125</v>
      </c>
      <c r="B5105" s="1">
        <v>13.5</v>
      </c>
      <c r="C5105" s="1">
        <v>56.3</v>
      </c>
    </row>
    <row r="5106" spans="1:3">
      <c r="A5106" s="277">
        <v>39904.833333333336</v>
      </c>
      <c r="B5106" s="1">
        <v>13.5</v>
      </c>
      <c r="C5106" s="1">
        <v>56.3</v>
      </c>
    </row>
    <row r="5107" spans="1:3">
      <c r="A5107" s="277">
        <v>39904.854166666664</v>
      </c>
      <c r="B5107" s="1">
        <v>13.5</v>
      </c>
      <c r="C5107" s="1">
        <v>56.3</v>
      </c>
    </row>
    <row r="5108" spans="1:3">
      <c r="A5108" s="277">
        <v>39904.875</v>
      </c>
      <c r="B5108" s="1">
        <v>13.4</v>
      </c>
      <c r="C5108" s="1">
        <v>56.2</v>
      </c>
    </row>
    <row r="5109" spans="1:3">
      <c r="A5109" s="277">
        <v>39904.895833333336</v>
      </c>
      <c r="B5109" s="1">
        <v>13.4</v>
      </c>
      <c r="C5109" s="1">
        <v>56</v>
      </c>
    </row>
    <row r="5110" spans="1:3">
      <c r="A5110" s="277">
        <v>39904.916666666664</v>
      </c>
      <c r="B5110" s="1">
        <v>13.3</v>
      </c>
      <c r="C5110" s="1">
        <v>55.9</v>
      </c>
    </row>
    <row r="5111" spans="1:3">
      <c r="A5111" s="277">
        <v>39904.9375</v>
      </c>
      <c r="B5111" s="1">
        <v>13.3</v>
      </c>
      <c r="C5111" s="1">
        <v>55.9</v>
      </c>
    </row>
    <row r="5112" spans="1:3">
      <c r="A5112" s="277">
        <v>39904.958333333336</v>
      </c>
      <c r="B5112" s="1">
        <v>13.2</v>
      </c>
      <c r="C5112" s="1">
        <v>55.8</v>
      </c>
    </row>
    <row r="5113" spans="1:3">
      <c r="A5113" s="277">
        <v>39904.979166666664</v>
      </c>
      <c r="B5113" s="1">
        <v>13.2</v>
      </c>
      <c r="C5113" s="1">
        <v>55.7</v>
      </c>
    </row>
    <row r="5114" spans="1:3">
      <c r="A5114" s="277">
        <v>39905</v>
      </c>
      <c r="B5114" s="1">
        <v>13.1</v>
      </c>
      <c r="C5114" s="1">
        <v>55.6</v>
      </c>
    </row>
    <row r="5115" spans="1:3">
      <c r="A5115" s="277">
        <v>39905.020833333336</v>
      </c>
      <c r="B5115" s="1">
        <v>13</v>
      </c>
      <c r="C5115" s="1">
        <v>55.5</v>
      </c>
    </row>
    <row r="5116" spans="1:3">
      <c r="A5116" s="277">
        <v>39905.041666666664</v>
      </c>
      <c r="B5116" s="1">
        <v>12.9</v>
      </c>
      <c r="C5116" s="1">
        <v>55.3</v>
      </c>
    </row>
    <row r="5117" spans="1:3">
      <c r="A5117" s="277">
        <v>39905.0625</v>
      </c>
      <c r="B5117" s="1">
        <v>12.8</v>
      </c>
      <c r="C5117" s="1">
        <v>55</v>
      </c>
    </row>
    <row r="5118" spans="1:3">
      <c r="A5118" s="277">
        <v>39905.083333333336</v>
      </c>
      <c r="B5118" s="1">
        <v>12.7</v>
      </c>
      <c r="C5118" s="1">
        <v>54.9</v>
      </c>
    </row>
    <row r="5119" spans="1:3">
      <c r="A5119" s="277">
        <v>39905.104166666664</v>
      </c>
      <c r="B5119" s="1">
        <v>12.6</v>
      </c>
      <c r="C5119" s="1">
        <v>54.6</v>
      </c>
    </row>
    <row r="5120" spans="1:3">
      <c r="A5120" s="277">
        <v>39905.125</v>
      </c>
      <c r="B5120" s="1">
        <v>12.5</v>
      </c>
      <c r="C5120" s="1">
        <v>54.4</v>
      </c>
    </row>
    <row r="5121" spans="1:3">
      <c r="A5121" s="277">
        <v>39905.145833333336</v>
      </c>
      <c r="B5121" s="1">
        <v>12.4</v>
      </c>
      <c r="C5121" s="1">
        <v>54.3</v>
      </c>
    </row>
    <row r="5122" spans="1:3">
      <c r="A5122" s="277">
        <v>39905.166666666664</v>
      </c>
      <c r="B5122" s="1">
        <v>12.2</v>
      </c>
      <c r="C5122" s="1">
        <v>54</v>
      </c>
    </row>
    <row r="5123" spans="1:3">
      <c r="A5123" s="277">
        <v>39905.1875</v>
      </c>
      <c r="B5123" s="1">
        <v>12.1</v>
      </c>
      <c r="C5123" s="1">
        <v>53.7</v>
      </c>
    </row>
    <row r="5124" spans="1:3">
      <c r="A5124" s="277">
        <v>39905.208333333336</v>
      </c>
      <c r="B5124" s="1">
        <v>11.9</v>
      </c>
      <c r="C5124" s="1">
        <v>53.5</v>
      </c>
    </row>
    <row r="5125" spans="1:3">
      <c r="A5125" s="277">
        <v>39905.229166666664</v>
      </c>
      <c r="B5125" s="1">
        <v>11.8</v>
      </c>
      <c r="C5125" s="1">
        <v>53.2</v>
      </c>
    </row>
    <row r="5126" spans="1:3">
      <c r="A5126" s="277">
        <v>39905.25</v>
      </c>
      <c r="B5126" s="1">
        <v>11.6</v>
      </c>
      <c r="C5126" s="1">
        <v>52.9</v>
      </c>
    </row>
    <row r="5127" spans="1:3">
      <c r="A5127" s="277">
        <v>39905.270833333336</v>
      </c>
      <c r="B5127" s="1">
        <v>11.5</v>
      </c>
      <c r="C5127" s="1">
        <v>52.6</v>
      </c>
    </row>
    <row r="5128" spans="1:3">
      <c r="A5128" s="277">
        <v>39905.291666666664</v>
      </c>
      <c r="B5128" s="1">
        <v>11.3</v>
      </c>
      <c r="C5128" s="1">
        <v>52.4</v>
      </c>
    </row>
    <row r="5129" spans="1:3">
      <c r="A5129" s="277">
        <v>39905.3125</v>
      </c>
      <c r="B5129" s="1">
        <v>11.2</v>
      </c>
      <c r="C5129" s="1">
        <v>52.2</v>
      </c>
    </row>
    <row r="5130" spans="1:3">
      <c r="A5130" s="277">
        <v>39905.333333333336</v>
      </c>
      <c r="B5130" s="1">
        <v>11.1</v>
      </c>
      <c r="C5130" s="1">
        <v>52</v>
      </c>
    </row>
    <row r="5131" spans="1:3">
      <c r="A5131" s="277">
        <v>39905.354166666664</v>
      </c>
      <c r="B5131" s="1">
        <v>11.1</v>
      </c>
      <c r="C5131" s="1">
        <v>51.9</v>
      </c>
    </row>
    <row r="5132" spans="1:3">
      <c r="A5132" s="277">
        <v>39905.375</v>
      </c>
      <c r="B5132" s="1">
        <v>11</v>
      </c>
      <c r="C5132" s="1">
        <v>51.9</v>
      </c>
    </row>
    <row r="5133" spans="1:3">
      <c r="A5133" s="277">
        <v>39905.395833333336</v>
      </c>
      <c r="B5133" s="1">
        <v>11.1</v>
      </c>
      <c r="C5133" s="1">
        <v>51.9</v>
      </c>
    </row>
    <row r="5134" spans="1:3">
      <c r="A5134" s="277">
        <v>39905.416666666664</v>
      </c>
      <c r="B5134" s="1">
        <v>11.1</v>
      </c>
      <c r="C5134" s="1">
        <v>52</v>
      </c>
    </row>
    <row r="5135" spans="1:3">
      <c r="A5135" s="277">
        <v>39905.4375</v>
      </c>
      <c r="B5135" s="1">
        <v>11.2</v>
      </c>
      <c r="C5135" s="1">
        <v>52.2</v>
      </c>
    </row>
    <row r="5136" spans="1:3">
      <c r="A5136" s="277">
        <v>39905.458333333336</v>
      </c>
      <c r="B5136" s="1">
        <v>11.4</v>
      </c>
      <c r="C5136" s="1">
        <v>52.5</v>
      </c>
    </row>
    <row r="5137" spans="1:3">
      <c r="A5137" s="277">
        <v>39905.479166666664</v>
      </c>
      <c r="B5137" s="1">
        <v>11.5</v>
      </c>
      <c r="C5137" s="1">
        <v>52.8</v>
      </c>
    </row>
    <row r="5138" spans="1:3">
      <c r="A5138" s="277">
        <v>39905.5</v>
      </c>
      <c r="B5138" s="1">
        <v>11.6</v>
      </c>
      <c r="C5138" s="1">
        <v>52.9</v>
      </c>
    </row>
    <row r="5139" spans="1:3">
      <c r="A5139" s="277">
        <v>39905.520833333336</v>
      </c>
      <c r="B5139" s="1">
        <v>11.8</v>
      </c>
      <c r="C5139" s="1">
        <v>53.2</v>
      </c>
    </row>
    <row r="5140" spans="1:3">
      <c r="A5140" s="277">
        <v>39905.541666666664</v>
      </c>
      <c r="B5140" s="1">
        <v>12</v>
      </c>
      <c r="C5140" s="1">
        <v>53.6</v>
      </c>
    </row>
    <row r="5141" spans="1:3">
      <c r="A5141" s="277">
        <v>39905.5625</v>
      </c>
      <c r="B5141" s="1">
        <v>12.2</v>
      </c>
      <c r="C5141" s="1">
        <v>54</v>
      </c>
    </row>
    <row r="5142" spans="1:3">
      <c r="A5142" s="277">
        <v>39905.583333333336</v>
      </c>
      <c r="B5142" s="1">
        <v>12.6</v>
      </c>
      <c r="C5142" s="1">
        <v>54.6</v>
      </c>
    </row>
    <row r="5143" spans="1:3">
      <c r="A5143" s="277">
        <v>39905.604166666664</v>
      </c>
      <c r="B5143" s="1">
        <v>12.9</v>
      </c>
      <c r="C5143" s="1">
        <v>55.2</v>
      </c>
    </row>
    <row r="5144" spans="1:3">
      <c r="A5144" s="277">
        <v>39905.625</v>
      </c>
      <c r="B5144" s="1">
        <v>13.1</v>
      </c>
      <c r="C5144" s="1">
        <v>55.6</v>
      </c>
    </row>
    <row r="5145" spans="1:3">
      <c r="A5145" s="277">
        <v>39905.645833333336</v>
      </c>
      <c r="B5145" s="1">
        <v>13.3</v>
      </c>
      <c r="C5145" s="1">
        <v>55.9</v>
      </c>
    </row>
    <row r="5146" spans="1:3">
      <c r="A5146" s="277">
        <v>39905.666666666664</v>
      </c>
      <c r="B5146" s="1">
        <v>13.3</v>
      </c>
      <c r="C5146" s="1">
        <v>55.9</v>
      </c>
    </row>
    <row r="5147" spans="1:3">
      <c r="A5147" s="277">
        <v>39905.6875</v>
      </c>
      <c r="B5147" s="1">
        <v>13.4</v>
      </c>
      <c r="C5147" s="1">
        <v>56.1</v>
      </c>
    </row>
    <row r="5148" spans="1:3">
      <c r="A5148" s="277">
        <v>39905.708333333336</v>
      </c>
      <c r="B5148" s="1">
        <v>13.4</v>
      </c>
      <c r="C5148" s="1">
        <v>56.2</v>
      </c>
    </row>
    <row r="5149" spans="1:3">
      <c r="A5149" s="277">
        <v>39905.729166666664</v>
      </c>
      <c r="B5149" s="1">
        <v>13.5</v>
      </c>
      <c r="C5149" s="1">
        <v>56.3</v>
      </c>
    </row>
    <row r="5150" spans="1:3">
      <c r="A5150" s="277">
        <v>39905.75</v>
      </c>
      <c r="B5150" s="1">
        <v>13.5</v>
      </c>
      <c r="C5150" s="1">
        <v>56.3</v>
      </c>
    </row>
    <row r="5151" spans="1:3">
      <c r="A5151" s="277">
        <v>39905.770833333336</v>
      </c>
      <c r="B5151" s="1">
        <v>13.4</v>
      </c>
      <c r="C5151" s="1">
        <v>56.2</v>
      </c>
    </row>
    <row r="5152" spans="1:3">
      <c r="A5152" s="277">
        <v>39905.791666666664</v>
      </c>
      <c r="B5152" s="1">
        <v>13.4</v>
      </c>
      <c r="C5152" s="1">
        <v>56.2</v>
      </c>
    </row>
    <row r="5153" spans="1:3">
      <c r="A5153" s="277">
        <v>39905.8125</v>
      </c>
      <c r="B5153" s="1">
        <v>13.4</v>
      </c>
      <c r="C5153" s="1">
        <v>56</v>
      </c>
    </row>
    <row r="5154" spans="1:3">
      <c r="A5154" s="277">
        <v>39905.833333333336</v>
      </c>
      <c r="B5154" s="1">
        <v>13.3</v>
      </c>
      <c r="C5154" s="1">
        <v>55.9</v>
      </c>
    </row>
    <row r="5155" spans="1:3">
      <c r="A5155" s="277">
        <v>39905.854166666664</v>
      </c>
      <c r="B5155" s="1">
        <v>13.1</v>
      </c>
      <c r="C5155" s="1">
        <v>55.6</v>
      </c>
    </row>
    <row r="5156" spans="1:3">
      <c r="A5156" s="277">
        <v>39905.875</v>
      </c>
      <c r="B5156" s="1">
        <v>13</v>
      </c>
      <c r="C5156" s="1">
        <v>55.4</v>
      </c>
    </row>
    <row r="5157" spans="1:3">
      <c r="A5157" s="277">
        <v>39905.895833333336</v>
      </c>
      <c r="B5157" s="1">
        <v>12.9</v>
      </c>
      <c r="C5157" s="1">
        <v>55.2</v>
      </c>
    </row>
    <row r="5158" spans="1:3">
      <c r="A5158" s="277">
        <v>39905.916666666664</v>
      </c>
      <c r="B5158" s="1">
        <v>12.8</v>
      </c>
      <c r="C5158" s="1">
        <v>55</v>
      </c>
    </row>
    <row r="5159" spans="1:3">
      <c r="A5159" s="277">
        <v>39905.9375</v>
      </c>
      <c r="B5159" s="1">
        <v>12.7</v>
      </c>
      <c r="C5159" s="1">
        <v>54.9</v>
      </c>
    </row>
    <row r="5160" spans="1:3">
      <c r="A5160" s="277">
        <v>39905.958333333336</v>
      </c>
      <c r="B5160" s="1">
        <v>12.6</v>
      </c>
      <c r="C5160" s="1">
        <v>54.7</v>
      </c>
    </row>
    <row r="5161" spans="1:3">
      <c r="A5161" s="277">
        <v>39905.979166666664</v>
      </c>
      <c r="B5161" s="1">
        <v>12.5</v>
      </c>
      <c r="C5161" s="1">
        <v>54.5</v>
      </c>
    </row>
    <row r="5162" spans="1:3">
      <c r="A5162" s="277">
        <v>39906</v>
      </c>
      <c r="B5162" s="1">
        <v>12.4</v>
      </c>
      <c r="C5162" s="1">
        <v>54.3</v>
      </c>
    </row>
    <row r="5163" spans="1:3">
      <c r="A5163" s="277">
        <v>39906.020833333336</v>
      </c>
      <c r="B5163" s="1">
        <v>12.3</v>
      </c>
      <c r="C5163" s="1">
        <v>54.1</v>
      </c>
    </row>
    <row r="5164" spans="1:3">
      <c r="A5164" s="277">
        <v>39906.041666666664</v>
      </c>
      <c r="B5164" s="1">
        <v>12.1</v>
      </c>
      <c r="C5164" s="1">
        <v>53.9</v>
      </c>
    </row>
    <row r="5165" spans="1:3">
      <c r="A5165" s="277">
        <v>39906.0625</v>
      </c>
      <c r="B5165" s="1">
        <v>12</v>
      </c>
      <c r="C5165" s="1">
        <v>53.6</v>
      </c>
    </row>
    <row r="5166" spans="1:3">
      <c r="A5166" s="277">
        <v>39906.083333333336</v>
      </c>
      <c r="B5166" s="1">
        <v>11.9</v>
      </c>
      <c r="C5166" s="1">
        <v>53.4</v>
      </c>
    </row>
    <row r="5167" spans="1:3">
      <c r="A5167" s="277">
        <v>39906.104166666664</v>
      </c>
      <c r="B5167" s="1">
        <v>11.7</v>
      </c>
      <c r="C5167" s="1">
        <v>53.1</v>
      </c>
    </row>
    <row r="5168" spans="1:3">
      <c r="A5168" s="277">
        <v>39906.125</v>
      </c>
      <c r="B5168" s="1">
        <v>11.6</v>
      </c>
      <c r="C5168" s="1">
        <v>52.9</v>
      </c>
    </row>
    <row r="5169" spans="1:3">
      <c r="A5169" s="277">
        <v>39906.145833333336</v>
      </c>
      <c r="B5169" s="1">
        <v>11.5</v>
      </c>
      <c r="C5169" s="1">
        <v>52.6</v>
      </c>
    </row>
    <row r="5170" spans="1:3">
      <c r="A5170" s="277">
        <v>39906.166666666664</v>
      </c>
      <c r="B5170" s="1">
        <v>11.3</v>
      </c>
      <c r="C5170" s="1">
        <v>52.3</v>
      </c>
    </row>
    <row r="5171" spans="1:3">
      <c r="A5171" s="277">
        <v>39906.1875</v>
      </c>
      <c r="B5171" s="1">
        <v>11.1</v>
      </c>
      <c r="C5171" s="1">
        <v>52</v>
      </c>
    </row>
    <row r="5172" spans="1:3">
      <c r="A5172" s="277">
        <v>39906.208333333336</v>
      </c>
      <c r="B5172" s="1">
        <v>10.9</v>
      </c>
      <c r="C5172" s="1">
        <v>51.7</v>
      </c>
    </row>
    <row r="5173" spans="1:3">
      <c r="A5173" s="277">
        <v>39906.229166666664</v>
      </c>
      <c r="B5173" s="1">
        <v>10.8</v>
      </c>
      <c r="C5173" s="1">
        <v>51.4</v>
      </c>
    </row>
    <row r="5174" spans="1:3">
      <c r="A5174" s="277">
        <v>39906.25</v>
      </c>
      <c r="B5174" s="1">
        <v>10.6</v>
      </c>
      <c r="C5174" s="1">
        <v>51</v>
      </c>
    </row>
    <row r="5175" spans="1:3">
      <c r="A5175" s="277">
        <v>39906.270833333336</v>
      </c>
      <c r="B5175" s="1">
        <v>10.4</v>
      </c>
      <c r="C5175" s="1">
        <v>50.8</v>
      </c>
    </row>
    <row r="5176" spans="1:3">
      <c r="A5176" s="277">
        <v>39906.291666666664</v>
      </c>
      <c r="B5176" s="1">
        <v>10.199999999999999</v>
      </c>
      <c r="C5176" s="1">
        <v>50.4</v>
      </c>
    </row>
    <row r="5177" spans="1:3">
      <c r="A5177" s="277">
        <v>39906.3125</v>
      </c>
      <c r="B5177" s="1">
        <v>10.1</v>
      </c>
      <c r="C5177" s="1">
        <v>50.2</v>
      </c>
    </row>
    <row r="5178" spans="1:3">
      <c r="A5178" s="277">
        <v>39906.333333333336</v>
      </c>
      <c r="B5178" s="1">
        <v>10</v>
      </c>
      <c r="C5178" s="1">
        <v>50</v>
      </c>
    </row>
    <row r="5179" spans="1:3">
      <c r="A5179" s="277">
        <v>39906.354166666664</v>
      </c>
      <c r="B5179" s="1">
        <v>9.9</v>
      </c>
      <c r="C5179" s="1">
        <v>49.9</v>
      </c>
    </row>
    <row r="5180" spans="1:3">
      <c r="A5180" s="277">
        <v>39906.375</v>
      </c>
      <c r="B5180" s="1">
        <v>9.9</v>
      </c>
      <c r="C5180" s="1">
        <v>49.8</v>
      </c>
    </row>
    <row r="5181" spans="1:3">
      <c r="A5181" s="277">
        <v>39906.395833333336</v>
      </c>
      <c r="B5181" s="1">
        <v>9.9</v>
      </c>
      <c r="C5181" s="1">
        <v>49.8</v>
      </c>
    </row>
    <row r="5182" spans="1:3">
      <c r="A5182" s="277">
        <v>39906.416666666664</v>
      </c>
      <c r="B5182" s="1">
        <v>9.9</v>
      </c>
      <c r="C5182" s="1">
        <v>49.8</v>
      </c>
    </row>
    <row r="5183" spans="1:3">
      <c r="A5183" s="277">
        <v>39906.4375</v>
      </c>
      <c r="B5183" s="1">
        <v>9.9</v>
      </c>
      <c r="C5183" s="1">
        <v>49.9</v>
      </c>
    </row>
    <row r="5184" spans="1:3">
      <c r="A5184" s="277">
        <v>39906.458333333336</v>
      </c>
      <c r="B5184" s="1">
        <v>10.1</v>
      </c>
      <c r="C5184" s="1">
        <v>50.1</v>
      </c>
    </row>
    <row r="5185" spans="1:3">
      <c r="A5185" s="277">
        <v>39906.479166666664</v>
      </c>
      <c r="B5185" s="1">
        <v>10.199999999999999</v>
      </c>
      <c r="C5185" s="1">
        <v>50.4</v>
      </c>
    </row>
    <row r="5186" spans="1:3">
      <c r="A5186" s="277">
        <v>39906.5</v>
      </c>
      <c r="B5186" s="1">
        <v>10.4</v>
      </c>
      <c r="C5186" s="1">
        <v>50.7</v>
      </c>
    </row>
    <row r="5187" spans="1:3">
      <c r="A5187" s="277">
        <v>39906.520833333336</v>
      </c>
      <c r="B5187" s="1">
        <v>10.6</v>
      </c>
      <c r="C5187" s="1">
        <v>51.1</v>
      </c>
    </row>
    <row r="5188" spans="1:3">
      <c r="A5188" s="277">
        <v>39906.541666666664</v>
      </c>
      <c r="B5188" s="1">
        <v>10.8</v>
      </c>
      <c r="C5188" s="1">
        <v>51.5</v>
      </c>
    </row>
    <row r="5189" spans="1:3">
      <c r="A5189" s="277">
        <v>39906.5625</v>
      </c>
      <c r="B5189" s="1">
        <v>11.1</v>
      </c>
      <c r="C5189" s="1">
        <v>51.9</v>
      </c>
    </row>
    <row r="5190" spans="1:3">
      <c r="A5190" s="277">
        <v>39906.583333333336</v>
      </c>
      <c r="B5190" s="1">
        <v>11.2</v>
      </c>
      <c r="C5190" s="1">
        <v>52.2</v>
      </c>
    </row>
    <row r="5191" spans="1:3">
      <c r="A5191" s="277">
        <v>39906.604166666664</v>
      </c>
      <c r="B5191" s="1">
        <v>11.4</v>
      </c>
      <c r="C5191" s="1">
        <v>52.5</v>
      </c>
    </row>
    <row r="5192" spans="1:3">
      <c r="A5192" s="277">
        <v>39906.625</v>
      </c>
      <c r="B5192" s="1">
        <v>11.6</v>
      </c>
      <c r="C5192" s="1">
        <v>52.8</v>
      </c>
    </row>
    <row r="5193" spans="1:3">
      <c r="A5193" s="277">
        <v>39906.645833333336</v>
      </c>
      <c r="B5193" s="1">
        <v>11.7</v>
      </c>
      <c r="C5193" s="1">
        <v>53.1</v>
      </c>
    </row>
    <row r="5194" spans="1:3">
      <c r="A5194" s="277">
        <v>39906.666666666664</v>
      </c>
      <c r="B5194" s="1">
        <v>11.8</v>
      </c>
      <c r="C5194" s="1">
        <v>53.3</v>
      </c>
    </row>
    <row r="5195" spans="1:3">
      <c r="A5195" s="277">
        <v>39906.6875</v>
      </c>
      <c r="B5195" s="1">
        <v>11.9</v>
      </c>
      <c r="C5195" s="1">
        <v>53.5</v>
      </c>
    </row>
    <row r="5196" spans="1:3">
      <c r="A5196" s="277">
        <v>39906.708333333336</v>
      </c>
      <c r="B5196" s="1">
        <v>12</v>
      </c>
      <c r="C5196" s="1">
        <v>53.6</v>
      </c>
    </row>
    <row r="5197" spans="1:3">
      <c r="A5197" s="277">
        <v>39906.729166666664</v>
      </c>
      <c r="B5197" s="1">
        <v>12</v>
      </c>
      <c r="C5197" s="1">
        <v>53.6</v>
      </c>
    </row>
    <row r="5198" spans="1:3">
      <c r="A5198" s="277">
        <v>39906.75</v>
      </c>
      <c r="B5198" s="1">
        <v>12</v>
      </c>
      <c r="C5198" s="1">
        <v>53.6</v>
      </c>
    </row>
    <row r="5199" spans="1:3">
      <c r="A5199" s="277">
        <v>39906.770833333336</v>
      </c>
      <c r="B5199" s="1">
        <v>11.9</v>
      </c>
      <c r="C5199" s="1">
        <v>53.5</v>
      </c>
    </row>
    <row r="5200" spans="1:3">
      <c r="A5200" s="277">
        <v>39906.791666666664</v>
      </c>
      <c r="B5200" s="1">
        <v>11.9</v>
      </c>
      <c r="C5200" s="1">
        <v>53.3</v>
      </c>
    </row>
    <row r="5201" spans="1:3">
      <c r="A5201" s="277">
        <v>39906.8125</v>
      </c>
      <c r="B5201" s="1">
        <v>11.7</v>
      </c>
      <c r="C5201" s="1">
        <v>53.1</v>
      </c>
    </row>
    <row r="5202" spans="1:3">
      <c r="A5202" s="277">
        <v>39906.833333333336</v>
      </c>
      <c r="B5202" s="1">
        <v>11.6</v>
      </c>
      <c r="C5202" s="1">
        <v>52.9</v>
      </c>
    </row>
    <row r="5203" spans="1:3">
      <c r="A5203" s="277">
        <v>39906.854166666664</v>
      </c>
      <c r="B5203" s="1">
        <v>11.5</v>
      </c>
      <c r="C5203" s="1">
        <v>52.7</v>
      </c>
    </row>
    <row r="5204" spans="1:3">
      <c r="A5204" s="277">
        <v>39906.875</v>
      </c>
      <c r="B5204" s="1">
        <v>11.4</v>
      </c>
      <c r="C5204" s="1">
        <v>52.5</v>
      </c>
    </row>
    <row r="5205" spans="1:3">
      <c r="A5205" s="277">
        <v>39906.895833333336</v>
      </c>
      <c r="B5205" s="1">
        <v>11.3</v>
      </c>
      <c r="C5205" s="1">
        <v>52.3</v>
      </c>
    </row>
    <row r="5206" spans="1:3">
      <c r="A5206" s="277">
        <v>39906.916666666664</v>
      </c>
      <c r="B5206" s="1">
        <v>11.2</v>
      </c>
      <c r="C5206" s="1">
        <v>52.2</v>
      </c>
    </row>
    <row r="5207" spans="1:3">
      <c r="A5207" s="277">
        <v>39906.9375</v>
      </c>
      <c r="B5207" s="1">
        <v>11.1</v>
      </c>
      <c r="C5207" s="1">
        <v>52</v>
      </c>
    </row>
    <row r="5208" spans="1:3">
      <c r="A5208" s="277">
        <v>39906.958333333336</v>
      </c>
      <c r="B5208" s="1">
        <v>11.1</v>
      </c>
      <c r="C5208" s="1">
        <v>51.9</v>
      </c>
    </row>
    <row r="5209" spans="1:3">
      <c r="A5209" s="277">
        <v>39906.979166666664</v>
      </c>
      <c r="B5209" s="1">
        <v>11</v>
      </c>
      <c r="C5209" s="1">
        <v>51.8</v>
      </c>
    </row>
    <row r="5210" spans="1:3">
      <c r="A5210" s="277">
        <v>39907</v>
      </c>
      <c r="B5210" s="1">
        <v>10.9</v>
      </c>
      <c r="C5210" s="1">
        <v>51.5</v>
      </c>
    </row>
    <row r="5211" spans="1:3">
      <c r="A5211" s="277">
        <v>39907.020833333336</v>
      </c>
      <c r="B5211" s="1">
        <v>10.8</v>
      </c>
      <c r="C5211" s="1">
        <v>51.4</v>
      </c>
    </row>
    <row r="5212" spans="1:3">
      <c r="A5212" s="277">
        <v>39907.041666666664</v>
      </c>
      <c r="B5212" s="1">
        <v>10.7</v>
      </c>
      <c r="C5212" s="1">
        <v>51.2</v>
      </c>
    </row>
    <row r="5213" spans="1:3">
      <c r="A5213" s="277">
        <v>39907.0625</v>
      </c>
      <c r="B5213" s="1">
        <v>10.5</v>
      </c>
      <c r="C5213" s="1">
        <v>51</v>
      </c>
    </row>
    <row r="5214" spans="1:3">
      <c r="A5214" s="277">
        <v>39907.083333333336</v>
      </c>
      <c r="B5214" s="1">
        <v>10.4</v>
      </c>
      <c r="C5214" s="1">
        <v>50.7</v>
      </c>
    </row>
    <row r="5215" spans="1:3">
      <c r="A5215" s="277">
        <v>39907.104166666664</v>
      </c>
      <c r="B5215" s="1">
        <v>10.3</v>
      </c>
      <c r="C5215" s="1">
        <v>50.5</v>
      </c>
    </row>
    <row r="5216" spans="1:3">
      <c r="A5216" s="277">
        <v>39907.125</v>
      </c>
      <c r="B5216" s="1">
        <v>10.1</v>
      </c>
      <c r="C5216" s="1">
        <v>50.3</v>
      </c>
    </row>
    <row r="5217" spans="1:3">
      <c r="A5217" s="277">
        <v>39907.145833333336</v>
      </c>
      <c r="B5217" s="1">
        <v>10</v>
      </c>
      <c r="C5217" s="1">
        <v>50</v>
      </c>
    </row>
    <row r="5218" spans="1:3">
      <c r="A5218" s="277">
        <v>39907.166666666664</v>
      </c>
      <c r="B5218" s="1">
        <v>9.8000000000000007</v>
      </c>
      <c r="C5218" s="1">
        <v>49.7</v>
      </c>
    </row>
    <row r="5219" spans="1:3">
      <c r="A5219" s="277">
        <v>39907.1875</v>
      </c>
      <c r="B5219" s="1">
        <v>9.6999999999999993</v>
      </c>
      <c r="C5219" s="1">
        <v>49.5</v>
      </c>
    </row>
    <row r="5220" spans="1:3">
      <c r="A5220" s="277">
        <v>39907.208333333336</v>
      </c>
      <c r="B5220" s="1">
        <v>9.5</v>
      </c>
      <c r="C5220" s="1">
        <v>49.2</v>
      </c>
    </row>
    <row r="5221" spans="1:3">
      <c r="A5221" s="277">
        <v>39907.229166666664</v>
      </c>
      <c r="B5221" s="1">
        <v>9.4</v>
      </c>
      <c r="C5221" s="1">
        <v>48.9</v>
      </c>
    </row>
    <row r="5222" spans="1:3">
      <c r="A5222" s="277">
        <v>39907.25</v>
      </c>
      <c r="B5222" s="1">
        <v>9.1999999999999993</v>
      </c>
      <c r="C5222" s="1">
        <v>48.6</v>
      </c>
    </row>
    <row r="5223" spans="1:3">
      <c r="A5223" s="277">
        <v>39907.270833333336</v>
      </c>
      <c r="B5223" s="1">
        <v>9.1</v>
      </c>
      <c r="C5223" s="1">
        <v>48.4</v>
      </c>
    </row>
    <row r="5224" spans="1:3">
      <c r="A5224" s="277">
        <v>39907.291666666664</v>
      </c>
      <c r="B5224" s="1">
        <v>8.9</v>
      </c>
      <c r="C5224" s="1">
        <v>48</v>
      </c>
    </row>
    <row r="5225" spans="1:3">
      <c r="A5225" s="277">
        <v>39907.3125</v>
      </c>
      <c r="B5225" s="1">
        <v>8.8000000000000007</v>
      </c>
      <c r="C5225" s="1">
        <v>47.8</v>
      </c>
    </row>
    <row r="5226" spans="1:3">
      <c r="A5226" s="277">
        <v>39907.333333333336</v>
      </c>
      <c r="B5226" s="1">
        <v>8.6</v>
      </c>
      <c r="C5226" s="1">
        <v>47.6</v>
      </c>
    </row>
    <row r="5227" spans="1:3">
      <c r="A5227" s="277">
        <v>39907.354166666664</v>
      </c>
      <c r="B5227" s="1">
        <v>8.6</v>
      </c>
      <c r="C5227" s="1">
        <v>47.5</v>
      </c>
    </row>
    <row r="5228" spans="1:3">
      <c r="A5228" s="277">
        <v>39907.375</v>
      </c>
      <c r="B5228" s="1">
        <v>8.6</v>
      </c>
      <c r="C5228" s="1">
        <v>47.5</v>
      </c>
    </row>
    <row r="5229" spans="1:3">
      <c r="A5229" s="277">
        <v>39907.395833333336</v>
      </c>
      <c r="B5229" s="1">
        <v>8.6</v>
      </c>
      <c r="C5229" s="1">
        <v>47.6</v>
      </c>
    </row>
    <row r="5230" spans="1:3">
      <c r="A5230" s="277">
        <v>39907.416666666664</v>
      </c>
      <c r="B5230" s="1">
        <v>8.8000000000000007</v>
      </c>
      <c r="C5230" s="1">
        <v>47.8</v>
      </c>
    </row>
    <row r="5231" spans="1:3">
      <c r="A5231" s="277">
        <v>39907.4375</v>
      </c>
      <c r="B5231" s="1">
        <v>8.9</v>
      </c>
      <c r="C5231" s="1">
        <v>48</v>
      </c>
    </row>
    <row r="5232" spans="1:3">
      <c r="A5232" s="277">
        <v>39907.458333333336</v>
      </c>
      <c r="B5232" s="1">
        <v>9.1</v>
      </c>
      <c r="C5232" s="1">
        <v>48.3</v>
      </c>
    </row>
    <row r="5233" spans="1:3">
      <c r="A5233" s="277">
        <v>39907.479166666664</v>
      </c>
      <c r="B5233" s="1">
        <v>9.3000000000000007</v>
      </c>
      <c r="C5233" s="1">
        <v>48.7</v>
      </c>
    </row>
    <row r="5234" spans="1:3">
      <c r="A5234" s="277">
        <v>39907.5</v>
      </c>
      <c r="B5234" s="1">
        <v>9.5</v>
      </c>
      <c r="C5234" s="1">
        <v>49.2</v>
      </c>
    </row>
    <row r="5235" spans="1:3">
      <c r="A5235" s="277">
        <v>39907.520833333336</v>
      </c>
      <c r="B5235" s="1">
        <v>9.8000000000000007</v>
      </c>
      <c r="C5235" s="1">
        <v>49.6</v>
      </c>
    </row>
    <row r="5236" spans="1:3">
      <c r="A5236" s="277">
        <v>39907.541666666664</v>
      </c>
      <c r="B5236" s="1">
        <v>10.1</v>
      </c>
      <c r="C5236" s="1">
        <v>50.1</v>
      </c>
    </row>
    <row r="5237" spans="1:3">
      <c r="A5237" s="277">
        <v>39907.5625</v>
      </c>
      <c r="B5237" s="1">
        <v>10.3</v>
      </c>
      <c r="C5237" s="1">
        <v>50.6</v>
      </c>
    </row>
    <row r="5238" spans="1:3">
      <c r="A5238" s="277">
        <v>39907.583333333336</v>
      </c>
      <c r="B5238" s="1">
        <v>10.6</v>
      </c>
      <c r="C5238" s="1">
        <v>51</v>
      </c>
    </row>
    <row r="5239" spans="1:3">
      <c r="A5239" s="277">
        <v>39907.604166666664</v>
      </c>
      <c r="B5239" s="1">
        <v>10.8</v>
      </c>
      <c r="C5239" s="1">
        <v>51.5</v>
      </c>
    </row>
    <row r="5240" spans="1:3">
      <c r="A5240" s="277">
        <v>39907.625</v>
      </c>
      <c r="B5240" s="1">
        <v>11</v>
      </c>
      <c r="C5240" s="1">
        <v>51.9</v>
      </c>
    </row>
    <row r="5241" spans="1:3">
      <c r="A5241" s="277">
        <v>39907.645833333336</v>
      </c>
      <c r="B5241" s="1">
        <v>11.3</v>
      </c>
      <c r="C5241" s="1">
        <v>52.3</v>
      </c>
    </row>
    <row r="5242" spans="1:3">
      <c r="A5242" s="277">
        <v>39907.666666666664</v>
      </c>
      <c r="B5242" s="1">
        <v>11.4</v>
      </c>
      <c r="C5242" s="1">
        <v>52.6</v>
      </c>
    </row>
    <row r="5243" spans="1:3">
      <c r="A5243" s="277">
        <v>39907.6875</v>
      </c>
      <c r="B5243" s="1">
        <v>11.6</v>
      </c>
      <c r="C5243" s="1">
        <v>52.9</v>
      </c>
    </row>
    <row r="5244" spans="1:3">
      <c r="A5244" s="277">
        <v>39907.708333333336</v>
      </c>
      <c r="B5244" s="1">
        <v>11.7</v>
      </c>
      <c r="C5244" s="1">
        <v>53</v>
      </c>
    </row>
    <row r="5245" spans="1:3">
      <c r="A5245" s="277">
        <v>39907.729166666664</v>
      </c>
      <c r="B5245" s="1">
        <v>11.7</v>
      </c>
      <c r="C5245" s="1">
        <v>53.1</v>
      </c>
    </row>
    <row r="5246" spans="1:3">
      <c r="A5246" s="277">
        <v>39907.75</v>
      </c>
      <c r="B5246" s="1">
        <v>11.7</v>
      </c>
      <c r="C5246" s="1">
        <v>53.1</v>
      </c>
    </row>
    <row r="5247" spans="1:3">
      <c r="A5247" s="277">
        <v>39907.770833333336</v>
      </c>
      <c r="B5247" s="1">
        <v>11.7</v>
      </c>
      <c r="C5247" s="1">
        <v>53</v>
      </c>
    </row>
    <row r="5248" spans="1:3">
      <c r="A5248" s="277">
        <v>39907.791666666664</v>
      </c>
      <c r="B5248" s="1">
        <v>11.6</v>
      </c>
      <c r="C5248" s="1">
        <v>52.9</v>
      </c>
    </row>
    <row r="5249" spans="1:3">
      <c r="A5249" s="277">
        <v>39907.8125</v>
      </c>
      <c r="B5249" s="1">
        <v>11.6</v>
      </c>
      <c r="C5249" s="1">
        <v>52.9</v>
      </c>
    </row>
    <row r="5250" spans="1:3">
      <c r="A5250" s="277">
        <v>39907.833333333336</v>
      </c>
      <c r="B5250" s="1">
        <v>11.5</v>
      </c>
      <c r="C5250" s="1">
        <v>52.7</v>
      </c>
    </row>
    <row r="5251" spans="1:3">
      <c r="A5251" s="277">
        <v>39907.854166666664</v>
      </c>
      <c r="B5251" s="1">
        <v>11.4</v>
      </c>
      <c r="C5251" s="1">
        <v>52.6</v>
      </c>
    </row>
    <row r="5252" spans="1:3">
      <c r="A5252" s="277">
        <v>39907.875</v>
      </c>
      <c r="B5252" s="1">
        <v>11.3</v>
      </c>
      <c r="C5252" s="1">
        <v>52.4</v>
      </c>
    </row>
    <row r="5253" spans="1:3">
      <c r="A5253" s="277">
        <v>39907.895833333336</v>
      </c>
      <c r="B5253" s="1">
        <v>11.3</v>
      </c>
      <c r="C5253" s="1">
        <v>52.3</v>
      </c>
    </row>
    <row r="5254" spans="1:3">
      <c r="A5254" s="277">
        <v>39907.916666666664</v>
      </c>
      <c r="B5254" s="1">
        <v>11.2</v>
      </c>
      <c r="C5254" s="1">
        <v>52.2</v>
      </c>
    </row>
    <row r="5255" spans="1:3">
      <c r="A5255" s="277">
        <v>39907.9375</v>
      </c>
      <c r="B5255" s="1">
        <v>11.2</v>
      </c>
      <c r="C5255" s="1">
        <v>52.2</v>
      </c>
    </row>
    <row r="5256" spans="1:3">
      <c r="A5256" s="277">
        <v>39907.958333333336</v>
      </c>
      <c r="B5256" s="1">
        <v>11.2</v>
      </c>
      <c r="C5256" s="1">
        <v>52.1</v>
      </c>
    </row>
    <row r="5257" spans="1:3">
      <c r="A5257" s="277">
        <v>39907.979166666664</v>
      </c>
      <c r="B5257" s="1">
        <v>11.1</v>
      </c>
      <c r="C5257" s="1">
        <v>52</v>
      </c>
    </row>
    <row r="5258" spans="1:3">
      <c r="A5258" s="277">
        <v>39908</v>
      </c>
      <c r="B5258" s="1">
        <v>11.1</v>
      </c>
      <c r="C5258" s="1">
        <v>52</v>
      </c>
    </row>
    <row r="5259" spans="1:3">
      <c r="A5259" s="277">
        <v>39908.020833333336</v>
      </c>
      <c r="B5259" s="1">
        <v>11.1</v>
      </c>
      <c r="C5259" s="1">
        <v>51.9</v>
      </c>
    </row>
    <row r="5260" spans="1:3">
      <c r="A5260" s="277">
        <v>39908.041666666664</v>
      </c>
      <c r="B5260" s="1">
        <v>11</v>
      </c>
      <c r="C5260" s="1">
        <v>51.8</v>
      </c>
    </row>
    <row r="5261" spans="1:3">
      <c r="A5261" s="277">
        <v>39908.0625</v>
      </c>
      <c r="B5261" s="1">
        <v>10.9</v>
      </c>
      <c r="C5261" s="1">
        <v>51.7</v>
      </c>
    </row>
    <row r="5262" spans="1:3">
      <c r="A5262" s="277">
        <v>39908.083333333336</v>
      </c>
      <c r="B5262" s="1">
        <v>10.9</v>
      </c>
      <c r="C5262" s="1">
        <v>51.5</v>
      </c>
    </row>
    <row r="5263" spans="1:3">
      <c r="A5263" s="277">
        <v>39908.104166666664</v>
      </c>
      <c r="B5263" s="1">
        <v>10.8</v>
      </c>
      <c r="C5263" s="1">
        <v>51.4</v>
      </c>
    </row>
    <row r="5264" spans="1:3">
      <c r="A5264" s="277">
        <v>39908.125</v>
      </c>
      <c r="B5264" s="1">
        <v>10.6</v>
      </c>
      <c r="C5264" s="1">
        <v>51.1</v>
      </c>
    </row>
    <row r="5265" spans="1:3">
      <c r="A5265" s="277">
        <v>39908.145833333336</v>
      </c>
      <c r="B5265" s="1">
        <v>10.5</v>
      </c>
      <c r="C5265" s="1">
        <v>50.9</v>
      </c>
    </row>
    <row r="5266" spans="1:3">
      <c r="A5266" s="277">
        <v>39908.166666666664</v>
      </c>
      <c r="B5266" s="1">
        <v>10.4</v>
      </c>
      <c r="C5266" s="1">
        <v>50.7</v>
      </c>
    </row>
    <row r="5267" spans="1:3">
      <c r="A5267" s="277">
        <v>39908.1875</v>
      </c>
      <c r="B5267" s="1">
        <v>10.199999999999999</v>
      </c>
      <c r="C5267" s="1">
        <v>50.4</v>
      </c>
    </row>
    <row r="5268" spans="1:3">
      <c r="A5268" s="277">
        <v>39908.208333333336</v>
      </c>
      <c r="B5268" s="1">
        <v>10.1</v>
      </c>
      <c r="C5268" s="1">
        <v>50.2</v>
      </c>
    </row>
    <row r="5269" spans="1:3">
      <c r="A5269" s="277">
        <v>39908.229166666664</v>
      </c>
      <c r="B5269" s="1">
        <v>10</v>
      </c>
      <c r="C5269" s="1">
        <v>49.9</v>
      </c>
    </row>
    <row r="5270" spans="1:3">
      <c r="A5270" s="277">
        <v>39908.25</v>
      </c>
      <c r="B5270" s="1">
        <v>9.8000000000000007</v>
      </c>
      <c r="C5270" s="1">
        <v>49.6</v>
      </c>
    </row>
    <row r="5271" spans="1:3">
      <c r="A5271" s="277">
        <v>39908.270833333336</v>
      </c>
      <c r="B5271" s="1">
        <v>9.6999999999999993</v>
      </c>
      <c r="C5271" s="1">
        <v>49.4</v>
      </c>
    </row>
    <row r="5272" spans="1:3">
      <c r="A5272" s="277">
        <v>39908.291666666664</v>
      </c>
      <c r="B5272" s="1">
        <v>9.5</v>
      </c>
      <c r="C5272" s="1">
        <v>49.1</v>
      </c>
    </row>
    <row r="5273" spans="1:3">
      <c r="A5273" s="277">
        <v>39908.3125</v>
      </c>
      <c r="B5273" s="1">
        <v>9.4</v>
      </c>
      <c r="C5273" s="1">
        <v>48.9</v>
      </c>
    </row>
    <row r="5274" spans="1:3">
      <c r="A5274" s="277">
        <v>39908.333333333336</v>
      </c>
      <c r="B5274" s="1">
        <v>9.3000000000000007</v>
      </c>
      <c r="C5274" s="1">
        <v>48.7</v>
      </c>
    </row>
    <row r="5275" spans="1:3">
      <c r="A5275" s="277">
        <v>39908.354166666664</v>
      </c>
      <c r="B5275" s="1">
        <v>9.3000000000000007</v>
      </c>
      <c r="C5275" s="1">
        <v>48.7</v>
      </c>
    </row>
    <row r="5276" spans="1:3">
      <c r="A5276" s="277">
        <v>39908.375</v>
      </c>
      <c r="B5276" s="1">
        <v>9.1999999999999993</v>
      </c>
      <c r="C5276" s="1">
        <v>48.6</v>
      </c>
    </row>
    <row r="5277" spans="1:3">
      <c r="A5277" s="277">
        <v>39908.395833333336</v>
      </c>
      <c r="B5277" s="1">
        <v>9.1999999999999993</v>
      </c>
      <c r="C5277" s="1">
        <v>48.6</v>
      </c>
    </row>
    <row r="5278" spans="1:3">
      <c r="A5278" s="277">
        <v>39908.416666666664</v>
      </c>
      <c r="B5278" s="1">
        <v>9.4</v>
      </c>
      <c r="C5278" s="1">
        <v>48.8</v>
      </c>
    </row>
    <row r="5279" spans="1:3">
      <c r="A5279" s="277">
        <v>39908.4375</v>
      </c>
      <c r="B5279" s="1">
        <v>9.6</v>
      </c>
      <c r="C5279" s="1">
        <v>49.2</v>
      </c>
    </row>
    <row r="5280" spans="1:3">
      <c r="A5280" s="277">
        <v>39908.458333333336</v>
      </c>
      <c r="B5280" s="1">
        <v>9.8000000000000007</v>
      </c>
      <c r="C5280" s="1">
        <v>49.6</v>
      </c>
    </row>
    <row r="5281" spans="1:3">
      <c r="A5281" s="277">
        <v>39908.479166666664</v>
      </c>
      <c r="B5281" s="1">
        <v>10.1</v>
      </c>
      <c r="C5281" s="1">
        <v>50.1</v>
      </c>
    </row>
    <row r="5282" spans="1:3">
      <c r="A5282" s="277">
        <v>39908.5</v>
      </c>
      <c r="B5282" s="1">
        <v>10.3</v>
      </c>
      <c r="C5282" s="1">
        <v>50.5</v>
      </c>
    </row>
    <row r="5283" spans="1:3">
      <c r="A5283" s="277">
        <v>39908.520833333336</v>
      </c>
      <c r="B5283" s="1">
        <v>10.5</v>
      </c>
      <c r="C5283" s="1">
        <v>51</v>
      </c>
    </row>
    <row r="5284" spans="1:3">
      <c r="A5284" s="277">
        <v>39908.541666666664</v>
      </c>
      <c r="B5284" s="1">
        <v>10.8</v>
      </c>
      <c r="C5284" s="1">
        <v>51.4</v>
      </c>
    </row>
    <row r="5285" spans="1:3">
      <c r="A5285" s="277">
        <v>39908.5625</v>
      </c>
      <c r="B5285" s="1">
        <v>11</v>
      </c>
      <c r="C5285" s="1">
        <v>51.9</v>
      </c>
    </row>
    <row r="5286" spans="1:3">
      <c r="A5286" s="277">
        <v>39908.583333333336</v>
      </c>
      <c r="B5286" s="1">
        <v>11.3</v>
      </c>
      <c r="C5286" s="1">
        <v>52.3</v>
      </c>
    </row>
    <row r="5287" spans="1:3">
      <c r="A5287" s="277">
        <v>39908.604166666664</v>
      </c>
      <c r="B5287" s="1">
        <v>11.6</v>
      </c>
      <c r="C5287" s="1">
        <v>52.8</v>
      </c>
    </row>
    <row r="5288" spans="1:3">
      <c r="A5288" s="277">
        <v>39908.625</v>
      </c>
      <c r="B5288" s="1">
        <v>11.9</v>
      </c>
      <c r="C5288" s="1">
        <v>53.3</v>
      </c>
    </row>
    <row r="5289" spans="1:3">
      <c r="A5289" s="277">
        <v>39908.645833333336</v>
      </c>
      <c r="B5289" s="1">
        <v>12.1</v>
      </c>
      <c r="C5289" s="1">
        <v>53.8</v>
      </c>
    </row>
    <row r="5290" spans="1:3">
      <c r="A5290" s="277">
        <v>39908.666666666664</v>
      </c>
      <c r="B5290" s="1">
        <v>12.3</v>
      </c>
      <c r="C5290" s="1">
        <v>54.1</v>
      </c>
    </row>
    <row r="5291" spans="1:3">
      <c r="A5291" s="277">
        <v>39908.6875</v>
      </c>
      <c r="B5291" s="1">
        <v>12.4</v>
      </c>
      <c r="C5291" s="1">
        <v>54.4</v>
      </c>
    </row>
    <row r="5292" spans="1:3">
      <c r="A5292" s="277">
        <v>39908.708333333336</v>
      </c>
      <c r="B5292" s="1">
        <v>12.5</v>
      </c>
      <c r="C5292" s="1">
        <v>54.5</v>
      </c>
    </row>
    <row r="5293" spans="1:3">
      <c r="A5293" s="277">
        <v>39908.729166666664</v>
      </c>
      <c r="B5293" s="1">
        <v>12.5</v>
      </c>
      <c r="C5293" s="1">
        <v>54.5</v>
      </c>
    </row>
    <row r="5294" spans="1:3">
      <c r="A5294" s="277">
        <v>39908.75</v>
      </c>
      <c r="B5294" s="1">
        <v>12.5</v>
      </c>
      <c r="C5294" s="1">
        <v>54.5</v>
      </c>
    </row>
    <row r="5295" spans="1:3">
      <c r="A5295" s="277">
        <v>39908.770833333336</v>
      </c>
      <c r="B5295" s="1">
        <v>12.5</v>
      </c>
      <c r="C5295" s="1">
        <v>54.5</v>
      </c>
    </row>
    <row r="5296" spans="1:3">
      <c r="A5296" s="277">
        <v>39908.791666666664</v>
      </c>
      <c r="B5296" s="1">
        <v>12.5</v>
      </c>
      <c r="C5296" s="1">
        <v>54.5</v>
      </c>
    </row>
    <row r="5297" spans="1:3">
      <c r="A5297" s="277">
        <v>39908.8125</v>
      </c>
      <c r="B5297" s="1">
        <v>12.5</v>
      </c>
      <c r="C5297" s="1">
        <v>54.5</v>
      </c>
    </row>
    <row r="5298" spans="1:3">
      <c r="A5298" s="277">
        <v>39908.833333333336</v>
      </c>
      <c r="B5298" s="1">
        <v>12.4</v>
      </c>
      <c r="C5298" s="1">
        <v>54.4</v>
      </c>
    </row>
    <row r="5299" spans="1:3">
      <c r="A5299" s="277">
        <v>39908.854166666664</v>
      </c>
      <c r="B5299" s="1">
        <v>12.4</v>
      </c>
      <c r="C5299" s="1">
        <v>54.3</v>
      </c>
    </row>
    <row r="5300" spans="1:3">
      <c r="A5300" s="277">
        <v>39908.875</v>
      </c>
      <c r="B5300" s="1">
        <v>12.3</v>
      </c>
      <c r="C5300" s="1">
        <v>54.1</v>
      </c>
    </row>
    <row r="5301" spans="1:3">
      <c r="A5301" s="277">
        <v>39908.895833333336</v>
      </c>
      <c r="B5301" s="1">
        <v>12.2</v>
      </c>
      <c r="C5301" s="1">
        <v>54</v>
      </c>
    </row>
    <row r="5302" spans="1:3">
      <c r="A5302" s="277">
        <v>39908.916666666664</v>
      </c>
      <c r="B5302" s="1">
        <v>12.1</v>
      </c>
      <c r="C5302" s="1">
        <v>53.8</v>
      </c>
    </row>
    <row r="5303" spans="1:3">
      <c r="A5303" s="277">
        <v>39908.9375</v>
      </c>
      <c r="B5303" s="1">
        <v>12.1</v>
      </c>
      <c r="C5303" s="1">
        <v>53.7</v>
      </c>
    </row>
    <row r="5304" spans="1:3">
      <c r="A5304" s="277">
        <v>39908.958333333336</v>
      </c>
      <c r="B5304" s="1">
        <v>12.1</v>
      </c>
      <c r="C5304" s="1">
        <v>53.7</v>
      </c>
    </row>
    <row r="5305" spans="1:3">
      <c r="A5305" s="277">
        <v>39908.979166666664</v>
      </c>
      <c r="B5305" s="1">
        <v>12</v>
      </c>
      <c r="C5305" s="1">
        <v>53.6</v>
      </c>
    </row>
    <row r="5306" spans="1:3">
      <c r="A5306" s="277">
        <v>39909</v>
      </c>
      <c r="B5306" s="1">
        <v>12</v>
      </c>
      <c r="C5306" s="1">
        <v>53.6</v>
      </c>
    </row>
    <row r="5307" spans="1:3">
      <c r="A5307" s="277">
        <v>39909.020833333336</v>
      </c>
      <c r="B5307" s="1">
        <v>12</v>
      </c>
      <c r="C5307" s="1">
        <v>53.6</v>
      </c>
    </row>
    <row r="5308" spans="1:3">
      <c r="A5308" s="277">
        <v>39909.041666666664</v>
      </c>
      <c r="B5308" s="1">
        <v>11.9</v>
      </c>
      <c r="C5308" s="1">
        <v>53.5</v>
      </c>
    </row>
    <row r="5309" spans="1:3">
      <c r="A5309" s="277">
        <v>39909.0625</v>
      </c>
      <c r="B5309" s="1">
        <v>11.9</v>
      </c>
      <c r="C5309" s="1">
        <v>53.3</v>
      </c>
    </row>
    <row r="5310" spans="1:3">
      <c r="A5310" s="277">
        <v>39909.083333333336</v>
      </c>
      <c r="B5310" s="1">
        <v>11.8</v>
      </c>
      <c r="C5310" s="1">
        <v>53.2</v>
      </c>
    </row>
    <row r="5311" spans="1:3">
      <c r="A5311" s="277">
        <v>39909.104166666664</v>
      </c>
      <c r="B5311" s="1">
        <v>11.7</v>
      </c>
      <c r="C5311" s="1">
        <v>53</v>
      </c>
    </row>
    <row r="5312" spans="1:3">
      <c r="A5312" s="277">
        <v>39909.125</v>
      </c>
      <c r="B5312" s="1">
        <v>11.5</v>
      </c>
      <c r="C5312" s="1">
        <v>52.8</v>
      </c>
    </row>
    <row r="5313" spans="1:3">
      <c r="A5313" s="277">
        <v>39909.145833333336</v>
      </c>
      <c r="B5313" s="1">
        <v>11.4</v>
      </c>
      <c r="C5313" s="1">
        <v>52.6</v>
      </c>
    </row>
    <row r="5314" spans="1:3">
      <c r="A5314" s="277">
        <v>39909.166666666664</v>
      </c>
      <c r="B5314" s="1">
        <v>11.3</v>
      </c>
      <c r="C5314" s="1">
        <v>52.3</v>
      </c>
    </row>
    <row r="5315" spans="1:3">
      <c r="A5315" s="277">
        <v>39909.1875</v>
      </c>
      <c r="B5315" s="1">
        <v>11.1</v>
      </c>
      <c r="C5315" s="1">
        <v>52</v>
      </c>
    </row>
    <row r="5316" spans="1:3">
      <c r="A5316" s="277">
        <v>39909.208333333336</v>
      </c>
      <c r="B5316" s="1">
        <v>11</v>
      </c>
      <c r="C5316" s="1">
        <v>51.8</v>
      </c>
    </row>
    <row r="5317" spans="1:3">
      <c r="A5317" s="277">
        <v>39909.229166666664</v>
      </c>
      <c r="B5317" s="1">
        <v>10.9</v>
      </c>
      <c r="C5317" s="1">
        <v>51.6</v>
      </c>
    </row>
    <row r="5318" spans="1:3">
      <c r="A5318" s="277">
        <v>39909.25</v>
      </c>
      <c r="B5318" s="1">
        <v>10.7</v>
      </c>
      <c r="C5318" s="1">
        <v>51.3</v>
      </c>
    </row>
    <row r="5319" spans="1:3">
      <c r="A5319" s="277">
        <v>39909.270833333336</v>
      </c>
      <c r="B5319" s="1">
        <v>10.6</v>
      </c>
      <c r="C5319" s="1">
        <v>51.1</v>
      </c>
    </row>
    <row r="5320" spans="1:3">
      <c r="A5320" s="277">
        <v>39909.291666666664</v>
      </c>
      <c r="B5320" s="1">
        <v>10.5</v>
      </c>
      <c r="C5320" s="1">
        <v>50.8</v>
      </c>
    </row>
    <row r="5321" spans="1:3">
      <c r="A5321" s="277">
        <v>39909.3125</v>
      </c>
      <c r="B5321" s="1">
        <v>10.3</v>
      </c>
      <c r="C5321" s="1">
        <v>50.6</v>
      </c>
    </row>
    <row r="5322" spans="1:3">
      <c r="A5322" s="277">
        <v>39909.333333333336</v>
      </c>
      <c r="B5322" s="1">
        <v>10.3</v>
      </c>
      <c r="C5322" s="1">
        <v>50.5</v>
      </c>
    </row>
    <row r="5323" spans="1:3">
      <c r="A5323" s="277">
        <v>39909.354166666664</v>
      </c>
      <c r="B5323" s="1">
        <v>10.199999999999999</v>
      </c>
      <c r="C5323" s="1">
        <v>50.4</v>
      </c>
    </row>
    <row r="5324" spans="1:3">
      <c r="A5324" s="277">
        <v>39909.375</v>
      </c>
      <c r="B5324" s="1">
        <v>10.199999999999999</v>
      </c>
      <c r="C5324" s="1">
        <v>50.4</v>
      </c>
    </row>
    <row r="5325" spans="1:3">
      <c r="A5325" s="277">
        <v>39909.395833333336</v>
      </c>
      <c r="B5325" s="1">
        <v>10.3</v>
      </c>
      <c r="C5325" s="1">
        <v>50.5</v>
      </c>
    </row>
    <row r="5326" spans="1:3">
      <c r="A5326" s="277">
        <v>39909.416666666664</v>
      </c>
      <c r="B5326" s="1">
        <v>10.3</v>
      </c>
      <c r="C5326" s="1">
        <v>50.6</v>
      </c>
    </row>
    <row r="5327" spans="1:3">
      <c r="A5327" s="277">
        <v>39909.4375</v>
      </c>
      <c r="B5327" s="1">
        <v>10.5</v>
      </c>
      <c r="C5327" s="1">
        <v>50.9</v>
      </c>
    </row>
    <row r="5328" spans="1:3">
      <c r="A5328" s="277">
        <v>39909.458333333336</v>
      </c>
      <c r="B5328" s="1">
        <v>10.7</v>
      </c>
      <c r="C5328" s="1">
        <v>51.3</v>
      </c>
    </row>
    <row r="5329" spans="1:3">
      <c r="A5329" s="277">
        <v>39909.479166666664</v>
      </c>
      <c r="B5329" s="1">
        <v>11</v>
      </c>
      <c r="C5329" s="1">
        <v>51.9</v>
      </c>
    </row>
    <row r="5330" spans="1:3">
      <c r="A5330" s="277">
        <v>39909.5</v>
      </c>
      <c r="B5330" s="1">
        <v>11.3</v>
      </c>
      <c r="C5330" s="1">
        <v>52.4</v>
      </c>
    </row>
    <row r="5331" spans="1:3">
      <c r="A5331" s="277">
        <v>39909.520833333336</v>
      </c>
      <c r="B5331" s="1">
        <v>11.6</v>
      </c>
      <c r="C5331" s="1">
        <v>52.9</v>
      </c>
    </row>
    <row r="5332" spans="1:3">
      <c r="A5332" s="277">
        <v>39909.541666666664</v>
      </c>
      <c r="B5332" s="1">
        <v>12</v>
      </c>
      <c r="C5332" s="1">
        <v>53.5</v>
      </c>
    </row>
    <row r="5333" spans="1:3">
      <c r="A5333" s="277">
        <v>39909.5625</v>
      </c>
      <c r="B5333" s="1">
        <v>12.2</v>
      </c>
      <c r="C5333" s="1">
        <v>54</v>
      </c>
    </row>
    <row r="5334" spans="1:3">
      <c r="A5334" s="277">
        <v>39909.583333333336</v>
      </c>
      <c r="B5334" s="1">
        <v>12.4</v>
      </c>
      <c r="C5334" s="1">
        <v>54.3</v>
      </c>
    </row>
    <row r="5335" spans="1:3">
      <c r="A5335" s="277">
        <v>39909.604166666664</v>
      </c>
      <c r="B5335" s="1">
        <v>12.6</v>
      </c>
      <c r="C5335" s="1">
        <v>54.7</v>
      </c>
    </row>
    <row r="5336" spans="1:3">
      <c r="A5336" s="277">
        <v>39909.625</v>
      </c>
      <c r="B5336" s="1">
        <v>12.9</v>
      </c>
      <c r="C5336" s="1">
        <v>55.2</v>
      </c>
    </row>
    <row r="5337" spans="1:3">
      <c r="A5337" s="277">
        <v>39909.645833333336</v>
      </c>
      <c r="B5337" s="1">
        <v>13.1</v>
      </c>
      <c r="C5337" s="1">
        <v>55.5</v>
      </c>
    </row>
    <row r="5338" spans="1:3">
      <c r="A5338" s="277">
        <v>39909.666666666664</v>
      </c>
      <c r="B5338" s="1">
        <v>13.2</v>
      </c>
      <c r="C5338" s="1">
        <v>55.8</v>
      </c>
    </row>
    <row r="5339" spans="1:3">
      <c r="A5339" s="277">
        <v>39909.6875</v>
      </c>
      <c r="B5339" s="1">
        <v>13.4</v>
      </c>
      <c r="C5339" s="1">
        <v>56.1</v>
      </c>
    </row>
    <row r="5340" spans="1:3">
      <c r="A5340" s="277">
        <v>39909.708333333336</v>
      </c>
      <c r="B5340" s="1">
        <v>13.5</v>
      </c>
      <c r="C5340" s="1">
        <v>56.3</v>
      </c>
    </row>
    <row r="5341" spans="1:3">
      <c r="A5341" s="277">
        <v>39909.729166666664</v>
      </c>
      <c r="B5341" s="1">
        <v>13.5</v>
      </c>
      <c r="C5341" s="1">
        <v>56.3</v>
      </c>
    </row>
    <row r="5342" spans="1:3">
      <c r="A5342" s="277">
        <v>39909.75</v>
      </c>
      <c r="B5342" s="1">
        <v>13.5</v>
      </c>
      <c r="C5342" s="1">
        <v>56.3</v>
      </c>
    </row>
    <row r="5343" spans="1:3">
      <c r="A5343" s="277">
        <v>39909.770833333336</v>
      </c>
      <c r="B5343" s="1">
        <v>13.4</v>
      </c>
      <c r="C5343" s="1">
        <v>56.2</v>
      </c>
    </row>
    <row r="5344" spans="1:3">
      <c r="A5344" s="277">
        <v>39909.791666666664</v>
      </c>
      <c r="B5344" s="1">
        <v>13.4</v>
      </c>
      <c r="C5344" s="1">
        <v>56.1</v>
      </c>
    </row>
    <row r="5345" spans="1:3">
      <c r="A5345" s="277">
        <v>39909.8125</v>
      </c>
      <c r="B5345" s="1">
        <v>13.4</v>
      </c>
      <c r="C5345" s="1">
        <v>56</v>
      </c>
    </row>
    <row r="5346" spans="1:3">
      <c r="A5346" s="277">
        <v>39909.833333333336</v>
      </c>
      <c r="B5346" s="1">
        <v>13.3</v>
      </c>
      <c r="C5346" s="1">
        <v>55.9</v>
      </c>
    </row>
    <row r="5347" spans="1:3">
      <c r="A5347" s="277">
        <v>39909.854166666664</v>
      </c>
      <c r="B5347" s="1">
        <v>13.2</v>
      </c>
      <c r="C5347" s="1">
        <v>55.8</v>
      </c>
    </row>
    <row r="5348" spans="1:3">
      <c r="A5348" s="277">
        <v>39909.875</v>
      </c>
      <c r="B5348" s="1">
        <v>13.2</v>
      </c>
      <c r="C5348" s="1">
        <v>55.8</v>
      </c>
    </row>
    <row r="5349" spans="1:3">
      <c r="A5349" s="277">
        <v>39909.895833333336</v>
      </c>
      <c r="B5349" s="1">
        <v>13.2</v>
      </c>
      <c r="C5349" s="1">
        <v>55.8</v>
      </c>
    </row>
    <row r="5350" spans="1:3">
      <c r="A5350" s="277">
        <v>39909.916666666664</v>
      </c>
      <c r="B5350" s="1">
        <v>13.2</v>
      </c>
      <c r="C5350" s="1">
        <v>55.7</v>
      </c>
    </row>
    <row r="5351" spans="1:3">
      <c r="A5351" s="277">
        <v>39909.9375</v>
      </c>
      <c r="B5351" s="1">
        <v>13.2</v>
      </c>
      <c r="C5351" s="1">
        <v>55.7</v>
      </c>
    </row>
    <row r="5352" spans="1:3">
      <c r="A5352" s="277">
        <v>39909.958333333336</v>
      </c>
      <c r="B5352" s="1">
        <v>13.1</v>
      </c>
      <c r="C5352" s="1">
        <v>55.6</v>
      </c>
    </row>
    <row r="5353" spans="1:3">
      <c r="A5353" s="277">
        <v>39909.979166666664</v>
      </c>
      <c r="B5353" s="1">
        <v>13.1</v>
      </c>
      <c r="C5353" s="1">
        <v>55.5</v>
      </c>
    </row>
    <row r="5354" spans="1:3">
      <c r="A5354" s="277">
        <v>39910</v>
      </c>
      <c r="B5354" s="1">
        <v>13</v>
      </c>
      <c r="C5354" s="1">
        <v>55.5</v>
      </c>
    </row>
    <row r="5355" spans="1:3">
      <c r="A5355" s="277">
        <v>39910.020833333336</v>
      </c>
      <c r="B5355" s="1">
        <v>13</v>
      </c>
      <c r="C5355" s="1">
        <v>55.4</v>
      </c>
    </row>
    <row r="5356" spans="1:3">
      <c r="A5356" s="277">
        <v>39910.041666666664</v>
      </c>
      <c r="B5356" s="1">
        <v>12.9</v>
      </c>
      <c r="C5356" s="1">
        <v>55.3</v>
      </c>
    </row>
    <row r="5357" spans="1:3">
      <c r="A5357" s="277">
        <v>39910.0625</v>
      </c>
      <c r="B5357" s="1">
        <v>12.9</v>
      </c>
      <c r="C5357" s="1">
        <v>55.2</v>
      </c>
    </row>
    <row r="5358" spans="1:3">
      <c r="A5358" s="277">
        <v>39910.083333333336</v>
      </c>
      <c r="B5358" s="1">
        <v>12.8</v>
      </c>
      <c r="C5358" s="1">
        <v>55</v>
      </c>
    </row>
    <row r="5359" spans="1:3">
      <c r="A5359" s="277">
        <v>39910.104166666664</v>
      </c>
      <c r="B5359" s="1">
        <v>12.7</v>
      </c>
      <c r="C5359" s="1">
        <v>54.8</v>
      </c>
    </row>
    <row r="5360" spans="1:3">
      <c r="A5360" s="277">
        <v>39910.125</v>
      </c>
      <c r="B5360" s="1">
        <v>12.6</v>
      </c>
      <c r="C5360" s="1">
        <v>54.6</v>
      </c>
    </row>
    <row r="5361" spans="1:3">
      <c r="A5361" s="277">
        <v>39910.145833333336</v>
      </c>
      <c r="B5361" s="1">
        <v>12.4</v>
      </c>
      <c r="C5361" s="1">
        <v>54.3</v>
      </c>
    </row>
    <row r="5362" spans="1:3">
      <c r="A5362" s="277">
        <v>39910.166666666664</v>
      </c>
      <c r="B5362" s="1">
        <v>12.3</v>
      </c>
      <c r="C5362" s="1">
        <v>54.1</v>
      </c>
    </row>
    <row r="5363" spans="1:3">
      <c r="A5363" s="277">
        <v>39910.1875</v>
      </c>
      <c r="B5363" s="1">
        <v>12.1</v>
      </c>
      <c r="C5363" s="1">
        <v>53.9</v>
      </c>
    </row>
    <row r="5364" spans="1:3">
      <c r="A5364" s="277">
        <v>39910.208333333336</v>
      </c>
      <c r="B5364" s="1">
        <v>12</v>
      </c>
      <c r="C5364" s="1">
        <v>53.6</v>
      </c>
    </row>
    <row r="5365" spans="1:3">
      <c r="A5365" s="277">
        <v>39910.229166666664</v>
      </c>
      <c r="B5365" s="1">
        <v>11.9</v>
      </c>
      <c r="C5365" s="1">
        <v>53.3</v>
      </c>
    </row>
    <row r="5366" spans="1:3">
      <c r="A5366" s="277">
        <v>39910.25</v>
      </c>
      <c r="B5366" s="1">
        <v>11.7</v>
      </c>
      <c r="C5366" s="1">
        <v>53.1</v>
      </c>
    </row>
    <row r="5367" spans="1:3">
      <c r="A5367" s="277">
        <v>39910.270833333336</v>
      </c>
      <c r="B5367" s="1">
        <v>11.6</v>
      </c>
      <c r="C5367" s="1">
        <v>52.9</v>
      </c>
    </row>
    <row r="5368" spans="1:3">
      <c r="A5368" s="277">
        <v>39910.291666666664</v>
      </c>
      <c r="B5368" s="1">
        <v>11.5</v>
      </c>
      <c r="C5368" s="1">
        <v>52.7</v>
      </c>
    </row>
    <row r="5369" spans="1:3">
      <c r="A5369" s="277">
        <v>39910.3125</v>
      </c>
      <c r="B5369" s="1">
        <v>11.4</v>
      </c>
      <c r="C5369" s="1">
        <v>52.6</v>
      </c>
    </row>
    <row r="5370" spans="1:3">
      <c r="A5370" s="277">
        <v>39910.333333333336</v>
      </c>
      <c r="B5370" s="1">
        <v>11.4</v>
      </c>
      <c r="C5370" s="1">
        <v>52.5</v>
      </c>
    </row>
    <row r="5371" spans="1:3">
      <c r="A5371" s="277">
        <v>39910.354166666664</v>
      </c>
      <c r="B5371" s="1">
        <v>11.3</v>
      </c>
      <c r="C5371" s="1">
        <v>52.4</v>
      </c>
    </row>
    <row r="5372" spans="1:3">
      <c r="A5372" s="277">
        <v>39910.375</v>
      </c>
      <c r="B5372" s="1">
        <v>11.3</v>
      </c>
      <c r="C5372" s="1">
        <v>52.3</v>
      </c>
    </row>
    <row r="5373" spans="1:3">
      <c r="A5373" s="277">
        <v>39910.395833333336</v>
      </c>
      <c r="B5373" s="1">
        <v>11.3</v>
      </c>
      <c r="C5373" s="1">
        <v>52.4</v>
      </c>
    </row>
    <row r="5374" spans="1:3">
      <c r="A5374" s="277">
        <v>39910.416666666664</v>
      </c>
      <c r="B5374" s="1">
        <v>11.3</v>
      </c>
      <c r="C5374" s="1">
        <v>52.3</v>
      </c>
    </row>
    <row r="5375" spans="1:3">
      <c r="A5375" s="277">
        <v>39910.4375</v>
      </c>
      <c r="B5375" s="1">
        <v>11.2</v>
      </c>
      <c r="C5375" s="1">
        <v>52.2</v>
      </c>
    </row>
    <row r="5376" spans="1:3">
      <c r="A5376" s="277">
        <v>39910.458333333336</v>
      </c>
      <c r="B5376" s="1">
        <v>11.2</v>
      </c>
      <c r="C5376" s="1">
        <v>52.2</v>
      </c>
    </row>
    <row r="5377" spans="1:3">
      <c r="A5377" s="277">
        <v>39910.479166666664</v>
      </c>
      <c r="B5377" s="1">
        <v>11.3</v>
      </c>
      <c r="C5377" s="1">
        <v>52.4</v>
      </c>
    </row>
    <row r="5378" spans="1:3">
      <c r="A5378" s="277">
        <v>39910.5</v>
      </c>
      <c r="B5378" s="1">
        <v>11.4</v>
      </c>
      <c r="C5378" s="1">
        <v>52.6</v>
      </c>
    </row>
    <row r="5379" spans="1:3">
      <c r="A5379" s="277">
        <v>39910.520833333336</v>
      </c>
      <c r="B5379" s="1">
        <v>11.6</v>
      </c>
      <c r="C5379" s="1">
        <v>52.9</v>
      </c>
    </row>
    <row r="5380" spans="1:3">
      <c r="A5380" s="277">
        <v>39910.541666666664</v>
      </c>
      <c r="B5380" s="1">
        <v>11.9</v>
      </c>
      <c r="C5380" s="1">
        <v>53.4</v>
      </c>
    </row>
    <row r="5381" spans="1:3">
      <c r="A5381" s="277">
        <v>39910.5625</v>
      </c>
      <c r="B5381" s="1">
        <v>12.1</v>
      </c>
      <c r="C5381" s="1">
        <v>53.7</v>
      </c>
    </row>
    <row r="5382" spans="1:3">
      <c r="A5382" s="277">
        <v>39910.583333333336</v>
      </c>
      <c r="B5382" s="1">
        <v>12.1</v>
      </c>
      <c r="C5382" s="1">
        <v>53.8</v>
      </c>
    </row>
    <row r="5383" spans="1:3">
      <c r="A5383" s="277">
        <v>39910.604166666664</v>
      </c>
      <c r="B5383" s="1">
        <v>12.1</v>
      </c>
      <c r="C5383" s="1">
        <v>53.8</v>
      </c>
    </row>
    <row r="5384" spans="1:3">
      <c r="A5384" s="277">
        <v>39910.625</v>
      </c>
      <c r="B5384" s="1">
        <v>12.1</v>
      </c>
      <c r="C5384" s="1">
        <v>53.7</v>
      </c>
    </row>
    <row r="5385" spans="1:3">
      <c r="A5385" s="277">
        <v>39910.645833333336</v>
      </c>
      <c r="B5385" s="1">
        <v>12.1</v>
      </c>
      <c r="C5385" s="1">
        <v>53.8</v>
      </c>
    </row>
    <row r="5386" spans="1:3">
      <c r="A5386" s="277">
        <v>39910.666666666664</v>
      </c>
      <c r="B5386" s="1">
        <v>12.2</v>
      </c>
      <c r="C5386" s="1">
        <v>53.9</v>
      </c>
    </row>
    <row r="5387" spans="1:3">
      <c r="A5387" s="277">
        <v>39910.6875</v>
      </c>
      <c r="B5387" s="1">
        <v>12.2</v>
      </c>
      <c r="C5387" s="1">
        <v>53.9</v>
      </c>
    </row>
    <row r="5388" spans="1:3">
      <c r="A5388" s="277">
        <v>39910.708333333336</v>
      </c>
      <c r="B5388" s="1">
        <v>12.2</v>
      </c>
      <c r="C5388" s="1">
        <v>54</v>
      </c>
    </row>
    <row r="5389" spans="1:3">
      <c r="A5389" s="277">
        <v>39910.729166666664</v>
      </c>
      <c r="B5389" s="1">
        <v>12.2</v>
      </c>
      <c r="C5389" s="1">
        <v>54</v>
      </c>
    </row>
    <row r="5390" spans="1:3">
      <c r="A5390" s="277">
        <v>39910.75</v>
      </c>
      <c r="B5390" s="1">
        <v>12.2</v>
      </c>
      <c r="C5390" s="1">
        <v>53.9</v>
      </c>
    </row>
    <row r="5391" spans="1:3">
      <c r="A5391" s="277">
        <v>39910.770833333336</v>
      </c>
      <c r="B5391" s="1">
        <v>12.1</v>
      </c>
      <c r="C5391" s="1">
        <v>53.8</v>
      </c>
    </row>
    <row r="5392" spans="1:3">
      <c r="A5392" s="277">
        <v>39910.791666666664</v>
      </c>
      <c r="B5392" s="1">
        <v>12.1</v>
      </c>
      <c r="C5392" s="1">
        <v>53.7</v>
      </c>
    </row>
    <row r="5393" spans="1:3">
      <c r="A5393" s="277">
        <v>39910.8125</v>
      </c>
      <c r="B5393" s="1">
        <v>12.1</v>
      </c>
      <c r="C5393" s="1">
        <v>53.7</v>
      </c>
    </row>
    <row r="5394" spans="1:3">
      <c r="A5394" s="277">
        <v>39910.833333333336</v>
      </c>
      <c r="B5394" s="1">
        <v>12</v>
      </c>
      <c r="C5394" s="1">
        <v>53.6</v>
      </c>
    </row>
    <row r="5395" spans="1:3">
      <c r="A5395" s="277">
        <v>39910.854166666664</v>
      </c>
      <c r="B5395" s="1">
        <v>12</v>
      </c>
      <c r="C5395" s="1">
        <v>53.6</v>
      </c>
    </row>
    <row r="5396" spans="1:3">
      <c r="A5396" s="277">
        <v>40183.666666666664</v>
      </c>
      <c r="B5396" s="1">
        <v>9.3000000000000007</v>
      </c>
      <c r="C5396" s="1">
        <v>48.8</v>
      </c>
    </row>
    <row r="5397" spans="1:3">
      <c r="A5397" s="277">
        <v>40183.6875</v>
      </c>
      <c r="B5397" s="1">
        <v>9.4</v>
      </c>
      <c r="C5397" s="1">
        <v>48.9</v>
      </c>
    </row>
    <row r="5398" spans="1:3">
      <c r="A5398" s="277">
        <v>40183.708333333336</v>
      </c>
      <c r="B5398" s="1">
        <v>9.4</v>
      </c>
      <c r="C5398" s="1">
        <v>48.9</v>
      </c>
    </row>
    <row r="5399" spans="1:3">
      <c r="A5399" s="277">
        <v>40183.729166666664</v>
      </c>
      <c r="B5399" s="1">
        <v>9.4</v>
      </c>
      <c r="C5399" s="1">
        <v>48.9</v>
      </c>
    </row>
    <row r="5400" spans="1:3">
      <c r="A5400" s="277">
        <v>40183.75</v>
      </c>
      <c r="B5400" s="1">
        <v>9.3000000000000007</v>
      </c>
      <c r="C5400" s="1">
        <v>48.8</v>
      </c>
    </row>
    <row r="5401" spans="1:3">
      <c r="A5401" s="277">
        <v>40183.770833333336</v>
      </c>
      <c r="B5401" s="1">
        <v>9.1999999999999993</v>
      </c>
      <c r="C5401" s="1">
        <v>48.6</v>
      </c>
    </row>
    <row r="5402" spans="1:3">
      <c r="A5402" s="277">
        <v>40190.666666666664</v>
      </c>
      <c r="B5402" s="1">
        <v>10.3</v>
      </c>
      <c r="C5402" s="1">
        <v>50.5</v>
      </c>
    </row>
    <row r="5403" spans="1:3">
      <c r="A5403" s="277">
        <v>40190.6875</v>
      </c>
      <c r="B5403" s="1">
        <v>10.3</v>
      </c>
      <c r="C5403" s="1">
        <v>50.6</v>
      </c>
    </row>
    <row r="5404" spans="1:3">
      <c r="A5404" s="277">
        <v>40190.708333333336</v>
      </c>
      <c r="B5404" s="1">
        <v>10.4</v>
      </c>
      <c r="C5404" s="1">
        <v>50.7</v>
      </c>
    </row>
    <row r="5405" spans="1:3">
      <c r="A5405" s="277">
        <v>40190.729166666664</v>
      </c>
      <c r="B5405" s="1">
        <v>10.5</v>
      </c>
      <c r="C5405" s="1">
        <v>50.8</v>
      </c>
    </row>
    <row r="5406" spans="1:3">
      <c r="A5406" s="277">
        <v>40190.75</v>
      </c>
      <c r="B5406" s="1">
        <v>10.5</v>
      </c>
      <c r="C5406" s="1">
        <v>51</v>
      </c>
    </row>
    <row r="5407" spans="1:3">
      <c r="A5407" s="277">
        <v>40190.770833333336</v>
      </c>
      <c r="B5407" s="1">
        <v>10.6</v>
      </c>
      <c r="C5407" s="1">
        <v>51.1</v>
      </c>
    </row>
    <row r="5408" spans="1:3">
      <c r="A5408" s="277">
        <v>40201.666666666664</v>
      </c>
      <c r="B5408" s="1">
        <v>7.6</v>
      </c>
      <c r="C5408" s="1">
        <v>45.8</v>
      </c>
    </row>
    <row r="5409" spans="1:3">
      <c r="A5409" s="277">
        <v>40201.6875</v>
      </c>
      <c r="B5409" s="1">
        <v>7.7</v>
      </c>
      <c r="C5409" s="1">
        <v>45.9</v>
      </c>
    </row>
    <row r="5410" spans="1:3">
      <c r="A5410" s="277">
        <v>40201.708333333336</v>
      </c>
      <c r="B5410" s="1">
        <v>7.7</v>
      </c>
      <c r="C5410" s="1">
        <v>45.9</v>
      </c>
    </row>
    <row r="5411" spans="1:3">
      <c r="A5411" s="277">
        <v>40201.729166666664</v>
      </c>
      <c r="B5411" s="1">
        <v>7.7</v>
      </c>
      <c r="C5411" s="1">
        <v>45.9</v>
      </c>
    </row>
    <row r="5412" spans="1:3">
      <c r="A5412" s="277">
        <v>40201.75</v>
      </c>
      <c r="B5412" s="1">
        <v>7.8</v>
      </c>
      <c r="C5412" s="1">
        <v>46</v>
      </c>
    </row>
    <row r="5413" spans="1:3">
      <c r="A5413" s="277">
        <v>40201.770833333336</v>
      </c>
      <c r="B5413" s="1">
        <v>7.8</v>
      </c>
      <c r="C5413" s="1">
        <v>46.1</v>
      </c>
    </row>
    <row r="5414" spans="1:3">
      <c r="A5414" s="277">
        <v>40211.708333333336</v>
      </c>
      <c r="B5414" s="1">
        <v>8.8000000000000007</v>
      </c>
      <c r="C5414" s="1">
        <v>47.9</v>
      </c>
    </row>
    <row r="5415" spans="1:3">
      <c r="A5415" s="277">
        <v>40211.729166666664</v>
      </c>
      <c r="B5415" s="1">
        <v>8.9</v>
      </c>
      <c r="C5415" s="1">
        <v>48</v>
      </c>
    </row>
    <row r="5416" spans="1:3">
      <c r="A5416" s="277">
        <v>40211.75</v>
      </c>
      <c r="B5416" s="1">
        <v>8.9</v>
      </c>
      <c r="C5416" s="1">
        <v>48</v>
      </c>
    </row>
    <row r="5417" spans="1:3">
      <c r="A5417" s="277">
        <v>40211.770833333336</v>
      </c>
      <c r="B5417" s="1">
        <v>8.9</v>
      </c>
      <c r="C5417" s="1">
        <v>48.1</v>
      </c>
    </row>
    <row r="5418" spans="1:3">
      <c r="A5418" s="277">
        <v>40211.791666666664</v>
      </c>
      <c r="B5418" s="1">
        <v>9</v>
      </c>
      <c r="C5418" s="1">
        <v>48.1</v>
      </c>
    </row>
    <row r="5419" spans="1:3">
      <c r="A5419" s="277">
        <v>40211.8125</v>
      </c>
      <c r="B5419" s="1">
        <v>9</v>
      </c>
      <c r="C5419" s="1">
        <v>48.2</v>
      </c>
    </row>
    <row r="5420" spans="1:3">
      <c r="A5420" s="277">
        <v>40218.708333333336</v>
      </c>
      <c r="B5420" s="1">
        <v>10</v>
      </c>
      <c r="C5420" s="1">
        <v>50</v>
      </c>
    </row>
    <row r="5421" spans="1:3">
      <c r="A5421" s="277">
        <v>40218.729166666664</v>
      </c>
      <c r="B5421" s="1">
        <v>10</v>
      </c>
      <c r="C5421" s="1">
        <v>50</v>
      </c>
    </row>
    <row r="5422" spans="1:3">
      <c r="A5422" s="277">
        <v>40218.75</v>
      </c>
      <c r="B5422" s="1">
        <v>10</v>
      </c>
      <c r="C5422" s="1">
        <v>50</v>
      </c>
    </row>
    <row r="5423" spans="1:3">
      <c r="A5423" s="277">
        <v>40218.770833333336</v>
      </c>
      <c r="B5423" s="1">
        <v>10</v>
      </c>
      <c r="C5423" s="1">
        <v>50</v>
      </c>
    </row>
    <row r="5424" spans="1:3">
      <c r="A5424" s="277">
        <v>40218.791666666664</v>
      </c>
      <c r="B5424" s="1">
        <v>10</v>
      </c>
      <c r="C5424" s="1">
        <v>50</v>
      </c>
    </row>
    <row r="5425" spans="1:3">
      <c r="A5425" s="277">
        <v>40218.8125</v>
      </c>
      <c r="B5425" s="1">
        <v>10</v>
      </c>
      <c r="C5425" s="1">
        <v>50</v>
      </c>
    </row>
    <row r="5426" spans="1:3">
      <c r="A5426" s="277">
        <v>40218.833333333336</v>
      </c>
      <c r="B5426" s="1">
        <v>10</v>
      </c>
      <c r="C5426" s="1">
        <v>50</v>
      </c>
    </row>
    <row r="5427" spans="1:3">
      <c r="A5427" s="277">
        <v>40218.854166666664</v>
      </c>
      <c r="B5427" s="1">
        <v>10</v>
      </c>
      <c r="C5427" s="1">
        <v>50</v>
      </c>
    </row>
    <row r="5428" spans="1:3">
      <c r="A5428" s="277">
        <v>40223.708333333336</v>
      </c>
      <c r="B5428" s="1">
        <v>10.199999999999999</v>
      </c>
      <c r="C5428" s="1">
        <v>50.4</v>
      </c>
    </row>
    <row r="5429" spans="1:3">
      <c r="A5429" s="277">
        <v>40223.729166666664</v>
      </c>
      <c r="B5429" s="1">
        <v>10.199999999999999</v>
      </c>
      <c r="C5429" s="1">
        <v>50.4</v>
      </c>
    </row>
    <row r="5430" spans="1:3">
      <c r="A5430" s="277">
        <v>40223.75</v>
      </c>
      <c r="B5430" s="1">
        <v>10.199999999999999</v>
      </c>
      <c r="C5430" s="1">
        <v>50.4</v>
      </c>
    </row>
    <row r="5431" spans="1:3">
      <c r="A5431" s="277">
        <v>40223.770833333336</v>
      </c>
      <c r="B5431" s="1">
        <v>10.199999999999999</v>
      </c>
      <c r="C5431" s="1">
        <v>50.4</v>
      </c>
    </row>
    <row r="5432" spans="1:3">
      <c r="A5432" s="277">
        <v>40223.791666666664</v>
      </c>
      <c r="B5432" s="1">
        <v>10.199999999999999</v>
      </c>
      <c r="C5432" s="1">
        <v>50.4</v>
      </c>
    </row>
    <row r="5433" spans="1:3">
      <c r="A5433" s="277">
        <v>40223.8125</v>
      </c>
      <c r="B5433" s="1">
        <v>10.199999999999999</v>
      </c>
      <c r="C5433" s="1">
        <v>50.4</v>
      </c>
    </row>
    <row r="5434" spans="1:3">
      <c r="A5434" s="277">
        <v>40231.708333333336</v>
      </c>
      <c r="B5434" s="1">
        <v>9.3000000000000007</v>
      </c>
      <c r="C5434" s="1">
        <v>48.8</v>
      </c>
    </row>
    <row r="5435" spans="1:3">
      <c r="A5435" s="277">
        <v>40231.729166666664</v>
      </c>
      <c r="B5435" s="1">
        <v>9.3000000000000007</v>
      </c>
      <c r="C5435" s="1">
        <v>48.8</v>
      </c>
    </row>
    <row r="5436" spans="1:3">
      <c r="A5436" s="277">
        <v>40231.75</v>
      </c>
      <c r="B5436" s="1">
        <v>9.3000000000000007</v>
      </c>
      <c r="C5436" s="1">
        <v>48.7</v>
      </c>
    </row>
    <row r="5437" spans="1:3">
      <c r="A5437" s="277">
        <v>40231.770833333336</v>
      </c>
      <c r="B5437" s="1">
        <v>9.1999999999999993</v>
      </c>
      <c r="C5437" s="1">
        <v>48.6</v>
      </c>
    </row>
    <row r="5438" spans="1:3">
      <c r="A5438" s="277">
        <v>40231.791666666664</v>
      </c>
      <c r="B5438" s="1">
        <v>9.1999999999999993</v>
      </c>
      <c r="C5438" s="1">
        <v>48.6</v>
      </c>
    </row>
    <row r="5439" spans="1:3">
      <c r="A5439" s="277">
        <v>40231.8125</v>
      </c>
      <c r="B5439" s="1">
        <v>9.1999999999999993</v>
      </c>
      <c r="C5439" s="1">
        <v>48.6</v>
      </c>
    </row>
    <row r="5440" spans="1:3">
      <c r="A5440" s="277">
        <v>40555.770833333336</v>
      </c>
      <c r="B5440" s="1">
        <v>8.3000000000000007</v>
      </c>
      <c r="C5440" s="1">
        <v>47</v>
      </c>
    </row>
    <row r="5441" spans="1:3">
      <c r="A5441" s="277">
        <v>40555.791666666664</v>
      </c>
      <c r="B5441" s="1">
        <v>8.3000000000000007</v>
      </c>
      <c r="C5441" s="1">
        <v>47</v>
      </c>
    </row>
    <row r="5442" spans="1:3">
      <c r="A5442" s="277">
        <v>40555.8125</v>
      </c>
      <c r="B5442" s="1">
        <v>8.3000000000000007</v>
      </c>
      <c r="C5442" s="1">
        <v>47</v>
      </c>
    </row>
    <row r="5443" spans="1:3">
      <c r="A5443" s="277">
        <v>40555.833333333336</v>
      </c>
      <c r="B5443" s="1">
        <v>8.3000000000000007</v>
      </c>
      <c r="C5443" s="1">
        <v>47</v>
      </c>
    </row>
    <row r="5444" spans="1:3">
      <c r="A5444" s="277">
        <v>40555.854166666664</v>
      </c>
      <c r="B5444" s="1">
        <v>8.3000000000000007</v>
      </c>
      <c r="C5444" s="1">
        <v>47</v>
      </c>
    </row>
    <row r="5445" spans="1:3">
      <c r="A5445" s="277">
        <v>40562.708333333336</v>
      </c>
      <c r="B5445" s="1">
        <v>8.9</v>
      </c>
      <c r="C5445" s="1">
        <v>48</v>
      </c>
    </row>
    <row r="5446" spans="1:3">
      <c r="A5446" s="277">
        <v>40562.729166666664</v>
      </c>
      <c r="B5446" s="1">
        <v>8.8000000000000007</v>
      </c>
      <c r="C5446" s="1">
        <v>47.8</v>
      </c>
    </row>
    <row r="5447" spans="1:3">
      <c r="A5447" s="277">
        <v>40562.75</v>
      </c>
      <c r="B5447" s="1">
        <v>8.6999999999999993</v>
      </c>
      <c r="C5447" s="1">
        <v>47.7</v>
      </c>
    </row>
    <row r="5448" spans="1:3">
      <c r="A5448" s="277">
        <v>40562.770833333336</v>
      </c>
      <c r="B5448" s="1">
        <v>8.6999999999999993</v>
      </c>
      <c r="C5448" s="1">
        <v>47.6</v>
      </c>
    </row>
    <row r="5449" spans="1:3">
      <c r="A5449" s="277">
        <v>40562.791666666664</v>
      </c>
      <c r="B5449" s="1">
        <v>8.6</v>
      </c>
      <c r="C5449" s="1">
        <v>47.6</v>
      </c>
    </row>
    <row r="5450" spans="1:3">
      <c r="A5450" s="277">
        <v>40562.8125</v>
      </c>
      <c r="B5450" s="1">
        <v>8.6</v>
      </c>
      <c r="C5450" s="1">
        <v>47.6</v>
      </c>
    </row>
    <row r="5451" spans="1:3">
      <c r="A5451" s="277">
        <v>40562.833333333336</v>
      </c>
      <c r="B5451" s="1">
        <v>8.6</v>
      </c>
      <c r="C5451" s="1">
        <v>47.5</v>
      </c>
    </row>
    <row r="5452" spans="1:3">
      <c r="A5452" s="277">
        <v>40562.854166666664</v>
      </c>
      <c r="B5452" s="1">
        <v>8.6</v>
      </c>
      <c r="C5452" s="1">
        <v>47.5</v>
      </c>
    </row>
    <row r="5453" spans="1:3">
      <c r="A5453" s="277">
        <v>40565.708333333336</v>
      </c>
      <c r="B5453" s="1">
        <v>9.8000000000000007</v>
      </c>
      <c r="C5453" s="1">
        <v>49.7</v>
      </c>
    </row>
    <row r="5454" spans="1:3">
      <c r="A5454" s="277">
        <v>40565.729166666664</v>
      </c>
      <c r="B5454" s="1">
        <v>9.8000000000000007</v>
      </c>
      <c r="C5454" s="1">
        <v>49.6</v>
      </c>
    </row>
    <row r="5455" spans="1:3">
      <c r="A5455" s="277">
        <v>40565.75</v>
      </c>
      <c r="B5455" s="1">
        <v>9.6999999999999993</v>
      </c>
      <c r="C5455" s="1">
        <v>49.5</v>
      </c>
    </row>
    <row r="5456" spans="1:3">
      <c r="A5456" s="277">
        <v>40565.770833333336</v>
      </c>
      <c r="B5456" s="1">
        <v>9.6999999999999993</v>
      </c>
      <c r="C5456" s="1">
        <v>49.4</v>
      </c>
    </row>
    <row r="5457" spans="1:3">
      <c r="A5457" s="277">
        <v>40565.791666666664</v>
      </c>
      <c r="B5457" s="1">
        <v>9.6</v>
      </c>
      <c r="C5457" s="1">
        <v>49.3</v>
      </c>
    </row>
    <row r="5458" spans="1:3">
      <c r="A5458" s="277">
        <v>40565.8125</v>
      </c>
      <c r="B5458" s="1">
        <v>9.6</v>
      </c>
      <c r="C5458" s="1">
        <v>49.2</v>
      </c>
    </row>
    <row r="5459" spans="1:3">
      <c r="A5459" s="277">
        <v>40569.708333333336</v>
      </c>
      <c r="B5459" s="1">
        <v>9.8000000000000007</v>
      </c>
      <c r="C5459" s="1">
        <v>49.6</v>
      </c>
    </row>
    <row r="5460" spans="1:3">
      <c r="A5460" s="277">
        <v>40569.729166666664</v>
      </c>
      <c r="B5460" s="1">
        <v>9.8000000000000007</v>
      </c>
      <c r="C5460" s="1">
        <v>49.6</v>
      </c>
    </row>
    <row r="5461" spans="1:3">
      <c r="A5461" s="277">
        <v>40569.75</v>
      </c>
      <c r="B5461" s="1">
        <v>9.6999999999999993</v>
      </c>
      <c r="C5461" s="1">
        <v>49.5</v>
      </c>
    </row>
    <row r="5462" spans="1:3">
      <c r="A5462" s="277">
        <v>40569.770833333336</v>
      </c>
      <c r="B5462" s="1">
        <v>9.6999999999999993</v>
      </c>
      <c r="C5462" s="1">
        <v>49.4</v>
      </c>
    </row>
    <row r="5463" spans="1:3">
      <c r="A5463" s="277">
        <v>40569.791666666664</v>
      </c>
      <c r="B5463" s="1">
        <v>9.6</v>
      </c>
      <c r="C5463" s="1">
        <v>49.2</v>
      </c>
    </row>
    <row r="5464" spans="1:3">
      <c r="A5464" s="277">
        <v>40569.8125</v>
      </c>
      <c r="B5464" s="1">
        <v>9.6</v>
      </c>
      <c r="C5464" s="1">
        <v>49.2</v>
      </c>
    </row>
    <row r="5465" spans="1:3">
      <c r="A5465" s="277">
        <v>40569.833333333336</v>
      </c>
      <c r="B5465" s="1">
        <v>9.5</v>
      </c>
      <c r="C5465" s="1">
        <v>49.2</v>
      </c>
    </row>
    <row r="5466" spans="1:3">
      <c r="A5466" s="277">
        <v>40569.854166666664</v>
      </c>
      <c r="B5466" s="1">
        <v>9.5</v>
      </c>
      <c r="C5466" s="1">
        <v>49.1</v>
      </c>
    </row>
    <row r="5467" spans="1:3">
      <c r="A5467" s="277">
        <v>40569.875</v>
      </c>
      <c r="B5467" s="1">
        <v>9.4</v>
      </c>
      <c r="C5467" s="1">
        <v>49</v>
      </c>
    </row>
    <row r="5468" spans="1:3">
      <c r="A5468" s="277">
        <v>40569.895833333336</v>
      </c>
      <c r="B5468" s="1">
        <v>9.4</v>
      </c>
      <c r="C5468" s="1">
        <v>48.9</v>
      </c>
    </row>
    <row r="5469" spans="1:3">
      <c r="A5469" s="277">
        <v>40569.916666666664</v>
      </c>
      <c r="B5469" s="1">
        <v>9.4</v>
      </c>
      <c r="C5469" s="1">
        <v>48.9</v>
      </c>
    </row>
    <row r="5470" spans="1:3">
      <c r="A5470" s="277">
        <v>40569.9375</v>
      </c>
      <c r="B5470" s="1">
        <v>9.4</v>
      </c>
      <c r="C5470" s="1">
        <v>48.8</v>
      </c>
    </row>
    <row r="5471" spans="1:3">
      <c r="A5471" s="277">
        <v>40569.958333333336</v>
      </c>
      <c r="B5471" s="1">
        <v>9.3000000000000007</v>
      </c>
      <c r="C5471" s="1">
        <v>48.8</v>
      </c>
    </row>
    <row r="5472" spans="1:3">
      <c r="A5472" s="277">
        <v>40569.979166666664</v>
      </c>
      <c r="B5472" s="1">
        <v>9.3000000000000007</v>
      </c>
      <c r="C5472" s="1">
        <v>48.7</v>
      </c>
    </row>
    <row r="5473" spans="1:3">
      <c r="A5473" s="277">
        <v>40570</v>
      </c>
      <c r="B5473" s="1">
        <v>9.3000000000000007</v>
      </c>
      <c r="C5473" s="1">
        <v>48.7</v>
      </c>
    </row>
    <row r="5474" spans="1:3">
      <c r="A5474" s="277">
        <v>40570.020833333336</v>
      </c>
      <c r="B5474" s="1">
        <v>9.1999999999999993</v>
      </c>
      <c r="C5474" s="1">
        <v>48.6</v>
      </c>
    </row>
    <row r="5475" spans="1:3">
      <c r="A5475" s="277">
        <v>40570.041666666664</v>
      </c>
      <c r="B5475" s="1">
        <v>9.1999999999999993</v>
      </c>
      <c r="C5475" s="1">
        <v>48.5</v>
      </c>
    </row>
    <row r="5476" spans="1:3">
      <c r="A5476" s="277">
        <v>40570.0625</v>
      </c>
      <c r="B5476" s="1">
        <v>9.1</v>
      </c>
      <c r="C5476" s="1">
        <v>48.4</v>
      </c>
    </row>
    <row r="5477" spans="1:3">
      <c r="A5477" s="277">
        <v>40570.083333333336</v>
      </c>
      <c r="B5477" s="1">
        <v>9.1</v>
      </c>
      <c r="C5477" s="1">
        <v>48.3</v>
      </c>
    </row>
    <row r="5478" spans="1:3">
      <c r="A5478" s="277">
        <v>40570.104166666664</v>
      </c>
      <c r="B5478" s="1">
        <v>9</v>
      </c>
      <c r="C5478" s="1">
        <v>48.2</v>
      </c>
    </row>
    <row r="5479" spans="1:3">
      <c r="A5479" s="277">
        <v>40570.125</v>
      </c>
      <c r="B5479" s="1">
        <v>8.9</v>
      </c>
      <c r="C5479" s="1">
        <v>48</v>
      </c>
    </row>
    <row r="5480" spans="1:3">
      <c r="A5480" s="277">
        <v>40570.145833333336</v>
      </c>
      <c r="B5480" s="1">
        <v>8.8000000000000007</v>
      </c>
      <c r="C5480" s="1">
        <v>47.9</v>
      </c>
    </row>
    <row r="5481" spans="1:3">
      <c r="A5481" s="277">
        <v>40570.166666666664</v>
      </c>
      <c r="B5481" s="1">
        <v>8.8000000000000007</v>
      </c>
      <c r="C5481" s="1">
        <v>47.8</v>
      </c>
    </row>
    <row r="5482" spans="1:3">
      <c r="A5482" s="277">
        <v>40570.1875</v>
      </c>
      <c r="B5482" s="1">
        <v>8.6999999999999993</v>
      </c>
      <c r="C5482" s="1">
        <v>47.6</v>
      </c>
    </row>
    <row r="5483" spans="1:3">
      <c r="A5483" s="277">
        <v>40570.208333333336</v>
      </c>
      <c r="B5483" s="1">
        <v>8.6</v>
      </c>
      <c r="C5483" s="1">
        <v>47.5</v>
      </c>
    </row>
    <row r="5484" spans="1:3">
      <c r="A5484" s="277">
        <v>40570.229166666664</v>
      </c>
      <c r="B5484" s="1">
        <v>8.6</v>
      </c>
      <c r="C5484" s="1">
        <v>47.4</v>
      </c>
    </row>
    <row r="5485" spans="1:3">
      <c r="A5485" s="277">
        <v>40570.25</v>
      </c>
      <c r="B5485" s="1">
        <v>8.5</v>
      </c>
      <c r="C5485" s="1">
        <v>47.3</v>
      </c>
    </row>
    <row r="5486" spans="1:3">
      <c r="A5486" s="277">
        <v>40570.270833333336</v>
      </c>
      <c r="B5486" s="1">
        <v>8.4</v>
      </c>
      <c r="C5486" s="1">
        <v>47.2</v>
      </c>
    </row>
    <row r="5487" spans="1:3">
      <c r="A5487" s="277">
        <v>40570.291666666664</v>
      </c>
      <c r="B5487" s="1">
        <v>8.3000000000000007</v>
      </c>
      <c r="C5487" s="1">
        <v>47</v>
      </c>
    </row>
    <row r="5488" spans="1:3">
      <c r="A5488" s="277">
        <v>40570.3125</v>
      </c>
      <c r="B5488" s="1">
        <v>8.3000000000000007</v>
      </c>
      <c r="C5488" s="1">
        <v>46.9</v>
      </c>
    </row>
    <row r="5489" spans="1:3">
      <c r="A5489" s="277">
        <v>40570.333333333336</v>
      </c>
      <c r="B5489" s="1">
        <v>8.1999999999999993</v>
      </c>
      <c r="C5489" s="1">
        <v>46.8</v>
      </c>
    </row>
    <row r="5490" spans="1:3">
      <c r="A5490" s="277">
        <v>40570.354166666664</v>
      </c>
      <c r="B5490" s="1">
        <v>8.1999999999999993</v>
      </c>
      <c r="C5490" s="1">
        <v>46.7</v>
      </c>
    </row>
    <row r="5491" spans="1:3">
      <c r="A5491" s="277">
        <v>40570.375</v>
      </c>
      <c r="B5491" s="1">
        <v>8.1</v>
      </c>
      <c r="C5491" s="1">
        <v>46.7</v>
      </c>
    </row>
    <row r="5492" spans="1:3">
      <c r="A5492" s="277">
        <v>40570.395833333336</v>
      </c>
      <c r="B5492" s="1">
        <v>8.1999999999999993</v>
      </c>
      <c r="C5492" s="1">
        <v>46.7</v>
      </c>
    </row>
    <row r="5493" spans="1:3">
      <c r="A5493" s="277">
        <v>40570.416666666664</v>
      </c>
      <c r="B5493" s="1">
        <v>8.1999999999999993</v>
      </c>
      <c r="C5493" s="1">
        <v>46.8</v>
      </c>
    </row>
    <row r="5494" spans="1:3">
      <c r="A5494" s="277">
        <v>40570.4375</v>
      </c>
      <c r="B5494" s="1">
        <v>8.3000000000000007</v>
      </c>
      <c r="C5494" s="1">
        <v>47</v>
      </c>
    </row>
    <row r="5495" spans="1:3">
      <c r="A5495" s="277">
        <v>40570.458333333336</v>
      </c>
      <c r="B5495" s="1">
        <v>8.5</v>
      </c>
      <c r="C5495" s="1">
        <v>47.2</v>
      </c>
    </row>
    <row r="5496" spans="1:3">
      <c r="A5496" s="277">
        <v>40570.479166666664</v>
      </c>
      <c r="B5496" s="1">
        <v>8.6</v>
      </c>
      <c r="C5496" s="1">
        <v>47.6</v>
      </c>
    </row>
    <row r="5497" spans="1:3">
      <c r="A5497" s="277">
        <v>40570.5</v>
      </c>
      <c r="B5497" s="1">
        <v>8.8000000000000007</v>
      </c>
      <c r="C5497" s="1">
        <v>47.8</v>
      </c>
    </row>
    <row r="5498" spans="1:3">
      <c r="A5498" s="277">
        <v>40570.520833333336</v>
      </c>
      <c r="B5498" s="1">
        <v>8.9</v>
      </c>
      <c r="C5498" s="1">
        <v>48</v>
      </c>
    </row>
    <row r="5499" spans="1:3">
      <c r="A5499" s="277">
        <v>40570.541666666664</v>
      </c>
      <c r="B5499" s="1">
        <v>9.1</v>
      </c>
      <c r="C5499" s="1">
        <v>48.3</v>
      </c>
    </row>
    <row r="5500" spans="1:3">
      <c r="A5500" s="277">
        <v>40570.5625</v>
      </c>
      <c r="B5500" s="1">
        <v>9.1999999999999993</v>
      </c>
      <c r="C5500" s="1">
        <v>48.6</v>
      </c>
    </row>
    <row r="5501" spans="1:3">
      <c r="A5501" s="277">
        <v>40570.583333333336</v>
      </c>
      <c r="B5501" s="1">
        <v>9.3000000000000007</v>
      </c>
      <c r="C5501" s="1">
        <v>48.8</v>
      </c>
    </row>
    <row r="5502" spans="1:3">
      <c r="A5502" s="277">
        <v>40570.604166666664</v>
      </c>
      <c r="B5502" s="1">
        <v>9.4</v>
      </c>
      <c r="C5502" s="1">
        <v>49</v>
      </c>
    </row>
    <row r="5503" spans="1:3">
      <c r="A5503" s="277">
        <v>40570.625</v>
      </c>
      <c r="B5503" s="1">
        <v>9.6</v>
      </c>
      <c r="C5503" s="1">
        <v>49.2</v>
      </c>
    </row>
    <row r="5504" spans="1:3">
      <c r="A5504" s="277">
        <v>40570.645833333336</v>
      </c>
      <c r="B5504" s="1">
        <v>9.6</v>
      </c>
      <c r="C5504" s="1">
        <v>49.3</v>
      </c>
    </row>
    <row r="5505" spans="1:3">
      <c r="A5505" s="277">
        <v>40570.666666666664</v>
      </c>
      <c r="B5505" s="1">
        <v>9.6</v>
      </c>
      <c r="C5505" s="1">
        <v>49.3</v>
      </c>
    </row>
    <row r="5506" spans="1:3">
      <c r="A5506" s="277">
        <v>40570.6875</v>
      </c>
      <c r="B5506" s="1">
        <v>9.6</v>
      </c>
      <c r="C5506" s="1">
        <v>49.2</v>
      </c>
    </row>
    <row r="5507" spans="1:3">
      <c r="A5507" s="277">
        <v>40570.708333333336</v>
      </c>
      <c r="B5507" s="1">
        <v>9.5</v>
      </c>
      <c r="C5507" s="1">
        <v>49.2</v>
      </c>
    </row>
    <row r="5508" spans="1:3">
      <c r="A5508" s="277">
        <v>40570.729166666664</v>
      </c>
      <c r="B5508" s="1">
        <v>9.5</v>
      </c>
      <c r="C5508" s="1">
        <v>49.1</v>
      </c>
    </row>
    <row r="5509" spans="1:3">
      <c r="A5509" s="277">
        <v>40570.75</v>
      </c>
      <c r="B5509" s="1">
        <v>9.5</v>
      </c>
      <c r="C5509" s="1">
        <v>49</v>
      </c>
    </row>
    <row r="5510" spans="1:3">
      <c r="A5510" s="277">
        <v>40570.770833333336</v>
      </c>
      <c r="B5510" s="1">
        <v>9.4</v>
      </c>
      <c r="C5510" s="1">
        <v>48.9</v>
      </c>
    </row>
    <row r="5511" spans="1:3">
      <c r="A5511" s="277">
        <v>40570.791666666664</v>
      </c>
      <c r="B5511" s="1">
        <v>9.3000000000000007</v>
      </c>
      <c r="C5511" s="1">
        <v>48.8</v>
      </c>
    </row>
    <row r="5512" spans="1:3">
      <c r="A5512" s="277">
        <v>40570.8125</v>
      </c>
      <c r="B5512" s="1">
        <v>9.3000000000000007</v>
      </c>
      <c r="C5512" s="1">
        <v>48.7</v>
      </c>
    </row>
    <row r="5513" spans="1:3">
      <c r="A5513" s="277">
        <v>40570.833333333336</v>
      </c>
      <c r="B5513" s="1">
        <v>9.1999999999999993</v>
      </c>
      <c r="C5513" s="1">
        <v>48.6</v>
      </c>
    </row>
    <row r="5514" spans="1:3">
      <c r="A5514" s="277">
        <v>40570.854166666664</v>
      </c>
      <c r="B5514" s="1">
        <v>9.1999999999999993</v>
      </c>
      <c r="C5514" s="1">
        <v>48.5</v>
      </c>
    </row>
    <row r="5515" spans="1:3">
      <c r="A5515" s="277">
        <v>40570.875</v>
      </c>
      <c r="B5515" s="1">
        <v>9.1</v>
      </c>
      <c r="C5515" s="1">
        <v>48.5</v>
      </c>
    </row>
    <row r="5516" spans="1:3">
      <c r="A5516" s="277">
        <v>40570.895833333336</v>
      </c>
      <c r="B5516" s="1">
        <v>9.1</v>
      </c>
      <c r="C5516" s="1">
        <v>48.4</v>
      </c>
    </row>
    <row r="5517" spans="1:3">
      <c r="A5517" s="277">
        <v>40570.916666666664</v>
      </c>
      <c r="B5517" s="1">
        <v>9.1</v>
      </c>
      <c r="C5517" s="1">
        <v>48.4</v>
      </c>
    </row>
    <row r="5518" spans="1:3">
      <c r="A5518" s="277">
        <v>40570.9375</v>
      </c>
      <c r="B5518" s="1">
        <v>9</v>
      </c>
      <c r="C5518" s="1">
        <v>48.3</v>
      </c>
    </row>
    <row r="5519" spans="1:3">
      <c r="A5519" s="277">
        <v>40570.958333333336</v>
      </c>
      <c r="B5519" s="1">
        <v>9</v>
      </c>
      <c r="C5519" s="1">
        <v>48.2</v>
      </c>
    </row>
    <row r="5520" spans="1:3">
      <c r="A5520" s="277">
        <v>40570.979166666664</v>
      </c>
      <c r="B5520" s="1">
        <v>9</v>
      </c>
      <c r="C5520" s="1">
        <v>48.1</v>
      </c>
    </row>
    <row r="5521" spans="1:3">
      <c r="A5521" s="277">
        <v>40571</v>
      </c>
      <c r="B5521" s="1">
        <v>8.9</v>
      </c>
      <c r="C5521" s="1">
        <v>48.1</v>
      </c>
    </row>
    <row r="5522" spans="1:3">
      <c r="A5522" s="277">
        <v>40571.020833333336</v>
      </c>
      <c r="B5522" s="1">
        <v>8.9</v>
      </c>
      <c r="C5522" s="1">
        <v>48</v>
      </c>
    </row>
    <row r="5523" spans="1:3">
      <c r="A5523" s="277">
        <v>40571.041666666664</v>
      </c>
      <c r="B5523" s="1">
        <v>8.9</v>
      </c>
      <c r="C5523" s="1">
        <v>48</v>
      </c>
    </row>
    <row r="5524" spans="1:3">
      <c r="A5524" s="277">
        <v>40571.0625</v>
      </c>
      <c r="B5524" s="1">
        <v>8.8000000000000007</v>
      </c>
      <c r="C5524" s="1">
        <v>47.8</v>
      </c>
    </row>
    <row r="5525" spans="1:3">
      <c r="A5525" s="277">
        <v>40571.083333333336</v>
      </c>
      <c r="B5525" s="1">
        <v>8.6999999999999993</v>
      </c>
      <c r="C5525" s="1">
        <v>47.7</v>
      </c>
    </row>
    <row r="5526" spans="1:3">
      <c r="A5526" s="277">
        <v>40571.104166666664</v>
      </c>
      <c r="B5526" s="1">
        <v>8.6</v>
      </c>
      <c r="C5526" s="1">
        <v>47.6</v>
      </c>
    </row>
    <row r="5527" spans="1:3">
      <c r="A5527" s="277">
        <v>40571.125</v>
      </c>
      <c r="B5527" s="1">
        <v>8.5</v>
      </c>
      <c r="C5527" s="1">
        <v>47.4</v>
      </c>
    </row>
    <row r="5528" spans="1:3">
      <c r="A5528" s="277">
        <v>40571.145833333336</v>
      </c>
      <c r="B5528" s="1">
        <v>8.5</v>
      </c>
      <c r="C5528" s="1">
        <v>47.3</v>
      </c>
    </row>
    <row r="5529" spans="1:3">
      <c r="A5529" s="277">
        <v>40571.166666666664</v>
      </c>
      <c r="B5529" s="1">
        <v>8.4</v>
      </c>
      <c r="C5529" s="1">
        <v>47.2</v>
      </c>
    </row>
    <row r="5530" spans="1:3">
      <c r="A5530" s="277">
        <v>40571.1875</v>
      </c>
      <c r="B5530" s="1">
        <v>8.3000000000000007</v>
      </c>
      <c r="C5530" s="1">
        <v>47</v>
      </c>
    </row>
    <row r="5531" spans="1:3">
      <c r="A5531" s="277">
        <v>40571.208333333336</v>
      </c>
      <c r="B5531" s="1">
        <v>8.3000000000000007</v>
      </c>
      <c r="C5531" s="1">
        <v>46.9</v>
      </c>
    </row>
    <row r="5532" spans="1:3">
      <c r="A5532" s="277">
        <v>40571.229166666664</v>
      </c>
      <c r="B5532" s="1">
        <v>8.1999999999999993</v>
      </c>
      <c r="C5532" s="1">
        <v>46.8</v>
      </c>
    </row>
    <row r="5533" spans="1:3">
      <c r="A5533" s="277">
        <v>40571.25</v>
      </c>
      <c r="B5533" s="1">
        <v>8.1</v>
      </c>
      <c r="C5533" s="1">
        <v>46.7</v>
      </c>
    </row>
    <row r="5534" spans="1:3">
      <c r="A5534" s="277">
        <v>40571.270833333336</v>
      </c>
      <c r="B5534" s="1">
        <v>8.1</v>
      </c>
      <c r="C5534" s="1">
        <v>46.5</v>
      </c>
    </row>
    <row r="5535" spans="1:3">
      <c r="A5535" s="277">
        <v>40571.291666666664</v>
      </c>
      <c r="B5535" s="1">
        <v>8</v>
      </c>
      <c r="C5535" s="1">
        <v>46.4</v>
      </c>
    </row>
    <row r="5536" spans="1:3">
      <c r="A5536" s="277">
        <v>40571.3125</v>
      </c>
      <c r="B5536" s="1">
        <v>7.9</v>
      </c>
      <c r="C5536" s="1">
        <v>46.3</v>
      </c>
    </row>
    <row r="5537" spans="1:3">
      <c r="A5537" s="277">
        <v>40571.333333333336</v>
      </c>
      <c r="B5537" s="1">
        <v>7.9</v>
      </c>
      <c r="C5537" s="1">
        <v>46.2</v>
      </c>
    </row>
    <row r="5538" spans="1:3">
      <c r="A5538" s="277">
        <v>40571.354166666664</v>
      </c>
      <c r="B5538" s="1">
        <v>7.9</v>
      </c>
      <c r="C5538" s="1">
        <v>46.2</v>
      </c>
    </row>
    <row r="5539" spans="1:3">
      <c r="A5539" s="277">
        <v>40571.375</v>
      </c>
      <c r="B5539" s="1">
        <v>7.8</v>
      </c>
      <c r="C5539" s="1">
        <v>46.1</v>
      </c>
    </row>
    <row r="5540" spans="1:3">
      <c r="A5540" s="277">
        <v>40571.395833333336</v>
      </c>
      <c r="B5540" s="1">
        <v>7.9</v>
      </c>
      <c r="C5540" s="1">
        <v>46.2</v>
      </c>
    </row>
    <row r="5541" spans="1:3">
      <c r="A5541" s="277">
        <v>40571.416666666664</v>
      </c>
      <c r="B5541" s="1">
        <v>7.9</v>
      </c>
      <c r="C5541" s="1">
        <v>46.3</v>
      </c>
    </row>
    <row r="5542" spans="1:3">
      <c r="A5542" s="277">
        <v>40571.4375</v>
      </c>
      <c r="B5542" s="1">
        <v>8</v>
      </c>
      <c r="C5542" s="1">
        <v>46.4</v>
      </c>
    </row>
    <row r="5543" spans="1:3">
      <c r="A5543" s="277">
        <v>40571.458333333336</v>
      </c>
      <c r="B5543" s="1">
        <v>8.1</v>
      </c>
      <c r="C5543" s="1">
        <v>46.7</v>
      </c>
    </row>
    <row r="5544" spans="1:3">
      <c r="A5544" s="277">
        <v>40571.479166666664</v>
      </c>
      <c r="B5544" s="1">
        <v>8.1999999999999993</v>
      </c>
      <c r="C5544" s="1">
        <v>46.8</v>
      </c>
    </row>
    <row r="5545" spans="1:3">
      <c r="A5545" s="277">
        <v>40571.5</v>
      </c>
      <c r="B5545" s="1">
        <v>8.3000000000000007</v>
      </c>
      <c r="C5545" s="1">
        <v>47</v>
      </c>
    </row>
    <row r="5546" spans="1:3">
      <c r="A5546" s="277">
        <v>40571.520833333336</v>
      </c>
      <c r="B5546" s="1">
        <v>8.5</v>
      </c>
      <c r="C5546" s="1">
        <v>47.3</v>
      </c>
    </row>
    <row r="5547" spans="1:3">
      <c r="A5547" s="277">
        <v>40571.541666666664</v>
      </c>
      <c r="B5547" s="1">
        <v>8.6999999999999993</v>
      </c>
      <c r="C5547" s="1">
        <v>47.6</v>
      </c>
    </row>
    <row r="5548" spans="1:3">
      <c r="A5548" s="277">
        <v>40571.5625</v>
      </c>
      <c r="B5548" s="1">
        <v>8.8000000000000007</v>
      </c>
      <c r="C5548" s="1">
        <v>47.9</v>
      </c>
    </row>
    <row r="5549" spans="1:3">
      <c r="A5549" s="277">
        <v>40571.583333333336</v>
      </c>
      <c r="B5549" s="1">
        <v>8.9</v>
      </c>
      <c r="C5549" s="1">
        <v>48.1</v>
      </c>
    </row>
    <row r="5550" spans="1:3">
      <c r="A5550" s="277">
        <v>40571.604166666664</v>
      </c>
      <c r="B5550" s="1">
        <v>9</v>
      </c>
      <c r="C5550" s="1">
        <v>48.3</v>
      </c>
    </row>
    <row r="5551" spans="1:3">
      <c r="A5551" s="277">
        <v>40571.625</v>
      </c>
      <c r="B5551" s="1">
        <v>9.1</v>
      </c>
      <c r="C5551" s="1">
        <v>48.4</v>
      </c>
    </row>
    <row r="5552" spans="1:3">
      <c r="A5552" s="277">
        <v>40571.645833333336</v>
      </c>
      <c r="B5552" s="1">
        <v>9.1</v>
      </c>
      <c r="C5552" s="1">
        <v>48.5</v>
      </c>
    </row>
    <row r="5553" spans="1:3">
      <c r="A5553" s="277">
        <v>40571.666666666664</v>
      </c>
      <c r="B5553" s="1">
        <v>9.1</v>
      </c>
      <c r="C5553" s="1">
        <v>48.5</v>
      </c>
    </row>
    <row r="5554" spans="1:3">
      <c r="A5554" s="277">
        <v>40571.6875</v>
      </c>
      <c r="B5554" s="1">
        <v>9.1999999999999993</v>
      </c>
      <c r="C5554" s="1">
        <v>48.5</v>
      </c>
    </row>
    <row r="5555" spans="1:3">
      <c r="A5555" s="277">
        <v>40571.708333333336</v>
      </c>
      <c r="B5555" s="1">
        <v>9.1999999999999993</v>
      </c>
      <c r="C5555" s="1">
        <v>48.5</v>
      </c>
    </row>
    <row r="5556" spans="1:3">
      <c r="A5556" s="277">
        <v>40571.729166666664</v>
      </c>
      <c r="B5556" s="1">
        <v>9.1</v>
      </c>
      <c r="C5556" s="1">
        <v>48.4</v>
      </c>
    </row>
    <row r="5557" spans="1:3">
      <c r="A5557" s="277">
        <v>40571.75</v>
      </c>
      <c r="B5557" s="1">
        <v>9.1</v>
      </c>
      <c r="C5557" s="1">
        <v>48.3</v>
      </c>
    </row>
    <row r="5558" spans="1:3">
      <c r="A5558" s="277">
        <v>40571.770833333336</v>
      </c>
      <c r="B5558" s="1">
        <v>9</v>
      </c>
      <c r="C5558" s="1">
        <v>48.2</v>
      </c>
    </row>
    <row r="5559" spans="1:3">
      <c r="A5559" s="277">
        <v>40571.791666666664</v>
      </c>
      <c r="B5559" s="1">
        <v>8.9</v>
      </c>
      <c r="C5559" s="1">
        <v>48</v>
      </c>
    </row>
    <row r="5560" spans="1:3">
      <c r="A5560" s="277">
        <v>40571.8125</v>
      </c>
      <c r="B5560" s="1">
        <v>8.9</v>
      </c>
      <c r="C5560" s="1">
        <v>48</v>
      </c>
    </row>
    <row r="5561" spans="1:3">
      <c r="A5561" s="277">
        <v>40571.833333333336</v>
      </c>
      <c r="B5561" s="1">
        <v>8.8000000000000007</v>
      </c>
      <c r="C5561" s="1">
        <v>47.9</v>
      </c>
    </row>
    <row r="5562" spans="1:3">
      <c r="A5562" s="277">
        <v>40571.854166666664</v>
      </c>
      <c r="B5562" s="1">
        <v>8.8000000000000007</v>
      </c>
      <c r="C5562" s="1">
        <v>47.8</v>
      </c>
    </row>
    <row r="5563" spans="1:3">
      <c r="A5563" s="277">
        <v>40571.875</v>
      </c>
      <c r="B5563" s="1">
        <v>8.6999999999999993</v>
      </c>
      <c r="C5563" s="1">
        <v>47.7</v>
      </c>
    </row>
    <row r="5564" spans="1:3">
      <c r="A5564" s="277">
        <v>40571.895833333336</v>
      </c>
      <c r="B5564" s="1">
        <v>8.6999999999999993</v>
      </c>
      <c r="C5564" s="1">
        <v>47.7</v>
      </c>
    </row>
    <row r="5565" spans="1:3">
      <c r="A5565" s="277">
        <v>40571.916666666664</v>
      </c>
      <c r="B5565" s="1">
        <v>8.6999999999999993</v>
      </c>
      <c r="C5565" s="1">
        <v>47.7</v>
      </c>
    </row>
    <row r="5566" spans="1:3">
      <c r="A5566" s="277">
        <v>40571.9375</v>
      </c>
      <c r="B5566" s="1">
        <v>8.6999999999999993</v>
      </c>
      <c r="C5566" s="1">
        <v>47.7</v>
      </c>
    </row>
    <row r="5567" spans="1:3">
      <c r="A5567" s="277">
        <v>40571.958333333336</v>
      </c>
      <c r="B5567" s="1">
        <v>8.6999999999999993</v>
      </c>
      <c r="C5567" s="1">
        <v>47.7</v>
      </c>
    </row>
    <row r="5568" spans="1:3">
      <c r="A5568" s="277">
        <v>40571.979166666664</v>
      </c>
      <c r="B5568" s="1">
        <v>8.6999999999999993</v>
      </c>
      <c r="C5568" s="1">
        <v>47.7</v>
      </c>
    </row>
    <row r="5569" spans="1:3">
      <c r="A5569" s="277">
        <v>40572</v>
      </c>
      <c r="B5569" s="1">
        <v>8.6999999999999993</v>
      </c>
      <c r="C5569" s="1">
        <v>47.6</v>
      </c>
    </row>
    <row r="5570" spans="1:3">
      <c r="A5570" s="277">
        <v>40572.020833333336</v>
      </c>
      <c r="B5570" s="1">
        <v>8.6999999999999993</v>
      </c>
      <c r="C5570" s="1">
        <v>47.6</v>
      </c>
    </row>
    <row r="5571" spans="1:3">
      <c r="A5571" s="277">
        <v>40572.041666666664</v>
      </c>
      <c r="B5571" s="1">
        <v>8.6</v>
      </c>
      <c r="C5571" s="1">
        <v>47.6</v>
      </c>
    </row>
    <row r="5572" spans="1:3">
      <c r="A5572" s="277">
        <v>40572.0625</v>
      </c>
      <c r="B5572" s="1">
        <v>8.6</v>
      </c>
      <c r="C5572" s="1">
        <v>47.5</v>
      </c>
    </row>
    <row r="5573" spans="1:3">
      <c r="A5573" s="277">
        <v>40572.083333333336</v>
      </c>
      <c r="B5573" s="1">
        <v>8.6</v>
      </c>
      <c r="C5573" s="1">
        <v>47.4</v>
      </c>
    </row>
    <row r="5574" spans="1:3">
      <c r="A5574" s="277">
        <v>40572.104166666664</v>
      </c>
      <c r="B5574" s="1">
        <v>8.5</v>
      </c>
      <c r="C5574" s="1">
        <v>47.3</v>
      </c>
    </row>
    <row r="5575" spans="1:3">
      <c r="A5575" s="277">
        <v>40572.125</v>
      </c>
      <c r="B5575" s="1">
        <v>8.5</v>
      </c>
      <c r="C5575" s="1">
        <v>47.3</v>
      </c>
    </row>
    <row r="5576" spans="1:3">
      <c r="A5576" s="277">
        <v>40572.145833333336</v>
      </c>
      <c r="B5576" s="1">
        <v>8.5</v>
      </c>
      <c r="C5576" s="1">
        <v>47.2</v>
      </c>
    </row>
    <row r="5577" spans="1:3">
      <c r="A5577" s="277">
        <v>40572.166666666664</v>
      </c>
      <c r="B5577" s="1">
        <v>8.4</v>
      </c>
      <c r="C5577" s="1">
        <v>47.2</v>
      </c>
    </row>
    <row r="5578" spans="1:3">
      <c r="A5578" s="277">
        <v>40572.1875</v>
      </c>
      <c r="B5578" s="1">
        <v>8.3000000000000007</v>
      </c>
      <c r="C5578" s="1">
        <v>47</v>
      </c>
    </row>
    <row r="5579" spans="1:3">
      <c r="A5579" s="277">
        <v>40572.208333333336</v>
      </c>
      <c r="B5579" s="1">
        <v>8.3000000000000007</v>
      </c>
      <c r="C5579" s="1">
        <v>46.9</v>
      </c>
    </row>
    <row r="5580" spans="1:3">
      <c r="A5580" s="277">
        <v>40572.229166666664</v>
      </c>
      <c r="B5580" s="1">
        <v>8.1999999999999993</v>
      </c>
      <c r="C5580" s="1">
        <v>46.8</v>
      </c>
    </row>
    <row r="5581" spans="1:3">
      <c r="A5581" s="277">
        <v>40572.25</v>
      </c>
      <c r="B5581" s="1">
        <v>8.1999999999999993</v>
      </c>
      <c r="C5581" s="1">
        <v>46.8</v>
      </c>
    </row>
    <row r="5582" spans="1:3">
      <c r="A5582" s="277">
        <v>40572.270833333336</v>
      </c>
      <c r="B5582" s="1">
        <v>8.1999999999999993</v>
      </c>
      <c r="C5582" s="1">
        <v>46.7</v>
      </c>
    </row>
    <row r="5583" spans="1:3">
      <c r="A5583" s="277">
        <v>40572.291666666664</v>
      </c>
      <c r="B5583" s="1">
        <v>8.1</v>
      </c>
      <c r="C5583" s="1">
        <v>46.7</v>
      </c>
    </row>
    <row r="5584" spans="1:3">
      <c r="A5584" s="277">
        <v>40572.3125</v>
      </c>
      <c r="B5584" s="1">
        <v>8.1</v>
      </c>
      <c r="C5584" s="1">
        <v>46.6</v>
      </c>
    </row>
    <row r="5585" spans="1:3">
      <c r="A5585" s="277">
        <v>40572.333333333336</v>
      </c>
      <c r="B5585" s="1">
        <v>8.1</v>
      </c>
      <c r="C5585" s="1">
        <v>46.5</v>
      </c>
    </row>
    <row r="5586" spans="1:3">
      <c r="A5586" s="277">
        <v>40572.354166666664</v>
      </c>
      <c r="B5586" s="1">
        <v>8</v>
      </c>
      <c r="C5586" s="1">
        <v>46.4</v>
      </c>
    </row>
    <row r="5587" spans="1:3">
      <c r="A5587" s="277">
        <v>40572.375</v>
      </c>
      <c r="B5587" s="1">
        <v>8</v>
      </c>
      <c r="C5587" s="1">
        <v>46.4</v>
      </c>
    </row>
    <row r="5588" spans="1:3">
      <c r="A5588" s="277">
        <v>40572.395833333336</v>
      </c>
      <c r="B5588" s="1">
        <v>8</v>
      </c>
      <c r="C5588" s="1">
        <v>46.4</v>
      </c>
    </row>
    <row r="5589" spans="1:3">
      <c r="A5589" s="277">
        <v>40572.416666666664</v>
      </c>
      <c r="B5589" s="1">
        <v>8</v>
      </c>
      <c r="C5589" s="1">
        <v>46.4</v>
      </c>
    </row>
    <row r="5590" spans="1:3">
      <c r="A5590" s="277">
        <v>40572.4375</v>
      </c>
      <c r="B5590" s="1">
        <v>8</v>
      </c>
      <c r="C5590" s="1">
        <v>46.4</v>
      </c>
    </row>
    <row r="5591" spans="1:3">
      <c r="A5591" s="277">
        <v>40572.458333333336</v>
      </c>
      <c r="B5591" s="1">
        <v>8</v>
      </c>
      <c r="C5591" s="1">
        <v>46.4</v>
      </c>
    </row>
    <row r="5592" spans="1:3">
      <c r="A5592" s="277">
        <v>40572.479166666664</v>
      </c>
      <c r="B5592" s="1">
        <v>8</v>
      </c>
      <c r="C5592" s="1">
        <v>46.4</v>
      </c>
    </row>
    <row r="5593" spans="1:3">
      <c r="A5593" s="277">
        <v>40572.5</v>
      </c>
      <c r="B5593" s="1">
        <v>8</v>
      </c>
      <c r="C5593" s="1">
        <v>46.3</v>
      </c>
    </row>
    <row r="5594" spans="1:3">
      <c r="A5594" s="277">
        <v>40572.520833333336</v>
      </c>
      <c r="B5594" s="1">
        <v>8</v>
      </c>
      <c r="C5594" s="1">
        <v>46.3</v>
      </c>
    </row>
    <row r="5595" spans="1:3">
      <c r="A5595" s="277">
        <v>40572.541666666664</v>
      </c>
      <c r="B5595" s="1">
        <v>8</v>
      </c>
      <c r="C5595" s="1">
        <v>46.5</v>
      </c>
    </row>
    <row r="5596" spans="1:3">
      <c r="A5596" s="277">
        <v>40572.5625</v>
      </c>
      <c r="B5596" s="1">
        <v>8.1</v>
      </c>
      <c r="C5596" s="1">
        <v>46.6</v>
      </c>
    </row>
    <row r="5597" spans="1:3">
      <c r="A5597" s="277">
        <v>40572.583333333336</v>
      </c>
      <c r="B5597" s="1">
        <v>8.1999999999999993</v>
      </c>
      <c r="C5597" s="1">
        <v>46.7</v>
      </c>
    </row>
    <row r="5598" spans="1:3">
      <c r="A5598" s="277">
        <v>40572.604166666664</v>
      </c>
      <c r="B5598" s="1">
        <v>8.1</v>
      </c>
      <c r="C5598" s="1">
        <v>46.7</v>
      </c>
    </row>
    <row r="5599" spans="1:3">
      <c r="A5599" s="277">
        <v>40572.625</v>
      </c>
      <c r="B5599" s="1">
        <v>8.1999999999999993</v>
      </c>
      <c r="C5599" s="1">
        <v>46.7</v>
      </c>
    </row>
    <row r="5600" spans="1:3">
      <c r="A5600" s="277">
        <v>40572.645833333336</v>
      </c>
      <c r="B5600" s="1">
        <v>8.1999999999999993</v>
      </c>
      <c r="C5600" s="1">
        <v>46.8</v>
      </c>
    </row>
    <row r="5601" spans="1:3">
      <c r="A5601" s="277">
        <v>40572.666666666664</v>
      </c>
      <c r="B5601" s="1">
        <v>8.1999999999999993</v>
      </c>
      <c r="C5601" s="1">
        <v>46.8</v>
      </c>
    </row>
    <row r="5602" spans="1:3">
      <c r="A5602" s="277">
        <v>40572.6875</v>
      </c>
      <c r="B5602" s="1">
        <v>8.1999999999999993</v>
      </c>
      <c r="C5602" s="1">
        <v>46.8</v>
      </c>
    </row>
    <row r="5603" spans="1:3">
      <c r="A5603" s="277">
        <v>40572.708333333336</v>
      </c>
      <c r="B5603" s="1">
        <v>8.1999999999999993</v>
      </c>
      <c r="C5603" s="1">
        <v>46.8</v>
      </c>
    </row>
    <row r="5604" spans="1:3">
      <c r="A5604" s="277">
        <v>40572.729166666664</v>
      </c>
      <c r="B5604" s="1">
        <v>8.1999999999999993</v>
      </c>
      <c r="C5604" s="1">
        <v>46.8</v>
      </c>
    </row>
    <row r="5605" spans="1:3">
      <c r="A5605" s="277">
        <v>40572.75</v>
      </c>
      <c r="B5605" s="1">
        <v>8.1999999999999993</v>
      </c>
      <c r="C5605" s="1">
        <v>46.8</v>
      </c>
    </row>
    <row r="5606" spans="1:3">
      <c r="A5606" s="277">
        <v>40572.770833333336</v>
      </c>
      <c r="B5606" s="1">
        <v>8.1999999999999993</v>
      </c>
      <c r="C5606" s="1">
        <v>46.8</v>
      </c>
    </row>
    <row r="5607" spans="1:3">
      <c r="A5607" s="277">
        <v>40572.791666666664</v>
      </c>
      <c r="B5607" s="1">
        <v>8.1999999999999993</v>
      </c>
      <c r="C5607" s="1">
        <v>46.8</v>
      </c>
    </row>
    <row r="5608" spans="1:3">
      <c r="A5608" s="277">
        <v>40572.8125</v>
      </c>
      <c r="B5608" s="1">
        <v>8.1999999999999993</v>
      </c>
      <c r="C5608" s="1">
        <v>46.8</v>
      </c>
    </row>
    <row r="5609" spans="1:3">
      <c r="A5609" s="277">
        <v>40572.833333333336</v>
      </c>
      <c r="B5609" s="1">
        <v>8.1999999999999993</v>
      </c>
      <c r="C5609" s="1">
        <v>46.8</v>
      </c>
    </row>
    <row r="5610" spans="1:3">
      <c r="A5610" s="277">
        <v>40572.854166666664</v>
      </c>
      <c r="B5610" s="1">
        <v>8.1999999999999993</v>
      </c>
      <c r="C5610" s="1">
        <v>46.8</v>
      </c>
    </row>
    <row r="5611" spans="1:3">
      <c r="A5611" s="277">
        <v>40572.875</v>
      </c>
      <c r="B5611" s="1">
        <v>8.1999999999999993</v>
      </c>
      <c r="C5611" s="1">
        <v>46.8</v>
      </c>
    </row>
    <row r="5612" spans="1:3">
      <c r="A5612" s="277">
        <v>40572.895833333336</v>
      </c>
      <c r="B5612" s="1">
        <v>8.1999999999999993</v>
      </c>
      <c r="C5612" s="1">
        <v>46.8</v>
      </c>
    </row>
    <row r="5613" spans="1:3">
      <c r="A5613" s="277">
        <v>40572.916666666664</v>
      </c>
      <c r="B5613" s="1">
        <v>8.1999999999999993</v>
      </c>
      <c r="C5613" s="1">
        <v>46.8</v>
      </c>
    </row>
    <row r="5614" spans="1:3">
      <c r="A5614" s="277">
        <v>40572.9375</v>
      </c>
      <c r="B5614" s="1">
        <v>8.1999999999999993</v>
      </c>
      <c r="C5614" s="1">
        <v>46.8</v>
      </c>
    </row>
    <row r="5615" spans="1:3">
      <c r="A5615" s="277">
        <v>40572.958333333336</v>
      </c>
      <c r="B5615" s="1">
        <v>8.1999999999999993</v>
      </c>
      <c r="C5615" s="1">
        <v>46.8</v>
      </c>
    </row>
    <row r="5616" spans="1:3">
      <c r="A5616" s="277">
        <v>40572.979166666664</v>
      </c>
      <c r="B5616" s="1">
        <v>8.1999999999999993</v>
      </c>
      <c r="C5616" s="1">
        <v>46.8</v>
      </c>
    </row>
    <row r="5617" spans="1:3">
      <c r="A5617" s="277">
        <v>40573</v>
      </c>
      <c r="B5617" s="1">
        <v>8.1999999999999993</v>
      </c>
      <c r="C5617" s="1">
        <v>46.8</v>
      </c>
    </row>
    <row r="5618" spans="1:3">
      <c r="A5618" s="277">
        <v>40573.020833333336</v>
      </c>
      <c r="B5618" s="1">
        <v>8.1999999999999993</v>
      </c>
      <c r="C5618" s="1">
        <v>46.8</v>
      </c>
    </row>
    <row r="5619" spans="1:3">
      <c r="A5619" s="277">
        <v>40573.041666666664</v>
      </c>
      <c r="B5619" s="1">
        <v>8.1999999999999993</v>
      </c>
      <c r="C5619" s="1">
        <v>46.8</v>
      </c>
    </row>
    <row r="5620" spans="1:3">
      <c r="A5620" s="277">
        <v>40573.0625</v>
      </c>
      <c r="B5620" s="1">
        <v>8.1999999999999993</v>
      </c>
      <c r="C5620" s="1">
        <v>46.8</v>
      </c>
    </row>
    <row r="5621" spans="1:3">
      <c r="A5621" s="277">
        <v>40573.083333333336</v>
      </c>
      <c r="B5621" s="1">
        <v>8.1999999999999993</v>
      </c>
      <c r="C5621" s="1">
        <v>46.8</v>
      </c>
    </row>
    <row r="5622" spans="1:3">
      <c r="A5622" s="277">
        <v>40573.104166666664</v>
      </c>
      <c r="B5622" s="1">
        <v>8.1999999999999993</v>
      </c>
      <c r="C5622" s="1">
        <v>46.8</v>
      </c>
    </row>
    <row r="5623" spans="1:3">
      <c r="A5623" s="277">
        <v>40573.125</v>
      </c>
      <c r="B5623" s="1">
        <v>8.1999999999999993</v>
      </c>
      <c r="C5623" s="1">
        <v>46.8</v>
      </c>
    </row>
    <row r="5624" spans="1:3">
      <c r="A5624" s="277">
        <v>40573.145833333336</v>
      </c>
      <c r="B5624" s="1">
        <v>8.1999999999999993</v>
      </c>
      <c r="C5624" s="1">
        <v>46.8</v>
      </c>
    </row>
    <row r="5625" spans="1:3">
      <c r="A5625" s="277">
        <v>40573.166666666664</v>
      </c>
      <c r="B5625" s="1">
        <v>8.1999999999999993</v>
      </c>
      <c r="C5625" s="1">
        <v>46.8</v>
      </c>
    </row>
    <row r="5626" spans="1:3">
      <c r="A5626" s="277">
        <v>40573.1875</v>
      </c>
      <c r="B5626" s="1">
        <v>8.1999999999999993</v>
      </c>
      <c r="C5626" s="1">
        <v>46.8</v>
      </c>
    </row>
    <row r="5627" spans="1:3">
      <c r="A5627" s="277">
        <v>40573.208333333336</v>
      </c>
      <c r="B5627" s="1">
        <v>8.1999999999999993</v>
      </c>
      <c r="C5627" s="1">
        <v>46.7</v>
      </c>
    </row>
    <row r="5628" spans="1:3">
      <c r="A5628" s="277">
        <v>40573.229166666664</v>
      </c>
      <c r="B5628" s="1">
        <v>8.1</v>
      </c>
      <c r="C5628" s="1">
        <v>46.7</v>
      </c>
    </row>
    <row r="5629" spans="1:3">
      <c r="A5629" s="277">
        <v>40573.25</v>
      </c>
      <c r="B5629" s="1">
        <v>8.1</v>
      </c>
      <c r="C5629" s="1">
        <v>46.7</v>
      </c>
    </row>
    <row r="5630" spans="1:3">
      <c r="A5630" s="277">
        <v>40573.270833333336</v>
      </c>
      <c r="B5630" s="1">
        <v>8.1</v>
      </c>
      <c r="C5630" s="1">
        <v>46.7</v>
      </c>
    </row>
    <row r="5631" spans="1:3">
      <c r="A5631" s="277">
        <v>40573.291666666664</v>
      </c>
      <c r="B5631" s="1">
        <v>8.1</v>
      </c>
      <c r="C5631" s="1">
        <v>46.7</v>
      </c>
    </row>
    <row r="5632" spans="1:3">
      <c r="A5632" s="277">
        <v>40573.3125</v>
      </c>
      <c r="B5632" s="1">
        <v>8.1</v>
      </c>
      <c r="C5632" s="1">
        <v>46.6</v>
      </c>
    </row>
    <row r="5633" spans="1:3">
      <c r="A5633" s="277">
        <v>40573.333333333336</v>
      </c>
      <c r="B5633" s="1">
        <v>8.1</v>
      </c>
      <c r="C5633" s="1">
        <v>46.6</v>
      </c>
    </row>
    <row r="5634" spans="1:3">
      <c r="A5634" s="277">
        <v>40573.354166666664</v>
      </c>
      <c r="B5634" s="1">
        <v>8.1</v>
      </c>
      <c r="C5634" s="1">
        <v>46.6</v>
      </c>
    </row>
    <row r="5635" spans="1:3">
      <c r="A5635" s="277">
        <v>40573.375</v>
      </c>
      <c r="B5635" s="1">
        <v>8.1</v>
      </c>
      <c r="C5635" s="1">
        <v>46.6</v>
      </c>
    </row>
    <row r="5636" spans="1:3">
      <c r="A5636" s="277">
        <v>40573.395833333336</v>
      </c>
      <c r="B5636" s="1">
        <v>8.1</v>
      </c>
      <c r="C5636" s="1">
        <v>46.6</v>
      </c>
    </row>
    <row r="5637" spans="1:3">
      <c r="A5637" s="277">
        <v>40573.416666666664</v>
      </c>
      <c r="B5637" s="1">
        <v>8.1</v>
      </c>
      <c r="C5637" s="1">
        <v>46.7</v>
      </c>
    </row>
    <row r="5638" spans="1:3">
      <c r="A5638" s="277">
        <v>40573.4375</v>
      </c>
      <c r="B5638" s="1">
        <v>8.1999999999999993</v>
      </c>
      <c r="C5638" s="1">
        <v>46.7</v>
      </c>
    </row>
    <row r="5639" spans="1:3">
      <c r="A5639" s="277">
        <v>40573.458333333336</v>
      </c>
      <c r="B5639" s="1">
        <v>8.1999999999999993</v>
      </c>
      <c r="C5639" s="1">
        <v>46.7</v>
      </c>
    </row>
    <row r="5640" spans="1:3">
      <c r="A5640" s="277">
        <v>40573.479166666664</v>
      </c>
      <c r="B5640" s="1">
        <v>8.1999999999999993</v>
      </c>
      <c r="C5640" s="1">
        <v>46.8</v>
      </c>
    </row>
    <row r="5641" spans="1:3">
      <c r="A5641" s="277">
        <v>40573.5</v>
      </c>
      <c r="B5641" s="1">
        <v>8.3000000000000007</v>
      </c>
      <c r="C5641" s="1">
        <v>47</v>
      </c>
    </row>
    <row r="5642" spans="1:3">
      <c r="A5642" s="277">
        <v>40573.520833333336</v>
      </c>
      <c r="B5642" s="1">
        <v>8.5</v>
      </c>
      <c r="C5642" s="1">
        <v>47.2</v>
      </c>
    </row>
    <row r="5643" spans="1:3">
      <c r="A5643" s="277">
        <v>40573.541666666664</v>
      </c>
      <c r="B5643" s="1">
        <v>8.6999999999999993</v>
      </c>
      <c r="C5643" s="1">
        <v>47.6</v>
      </c>
    </row>
    <row r="5644" spans="1:3">
      <c r="A5644" s="277">
        <v>40573.5625</v>
      </c>
      <c r="B5644" s="1">
        <v>8.8000000000000007</v>
      </c>
      <c r="C5644" s="1">
        <v>47.8</v>
      </c>
    </row>
    <row r="5645" spans="1:3">
      <c r="A5645" s="277">
        <v>40573.583333333336</v>
      </c>
      <c r="B5645" s="1">
        <v>8.9</v>
      </c>
      <c r="C5645" s="1">
        <v>48</v>
      </c>
    </row>
    <row r="5646" spans="1:3">
      <c r="A5646" s="277">
        <v>40573.604166666664</v>
      </c>
      <c r="B5646" s="1">
        <v>9</v>
      </c>
      <c r="C5646" s="1">
        <v>48.2</v>
      </c>
    </row>
    <row r="5647" spans="1:3">
      <c r="A5647" s="277">
        <v>40573.625</v>
      </c>
      <c r="B5647" s="1">
        <v>9.1</v>
      </c>
      <c r="C5647" s="1">
        <v>48.4</v>
      </c>
    </row>
    <row r="5648" spans="1:3">
      <c r="A5648" s="277">
        <v>40573.645833333336</v>
      </c>
      <c r="B5648" s="1">
        <v>9.1999999999999993</v>
      </c>
      <c r="C5648" s="1">
        <v>48.5</v>
      </c>
    </row>
    <row r="5649" spans="1:3">
      <c r="A5649" s="277">
        <v>40573.666666666664</v>
      </c>
      <c r="B5649" s="1">
        <v>9.1999999999999993</v>
      </c>
      <c r="C5649" s="1">
        <v>48.6</v>
      </c>
    </row>
    <row r="5650" spans="1:3">
      <c r="A5650" s="277">
        <v>40573.6875</v>
      </c>
      <c r="B5650" s="1">
        <v>9.1999999999999993</v>
      </c>
      <c r="C5650" s="1">
        <v>48.6</v>
      </c>
    </row>
    <row r="5651" spans="1:3">
      <c r="A5651" s="277">
        <v>40573.708333333336</v>
      </c>
      <c r="B5651" s="1">
        <v>9.1999999999999993</v>
      </c>
      <c r="C5651" s="1">
        <v>48.5</v>
      </c>
    </row>
    <row r="5652" spans="1:3">
      <c r="A5652" s="277">
        <v>40573.729166666664</v>
      </c>
      <c r="B5652" s="1">
        <v>9.1999999999999993</v>
      </c>
      <c r="C5652" s="1">
        <v>48.6</v>
      </c>
    </row>
    <row r="5653" spans="1:3">
      <c r="A5653" s="277">
        <v>40573.75</v>
      </c>
      <c r="B5653" s="1">
        <v>9.1999999999999993</v>
      </c>
      <c r="C5653" s="1">
        <v>48.6</v>
      </c>
    </row>
    <row r="5654" spans="1:3">
      <c r="A5654" s="277">
        <v>40573.770833333336</v>
      </c>
      <c r="B5654" s="1">
        <v>9.1</v>
      </c>
      <c r="C5654" s="1">
        <v>48.5</v>
      </c>
    </row>
    <row r="5655" spans="1:3">
      <c r="A5655" s="277">
        <v>40573.791666666664</v>
      </c>
      <c r="B5655" s="1">
        <v>9.1</v>
      </c>
      <c r="C5655" s="1">
        <v>48.3</v>
      </c>
    </row>
    <row r="5656" spans="1:3">
      <c r="A5656" s="277">
        <v>40573.8125</v>
      </c>
      <c r="B5656" s="1">
        <v>9</v>
      </c>
      <c r="C5656" s="1">
        <v>48.2</v>
      </c>
    </row>
    <row r="5657" spans="1:3">
      <c r="A5657" s="277">
        <v>40573.833333333336</v>
      </c>
      <c r="B5657" s="1">
        <v>9</v>
      </c>
      <c r="C5657" s="1">
        <v>48.1</v>
      </c>
    </row>
    <row r="5658" spans="1:3">
      <c r="A5658" s="277">
        <v>40573.854166666664</v>
      </c>
      <c r="B5658" s="1">
        <v>8.9</v>
      </c>
      <c r="C5658" s="1">
        <v>48</v>
      </c>
    </row>
    <row r="5659" spans="1:3">
      <c r="A5659" s="277">
        <v>40573.875</v>
      </c>
      <c r="B5659" s="1">
        <v>8.8000000000000007</v>
      </c>
      <c r="C5659" s="1">
        <v>47.9</v>
      </c>
    </row>
    <row r="5660" spans="1:3">
      <c r="A5660" s="277">
        <v>40573.895833333336</v>
      </c>
      <c r="B5660" s="1">
        <v>8.8000000000000007</v>
      </c>
      <c r="C5660" s="1">
        <v>47.8</v>
      </c>
    </row>
    <row r="5661" spans="1:3">
      <c r="A5661" s="277">
        <v>40573.916666666664</v>
      </c>
      <c r="B5661" s="1">
        <v>8.6999999999999993</v>
      </c>
      <c r="C5661" s="1">
        <v>47.7</v>
      </c>
    </row>
    <row r="5662" spans="1:3">
      <c r="A5662" s="277">
        <v>40573.9375</v>
      </c>
      <c r="B5662" s="1">
        <v>8.6999999999999993</v>
      </c>
      <c r="C5662" s="1">
        <v>47.6</v>
      </c>
    </row>
    <row r="5663" spans="1:3">
      <c r="A5663" s="277">
        <v>40573.958333333336</v>
      </c>
      <c r="B5663" s="1">
        <v>8.6999999999999993</v>
      </c>
      <c r="C5663" s="1">
        <v>47.6</v>
      </c>
    </row>
    <row r="5664" spans="1:3">
      <c r="A5664" s="277">
        <v>40573.979166666664</v>
      </c>
      <c r="B5664" s="1">
        <v>8.6</v>
      </c>
      <c r="C5664" s="1">
        <v>47.5</v>
      </c>
    </row>
    <row r="5665" spans="1:3">
      <c r="A5665" s="277">
        <v>40574</v>
      </c>
      <c r="B5665" s="1">
        <v>8.6</v>
      </c>
      <c r="C5665" s="1">
        <v>47.5</v>
      </c>
    </row>
    <row r="5666" spans="1:3">
      <c r="A5666" s="277">
        <v>40574.020833333336</v>
      </c>
      <c r="B5666" s="1">
        <v>8.5</v>
      </c>
      <c r="C5666" s="1">
        <v>47.4</v>
      </c>
    </row>
    <row r="5667" spans="1:3">
      <c r="A5667" s="277">
        <v>40574.041666666664</v>
      </c>
      <c r="B5667" s="1">
        <v>8.5</v>
      </c>
      <c r="C5667" s="1">
        <v>47.2</v>
      </c>
    </row>
    <row r="5668" spans="1:3">
      <c r="A5668" s="277">
        <v>40574.0625</v>
      </c>
      <c r="B5668" s="1">
        <v>8.4</v>
      </c>
      <c r="C5668" s="1">
        <v>47.2</v>
      </c>
    </row>
    <row r="5669" spans="1:3">
      <c r="A5669" s="277">
        <v>40574.083333333336</v>
      </c>
      <c r="B5669" s="1">
        <v>8.4</v>
      </c>
      <c r="C5669" s="1">
        <v>47.1</v>
      </c>
    </row>
    <row r="5670" spans="1:3">
      <c r="A5670" s="277">
        <v>40574.104166666664</v>
      </c>
      <c r="B5670" s="1">
        <v>8.3000000000000007</v>
      </c>
      <c r="C5670" s="1">
        <v>46.9</v>
      </c>
    </row>
    <row r="5671" spans="1:3">
      <c r="A5671" s="277">
        <v>40574.125</v>
      </c>
      <c r="B5671" s="1">
        <v>8.1999999999999993</v>
      </c>
      <c r="C5671" s="1">
        <v>46.8</v>
      </c>
    </row>
    <row r="5672" spans="1:3">
      <c r="A5672" s="277">
        <v>40574.145833333336</v>
      </c>
      <c r="B5672" s="1">
        <v>8.1</v>
      </c>
      <c r="C5672" s="1">
        <v>46.6</v>
      </c>
    </row>
    <row r="5673" spans="1:3">
      <c r="A5673" s="277">
        <v>40574.166666666664</v>
      </c>
      <c r="B5673" s="1">
        <v>8</v>
      </c>
      <c r="C5673" s="1">
        <v>46.5</v>
      </c>
    </row>
    <row r="5674" spans="1:3">
      <c r="A5674" s="277">
        <v>40574.1875</v>
      </c>
      <c r="B5674" s="1">
        <v>7.9</v>
      </c>
      <c r="C5674" s="1">
        <v>46.3</v>
      </c>
    </row>
    <row r="5675" spans="1:3">
      <c r="A5675" s="277">
        <v>40574.208333333336</v>
      </c>
      <c r="B5675" s="1">
        <v>7.9</v>
      </c>
      <c r="C5675" s="1">
        <v>46.2</v>
      </c>
    </row>
    <row r="5676" spans="1:3">
      <c r="A5676" s="277">
        <v>40574.229166666664</v>
      </c>
      <c r="B5676" s="1">
        <v>7.8</v>
      </c>
      <c r="C5676" s="1">
        <v>46</v>
      </c>
    </row>
    <row r="5677" spans="1:3">
      <c r="A5677" s="277">
        <v>40574.25</v>
      </c>
      <c r="B5677" s="1">
        <v>7.7</v>
      </c>
      <c r="C5677" s="1">
        <v>45.9</v>
      </c>
    </row>
    <row r="5678" spans="1:3">
      <c r="A5678" s="277">
        <v>40574.270833333336</v>
      </c>
      <c r="B5678" s="1">
        <v>7.6</v>
      </c>
      <c r="C5678" s="1">
        <v>45.8</v>
      </c>
    </row>
    <row r="5679" spans="1:3">
      <c r="A5679" s="277">
        <v>40574.291666666664</v>
      </c>
      <c r="B5679" s="1">
        <v>7.5</v>
      </c>
      <c r="C5679" s="1">
        <v>45.6</v>
      </c>
    </row>
    <row r="5680" spans="1:3">
      <c r="A5680" s="277">
        <v>40574.3125</v>
      </c>
      <c r="B5680" s="1">
        <v>7.5</v>
      </c>
      <c r="C5680" s="1">
        <v>45.4</v>
      </c>
    </row>
    <row r="5681" spans="1:3">
      <c r="A5681" s="277">
        <v>40574.333333333336</v>
      </c>
      <c r="B5681" s="1">
        <v>7.4</v>
      </c>
      <c r="C5681" s="1">
        <v>45.4</v>
      </c>
    </row>
    <row r="5682" spans="1:3">
      <c r="A5682" s="277">
        <v>40574.354166666664</v>
      </c>
      <c r="B5682" s="1">
        <v>7.4</v>
      </c>
      <c r="C5682" s="1">
        <v>45.3</v>
      </c>
    </row>
    <row r="5683" spans="1:3">
      <c r="A5683" s="277">
        <v>40574.375</v>
      </c>
      <c r="B5683" s="1">
        <v>7.4</v>
      </c>
      <c r="C5683" s="1">
        <v>45.3</v>
      </c>
    </row>
    <row r="5684" spans="1:3">
      <c r="A5684" s="277">
        <v>40574.395833333336</v>
      </c>
      <c r="B5684" s="1">
        <v>7.4</v>
      </c>
      <c r="C5684" s="1">
        <v>45.3</v>
      </c>
    </row>
    <row r="5685" spans="1:3">
      <c r="A5685" s="277">
        <v>40574.416666666664</v>
      </c>
      <c r="B5685" s="1">
        <v>7.4</v>
      </c>
      <c r="C5685" s="1">
        <v>45.4</v>
      </c>
    </row>
    <row r="5686" spans="1:3">
      <c r="A5686" s="277">
        <v>40574.4375</v>
      </c>
      <c r="B5686" s="1">
        <v>7.5</v>
      </c>
      <c r="C5686" s="1">
        <v>45.5</v>
      </c>
    </row>
    <row r="5687" spans="1:3">
      <c r="A5687" s="277">
        <v>40574.458333333336</v>
      </c>
      <c r="B5687" s="1">
        <v>7.6</v>
      </c>
      <c r="C5687" s="1">
        <v>45.8</v>
      </c>
    </row>
    <row r="5688" spans="1:3">
      <c r="A5688" s="277">
        <v>40574.479166666664</v>
      </c>
      <c r="B5688" s="1">
        <v>7.8</v>
      </c>
      <c r="C5688" s="1">
        <v>46</v>
      </c>
    </row>
    <row r="5689" spans="1:3">
      <c r="A5689" s="277">
        <v>40574.5</v>
      </c>
      <c r="B5689" s="1">
        <v>8</v>
      </c>
      <c r="C5689" s="1">
        <v>46.3</v>
      </c>
    </row>
    <row r="5690" spans="1:3">
      <c r="A5690" s="277">
        <v>40574.520833333336</v>
      </c>
      <c r="B5690" s="1">
        <v>8.1</v>
      </c>
      <c r="C5690" s="1">
        <v>46.7</v>
      </c>
    </row>
    <row r="5691" spans="1:3">
      <c r="A5691" s="277">
        <v>40574.541666666664</v>
      </c>
      <c r="B5691" s="1">
        <v>8.1999999999999993</v>
      </c>
      <c r="C5691" s="1">
        <v>46.8</v>
      </c>
    </row>
    <row r="5692" spans="1:3">
      <c r="A5692" s="277">
        <v>40574.5625</v>
      </c>
      <c r="B5692" s="1">
        <v>8.4</v>
      </c>
      <c r="C5692" s="1">
        <v>47.1</v>
      </c>
    </row>
    <row r="5693" spans="1:3">
      <c r="A5693" s="277">
        <v>40574.583333333336</v>
      </c>
      <c r="B5693" s="1">
        <v>8.5</v>
      </c>
      <c r="C5693" s="1">
        <v>47.3</v>
      </c>
    </row>
    <row r="5694" spans="1:3">
      <c r="A5694" s="277">
        <v>40574.604166666664</v>
      </c>
      <c r="B5694" s="1">
        <v>8.6</v>
      </c>
      <c r="C5694" s="1">
        <v>47.6</v>
      </c>
    </row>
    <row r="5695" spans="1:3">
      <c r="A5695" s="277">
        <v>40574.625</v>
      </c>
      <c r="B5695" s="1">
        <v>8.6999999999999993</v>
      </c>
      <c r="C5695" s="1">
        <v>47.7</v>
      </c>
    </row>
    <row r="5696" spans="1:3">
      <c r="A5696" s="277">
        <v>40574.645833333336</v>
      </c>
      <c r="B5696" s="1">
        <v>8.8000000000000007</v>
      </c>
      <c r="C5696" s="1">
        <v>47.9</v>
      </c>
    </row>
    <row r="5697" spans="1:3">
      <c r="A5697" s="277">
        <v>40574.666666666664</v>
      </c>
      <c r="B5697" s="1">
        <v>8.8000000000000007</v>
      </c>
      <c r="C5697" s="1">
        <v>47.9</v>
      </c>
    </row>
    <row r="5698" spans="1:3">
      <c r="A5698" s="277">
        <v>40574.6875</v>
      </c>
      <c r="B5698" s="1">
        <v>8.9</v>
      </c>
      <c r="C5698" s="1">
        <v>48</v>
      </c>
    </row>
    <row r="5699" spans="1:3">
      <c r="A5699" s="277">
        <v>40574.708333333336</v>
      </c>
      <c r="B5699" s="1">
        <v>8.8000000000000007</v>
      </c>
      <c r="C5699" s="1">
        <v>47.9</v>
      </c>
    </row>
    <row r="5700" spans="1:3">
      <c r="A5700" s="277">
        <v>40574.729166666664</v>
      </c>
      <c r="B5700" s="1">
        <v>8.8000000000000007</v>
      </c>
      <c r="C5700" s="1">
        <v>47.9</v>
      </c>
    </row>
    <row r="5701" spans="1:3">
      <c r="A5701" s="277">
        <v>40574.75</v>
      </c>
      <c r="B5701" s="1">
        <v>8.8000000000000007</v>
      </c>
      <c r="C5701" s="1">
        <v>47.8</v>
      </c>
    </row>
    <row r="5702" spans="1:3">
      <c r="A5702" s="277">
        <v>40574.770833333336</v>
      </c>
      <c r="B5702" s="1">
        <v>8.6999999999999993</v>
      </c>
      <c r="C5702" s="1">
        <v>47.7</v>
      </c>
    </row>
    <row r="5703" spans="1:3">
      <c r="A5703" s="277">
        <v>40574.791666666664</v>
      </c>
      <c r="B5703" s="1">
        <v>8.6999999999999993</v>
      </c>
      <c r="C5703" s="1">
        <v>47.7</v>
      </c>
    </row>
    <row r="5704" spans="1:3">
      <c r="A5704" s="277">
        <v>40574.8125</v>
      </c>
      <c r="B5704" s="1">
        <v>8.6999999999999993</v>
      </c>
      <c r="C5704" s="1">
        <v>47.6</v>
      </c>
    </row>
    <row r="5705" spans="1:3">
      <c r="A5705" s="277">
        <v>40574.833333333336</v>
      </c>
      <c r="B5705" s="1">
        <v>8.6</v>
      </c>
      <c r="C5705" s="1">
        <v>47.6</v>
      </c>
    </row>
    <row r="5706" spans="1:3">
      <c r="A5706" s="277">
        <v>40574.854166666664</v>
      </c>
      <c r="B5706" s="1">
        <v>8.6</v>
      </c>
      <c r="C5706" s="1">
        <v>47.4</v>
      </c>
    </row>
    <row r="5707" spans="1:3">
      <c r="A5707" s="277">
        <v>40574.875</v>
      </c>
      <c r="B5707" s="1">
        <v>8.5</v>
      </c>
      <c r="C5707" s="1">
        <v>47.4</v>
      </c>
    </row>
    <row r="5708" spans="1:3">
      <c r="A5708" s="277">
        <v>40574.895833333336</v>
      </c>
      <c r="B5708" s="1">
        <v>8.5</v>
      </c>
      <c r="C5708" s="1">
        <v>47.3</v>
      </c>
    </row>
    <row r="5709" spans="1:3">
      <c r="A5709" s="277">
        <v>40574.916666666664</v>
      </c>
      <c r="B5709" s="1">
        <v>8.5</v>
      </c>
      <c r="C5709" s="1">
        <v>47.3</v>
      </c>
    </row>
    <row r="5710" spans="1:3">
      <c r="A5710" s="277">
        <v>40574.9375</v>
      </c>
      <c r="B5710" s="1">
        <v>8.5</v>
      </c>
      <c r="C5710" s="1">
        <v>47.3</v>
      </c>
    </row>
    <row r="5711" spans="1:3">
      <c r="A5711" s="277">
        <v>40574.958333333336</v>
      </c>
      <c r="B5711" s="1">
        <v>8.5</v>
      </c>
      <c r="C5711" s="1">
        <v>47.3</v>
      </c>
    </row>
    <row r="5712" spans="1:3">
      <c r="A5712" s="277">
        <v>40574.979166666664</v>
      </c>
      <c r="B5712" s="1">
        <v>8.5</v>
      </c>
      <c r="C5712" s="1">
        <v>47.2</v>
      </c>
    </row>
    <row r="5713" spans="1:3">
      <c r="A5713" s="277">
        <v>40575</v>
      </c>
      <c r="B5713" s="1">
        <v>8.4</v>
      </c>
      <c r="C5713" s="1">
        <v>47.2</v>
      </c>
    </row>
    <row r="5714" spans="1:3">
      <c r="A5714" s="277">
        <v>40575.020833333336</v>
      </c>
      <c r="B5714" s="1">
        <v>8.4</v>
      </c>
      <c r="C5714" s="1">
        <v>47.1</v>
      </c>
    </row>
    <row r="5715" spans="1:3">
      <c r="A5715" s="277">
        <v>40575.041666666664</v>
      </c>
      <c r="B5715" s="1">
        <v>8.4</v>
      </c>
      <c r="C5715" s="1">
        <v>47.1</v>
      </c>
    </row>
    <row r="5716" spans="1:3">
      <c r="A5716" s="277">
        <v>40575.0625</v>
      </c>
      <c r="B5716" s="1">
        <v>8.3000000000000007</v>
      </c>
      <c r="C5716" s="1">
        <v>47</v>
      </c>
    </row>
    <row r="5717" spans="1:3">
      <c r="A5717" s="277">
        <v>40575.083333333336</v>
      </c>
      <c r="B5717" s="1">
        <v>8.3000000000000007</v>
      </c>
      <c r="C5717" s="1">
        <v>46.9</v>
      </c>
    </row>
    <row r="5718" spans="1:3">
      <c r="A5718" s="277">
        <v>40575.104166666664</v>
      </c>
      <c r="B5718" s="1">
        <v>8.1999999999999993</v>
      </c>
      <c r="C5718" s="1">
        <v>46.8</v>
      </c>
    </row>
    <row r="5719" spans="1:3">
      <c r="A5719" s="277">
        <v>40575.125</v>
      </c>
      <c r="B5719" s="1">
        <v>8.1</v>
      </c>
      <c r="C5719" s="1">
        <v>46.7</v>
      </c>
    </row>
    <row r="5720" spans="1:3">
      <c r="A5720" s="277">
        <v>40575.145833333336</v>
      </c>
      <c r="B5720" s="1">
        <v>8.1</v>
      </c>
      <c r="C5720" s="1">
        <v>46.6</v>
      </c>
    </row>
    <row r="5721" spans="1:3">
      <c r="A5721" s="277">
        <v>40575.166666666664</v>
      </c>
      <c r="B5721" s="1">
        <v>8.1</v>
      </c>
      <c r="C5721" s="1">
        <v>46.5</v>
      </c>
    </row>
    <row r="5722" spans="1:3">
      <c r="A5722" s="277">
        <v>40575.1875</v>
      </c>
      <c r="B5722" s="1">
        <v>8</v>
      </c>
      <c r="C5722" s="1">
        <v>46.5</v>
      </c>
    </row>
    <row r="5723" spans="1:3">
      <c r="A5723" s="277">
        <v>40575.208333333336</v>
      </c>
      <c r="B5723" s="1">
        <v>8</v>
      </c>
      <c r="C5723" s="1">
        <v>46.4</v>
      </c>
    </row>
    <row r="5724" spans="1:3">
      <c r="A5724" s="277">
        <v>40575.229166666664</v>
      </c>
      <c r="B5724" s="1">
        <v>8</v>
      </c>
      <c r="C5724" s="1">
        <v>46.3</v>
      </c>
    </row>
    <row r="5725" spans="1:3">
      <c r="A5725" s="277">
        <v>40575.25</v>
      </c>
      <c r="B5725" s="1">
        <v>7.9</v>
      </c>
      <c r="C5725" s="1">
        <v>46.3</v>
      </c>
    </row>
    <row r="5726" spans="1:3">
      <c r="A5726" s="277">
        <v>40575.270833333336</v>
      </c>
      <c r="B5726" s="1">
        <v>7.9</v>
      </c>
      <c r="C5726" s="1">
        <v>46.2</v>
      </c>
    </row>
    <row r="5727" spans="1:3">
      <c r="A5727" s="277">
        <v>40575.291666666664</v>
      </c>
      <c r="B5727" s="1">
        <v>7.8</v>
      </c>
      <c r="C5727" s="1">
        <v>46</v>
      </c>
    </row>
    <row r="5728" spans="1:3">
      <c r="A5728" s="277">
        <v>40575.3125</v>
      </c>
      <c r="B5728" s="1">
        <v>7.7</v>
      </c>
      <c r="C5728" s="1">
        <v>45.9</v>
      </c>
    </row>
    <row r="5729" spans="1:3">
      <c r="A5729" s="277">
        <v>40575.333333333336</v>
      </c>
      <c r="B5729" s="1">
        <v>7.7</v>
      </c>
      <c r="C5729" s="1">
        <v>45.9</v>
      </c>
    </row>
    <row r="5730" spans="1:3">
      <c r="A5730" s="277">
        <v>40575.354166666664</v>
      </c>
      <c r="B5730" s="1">
        <v>7.7</v>
      </c>
      <c r="C5730" s="1">
        <v>45.8</v>
      </c>
    </row>
    <row r="5731" spans="1:3">
      <c r="A5731" s="277">
        <v>40575.375</v>
      </c>
      <c r="B5731" s="1">
        <v>7.6</v>
      </c>
      <c r="C5731" s="1">
        <v>45.8</v>
      </c>
    </row>
    <row r="5732" spans="1:3">
      <c r="A5732" s="277">
        <v>40575.395833333336</v>
      </c>
      <c r="B5732" s="1">
        <v>7.7</v>
      </c>
      <c r="C5732" s="1">
        <v>45.8</v>
      </c>
    </row>
    <row r="5733" spans="1:3">
      <c r="A5733" s="277">
        <v>40575.416666666664</v>
      </c>
      <c r="B5733" s="1">
        <v>7.7</v>
      </c>
      <c r="C5733" s="1">
        <v>45.9</v>
      </c>
    </row>
    <row r="5734" spans="1:3">
      <c r="A5734" s="277">
        <v>40575.4375</v>
      </c>
      <c r="B5734" s="1">
        <v>7.7</v>
      </c>
      <c r="C5734" s="1">
        <v>45.9</v>
      </c>
    </row>
    <row r="5735" spans="1:3">
      <c r="A5735" s="277">
        <v>40575.458333333336</v>
      </c>
      <c r="B5735" s="1">
        <v>7.8</v>
      </c>
      <c r="C5735" s="1">
        <v>46.1</v>
      </c>
    </row>
    <row r="5736" spans="1:3">
      <c r="A5736" s="277">
        <v>40575.479166666664</v>
      </c>
      <c r="B5736" s="1">
        <v>8</v>
      </c>
      <c r="C5736" s="1">
        <v>46.3</v>
      </c>
    </row>
    <row r="5737" spans="1:3">
      <c r="A5737" s="277">
        <v>40575.5</v>
      </c>
      <c r="B5737" s="1">
        <v>8.1</v>
      </c>
      <c r="C5737" s="1">
        <v>46.6</v>
      </c>
    </row>
    <row r="5738" spans="1:3">
      <c r="A5738" s="277">
        <v>40575.520833333336</v>
      </c>
      <c r="B5738" s="1">
        <v>8.3000000000000007</v>
      </c>
      <c r="C5738" s="1">
        <v>46.9</v>
      </c>
    </row>
    <row r="5739" spans="1:3">
      <c r="A5739" s="277">
        <v>40575.541666666664</v>
      </c>
      <c r="B5739" s="1">
        <v>8.4</v>
      </c>
      <c r="C5739" s="1">
        <v>47.2</v>
      </c>
    </row>
    <row r="5740" spans="1:3">
      <c r="A5740" s="277">
        <v>40575.5625</v>
      </c>
      <c r="B5740" s="1">
        <v>8.5</v>
      </c>
      <c r="C5740" s="1">
        <v>47.4</v>
      </c>
    </row>
    <row r="5741" spans="1:3">
      <c r="A5741" s="277">
        <v>40575.583333333336</v>
      </c>
      <c r="B5741" s="1">
        <v>8.6</v>
      </c>
      <c r="C5741" s="1">
        <v>47.6</v>
      </c>
    </row>
    <row r="5742" spans="1:3">
      <c r="A5742" s="277">
        <v>40575.604166666664</v>
      </c>
      <c r="B5742" s="1">
        <v>8.6999999999999993</v>
      </c>
      <c r="C5742" s="1">
        <v>47.7</v>
      </c>
    </row>
    <row r="5743" spans="1:3">
      <c r="A5743" s="277">
        <v>40575.625</v>
      </c>
      <c r="B5743" s="1">
        <v>8.8000000000000007</v>
      </c>
      <c r="C5743" s="1">
        <v>47.8</v>
      </c>
    </row>
    <row r="5744" spans="1:3">
      <c r="A5744" s="277">
        <v>40575.645833333336</v>
      </c>
      <c r="B5744" s="1">
        <v>8.8000000000000007</v>
      </c>
      <c r="C5744" s="1">
        <v>47.9</v>
      </c>
    </row>
    <row r="5745" spans="1:3">
      <c r="A5745" s="277">
        <v>40575.666666666664</v>
      </c>
      <c r="B5745" s="1">
        <v>8.8000000000000007</v>
      </c>
      <c r="C5745" s="1">
        <v>47.9</v>
      </c>
    </row>
    <row r="5746" spans="1:3">
      <c r="A5746" s="277">
        <v>40575.6875</v>
      </c>
      <c r="B5746" s="1">
        <v>8.8000000000000007</v>
      </c>
      <c r="C5746" s="1">
        <v>47.9</v>
      </c>
    </row>
    <row r="5747" spans="1:3">
      <c r="A5747" s="277">
        <v>40575.708333333336</v>
      </c>
      <c r="B5747" s="1">
        <v>8.8000000000000007</v>
      </c>
      <c r="C5747" s="1">
        <v>47.8</v>
      </c>
    </row>
    <row r="5748" spans="1:3">
      <c r="A5748" s="277">
        <v>40575.729166666664</v>
      </c>
      <c r="B5748" s="1">
        <v>8.6999999999999993</v>
      </c>
      <c r="C5748" s="1">
        <v>47.6</v>
      </c>
    </row>
    <row r="5749" spans="1:3">
      <c r="A5749" s="277">
        <v>40575.75</v>
      </c>
      <c r="B5749" s="1">
        <v>8.6</v>
      </c>
      <c r="C5749" s="1">
        <v>47.5</v>
      </c>
    </row>
    <row r="5750" spans="1:3">
      <c r="A5750" s="277">
        <v>40575.770833333336</v>
      </c>
      <c r="B5750" s="1">
        <v>8.5</v>
      </c>
      <c r="C5750" s="1">
        <v>47.3</v>
      </c>
    </row>
    <row r="5751" spans="1:3">
      <c r="A5751" s="277">
        <v>40575.791666666664</v>
      </c>
      <c r="B5751" s="1">
        <v>8.4</v>
      </c>
      <c r="C5751" s="1">
        <v>47.2</v>
      </c>
    </row>
    <row r="5752" spans="1:3">
      <c r="A5752" s="277">
        <v>40575.8125</v>
      </c>
      <c r="B5752" s="1">
        <v>8.4</v>
      </c>
      <c r="C5752" s="1">
        <v>47.1</v>
      </c>
    </row>
    <row r="5753" spans="1:3">
      <c r="A5753" s="277">
        <v>40575.833333333336</v>
      </c>
      <c r="B5753" s="1">
        <v>8.3000000000000007</v>
      </c>
      <c r="C5753" s="1">
        <v>47</v>
      </c>
    </row>
    <row r="5754" spans="1:3">
      <c r="A5754" s="277">
        <v>40575.854166666664</v>
      </c>
      <c r="B5754" s="1">
        <v>8.1999999999999993</v>
      </c>
      <c r="C5754" s="1">
        <v>46.8</v>
      </c>
    </row>
    <row r="5755" spans="1:3">
      <c r="A5755" s="277">
        <v>40575.875</v>
      </c>
      <c r="B5755" s="1">
        <v>8.1999999999999993</v>
      </c>
      <c r="C5755" s="1">
        <v>46.7</v>
      </c>
    </row>
    <row r="5756" spans="1:3">
      <c r="A5756" s="277">
        <v>40575.895833333336</v>
      </c>
      <c r="B5756" s="1">
        <v>8.1</v>
      </c>
      <c r="C5756" s="1">
        <v>46.7</v>
      </c>
    </row>
    <row r="5757" spans="1:3">
      <c r="A5757" s="277">
        <v>40575.916666666664</v>
      </c>
      <c r="B5757" s="1">
        <v>8.1</v>
      </c>
      <c r="C5757" s="1">
        <v>46.6</v>
      </c>
    </row>
    <row r="5758" spans="1:3">
      <c r="A5758" s="277">
        <v>40575.9375</v>
      </c>
      <c r="B5758" s="1">
        <v>8.1</v>
      </c>
      <c r="C5758" s="1">
        <v>46.5</v>
      </c>
    </row>
    <row r="5759" spans="1:3">
      <c r="A5759" s="277">
        <v>40575.958333333336</v>
      </c>
      <c r="B5759" s="1">
        <v>8</v>
      </c>
      <c r="C5759" s="1">
        <v>46.4</v>
      </c>
    </row>
    <row r="5760" spans="1:3">
      <c r="A5760" s="277">
        <v>40575.979166666664</v>
      </c>
      <c r="B5760" s="1">
        <v>8</v>
      </c>
      <c r="C5760" s="1">
        <v>46.4</v>
      </c>
    </row>
    <row r="5761" spans="1:3">
      <c r="A5761" s="277">
        <v>40576</v>
      </c>
      <c r="B5761" s="1">
        <v>7.9</v>
      </c>
      <c r="C5761" s="1">
        <v>46.3</v>
      </c>
    </row>
    <row r="5762" spans="1:3">
      <c r="A5762" s="277">
        <v>40576.020833333336</v>
      </c>
      <c r="B5762" s="1">
        <v>7.9</v>
      </c>
      <c r="C5762" s="1">
        <v>46.2</v>
      </c>
    </row>
    <row r="5763" spans="1:3">
      <c r="A5763" s="277">
        <v>40576.041666666664</v>
      </c>
      <c r="B5763" s="1">
        <v>7.8</v>
      </c>
      <c r="C5763" s="1">
        <v>46</v>
      </c>
    </row>
    <row r="5764" spans="1:3">
      <c r="A5764" s="277">
        <v>40576.0625</v>
      </c>
      <c r="B5764" s="1">
        <v>7.7</v>
      </c>
      <c r="C5764" s="1">
        <v>45.9</v>
      </c>
    </row>
    <row r="5765" spans="1:3">
      <c r="A5765" s="277">
        <v>40576.083333333336</v>
      </c>
      <c r="B5765" s="1">
        <v>7.7</v>
      </c>
      <c r="C5765" s="1">
        <v>45.8</v>
      </c>
    </row>
    <row r="5766" spans="1:3">
      <c r="A5766" s="277">
        <v>40576.104166666664</v>
      </c>
      <c r="B5766" s="1">
        <v>7.6</v>
      </c>
      <c r="C5766" s="1">
        <v>45.7</v>
      </c>
    </row>
    <row r="5767" spans="1:3">
      <c r="A5767" s="277">
        <v>40576.125</v>
      </c>
      <c r="B5767" s="1">
        <v>7.5</v>
      </c>
      <c r="C5767" s="1">
        <v>45.5</v>
      </c>
    </row>
    <row r="5768" spans="1:3">
      <c r="A5768" s="277">
        <v>40576.145833333336</v>
      </c>
      <c r="B5768" s="1">
        <v>7.4</v>
      </c>
      <c r="C5768" s="1">
        <v>45.3</v>
      </c>
    </row>
    <row r="5769" spans="1:3">
      <c r="A5769" s="277">
        <v>40576.166666666664</v>
      </c>
      <c r="B5769" s="1">
        <v>7.3</v>
      </c>
      <c r="C5769" s="1">
        <v>45.1</v>
      </c>
    </row>
    <row r="5770" spans="1:3">
      <c r="A5770" s="277">
        <v>40576.1875</v>
      </c>
      <c r="B5770" s="1">
        <v>7.2</v>
      </c>
      <c r="C5770" s="1">
        <v>44.9</v>
      </c>
    </row>
    <row r="5771" spans="1:3">
      <c r="A5771" s="277">
        <v>40576.208333333336</v>
      </c>
      <c r="B5771" s="1">
        <v>7.1</v>
      </c>
      <c r="C5771" s="1">
        <v>44.8</v>
      </c>
    </row>
    <row r="5772" spans="1:3">
      <c r="A5772" s="277">
        <v>40576.229166666664</v>
      </c>
      <c r="B5772" s="1">
        <v>7</v>
      </c>
      <c r="C5772" s="1">
        <v>44.7</v>
      </c>
    </row>
    <row r="5773" spans="1:3">
      <c r="A5773" s="277">
        <v>40576.25</v>
      </c>
      <c r="B5773" s="1">
        <v>6.9</v>
      </c>
      <c r="C5773" s="1">
        <v>44.5</v>
      </c>
    </row>
    <row r="5774" spans="1:3">
      <c r="A5774" s="277">
        <v>40576.270833333336</v>
      </c>
      <c r="B5774" s="1">
        <v>6.8</v>
      </c>
      <c r="C5774" s="1">
        <v>44.3</v>
      </c>
    </row>
    <row r="5775" spans="1:3">
      <c r="A5775" s="277">
        <v>40576.291666666664</v>
      </c>
      <c r="B5775" s="1">
        <v>6.8</v>
      </c>
      <c r="C5775" s="1">
        <v>44.2</v>
      </c>
    </row>
    <row r="5776" spans="1:3">
      <c r="A5776" s="277">
        <v>40576.3125</v>
      </c>
      <c r="B5776" s="1">
        <v>6.7</v>
      </c>
      <c r="C5776" s="1">
        <v>44</v>
      </c>
    </row>
    <row r="5777" spans="1:3">
      <c r="A5777" s="277">
        <v>40576.333333333336</v>
      </c>
      <c r="B5777" s="1">
        <v>6.6</v>
      </c>
      <c r="C5777" s="1">
        <v>43.9</v>
      </c>
    </row>
    <row r="5778" spans="1:3">
      <c r="A5778" s="277">
        <v>40576.354166666664</v>
      </c>
      <c r="B5778" s="1">
        <v>6.6</v>
      </c>
      <c r="C5778" s="1">
        <v>43.9</v>
      </c>
    </row>
    <row r="5779" spans="1:3">
      <c r="A5779" s="277">
        <v>40576.375</v>
      </c>
      <c r="B5779" s="1">
        <v>6.6</v>
      </c>
      <c r="C5779" s="1">
        <v>43.8</v>
      </c>
    </row>
    <row r="5780" spans="1:3">
      <c r="A5780" s="277">
        <v>40576.395833333336</v>
      </c>
      <c r="B5780" s="1">
        <v>6.6</v>
      </c>
      <c r="C5780" s="1">
        <v>43.9</v>
      </c>
    </row>
    <row r="5781" spans="1:3">
      <c r="A5781" s="277">
        <v>40576.416666666664</v>
      </c>
      <c r="B5781" s="1">
        <v>6.6</v>
      </c>
      <c r="C5781" s="1">
        <v>43.9</v>
      </c>
    </row>
    <row r="5782" spans="1:3">
      <c r="A5782" s="277">
        <v>40576.4375</v>
      </c>
      <c r="B5782" s="1">
        <v>6.8</v>
      </c>
      <c r="C5782" s="1">
        <v>44.2</v>
      </c>
    </row>
    <row r="5783" spans="1:3">
      <c r="A5783" s="277">
        <v>40576.458333333336</v>
      </c>
      <c r="B5783" s="1">
        <v>6.9</v>
      </c>
      <c r="C5783" s="1">
        <v>44.4</v>
      </c>
    </row>
    <row r="5784" spans="1:3">
      <c r="A5784" s="277">
        <v>40576.479166666664</v>
      </c>
      <c r="B5784" s="1">
        <v>7</v>
      </c>
      <c r="C5784" s="1">
        <v>44.7</v>
      </c>
    </row>
    <row r="5785" spans="1:3">
      <c r="A5785" s="277">
        <v>40576.5</v>
      </c>
      <c r="B5785" s="1">
        <v>7.2</v>
      </c>
      <c r="C5785" s="1">
        <v>44.9</v>
      </c>
    </row>
    <row r="5786" spans="1:3">
      <c r="A5786" s="277">
        <v>40576.520833333336</v>
      </c>
      <c r="B5786" s="1">
        <v>7.3</v>
      </c>
      <c r="C5786" s="1">
        <v>45.2</v>
      </c>
    </row>
    <row r="5787" spans="1:3">
      <c r="A5787" s="277">
        <v>40576.541666666664</v>
      </c>
      <c r="B5787" s="1">
        <v>7.5</v>
      </c>
      <c r="C5787" s="1">
        <v>45.5</v>
      </c>
    </row>
    <row r="5788" spans="1:3">
      <c r="A5788" s="277">
        <v>40576.5625</v>
      </c>
      <c r="B5788" s="1">
        <v>7.6</v>
      </c>
      <c r="C5788" s="1">
        <v>45.8</v>
      </c>
    </row>
    <row r="5789" spans="1:3">
      <c r="A5789" s="277">
        <v>40576.583333333336</v>
      </c>
      <c r="B5789" s="1">
        <v>7.8</v>
      </c>
      <c r="C5789" s="1">
        <v>46</v>
      </c>
    </row>
    <row r="5790" spans="1:3">
      <c r="A5790" s="277">
        <v>40576.604166666664</v>
      </c>
      <c r="B5790" s="1">
        <v>7.9</v>
      </c>
      <c r="C5790" s="1">
        <v>46.3</v>
      </c>
    </row>
    <row r="5791" spans="1:3">
      <c r="A5791" s="277">
        <v>40576.625</v>
      </c>
      <c r="B5791" s="1">
        <v>8</v>
      </c>
      <c r="C5791" s="1">
        <v>46.4</v>
      </c>
    </row>
    <row r="5792" spans="1:3">
      <c r="A5792" s="277">
        <v>40576.645833333336</v>
      </c>
      <c r="B5792" s="1">
        <v>8.1</v>
      </c>
      <c r="C5792" s="1">
        <v>46.6</v>
      </c>
    </row>
    <row r="5793" spans="1:3">
      <c r="A5793" s="277">
        <v>40576.666666666664</v>
      </c>
      <c r="B5793" s="1">
        <v>8.1</v>
      </c>
      <c r="C5793" s="1">
        <v>46.6</v>
      </c>
    </row>
    <row r="5794" spans="1:3">
      <c r="A5794" s="277">
        <v>40576.6875</v>
      </c>
      <c r="B5794" s="1">
        <v>8.1</v>
      </c>
      <c r="C5794" s="1">
        <v>46.6</v>
      </c>
    </row>
    <row r="5795" spans="1:3">
      <c r="A5795" s="277">
        <v>40576.708333333336</v>
      </c>
      <c r="B5795" s="1">
        <v>8.1</v>
      </c>
      <c r="C5795" s="1">
        <v>46.5</v>
      </c>
    </row>
    <row r="5796" spans="1:3">
      <c r="A5796" s="277">
        <v>40576.729166666664</v>
      </c>
      <c r="B5796" s="1">
        <v>8</v>
      </c>
      <c r="C5796" s="1">
        <v>46.4</v>
      </c>
    </row>
    <row r="5797" spans="1:3">
      <c r="A5797" s="277">
        <v>40576.75</v>
      </c>
      <c r="B5797" s="1">
        <v>8</v>
      </c>
      <c r="C5797" s="1">
        <v>46.3</v>
      </c>
    </row>
    <row r="5798" spans="1:3">
      <c r="A5798" s="277">
        <v>40576.770833333336</v>
      </c>
      <c r="B5798" s="1">
        <v>7.9</v>
      </c>
      <c r="C5798" s="1">
        <v>46.3</v>
      </c>
    </row>
    <row r="5799" spans="1:3">
      <c r="A5799" s="277">
        <v>40576.791666666664</v>
      </c>
      <c r="B5799" s="1">
        <v>7.9</v>
      </c>
      <c r="C5799" s="1">
        <v>46.2</v>
      </c>
    </row>
    <row r="5800" spans="1:3">
      <c r="A5800" s="277">
        <v>40576.8125</v>
      </c>
      <c r="B5800" s="1">
        <v>7.8</v>
      </c>
      <c r="C5800" s="1">
        <v>46.1</v>
      </c>
    </row>
    <row r="5801" spans="1:3">
      <c r="A5801" s="277">
        <v>40576.833333333336</v>
      </c>
      <c r="B5801" s="1">
        <v>7.8</v>
      </c>
      <c r="C5801" s="1">
        <v>46.1</v>
      </c>
    </row>
    <row r="5802" spans="1:3">
      <c r="A5802" s="277">
        <v>40576.854166666664</v>
      </c>
      <c r="B5802" s="1">
        <v>7.8</v>
      </c>
      <c r="C5802" s="1">
        <v>46</v>
      </c>
    </row>
    <row r="5803" spans="1:3">
      <c r="A5803" s="277">
        <v>40576.875</v>
      </c>
      <c r="B5803" s="1">
        <v>7.8</v>
      </c>
      <c r="C5803" s="1">
        <v>46</v>
      </c>
    </row>
    <row r="5804" spans="1:3">
      <c r="A5804" s="277">
        <v>40576.895833333336</v>
      </c>
      <c r="B5804" s="1">
        <v>7.8</v>
      </c>
      <c r="C5804" s="1">
        <v>46</v>
      </c>
    </row>
    <row r="5805" spans="1:3">
      <c r="A5805" s="277">
        <v>40576.916666666664</v>
      </c>
      <c r="B5805" s="1">
        <v>7.7</v>
      </c>
      <c r="C5805" s="1">
        <v>45.9</v>
      </c>
    </row>
    <row r="5806" spans="1:3">
      <c r="A5806" s="277">
        <v>40576.9375</v>
      </c>
      <c r="B5806" s="1">
        <v>7.7</v>
      </c>
      <c r="C5806" s="1">
        <v>45.9</v>
      </c>
    </row>
    <row r="5807" spans="1:3">
      <c r="A5807" s="277">
        <v>40576.958333333336</v>
      </c>
      <c r="B5807" s="1">
        <v>7.7</v>
      </c>
      <c r="C5807" s="1">
        <v>45.9</v>
      </c>
    </row>
    <row r="5808" spans="1:3">
      <c r="A5808" s="277">
        <v>40576.979166666664</v>
      </c>
      <c r="B5808" s="1">
        <v>7.7</v>
      </c>
      <c r="C5808" s="1">
        <v>45.9</v>
      </c>
    </row>
    <row r="5809" spans="1:3">
      <c r="A5809" s="277">
        <v>40577</v>
      </c>
      <c r="B5809" s="1">
        <v>7.6</v>
      </c>
      <c r="C5809" s="1">
        <v>45.8</v>
      </c>
    </row>
    <row r="5810" spans="1:3">
      <c r="A5810" s="277">
        <v>40577.020833333336</v>
      </c>
      <c r="B5810" s="1">
        <v>7.6</v>
      </c>
      <c r="C5810" s="1">
        <v>45.7</v>
      </c>
    </row>
    <row r="5811" spans="1:3">
      <c r="A5811" s="277">
        <v>40577.041666666664</v>
      </c>
      <c r="B5811" s="1">
        <v>7.5</v>
      </c>
      <c r="C5811" s="1">
        <v>45.6</v>
      </c>
    </row>
    <row r="5812" spans="1:3">
      <c r="A5812" s="277">
        <v>40577.0625</v>
      </c>
      <c r="B5812" s="1">
        <v>7.5</v>
      </c>
      <c r="C5812" s="1">
        <v>45.4</v>
      </c>
    </row>
    <row r="5813" spans="1:3">
      <c r="A5813" s="277">
        <v>40577.083333333336</v>
      </c>
      <c r="B5813" s="1">
        <v>7.4</v>
      </c>
      <c r="C5813" s="1">
        <v>45.3</v>
      </c>
    </row>
    <row r="5814" spans="1:3">
      <c r="A5814" s="277">
        <v>40577.104166666664</v>
      </c>
      <c r="B5814" s="1">
        <v>7.3</v>
      </c>
      <c r="C5814" s="1">
        <v>45.2</v>
      </c>
    </row>
    <row r="5815" spans="1:3">
      <c r="A5815" s="277">
        <v>40577.125</v>
      </c>
      <c r="B5815" s="1">
        <v>7.2</v>
      </c>
      <c r="C5815" s="1">
        <v>45</v>
      </c>
    </row>
    <row r="5816" spans="1:3">
      <c r="A5816" s="277">
        <v>40577.145833333336</v>
      </c>
      <c r="B5816" s="1">
        <v>7.2</v>
      </c>
      <c r="C5816" s="1">
        <v>44.9</v>
      </c>
    </row>
    <row r="5817" spans="1:3">
      <c r="A5817" s="277">
        <v>40577.166666666664</v>
      </c>
      <c r="B5817" s="1">
        <v>7.1</v>
      </c>
      <c r="C5817" s="1">
        <v>44.8</v>
      </c>
    </row>
    <row r="5818" spans="1:3">
      <c r="A5818" s="277">
        <v>40577.1875</v>
      </c>
      <c r="B5818" s="1">
        <v>7.1</v>
      </c>
      <c r="C5818" s="1">
        <v>44.7</v>
      </c>
    </row>
    <row r="5819" spans="1:3">
      <c r="A5819" s="277">
        <v>40577.208333333336</v>
      </c>
      <c r="B5819" s="1">
        <v>7</v>
      </c>
      <c r="C5819" s="1">
        <v>44.6</v>
      </c>
    </row>
    <row r="5820" spans="1:3">
      <c r="A5820" s="277">
        <v>40577.229166666664</v>
      </c>
      <c r="B5820" s="1">
        <v>7</v>
      </c>
      <c r="C5820" s="1">
        <v>44.5</v>
      </c>
    </row>
    <row r="5821" spans="1:3">
      <c r="A5821" s="277">
        <v>40577.25</v>
      </c>
      <c r="B5821" s="1">
        <v>6.9</v>
      </c>
      <c r="C5821" s="1">
        <v>44.4</v>
      </c>
    </row>
    <row r="5822" spans="1:3">
      <c r="A5822" s="277">
        <v>40577.270833333336</v>
      </c>
      <c r="B5822" s="1">
        <v>6.8</v>
      </c>
      <c r="C5822" s="1">
        <v>44.3</v>
      </c>
    </row>
    <row r="5823" spans="1:3">
      <c r="A5823" s="277">
        <v>40577.291666666664</v>
      </c>
      <c r="B5823" s="1">
        <v>6.8</v>
      </c>
      <c r="C5823" s="1">
        <v>44.3</v>
      </c>
    </row>
    <row r="5824" spans="1:3">
      <c r="A5824" s="277">
        <v>40577.3125</v>
      </c>
      <c r="B5824" s="1">
        <v>6.8</v>
      </c>
      <c r="C5824" s="1">
        <v>44.2</v>
      </c>
    </row>
    <row r="5825" spans="1:3">
      <c r="A5825" s="277">
        <v>40577.333333333336</v>
      </c>
      <c r="B5825" s="1">
        <v>6.8</v>
      </c>
      <c r="C5825" s="1">
        <v>44.2</v>
      </c>
    </row>
    <row r="5826" spans="1:3">
      <c r="A5826" s="277">
        <v>40577.354166666664</v>
      </c>
      <c r="B5826" s="1">
        <v>6.8</v>
      </c>
      <c r="C5826" s="1">
        <v>44.3</v>
      </c>
    </row>
    <row r="5827" spans="1:3">
      <c r="A5827" s="277">
        <v>40577.375</v>
      </c>
      <c r="B5827" s="1">
        <v>6.8</v>
      </c>
      <c r="C5827" s="1">
        <v>44.3</v>
      </c>
    </row>
    <row r="5828" spans="1:3">
      <c r="A5828" s="277">
        <v>40577.395833333336</v>
      </c>
      <c r="B5828" s="1">
        <v>6.9</v>
      </c>
      <c r="C5828" s="1">
        <v>44.4</v>
      </c>
    </row>
    <row r="5829" spans="1:3">
      <c r="A5829" s="277">
        <v>40577.416666666664</v>
      </c>
      <c r="B5829" s="1">
        <v>7</v>
      </c>
      <c r="C5829" s="1">
        <v>44.5</v>
      </c>
    </row>
    <row r="5830" spans="1:3">
      <c r="A5830" s="277">
        <v>40577.4375</v>
      </c>
      <c r="B5830" s="1">
        <v>7.1</v>
      </c>
      <c r="C5830" s="1">
        <v>44.8</v>
      </c>
    </row>
    <row r="5831" spans="1:3">
      <c r="A5831" s="277">
        <v>40577.458333333336</v>
      </c>
      <c r="B5831" s="1">
        <v>7.2</v>
      </c>
      <c r="C5831" s="1">
        <v>45</v>
      </c>
    </row>
    <row r="5832" spans="1:3">
      <c r="A5832" s="277">
        <v>40577.479166666664</v>
      </c>
      <c r="B5832" s="1">
        <v>7.4</v>
      </c>
      <c r="C5832" s="1">
        <v>45.3</v>
      </c>
    </row>
    <row r="5833" spans="1:3">
      <c r="A5833" s="277">
        <v>40577.5</v>
      </c>
      <c r="B5833" s="1">
        <v>7.6</v>
      </c>
      <c r="C5833" s="1">
        <v>45.6</v>
      </c>
    </row>
    <row r="5834" spans="1:3">
      <c r="A5834" s="277">
        <v>40577.520833333336</v>
      </c>
      <c r="B5834" s="1">
        <v>7.8</v>
      </c>
      <c r="C5834" s="1">
        <v>46</v>
      </c>
    </row>
    <row r="5835" spans="1:3">
      <c r="A5835" s="277">
        <v>40577.541666666664</v>
      </c>
      <c r="B5835" s="1">
        <v>7.9</v>
      </c>
      <c r="C5835" s="1">
        <v>46.3</v>
      </c>
    </row>
    <row r="5836" spans="1:3">
      <c r="A5836" s="277">
        <v>40577.5625</v>
      </c>
      <c r="B5836" s="1">
        <v>8.1</v>
      </c>
      <c r="C5836" s="1">
        <v>46.7</v>
      </c>
    </row>
    <row r="5837" spans="1:3">
      <c r="A5837" s="277">
        <v>40577.583333333336</v>
      </c>
      <c r="B5837" s="1">
        <v>8.3000000000000007</v>
      </c>
      <c r="C5837" s="1">
        <v>47</v>
      </c>
    </row>
    <row r="5838" spans="1:3">
      <c r="A5838" s="277">
        <v>40577.604166666664</v>
      </c>
      <c r="B5838" s="1">
        <v>8.5</v>
      </c>
      <c r="C5838" s="1">
        <v>47.3</v>
      </c>
    </row>
    <row r="5839" spans="1:3">
      <c r="A5839" s="277">
        <v>40577.625</v>
      </c>
      <c r="B5839" s="1">
        <v>8.6999999999999993</v>
      </c>
      <c r="C5839" s="1">
        <v>47.6</v>
      </c>
    </row>
    <row r="5840" spans="1:3">
      <c r="A5840" s="277">
        <v>40577.645833333336</v>
      </c>
      <c r="B5840" s="1">
        <v>8.8000000000000007</v>
      </c>
      <c r="C5840" s="1">
        <v>47.8</v>
      </c>
    </row>
    <row r="5841" spans="1:3">
      <c r="A5841" s="277">
        <v>40577.666666666664</v>
      </c>
      <c r="B5841" s="1">
        <v>8.8000000000000007</v>
      </c>
      <c r="C5841" s="1">
        <v>47.8</v>
      </c>
    </row>
    <row r="5842" spans="1:3">
      <c r="A5842" s="277">
        <v>40577.6875</v>
      </c>
      <c r="B5842" s="1">
        <v>8.8000000000000007</v>
      </c>
      <c r="C5842" s="1">
        <v>47.8</v>
      </c>
    </row>
    <row r="5843" spans="1:3">
      <c r="A5843" s="277">
        <v>40577.708333333336</v>
      </c>
      <c r="B5843" s="1">
        <v>8.8000000000000007</v>
      </c>
      <c r="C5843" s="1">
        <v>47.8</v>
      </c>
    </row>
    <row r="5844" spans="1:3">
      <c r="A5844" s="277">
        <v>40577.729166666664</v>
      </c>
      <c r="B5844" s="1">
        <v>8.8000000000000007</v>
      </c>
      <c r="C5844" s="1">
        <v>47.8</v>
      </c>
    </row>
    <row r="5845" spans="1:3">
      <c r="A5845" s="277">
        <v>40577.75</v>
      </c>
      <c r="B5845" s="1">
        <v>8.8000000000000007</v>
      </c>
      <c r="C5845" s="1">
        <v>47.8</v>
      </c>
    </row>
    <row r="5846" spans="1:3">
      <c r="A5846" s="277">
        <v>40577.770833333336</v>
      </c>
      <c r="B5846" s="1">
        <v>8.6999999999999993</v>
      </c>
      <c r="C5846" s="1">
        <v>47.7</v>
      </c>
    </row>
    <row r="5847" spans="1:3">
      <c r="A5847" s="277">
        <v>40577.791666666664</v>
      </c>
      <c r="B5847" s="1">
        <v>8.6999999999999993</v>
      </c>
      <c r="C5847" s="1">
        <v>47.7</v>
      </c>
    </row>
    <row r="5848" spans="1:3">
      <c r="A5848" s="277">
        <v>40577.8125</v>
      </c>
      <c r="B5848" s="1">
        <v>8.6999999999999993</v>
      </c>
      <c r="C5848" s="1">
        <v>47.6</v>
      </c>
    </row>
    <row r="5849" spans="1:3">
      <c r="A5849" s="277">
        <v>40577.833333333336</v>
      </c>
      <c r="B5849" s="1">
        <v>8.6</v>
      </c>
      <c r="C5849" s="1">
        <v>47.6</v>
      </c>
    </row>
    <row r="5850" spans="1:3">
      <c r="A5850" s="277">
        <v>40577.854166666664</v>
      </c>
      <c r="B5850" s="1">
        <v>8.6</v>
      </c>
      <c r="C5850" s="1">
        <v>47.5</v>
      </c>
    </row>
    <row r="5851" spans="1:3">
      <c r="A5851" s="277">
        <v>40577.875</v>
      </c>
      <c r="B5851" s="1">
        <v>8.6</v>
      </c>
      <c r="C5851" s="1">
        <v>47.4</v>
      </c>
    </row>
    <row r="5852" spans="1:3">
      <c r="A5852" s="277">
        <v>40577.895833333336</v>
      </c>
      <c r="B5852" s="1">
        <v>8.6</v>
      </c>
      <c r="C5852" s="1">
        <v>47.4</v>
      </c>
    </row>
    <row r="5853" spans="1:3">
      <c r="A5853" s="277">
        <v>40577.916666666664</v>
      </c>
      <c r="B5853" s="1">
        <v>8.6</v>
      </c>
      <c r="C5853" s="1">
        <v>47.4</v>
      </c>
    </row>
    <row r="5854" spans="1:3">
      <c r="A5854" s="277">
        <v>40577.9375</v>
      </c>
      <c r="B5854" s="1">
        <v>8.6</v>
      </c>
      <c r="C5854" s="1">
        <v>47.4</v>
      </c>
    </row>
    <row r="5855" spans="1:3">
      <c r="A5855" s="277">
        <v>40577.958333333336</v>
      </c>
      <c r="B5855" s="1">
        <v>8.6</v>
      </c>
      <c r="C5855" s="1">
        <v>47.4</v>
      </c>
    </row>
    <row r="5856" spans="1:3">
      <c r="A5856" s="277">
        <v>40577.979166666664</v>
      </c>
      <c r="B5856" s="1">
        <v>8.6</v>
      </c>
      <c r="C5856" s="1">
        <v>47.4</v>
      </c>
    </row>
    <row r="5857" spans="1:3">
      <c r="A5857" s="277">
        <v>40578</v>
      </c>
      <c r="B5857" s="1">
        <v>8.6</v>
      </c>
      <c r="C5857" s="1">
        <v>47.4</v>
      </c>
    </row>
    <row r="5858" spans="1:3">
      <c r="A5858" s="277">
        <v>40578.020833333336</v>
      </c>
      <c r="B5858" s="1">
        <v>8.5</v>
      </c>
      <c r="C5858" s="1">
        <v>47.4</v>
      </c>
    </row>
    <row r="5859" spans="1:3">
      <c r="A5859" s="277">
        <v>40578.041666666664</v>
      </c>
      <c r="B5859" s="1">
        <v>8.5</v>
      </c>
      <c r="C5859" s="1">
        <v>47.3</v>
      </c>
    </row>
    <row r="5860" spans="1:3">
      <c r="A5860" s="277">
        <v>40578.0625</v>
      </c>
      <c r="B5860" s="1">
        <v>8.5</v>
      </c>
      <c r="C5860" s="1">
        <v>47.3</v>
      </c>
    </row>
    <row r="5861" spans="1:3">
      <c r="A5861" s="277">
        <v>40578.083333333336</v>
      </c>
      <c r="B5861" s="1">
        <v>8.4</v>
      </c>
      <c r="C5861" s="1">
        <v>47.2</v>
      </c>
    </row>
    <row r="5862" spans="1:3">
      <c r="A5862" s="277">
        <v>40578.104166666664</v>
      </c>
      <c r="B5862" s="1">
        <v>8.4</v>
      </c>
      <c r="C5862" s="1">
        <v>47.1</v>
      </c>
    </row>
    <row r="5863" spans="1:3">
      <c r="A5863" s="277">
        <v>40578.125</v>
      </c>
      <c r="B5863" s="1">
        <v>8.3000000000000007</v>
      </c>
      <c r="C5863" s="1">
        <v>47</v>
      </c>
    </row>
    <row r="5864" spans="1:3">
      <c r="A5864" s="277">
        <v>40578.145833333336</v>
      </c>
      <c r="B5864" s="1">
        <v>8.3000000000000007</v>
      </c>
      <c r="C5864" s="1">
        <v>46.9</v>
      </c>
    </row>
    <row r="5865" spans="1:3">
      <c r="A5865" s="277">
        <v>40578.166666666664</v>
      </c>
      <c r="B5865" s="1">
        <v>8.1999999999999993</v>
      </c>
      <c r="C5865" s="1">
        <v>46.8</v>
      </c>
    </row>
    <row r="5866" spans="1:3">
      <c r="A5866" s="277">
        <v>40578.1875</v>
      </c>
      <c r="B5866" s="1">
        <v>8.1999999999999993</v>
      </c>
      <c r="C5866" s="1">
        <v>46.7</v>
      </c>
    </row>
    <row r="5867" spans="1:3">
      <c r="A5867" s="277">
        <v>40578.208333333336</v>
      </c>
      <c r="B5867" s="1">
        <v>8.1</v>
      </c>
      <c r="C5867" s="1">
        <v>46.6</v>
      </c>
    </row>
    <row r="5868" spans="1:3">
      <c r="A5868" s="277">
        <v>40578.229166666664</v>
      </c>
      <c r="B5868" s="1">
        <v>8.1</v>
      </c>
      <c r="C5868" s="1">
        <v>46.6</v>
      </c>
    </row>
    <row r="5869" spans="1:3">
      <c r="A5869" s="277">
        <v>40578.25</v>
      </c>
      <c r="B5869" s="1">
        <v>8</v>
      </c>
      <c r="C5869" s="1">
        <v>46.5</v>
      </c>
    </row>
    <row r="5870" spans="1:3">
      <c r="A5870" s="277">
        <v>40578.270833333336</v>
      </c>
      <c r="B5870" s="1">
        <v>8</v>
      </c>
      <c r="C5870" s="1">
        <v>46.4</v>
      </c>
    </row>
    <row r="5871" spans="1:3">
      <c r="A5871" s="277">
        <v>40578.291666666664</v>
      </c>
      <c r="B5871" s="1">
        <v>7.9</v>
      </c>
      <c r="C5871" s="1">
        <v>46.3</v>
      </c>
    </row>
    <row r="5872" spans="1:3">
      <c r="A5872" s="277">
        <v>40578.3125</v>
      </c>
      <c r="B5872" s="1">
        <v>7.9</v>
      </c>
      <c r="C5872" s="1">
        <v>46.3</v>
      </c>
    </row>
    <row r="5873" spans="1:3">
      <c r="A5873" s="277">
        <v>40578.333333333336</v>
      </c>
      <c r="B5873" s="1">
        <v>7.9</v>
      </c>
      <c r="C5873" s="1">
        <v>46.2</v>
      </c>
    </row>
    <row r="5874" spans="1:3">
      <c r="A5874" s="277">
        <v>40578.354166666664</v>
      </c>
      <c r="B5874" s="1">
        <v>7.9</v>
      </c>
      <c r="C5874" s="1">
        <v>46.2</v>
      </c>
    </row>
    <row r="5875" spans="1:3">
      <c r="A5875" s="277">
        <v>40578.375</v>
      </c>
      <c r="B5875" s="1">
        <v>7.9</v>
      </c>
      <c r="C5875" s="1">
        <v>46.3</v>
      </c>
    </row>
    <row r="5876" spans="1:3">
      <c r="A5876" s="277">
        <v>40578.395833333336</v>
      </c>
      <c r="B5876" s="1">
        <v>8</v>
      </c>
      <c r="C5876" s="1">
        <v>46.4</v>
      </c>
    </row>
    <row r="5877" spans="1:3">
      <c r="A5877" s="277">
        <v>40578.416666666664</v>
      </c>
      <c r="B5877" s="1">
        <v>8.1</v>
      </c>
      <c r="C5877" s="1">
        <v>46.5</v>
      </c>
    </row>
    <row r="5878" spans="1:3">
      <c r="A5878" s="277">
        <v>40578.4375</v>
      </c>
      <c r="B5878" s="1">
        <v>8.1999999999999993</v>
      </c>
      <c r="C5878" s="1">
        <v>46.8</v>
      </c>
    </row>
    <row r="5879" spans="1:3">
      <c r="A5879" s="277">
        <v>40578.458333333336</v>
      </c>
      <c r="B5879" s="1">
        <v>8.3000000000000007</v>
      </c>
      <c r="C5879" s="1">
        <v>47</v>
      </c>
    </row>
    <row r="5880" spans="1:3">
      <c r="A5880" s="277">
        <v>40578.479166666664</v>
      </c>
      <c r="B5880" s="1">
        <v>8.5</v>
      </c>
      <c r="C5880" s="1">
        <v>47.4</v>
      </c>
    </row>
    <row r="5881" spans="1:3">
      <c r="A5881" s="277">
        <v>40578.5</v>
      </c>
      <c r="B5881" s="1">
        <v>8.8000000000000007</v>
      </c>
      <c r="C5881" s="1">
        <v>47.8</v>
      </c>
    </row>
    <row r="5882" spans="1:3">
      <c r="A5882" s="277">
        <v>40578.520833333336</v>
      </c>
      <c r="B5882" s="1">
        <v>9</v>
      </c>
      <c r="C5882" s="1">
        <v>48.2</v>
      </c>
    </row>
    <row r="5883" spans="1:3">
      <c r="A5883" s="277">
        <v>40578.541666666664</v>
      </c>
      <c r="B5883" s="1">
        <v>9.1</v>
      </c>
      <c r="C5883" s="1">
        <v>48.5</v>
      </c>
    </row>
    <row r="5884" spans="1:3">
      <c r="A5884" s="277">
        <v>40578.5625</v>
      </c>
      <c r="B5884" s="1">
        <v>9.1999999999999993</v>
      </c>
      <c r="C5884" s="1">
        <v>48.6</v>
      </c>
    </row>
    <row r="5885" spans="1:3">
      <c r="A5885" s="277">
        <v>40578.583333333336</v>
      </c>
      <c r="B5885" s="1">
        <v>9.3000000000000007</v>
      </c>
      <c r="C5885" s="1">
        <v>48.8</v>
      </c>
    </row>
    <row r="5886" spans="1:3">
      <c r="A5886" s="277">
        <v>40578.604166666664</v>
      </c>
      <c r="B5886" s="1">
        <v>9.5</v>
      </c>
      <c r="C5886" s="1">
        <v>49.1</v>
      </c>
    </row>
    <row r="5887" spans="1:3">
      <c r="A5887" s="277">
        <v>40578.625</v>
      </c>
      <c r="B5887" s="1">
        <v>9.6</v>
      </c>
      <c r="C5887" s="1">
        <v>49.3</v>
      </c>
    </row>
    <row r="5888" spans="1:3">
      <c r="A5888" s="277">
        <v>40578.645833333336</v>
      </c>
      <c r="B5888" s="1">
        <v>9.6999999999999993</v>
      </c>
      <c r="C5888" s="1">
        <v>49.5</v>
      </c>
    </row>
    <row r="5889" spans="1:3">
      <c r="A5889" s="277">
        <v>40578.666666666664</v>
      </c>
      <c r="B5889" s="1">
        <v>9.8000000000000007</v>
      </c>
      <c r="C5889" s="1">
        <v>49.6</v>
      </c>
    </row>
    <row r="5890" spans="1:3">
      <c r="A5890" s="277">
        <v>40578.6875</v>
      </c>
      <c r="B5890" s="1">
        <v>9.8000000000000007</v>
      </c>
      <c r="C5890" s="1">
        <v>49.7</v>
      </c>
    </row>
    <row r="5891" spans="1:3">
      <c r="A5891" s="277">
        <v>40578.708333333336</v>
      </c>
      <c r="B5891" s="1">
        <v>9.8000000000000007</v>
      </c>
      <c r="C5891" s="1">
        <v>49.7</v>
      </c>
    </row>
    <row r="5892" spans="1:3">
      <c r="A5892" s="277">
        <v>40578.729166666664</v>
      </c>
      <c r="B5892" s="1">
        <v>9.8000000000000007</v>
      </c>
      <c r="C5892" s="1">
        <v>49.6</v>
      </c>
    </row>
    <row r="5893" spans="1:3">
      <c r="A5893" s="277">
        <v>40578.75</v>
      </c>
      <c r="B5893" s="1">
        <v>9.8000000000000007</v>
      </c>
      <c r="C5893" s="1">
        <v>49.6</v>
      </c>
    </row>
    <row r="5894" spans="1:3">
      <c r="A5894" s="277">
        <v>40578.770833333336</v>
      </c>
      <c r="B5894" s="1">
        <v>9.6999999999999993</v>
      </c>
      <c r="C5894" s="1">
        <v>49.5</v>
      </c>
    </row>
    <row r="5895" spans="1:3">
      <c r="A5895" s="277">
        <v>40578.791666666664</v>
      </c>
      <c r="B5895" s="1">
        <v>9.6999999999999993</v>
      </c>
      <c r="C5895" s="1">
        <v>49.5</v>
      </c>
    </row>
    <row r="5896" spans="1:3">
      <c r="A5896" s="277">
        <v>40578.8125</v>
      </c>
      <c r="B5896" s="1">
        <v>9.6999999999999993</v>
      </c>
      <c r="C5896" s="1">
        <v>49.4</v>
      </c>
    </row>
    <row r="5897" spans="1:3">
      <c r="A5897" s="277">
        <v>40578.833333333336</v>
      </c>
      <c r="B5897" s="1">
        <v>9.6999999999999993</v>
      </c>
      <c r="C5897" s="1">
        <v>49.4</v>
      </c>
    </row>
    <row r="5898" spans="1:3">
      <c r="A5898" s="277">
        <v>40578.854166666664</v>
      </c>
      <c r="B5898" s="1">
        <v>9.6999999999999993</v>
      </c>
      <c r="C5898" s="1">
        <v>49.4</v>
      </c>
    </row>
    <row r="5899" spans="1:3">
      <c r="A5899" s="277">
        <v>40578.875</v>
      </c>
      <c r="B5899" s="1">
        <v>9.6</v>
      </c>
      <c r="C5899" s="1">
        <v>49.3</v>
      </c>
    </row>
    <row r="5900" spans="1:3">
      <c r="A5900" s="277">
        <v>40578.895833333336</v>
      </c>
      <c r="B5900" s="1">
        <v>9.6</v>
      </c>
      <c r="C5900" s="1">
        <v>49.3</v>
      </c>
    </row>
    <row r="5901" spans="1:3">
      <c r="A5901" s="277">
        <v>40578.916666666664</v>
      </c>
      <c r="B5901" s="1">
        <v>9.6</v>
      </c>
      <c r="C5901" s="1">
        <v>49.3</v>
      </c>
    </row>
    <row r="5902" spans="1:3">
      <c r="A5902" s="277">
        <v>40578.9375</v>
      </c>
      <c r="B5902" s="1">
        <v>9.6</v>
      </c>
      <c r="C5902" s="1">
        <v>49.2</v>
      </c>
    </row>
    <row r="5903" spans="1:3">
      <c r="A5903" s="277">
        <v>40578.958333333336</v>
      </c>
      <c r="B5903" s="1">
        <v>9.6</v>
      </c>
      <c r="C5903" s="1">
        <v>49.2</v>
      </c>
    </row>
    <row r="5904" spans="1:3">
      <c r="A5904" s="277">
        <v>40578.979166666664</v>
      </c>
      <c r="B5904" s="1">
        <v>9.6</v>
      </c>
      <c r="C5904" s="1">
        <v>49.2</v>
      </c>
    </row>
    <row r="5905" spans="1:3">
      <c r="A5905" s="277">
        <v>40579</v>
      </c>
      <c r="B5905" s="1">
        <v>9.5</v>
      </c>
      <c r="C5905" s="1">
        <v>49.2</v>
      </c>
    </row>
    <row r="5906" spans="1:3">
      <c r="A5906" s="277">
        <v>40579.020833333336</v>
      </c>
      <c r="B5906" s="1">
        <v>9.5</v>
      </c>
      <c r="C5906" s="1">
        <v>49.1</v>
      </c>
    </row>
    <row r="5907" spans="1:3">
      <c r="A5907" s="277">
        <v>40579.041666666664</v>
      </c>
      <c r="B5907" s="1">
        <v>9.5</v>
      </c>
      <c r="C5907" s="1">
        <v>49</v>
      </c>
    </row>
    <row r="5908" spans="1:3">
      <c r="A5908" s="277">
        <v>40579.0625</v>
      </c>
      <c r="B5908" s="1">
        <v>9.4</v>
      </c>
      <c r="C5908" s="1">
        <v>49</v>
      </c>
    </row>
    <row r="5909" spans="1:3">
      <c r="A5909" s="277">
        <v>40579.083333333336</v>
      </c>
      <c r="B5909" s="1">
        <v>9.4</v>
      </c>
      <c r="C5909" s="1">
        <v>48.9</v>
      </c>
    </row>
    <row r="5910" spans="1:3">
      <c r="A5910" s="277">
        <v>40579.104166666664</v>
      </c>
      <c r="B5910" s="1">
        <v>9.4</v>
      </c>
      <c r="C5910" s="1">
        <v>48.8</v>
      </c>
    </row>
    <row r="5911" spans="1:3">
      <c r="A5911" s="277">
        <v>40579.125</v>
      </c>
      <c r="B5911" s="1">
        <v>9.3000000000000007</v>
      </c>
      <c r="C5911" s="1">
        <v>48.8</v>
      </c>
    </row>
    <row r="5912" spans="1:3">
      <c r="A5912" s="277">
        <v>40579.145833333336</v>
      </c>
      <c r="B5912" s="1">
        <v>9.3000000000000007</v>
      </c>
      <c r="C5912" s="1">
        <v>48.7</v>
      </c>
    </row>
    <row r="5913" spans="1:3">
      <c r="A5913" s="277">
        <v>40579.166666666664</v>
      </c>
      <c r="B5913" s="1">
        <v>9.1999999999999993</v>
      </c>
      <c r="C5913" s="1">
        <v>48.5</v>
      </c>
    </row>
    <row r="5914" spans="1:3">
      <c r="A5914" s="277">
        <v>40579.1875</v>
      </c>
      <c r="B5914" s="1">
        <v>9.1</v>
      </c>
      <c r="C5914" s="1">
        <v>48.5</v>
      </c>
    </row>
    <row r="5915" spans="1:3">
      <c r="A5915" s="277">
        <v>40579.208333333336</v>
      </c>
      <c r="B5915" s="1">
        <v>9.1</v>
      </c>
      <c r="C5915" s="1">
        <v>48.3</v>
      </c>
    </row>
    <row r="5916" spans="1:3">
      <c r="A5916" s="277">
        <v>40579.229166666664</v>
      </c>
      <c r="B5916" s="1">
        <v>9</v>
      </c>
      <c r="C5916" s="1">
        <v>48.2</v>
      </c>
    </row>
    <row r="5917" spans="1:3">
      <c r="A5917" s="277">
        <v>40579.25</v>
      </c>
      <c r="B5917" s="1">
        <v>9</v>
      </c>
      <c r="C5917" s="1">
        <v>48.2</v>
      </c>
    </row>
    <row r="5918" spans="1:3">
      <c r="A5918" s="277">
        <v>40579.270833333336</v>
      </c>
      <c r="B5918" s="1">
        <v>9</v>
      </c>
      <c r="C5918" s="1">
        <v>48.1</v>
      </c>
    </row>
    <row r="5919" spans="1:3">
      <c r="A5919" s="277">
        <v>40579.291666666664</v>
      </c>
      <c r="B5919" s="1">
        <v>8.9</v>
      </c>
      <c r="C5919" s="1">
        <v>48.1</v>
      </c>
    </row>
    <row r="5920" spans="1:3">
      <c r="A5920" s="277">
        <v>40579.3125</v>
      </c>
      <c r="B5920" s="1">
        <v>8.9</v>
      </c>
      <c r="C5920" s="1">
        <v>48</v>
      </c>
    </row>
    <row r="5921" spans="1:3">
      <c r="A5921" s="277">
        <v>40579.333333333336</v>
      </c>
      <c r="B5921" s="1">
        <v>8.9</v>
      </c>
      <c r="C5921" s="1">
        <v>48</v>
      </c>
    </row>
    <row r="5922" spans="1:3">
      <c r="A5922" s="277">
        <v>40579.354166666664</v>
      </c>
      <c r="B5922" s="1">
        <v>8.9</v>
      </c>
      <c r="C5922" s="1">
        <v>48</v>
      </c>
    </row>
    <row r="5923" spans="1:3">
      <c r="A5923" s="277">
        <v>40579.375</v>
      </c>
      <c r="B5923" s="1">
        <v>8.9</v>
      </c>
      <c r="C5923" s="1">
        <v>48</v>
      </c>
    </row>
    <row r="5924" spans="1:3">
      <c r="A5924" s="277">
        <v>40579.395833333336</v>
      </c>
      <c r="B5924" s="1">
        <v>9</v>
      </c>
      <c r="C5924" s="1">
        <v>48.2</v>
      </c>
    </row>
    <row r="5925" spans="1:3">
      <c r="A5925" s="277">
        <v>40579.416666666664</v>
      </c>
      <c r="B5925" s="1">
        <v>9.1</v>
      </c>
      <c r="C5925" s="1">
        <v>48.4</v>
      </c>
    </row>
    <row r="5926" spans="1:3">
      <c r="A5926" s="277">
        <v>40579.4375</v>
      </c>
      <c r="B5926" s="1">
        <v>9.1999999999999993</v>
      </c>
      <c r="C5926" s="1">
        <v>48.6</v>
      </c>
    </row>
    <row r="5927" spans="1:3">
      <c r="A5927" s="277">
        <v>40579.458333333336</v>
      </c>
      <c r="B5927" s="1">
        <v>9.4</v>
      </c>
      <c r="C5927" s="1">
        <v>48.8</v>
      </c>
    </row>
    <row r="5928" spans="1:3">
      <c r="A5928" s="277">
        <v>40579.479166666664</v>
      </c>
      <c r="B5928" s="1">
        <v>9.6</v>
      </c>
      <c r="C5928" s="1">
        <v>49.2</v>
      </c>
    </row>
    <row r="5929" spans="1:3">
      <c r="A5929" s="277">
        <v>40579.5</v>
      </c>
      <c r="B5929" s="1">
        <v>9.8000000000000007</v>
      </c>
      <c r="C5929" s="1">
        <v>49.6</v>
      </c>
    </row>
    <row r="5930" spans="1:3">
      <c r="A5930" s="277">
        <v>40579.520833333336</v>
      </c>
      <c r="B5930" s="1">
        <v>9.9</v>
      </c>
      <c r="C5930" s="1">
        <v>49.7</v>
      </c>
    </row>
    <row r="5931" spans="1:3">
      <c r="A5931" s="277">
        <v>40579.541666666664</v>
      </c>
      <c r="B5931" s="1">
        <v>10.1</v>
      </c>
      <c r="C5931" s="1">
        <v>50.1</v>
      </c>
    </row>
    <row r="5932" spans="1:3">
      <c r="A5932" s="277">
        <v>40579.5625</v>
      </c>
      <c r="B5932" s="1">
        <v>10.199999999999999</v>
      </c>
      <c r="C5932" s="1">
        <v>50.4</v>
      </c>
    </row>
    <row r="5933" spans="1:3">
      <c r="A5933" s="277">
        <v>40579.583333333336</v>
      </c>
      <c r="B5933" s="1">
        <v>10.3</v>
      </c>
      <c r="C5933" s="1">
        <v>50.6</v>
      </c>
    </row>
    <row r="5934" spans="1:3">
      <c r="A5934" s="277">
        <v>40579.604166666664</v>
      </c>
      <c r="B5934" s="1">
        <v>10.4</v>
      </c>
      <c r="C5934" s="1">
        <v>50.8</v>
      </c>
    </row>
    <row r="5935" spans="1:3">
      <c r="A5935" s="277">
        <v>40579.625</v>
      </c>
      <c r="B5935" s="1">
        <v>10.5</v>
      </c>
      <c r="C5935" s="1">
        <v>51</v>
      </c>
    </row>
    <row r="5936" spans="1:3">
      <c r="A5936" s="277">
        <v>40579.645833333336</v>
      </c>
      <c r="B5936" s="1">
        <v>10.6</v>
      </c>
      <c r="C5936" s="1">
        <v>51.1</v>
      </c>
    </row>
    <row r="5937" spans="1:3">
      <c r="A5937" s="277">
        <v>40579.666666666664</v>
      </c>
      <c r="B5937" s="1">
        <v>10.7</v>
      </c>
      <c r="C5937" s="1">
        <v>51.2</v>
      </c>
    </row>
    <row r="5938" spans="1:3">
      <c r="A5938" s="277">
        <v>40579.6875</v>
      </c>
      <c r="B5938" s="1">
        <v>10.7</v>
      </c>
      <c r="C5938" s="1">
        <v>51.3</v>
      </c>
    </row>
    <row r="5939" spans="1:3">
      <c r="A5939" s="277">
        <v>40579.708333333336</v>
      </c>
      <c r="B5939" s="1">
        <v>10.7</v>
      </c>
      <c r="C5939" s="1">
        <v>51.3</v>
      </c>
    </row>
    <row r="5940" spans="1:3">
      <c r="A5940" s="277">
        <v>40579.729166666664</v>
      </c>
      <c r="B5940" s="1">
        <v>10.7</v>
      </c>
      <c r="C5940" s="1">
        <v>51.2</v>
      </c>
    </row>
    <row r="5941" spans="1:3">
      <c r="A5941" s="277">
        <v>40579.75</v>
      </c>
      <c r="B5941" s="1">
        <v>10.6</v>
      </c>
      <c r="C5941" s="1">
        <v>51.1</v>
      </c>
    </row>
    <row r="5942" spans="1:3">
      <c r="A5942" s="277">
        <v>40579.770833333336</v>
      </c>
      <c r="B5942" s="1">
        <v>10.5</v>
      </c>
      <c r="C5942" s="1">
        <v>51</v>
      </c>
    </row>
    <row r="5943" spans="1:3">
      <c r="A5943" s="277">
        <v>40579.791666666664</v>
      </c>
      <c r="B5943" s="1">
        <v>10.5</v>
      </c>
      <c r="C5943" s="1">
        <v>50.8</v>
      </c>
    </row>
    <row r="5944" spans="1:3">
      <c r="A5944" s="277">
        <v>40579.8125</v>
      </c>
      <c r="B5944" s="1">
        <v>10.4</v>
      </c>
      <c r="C5944" s="1">
        <v>50.8</v>
      </c>
    </row>
    <row r="5945" spans="1:3">
      <c r="A5945" s="277">
        <v>40593.71</v>
      </c>
      <c r="B5945" s="1">
        <v>7.3</v>
      </c>
      <c r="C5945" s="1">
        <v>45.2</v>
      </c>
    </row>
    <row r="5946" spans="1:3">
      <c r="A5946" s="277">
        <v>40593.730833333335</v>
      </c>
      <c r="B5946" s="1">
        <v>7.4</v>
      </c>
      <c r="C5946" s="1">
        <v>45.3</v>
      </c>
    </row>
    <row r="5947" spans="1:3">
      <c r="A5947" s="277">
        <v>40593.751666666663</v>
      </c>
      <c r="B5947" s="1">
        <v>7.4</v>
      </c>
      <c r="C5947" s="1">
        <v>45.3</v>
      </c>
    </row>
    <row r="5948" spans="1:3">
      <c r="A5948" s="277">
        <v>40593.772499999999</v>
      </c>
      <c r="B5948" s="1">
        <v>7.4</v>
      </c>
      <c r="C5948" s="1">
        <v>45.4</v>
      </c>
    </row>
    <row r="5949" spans="1:3">
      <c r="A5949" s="277">
        <v>40593.793333333335</v>
      </c>
      <c r="B5949" s="1">
        <v>7.5</v>
      </c>
      <c r="C5949" s="1">
        <v>45.4</v>
      </c>
    </row>
    <row r="5950" spans="1:3">
      <c r="A5950" s="277">
        <v>40593.814166666663</v>
      </c>
      <c r="B5950" s="1">
        <v>7.5</v>
      </c>
      <c r="C5950" s="1">
        <v>45.5</v>
      </c>
    </row>
    <row r="5951" spans="1:3">
      <c r="A5951" s="277">
        <v>40600.751666666663</v>
      </c>
      <c r="B5951" s="1">
        <v>7.4</v>
      </c>
      <c r="C5951" s="1">
        <v>45.4</v>
      </c>
    </row>
    <row r="5952" spans="1:3">
      <c r="A5952" s="277">
        <v>40600.772499999999</v>
      </c>
      <c r="B5952" s="1">
        <v>7.6</v>
      </c>
      <c r="C5952" s="1">
        <v>45.6</v>
      </c>
    </row>
    <row r="5953" spans="1:3">
      <c r="A5953" s="277">
        <v>40600.793333333335</v>
      </c>
      <c r="B5953" s="1">
        <v>7.7</v>
      </c>
      <c r="C5953" s="1">
        <v>45.8</v>
      </c>
    </row>
    <row r="5954" spans="1:3">
      <c r="A5954" s="277">
        <v>40600.814166666663</v>
      </c>
      <c r="B5954" s="1">
        <v>7.7</v>
      </c>
      <c r="C5954" s="1">
        <v>45.9</v>
      </c>
    </row>
    <row r="5955" spans="1:3">
      <c r="A5955" s="277">
        <v>40600.834999999999</v>
      </c>
      <c r="B5955" s="1">
        <v>7.8</v>
      </c>
      <c r="C5955" s="1">
        <v>46</v>
      </c>
    </row>
    <row r="5956" spans="1:3">
      <c r="A5956" s="277">
        <v>40600.855833333335</v>
      </c>
      <c r="B5956" s="1">
        <v>7.8</v>
      </c>
      <c r="C5956" s="1">
        <v>46.1</v>
      </c>
    </row>
    <row r="5957" spans="1:3">
      <c r="A5957" s="277">
        <v>40607.751666666663</v>
      </c>
      <c r="B5957" s="1">
        <v>10.3</v>
      </c>
      <c r="C5957" s="1">
        <v>50.5</v>
      </c>
    </row>
    <row r="5958" spans="1:3">
      <c r="A5958" s="277">
        <v>40607.772499999999</v>
      </c>
      <c r="B5958" s="1">
        <v>10.3</v>
      </c>
      <c r="C5958" s="1">
        <v>50.5</v>
      </c>
    </row>
    <row r="5959" spans="1:3">
      <c r="A5959" s="277">
        <v>40607.793333333335</v>
      </c>
      <c r="B5959" s="1">
        <v>10.3</v>
      </c>
      <c r="C5959" s="1">
        <v>50.5</v>
      </c>
    </row>
    <row r="5960" spans="1:3">
      <c r="A5960" s="277">
        <v>40607.814166666663</v>
      </c>
      <c r="B5960" s="1">
        <v>10.199999999999999</v>
      </c>
      <c r="C5960" s="1">
        <v>50.4</v>
      </c>
    </row>
    <row r="5961" spans="1:3">
      <c r="A5961" s="277">
        <v>40607.834999999999</v>
      </c>
      <c r="B5961" s="1">
        <v>10.199999999999999</v>
      </c>
      <c r="C5961" s="1">
        <v>50.4</v>
      </c>
    </row>
    <row r="5962" spans="1:3">
      <c r="A5962" s="277">
        <v>40607.855833333335</v>
      </c>
      <c r="B5962" s="1">
        <v>10.199999999999999</v>
      </c>
      <c r="C5962" s="1">
        <v>50.4</v>
      </c>
    </row>
    <row r="5963" spans="1:3">
      <c r="A5963" s="277">
        <v>40921.752534722225</v>
      </c>
      <c r="B5963" s="1">
        <v>8.1</v>
      </c>
      <c r="C5963" s="1">
        <v>46.6</v>
      </c>
    </row>
    <row r="5964" spans="1:3">
      <c r="A5964" s="277">
        <v>40921.773368055554</v>
      </c>
      <c r="B5964" s="1">
        <v>8</v>
      </c>
      <c r="C5964" s="1">
        <v>46.4</v>
      </c>
    </row>
    <row r="5965" spans="1:3">
      <c r="A5965" s="277">
        <v>40921.79420138889</v>
      </c>
      <c r="B5965" s="1">
        <v>7.9</v>
      </c>
      <c r="C5965" s="1">
        <v>46.3</v>
      </c>
    </row>
    <row r="5966" spans="1:3">
      <c r="A5966" s="277">
        <v>40921.815034722225</v>
      </c>
      <c r="B5966" s="1">
        <v>7.9</v>
      </c>
      <c r="C5966" s="1">
        <v>46.2</v>
      </c>
    </row>
    <row r="5967" spans="1:3">
      <c r="A5967" s="277">
        <v>40921.835868055554</v>
      </c>
      <c r="B5967" s="1">
        <v>7.8</v>
      </c>
      <c r="C5967" s="1">
        <v>46.1</v>
      </c>
    </row>
    <row r="5968" spans="1:3">
      <c r="A5968" s="277">
        <v>40921.85670138889</v>
      </c>
      <c r="B5968" s="1">
        <v>7.8</v>
      </c>
      <c r="C5968" s="1">
        <v>46</v>
      </c>
    </row>
    <row r="5969" spans="1:3">
      <c r="A5969" s="277">
        <v>40928.16920138889</v>
      </c>
      <c r="B5969" s="1">
        <v>7.4</v>
      </c>
      <c r="C5969" s="1">
        <v>45.3</v>
      </c>
    </row>
    <row r="5970" spans="1:3">
      <c r="A5970" s="277">
        <v>40928.190034722225</v>
      </c>
      <c r="B5970" s="1">
        <v>7.4</v>
      </c>
      <c r="C5970" s="1">
        <v>45.3</v>
      </c>
    </row>
    <row r="5971" spans="1:3">
      <c r="A5971" s="277">
        <v>40928.210868055554</v>
      </c>
      <c r="B5971" s="1">
        <v>7.4</v>
      </c>
      <c r="C5971" s="1">
        <v>45.3</v>
      </c>
    </row>
    <row r="5972" spans="1:3">
      <c r="A5972" s="277">
        <v>40928.23170138889</v>
      </c>
      <c r="B5972" s="1">
        <v>7.4</v>
      </c>
      <c r="C5972" s="1">
        <v>45.3</v>
      </c>
    </row>
    <row r="5973" spans="1:3">
      <c r="A5973" s="277">
        <v>40928.252534722225</v>
      </c>
      <c r="B5973" s="1">
        <v>7.4</v>
      </c>
      <c r="C5973" s="1">
        <v>45.3</v>
      </c>
    </row>
    <row r="5974" spans="1:3">
      <c r="A5974" s="277">
        <v>40928.273368055554</v>
      </c>
      <c r="B5974" s="1">
        <v>7.4</v>
      </c>
      <c r="C5974" s="1">
        <v>45.3</v>
      </c>
    </row>
    <row r="5975" spans="1:3">
      <c r="A5975" s="277">
        <v>40933.66920138889</v>
      </c>
      <c r="B5975" s="1">
        <v>10</v>
      </c>
      <c r="C5975" s="1">
        <v>50</v>
      </c>
    </row>
    <row r="5976" spans="1:3">
      <c r="A5976" s="277">
        <v>40933.690034722225</v>
      </c>
      <c r="B5976" s="1">
        <v>10</v>
      </c>
      <c r="C5976" s="1">
        <v>50</v>
      </c>
    </row>
    <row r="5977" spans="1:3">
      <c r="A5977" s="277">
        <v>40933.710868055554</v>
      </c>
      <c r="B5977" s="1">
        <v>10</v>
      </c>
      <c r="C5977" s="1">
        <v>50</v>
      </c>
    </row>
    <row r="5978" spans="1:3">
      <c r="A5978" s="277">
        <v>40933.73170138889</v>
      </c>
      <c r="B5978" s="1">
        <v>10</v>
      </c>
      <c r="C5978" s="1">
        <v>50</v>
      </c>
    </row>
    <row r="5979" spans="1:3">
      <c r="A5979" s="277">
        <v>40933.752534722225</v>
      </c>
      <c r="B5979" s="1">
        <v>10</v>
      </c>
      <c r="C5979" s="1">
        <v>50</v>
      </c>
    </row>
    <row r="5980" spans="1:3">
      <c r="A5980" s="277">
        <v>40933.773368055554</v>
      </c>
      <c r="B5980" s="1">
        <v>10.1</v>
      </c>
      <c r="C5980" s="1">
        <v>50.1</v>
      </c>
    </row>
    <row r="5981" spans="1:3">
      <c r="A5981" s="277">
        <v>40933.79420138889</v>
      </c>
      <c r="B5981" s="1">
        <v>10.1</v>
      </c>
      <c r="C5981" s="1">
        <v>50.1</v>
      </c>
    </row>
    <row r="5982" spans="1:3">
      <c r="A5982" s="277">
        <v>40933.815034722225</v>
      </c>
      <c r="B5982" s="1">
        <v>10.1</v>
      </c>
      <c r="C5982" s="1">
        <v>50.1</v>
      </c>
    </row>
    <row r="5983" spans="1:3">
      <c r="A5983" s="277">
        <v>40933.835868055554</v>
      </c>
      <c r="B5983" s="1">
        <v>10.1</v>
      </c>
      <c r="C5983" s="1">
        <v>50.1</v>
      </c>
    </row>
    <row r="5984" spans="1:3">
      <c r="A5984" s="277">
        <v>40933.85670138889</v>
      </c>
      <c r="B5984" s="1">
        <v>10.1</v>
      </c>
      <c r="C5984" s="1">
        <v>50.1</v>
      </c>
    </row>
    <row r="5985" spans="1:3">
      <c r="A5985" s="277">
        <v>40933.877534722225</v>
      </c>
      <c r="B5985" s="1">
        <v>10.1</v>
      </c>
      <c r="C5985" s="1">
        <v>50.1</v>
      </c>
    </row>
    <row r="5986" spans="1:3">
      <c r="A5986" s="277">
        <v>40933.898368055554</v>
      </c>
      <c r="B5986" s="1">
        <v>10.1</v>
      </c>
      <c r="C5986" s="1">
        <v>50.2</v>
      </c>
    </row>
    <row r="5987" spans="1:3">
      <c r="A5987" s="277">
        <v>40933.91920138889</v>
      </c>
      <c r="B5987" s="1">
        <v>10.1</v>
      </c>
      <c r="C5987" s="1">
        <v>50.2</v>
      </c>
    </row>
    <row r="5988" spans="1:3">
      <c r="A5988" s="277">
        <v>40933.940034722225</v>
      </c>
      <c r="B5988" s="1">
        <v>10.1</v>
      </c>
      <c r="C5988" s="1">
        <v>50.2</v>
      </c>
    </row>
    <row r="5989" spans="1:3">
      <c r="A5989" s="277">
        <v>40933.960868055554</v>
      </c>
      <c r="B5989" s="1">
        <v>10.1</v>
      </c>
      <c r="C5989" s="1">
        <v>50.2</v>
      </c>
    </row>
    <row r="5990" spans="1:3">
      <c r="A5990" s="277">
        <v>40933.98170138889</v>
      </c>
      <c r="B5990" s="1">
        <v>10.1</v>
      </c>
      <c r="C5990" s="1">
        <v>50.2</v>
      </c>
    </row>
    <row r="5991" spans="1:3">
      <c r="A5991" s="277">
        <v>40934.002534722225</v>
      </c>
      <c r="B5991" s="1">
        <v>10.1</v>
      </c>
      <c r="C5991" s="1">
        <v>50.2</v>
      </c>
    </row>
    <row r="5992" spans="1:3">
      <c r="A5992" s="277">
        <v>40934.023368055554</v>
      </c>
      <c r="B5992" s="1">
        <v>10.1</v>
      </c>
      <c r="C5992" s="1">
        <v>50.2</v>
      </c>
    </row>
    <row r="5993" spans="1:3">
      <c r="A5993" s="277">
        <v>40934.04420138889</v>
      </c>
      <c r="B5993" s="1">
        <v>10.1</v>
      </c>
      <c r="C5993" s="1">
        <v>50.2</v>
      </c>
    </row>
    <row r="5994" spans="1:3">
      <c r="A5994" s="277">
        <v>40934.065034722225</v>
      </c>
      <c r="B5994" s="1">
        <v>10.1</v>
      </c>
      <c r="C5994" s="1">
        <v>50.2</v>
      </c>
    </row>
    <row r="5995" spans="1:3">
      <c r="A5995" s="277">
        <v>40934.085868055554</v>
      </c>
      <c r="B5995" s="1">
        <v>10.1</v>
      </c>
      <c r="C5995" s="1">
        <v>50.1</v>
      </c>
    </row>
    <row r="5996" spans="1:3">
      <c r="A5996" s="277">
        <v>40934.10670138889</v>
      </c>
      <c r="B5996" s="1">
        <v>10.1</v>
      </c>
      <c r="C5996" s="1">
        <v>50.1</v>
      </c>
    </row>
    <row r="5997" spans="1:3">
      <c r="A5997" s="277">
        <v>40934.127534722225</v>
      </c>
      <c r="B5997" s="1">
        <v>10.1</v>
      </c>
      <c r="C5997" s="1">
        <v>50.1</v>
      </c>
    </row>
    <row r="5998" spans="1:3">
      <c r="A5998" s="277">
        <v>40934.148368055554</v>
      </c>
      <c r="B5998" s="1">
        <v>10.1</v>
      </c>
      <c r="C5998" s="1">
        <v>50.1</v>
      </c>
    </row>
    <row r="5999" spans="1:3">
      <c r="A5999" s="277">
        <v>40934.16920138889</v>
      </c>
      <c r="B5999" s="1">
        <v>10</v>
      </c>
      <c r="C5999" s="1">
        <v>50</v>
      </c>
    </row>
    <row r="6000" spans="1:3">
      <c r="A6000" s="277">
        <v>40934.190034722225</v>
      </c>
      <c r="B6000" s="1">
        <v>10</v>
      </c>
      <c r="C6000" s="1">
        <v>50</v>
      </c>
    </row>
    <row r="6001" spans="1:3">
      <c r="A6001" s="277">
        <v>40934.210868055554</v>
      </c>
      <c r="B6001" s="1">
        <v>10</v>
      </c>
      <c r="C6001" s="1">
        <v>49.9</v>
      </c>
    </row>
    <row r="6002" spans="1:3">
      <c r="A6002" s="277">
        <v>40934.23170138889</v>
      </c>
      <c r="B6002" s="1">
        <v>9.9</v>
      </c>
      <c r="C6002" s="1">
        <v>49.9</v>
      </c>
    </row>
    <row r="6003" spans="1:3">
      <c r="A6003" s="277">
        <v>40934.252534722225</v>
      </c>
      <c r="B6003" s="1">
        <v>9.9</v>
      </c>
      <c r="C6003" s="1">
        <v>49.9</v>
      </c>
    </row>
    <row r="6004" spans="1:3">
      <c r="A6004" s="277">
        <v>40934.273368055554</v>
      </c>
      <c r="B6004" s="1">
        <v>9.9</v>
      </c>
      <c r="C6004" s="1">
        <v>49.8</v>
      </c>
    </row>
    <row r="6005" spans="1:3">
      <c r="A6005" s="277">
        <v>40934.29420138889</v>
      </c>
      <c r="B6005" s="1">
        <v>9.9</v>
      </c>
      <c r="C6005" s="1">
        <v>49.8</v>
      </c>
    </row>
    <row r="6006" spans="1:3">
      <c r="A6006" s="277">
        <v>40934.315034722225</v>
      </c>
      <c r="B6006" s="1">
        <v>9.9</v>
      </c>
      <c r="C6006" s="1">
        <v>49.7</v>
      </c>
    </row>
    <row r="6007" spans="1:3">
      <c r="A6007" s="277">
        <v>40934.335868055554</v>
      </c>
      <c r="B6007" s="1">
        <v>9.8000000000000007</v>
      </c>
      <c r="C6007" s="1">
        <v>49.7</v>
      </c>
    </row>
    <row r="6008" spans="1:3">
      <c r="A6008" s="277">
        <v>40934.35670138889</v>
      </c>
      <c r="B6008" s="1">
        <v>9.8000000000000007</v>
      </c>
      <c r="C6008" s="1">
        <v>49.7</v>
      </c>
    </row>
    <row r="6009" spans="1:3">
      <c r="A6009" s="277">
        <v>40934.377534722225</v>
      </c>
      <c r="B6009" s="1">
        <v>9.8000000000000007</v>
      </c>
      <c r="C6009" s="1">
        <v>49.6</v>
      </c>
    </row>
    <row r="6010" spans="1:3">
      <c r="A6010" s="277">
        <v>40934.398368055554</v>
      </c>
      <c r="B6010" s="1">
        <v>9.8000000000000007</v>
      </c>
      <c r="C6010" s="1">
        <v>49.6</v>
      </c>
    </row>
    <row r="6011" spans="1:3">
      <c r="A6011" s="277">
        <v>40934.41920138889</v>
      </c>
      <c r="B6011" s="1">
        <v>9.8000000000000007</v>
      </c>
      <c r="C6011" s="1">
        <v>49.6</v>
      </c>
    </row>
    <row r="6012" spans="1:3">
      <c r="A6012" s="277">
        <v>40934.440034722225</v>
      </c>
      <c r="B6012" s="1">
        <v>9.8000000000000007</v>
      </c>
      <c r="C6012" s="1">
        <v>49.7</v>
      </c>
    </row>
    <row r="6013" spans="1:3">
      <c r="A6013" s="277">
        <v>40934.460868055554</v>
      </c>
      <c r="B6013" s="1">
        <v>9.9</v>
      </c>
      <c r="C6013" s="1">
        <v>49.8</v>
      </c>
    </row>
    <row r="6014" spans="1:3">
      <c r="A6014" s="277">
        <v>40934.48170138889</v>
      </c>
      <c r="B6014" s="1">
        <v>9.9</v>
      </c>
      <c r="C6014" s="1">
        <v>49.9</v>
      </c>
    </row>
    <row r="6015" spans="1:3">
      <c r="A6015" s="277">
        <v>40934.502534722225</v>
      </c>
      <c r="B6015" s="1">
        <v>10</v>
      </c>
      <c r="C6015" s="1">
        <v>50</v>
      </c>
    </row>
    <row r="6016" spans="1:3">
      <c r="A6016" s="277">
        <v>40934.523368055554</v>
      </c>
      <c r="B6016" s="1">
        <v>10.199999999999999</v>
      </c>
      <c r="C6016" s="1">
        <v>50.3</v>
      </c>
    </row>
    <row r="6017" spans="1:3">
      <c r="A6017" s="277">
        <v>40934.54420138889</v>
      </c>
      <c r="B6017" s="1">
        <v>10.3</v>
      </c>
      <c r="C6017" s="1">
        <v>50.6</v>
      </c>
    </row>
    <row r="6018" spans="1:3">
      <c r="A6018" s="277">
        <v>40934.565034722225</v>
      </c>
      <c r="B6018" s="1">
        <v>10.5</v>
      </c>
      <c r="C6018" s="1">
        <v>50.9</v>
      </c>
    </row>
    <row r="6019" spans="1:3">
      <c r="A6019" s="277">
        <v>40934.585868055554</v>
      </c>
      <c r="B6019" s="1">
        <v>10.6</v>
      </c>
      <c r="C6019" s="1">
        <v>51</v>
      </c>
    </row>
    <row r="6020" spans="1:3">
      <c r="A6020" s="277">
        <v>40934.60670138889</v>
      </c>
      <c r="B6020" s="1">
        <v>10.7</v>
      </c>
      <c r="C6020" s="1">
        <v>51.2</v>
      </c>
    </row>
    <row r="6021" spans="1:3">
      <c r="A6021" s="277">
        <v>40934.627534722225</v>
      </c>
      <c r="B6021" s="1">
        <v>10.7</v>
      </c>
      <c r="C6021" s="1">
        <v>51.3</v>
      </c>
    </row>
    <row r="6022" spans="1:3">
      <c r="A6022" s="277">
        <v>40934.648368055554</v>
      </c>
      <c r="B6022" s="1">
        <v>10.7</v>
      </c>
      <c r="C6022" s="1">
        <v>51.2</v>
      </c>
    </row>
    <row r="6023" spans="1:3">
      <c r="A6023" s="277">
        <v>40934.66920138889</v>
      </c>
      <c r="B6023" s="1">
        <v>10.7</v>
      </c>
      <c r="C6023" s="1">
        <v>51.3</v>
      </c>
    </row>
    <row r="6024" spans="1:3">
      <c r="A6024" s="277">
        <v>40934.690034722225</v>
      </c>
      <c r="B6024" s="1">
        <v>10.8</v>
      </c>
      <c r="C6024" s="1">
        <v>51.4</v>
      </c>
    </row>
    <row r="6025" spans="1:3">
      <c r="A6025" s="277">
        <v>40934.710868055554</v>
      </c>
      <c r="B6025" s="1">
        <v>10.8</v>
      </c>
      <c r="C6025" s="1">
        <v>51.5</v>
      </c>
    </row>
    <row r="6026" spans="1:3">
      <c r="A6026" s="277">
        <v>40934.73170138889</v>
      </c>
      <c r="B6026" s="1">
        <v>10.8</v>
      </c>
      <c r="C6026" s="1">
        <v>51.4</v>
      </c>
    </row>
    <row r="6027" spans="1:3">
      <c r="A6027" s="277">
        <v>40934.752534722225</v>
      </c>
      <c r="B6027" s="1">
        <v>10.7</v>
      </c>
      <c r="C6027" s="1">
        <v>51.3</v>
      </c>
    </row>
    <row r="6028" spans="1:3">
      <c r="A6028" s="277">
        <v>40934.773368055554</v>
      </c>
      <c r="B6028" s="1">
        <v>10.6</v>
      </c>
      <c r="C6028" s="1">
        <v>51.1</v>
      </c>
    </row>
    <row r="6029" spans="1:3">
      <c r="A6029" s="277">
        <v>40934.79420138889</v>
      </c>
      <c r="B6029" s="1">
        <v>10.5</v>
      </c>
      <c r="C6029" s="1">
        <v>51</v>
      </c>
    </row>
    <row r="6030" spans="1:3">
      <c r="A6030" s="277">
        <v>40934.815034722225</v>
      </c>
      <c r="B6030" s="1">
        <v>10.5</v>
      </c>
      <c r="C6030" s="1">
        <v>50.9</v>
      </c>
    </row>
    <row r="6031" spans="1:3">
      <c r="A6031" s="277">
        <v>40934.835868055554</v>
      </c>
      <c r="B6031" s="1">
        <v>10.5</v>
      </c>
      <c r="C6031" s="1">
        <v>50.9</v>
      </c>
    </row>
    <row r="6032" spans="1:3">
      <c r="A6032" s="277">
        <v>40934.85670138889</v>
      </c>
      <c r="B6032" s="1">
        <v>10.5</v>
      </c>
      <c r="C6032" s="1">
        <v>50.9</v>
      </c>
    </row>
    <row r="6033" spans="1:3">
      <c r="A6033" s="277">
        <v>40934.877534722225</v>
      </c>
      <c r="B6033" s="1">
        <v>10.5</v>
      </c>
      <c r="C6033" s="1">
        <v>50.8</v>
      </c>
    </row>
    <row r="6034" spans="1:3">
      <c r="A6034" s="277">
        <v>40934.898368055554</v>
      </c>
      <c r="B6034" s="1">
        <v>10.4</v>
      </c>
      <c r="C6034" s="1">
        <v>50.8</v>
      </c>
    </row>
    <row r="6035" spans="1:3">
      <c r="A6035" s="277">
        <v>40934.91920138889</v>
      </c>
      <c r="B6035" s="1">
        <v>10.3</v>
      </c>
      <c r="C6035" s="1">
        <v>50.6</v>
      </c>
    </row>
    <row r="6036" spans="1:3">
      <c r="A6036" s="277">
        <v>40934.940034722225</v>
      </c>
      <c r="B6036" s="1">
        <v>10.199999999999999</v>
      </c>
      <c r="C6036" s="1">
        <v>50.4</v>
      </c>
    </row>
    <row r="6037" spans="1:3">
      <c r="A6037" s="277">
        <v>40934.960868055554</v>
      </c>
      <c r="B6037" s="1">
        <v>10.199999999999999</v>
      </c>
      <c r="C6037" s="1">
        <v>50.3</v>
      </c>
    </row>
    <row r="6038" spans="1:3">
      <c r="A6038" s="277">
        <v>40934.98170138889</v>
      </c>
      <c r="B6038" s="1">
        <v>10.1</v>
      </c>
      <c r="C6038" s="1">
        <v>50.2</v>
      </c>
    </row>
    <row r="6039" spans="1:3">
      <c r="A6039" s="277">
        <v>40935.002534722225</v>
      </c>
      <c r="B6039" s="1">
        <v>10.1</v>
      </c>
      <c r="C6039" s="1">
        <v>50.1</v>
      </c>
    </row>
    <row r="6040" spans="1:3">
      <c r="A6040" s="277">
        <v>40935.023368055554</v>
      </c>
      <c r="B6040" s="1">
        <v>10</v>
      </c>
      <c r="C6040" s="1">
        <v>50</v>
      </c>
    </row>
    <row r="6041" spans="1:3">
      <c r="A6041" s="277">
        <v>40935.04420138889</v>
      </c>
      <c r="B6041" s="1">
        <v>9.9</v>
      </c>
      <c r="C6041" s="1">
        <v>49.8</v>
      </c>
    </row>
    <row r="6042" spans="1:3">
      <c r="A6042" s="277">
        <v>40935.065034722225</v>
      </c>
      <c r="B6042" s="1">
        <v>9.8000000000000007</v>
      </c>
      <c r="C6042" s="1">
        <v>49.6</v>
      </c>
    </row>
    <row r="6043" spans="1:3">
      <c r="A6043" s="277">
        <v>40935.085868055554</v>
      </c>
      <c r="B6043" s="1">
        <v>9.6999999999999993</v>
      </c>
      <c r="C6043" s="1">
        <v>49.4</v>
      </c>
    </row>
    <row r="6044" spans="1:3">
      <c r="A6044" s="277">
        <v>40935.10670138889</v>
      </c>
      <c r="B6044" s="1">
        <v>9.5</v>
      </c>
      <c r="C6044" s="1">
        <v>49.2</v>
      </c>
    </row>
    <row r="6045" spans="1:3">
      <c r="A6045" s="277">
        <v>40935.127534722225</v>
      </c>
      <c r="B6045" s="1">
        <v>9.4</v>
      </c>
      <c r="C6045" s="1">
        <v>48.9</v>
      </c>
    </row>
    <row r="6046" spans="1:3">
      <c r="A6046" s="277">
        <v>40935.148368055554</v>
      </c>
      <c r="B6046" s="1">
        <v>9.3000000000000007</v>
      </c>
      <c r="C6046" s="1">
        <v>48.7</v>
      </c>
    </row>
    <row r="6047" spans="1:3">
      <c r="A6047" s="277">
        <v>40935.16920138889</v>
      </c>
      <c r="B6047" s="1">
        <v>9.1</v>
      </c>
      <c r="C6047" s="1">
        <v>48.5</v>
      </c>
    </row>
    <row r="6048" spans="1:3">
      <c r="A6048" s="277">
        <v>40935.190034722225</v>
      </c>
      <c r="B6048" s="1">
        <v>9</v>
      </c>
      <c r="C6048" s="1">
        <v>48.2</v>
      </c>
    </row>
    <row r="6049" spans="1:3">
      <c r="A6049" s="277">
        <v>40935.210868055554</v>
      </c>
      <c r="B6049" s="1">
        <v>8.9</v>
      </c>
      <c r="C6049" s="1">
        <v>48</v>
      </c>
    </row>
    <row r="6050" spans="1:3">
      <c r="A6050" s="277">
        <v>40935.23170138889</v>
      </c>
      <c r="B6050" s="1">
        <v>8.6999999999999993</v>
      </c>
      <c r="C6050" s="1">
        <v>47.7</v>
      </c>
    </row>
    <row r="6051" spans="1:3">
      <c r="A6051" s="277">
        <v>40935.252534722225</v>
      </c>
      <c r="B6051" s="1">
        <v>8.6</v>
      </c>
      <c r="C6051" s="1">
        <v>47.5</v>
      </c>
    </row>
    <row r="6052" spans="1:3">
      <c r="A6052" s="277">
        <v>40935.273368055554</v>
      </c>
      <c r="B6052" s="1">
        <v>8.5</v>
      </c>
      <c r="C6052" s="1">
        <v>47.3</v>
      </c>
    </row>
    <row r="6053" spans="1:3">
      <c r="A6053" s="277">
        <v>40935.29420138889</v>
      </c>
      <c r="B6053" s="1">
        <v>8.4</v>
      </c>
      <c r="C6053" s="1">
        <v>47.1</v>
      </c>
    </row>
    <row r="6054" spans="1:3">
      <c r="A6054" s="277">
        <v>40935.315034722225</v>
      </c>
      <c r="B6054" s="1">
        <v>8.1999999999999993</v>
      </c>
      <c r="C6054" s="1">
        <v>46.8</v>
      </c>
    </row>
    <row r="6055" spans="1:3">
      <c r="A6055" s="277">
        <v>40935.335868055554</v>
      </c>
      <c r="B6055" s="1">
        <v>8.1</v>
      </c>
      <c r="C6055" s="1">
        <v>46.6</v>
      </c>
    </row>
    <row r="6056" spans="1:3">
      <c r="A6056" s="277">
        <v>40935.35670138889</v>
      </c>
      <c r="B6056" s="1">
        <v>8</v>
      </c>
      <c r="C6056" s="1">
        <v>46.5</v>
      </c>
    </row>
    <row r="6057" spans="1:3">
      <c r="A6057" s="277">
        <v>40935.377534722225</v>
      </c>
      <c r="B6057" s="1">
        <v>8</v>
      </c>
      <c r="C6057" s="1">
        <v>46.3</v>
      </c>
    </row>
    <row r="6058" spans="1:3">
      <c r="A6058" s="277">
        <v>40935.398368055554</v>
      </c>
      <c r="B6058" s="1">
        <v>7.9</v>
      </c>
      <c r="C6058" s="1">
        <v>46.3</v>
      </c>
    </row>
    <row r="6059" spans="1:3">
      <c r="A6059" s="277">
        <v>40935.41920138889</v>
      </c>
      <c r="B6059" s="1">
        <v>7.9</v>
      </c>
      <c r="C6059" s="1">
        <v>46.3</v>
      </c>
    </row>
    <row r="6060" spans="1:3">
      <c r="A6060" s="277">
        <v>40935.440034722225</v>
      </c>
      <c r="B6060" s="1">
        <v>8</v>
      </c>
      <c r="C6060" s="1">
        <v>46.4</v>
      </c>
    </row>
    <row r="6061" spans="1:3">
      <c r="A6061" s="277">
        <v>40935.460868055554</v>
      </c>
      <c r="B6061" s="1">
        <v>8</v>
      </c>
      <c r="C6061" s="1">
        <v>46.5</v>
      </c>
    </row>
    <row r="6062" spans="1:3">
      <c r="A6062" s="277">
        <v>40935.48170138889</v>
      </c>
      <c r="B6062" s="1">
        <v>8.1</v>
      </c>
      <c r="C6062" s="1">
        <v>46.5</v>
      </c>
    </row>
    <row r="6063" spans="1:3">
      <c r="A6063" s="277">
        <v>40935.502534722225</v>
      </c>
      <c r="B6063" s="1">
        <v>8.1</v>
      </c>
      <c r="C6063" s="1">
        <v>46.7</v>
      </c>
    </row>
    <row r="6064" spans="1:3">
      <c r="A6064" s="277">
        <v>40935.523368055554</v>
      </c>
      <c r="B6064" s="1">
        <v>8.1999999999999993</v>
      </c>
      <c r="C6064" s="1">
        <v>46.8</v>
      </c>
    </row>
    <row r="6065" spans="1:3">
      <c r="A6065" s="277">
        <v>40935.54420138889</v>
      </c>
      <c r="B6065" s="1">
        <v>8.3000000000000007</v>
      </c>
      <c r="C6065" s="1">
        <v>47</v>
      </c>
    </row>
    <row r="6066" spans="1:3">
      <c r="A6066" s="277">
        <v>40935.565034722225</v>
      </c>
      <c r="B6066" s="1">
        <v>8.4</v>
      </c>
      <c r="C6066" s="1">
        <v>47.2</v>
      </c>
    </row>
    <row r="6067" spans="1:3">
      <c r="A6067" s="277">
        <v>40935.585868055554</v>
      </c>
      <c r="B6067" s="1">
        <v>8.5</v>
      </c>
      <c r="C6067" s="1">
        <v>47.3</v>
      </c>
    </row>
    <row r="6068" spans="1:3">
      <c r="A6068" s="277">
        <v>40935.60670138889</v>
      </c>
      <c r="B6068" s="1">
        <v>8.5</v>
      </c>
      <c r="C6068" s="1">
        <v>47.4</v>
      </c>
    </row>
    <row r="6069" spans="1:3">
      <c r="A6069" s="277">
        <v>40935.627534722225</v>
      </c>
      <c r="B6069" s="1">
        <v>8.5</v>
      </c>
      <c r="C6069" s="1">
        <v>47.4</v>
      </c>
    </row>
    <row r="6070" spans="1:3">
      <c r="A6070" s="277">
        <v>40935.648368055554</v>
      </c>
      <c r="B6070" s="1">
        <v>8.5</v>
      </c>
      <c r="C6070" s="1">
        <v>47.4</v>
      </c>
    </row>
    <row r="6071" spans="1:3">
      <c r="A6071" s="277">
        <v>40935.66920138889</v>
      </c>
      <c r="B6071" s="1">
        <v>8.5</v>
      </c>
      <c r="C6071" s="1">
        <v>47.4</v>
      </c>
    </row>
    <row r="6072" spans="1:3">
      <c r="A6072" s="277">
        <v>40935.690034722225</v>
      </c>
      <c r="B6072" s="1">
        <v>8.5</v>
      </c>
      <c r="C6072" s="1">
        <v>47.3</v>
      </c>
    </row>
    <row r="6073" spans="1:3">
      <c r="A6073" s="277">
        <v>40935.710868055554</v>
      </c>
      <c r="B6073" s="1">
        <v>8.4</v>
      </c>
      <c r="C6073" s="1">
        <v>47.1</v>
      </c>
    </row>
    <row r="6074" spans="1:3">
      <c r="A6074" s="277">
        <v>40935.73170138889</v>
      </c>
      <c r="B6074" s="1">
        <v>8.3000000000000007</v>
      </c>
      <c r="C6074" s="1">
        <v>46.9</v>
      </c>
    </row>
    <row r="6075" spans="1:3">
      <c r="A6075" s="277">
        <v>40935.752534722225</v>
      </c>
      <c r="B6075" s="1">
        <v>8.1999999999999993</v>
      </c>
      <c r="C6075" s="1">
        <v>46.8</v>
      </c>
    </row>
    <row r="6076" spans="1:3">
      <c r="A6076" s="277">
        <v>40935.773368055554</v>
      </c>
      <c r="B6076" s="1">
        <v>8.1</v>
      </c>
      <c r="C6076" s="1">
        <v>46.7</v>
      </c>
    </row>
    <row r="6077" spans="1:3">
      <c r="A6077" s="277">
        <v>40935.79420138889</v>
      </c>
      <c r="B6077" s="1">
        <v>8.1</v>
      </c>
      <c r="C6077" s="1">
        <v>46.5</v>
      </c>
    </row>
    <row r="6078" spans="1:3">
      <c r="A6078" s="277">
        <v>40935.815034722225</v>
      </c>
      <c r="B6078" s="1">
        <v>8</v>
      </c>
      <c r="C6078" s="1">
        <v>46.3</v>
      </c>
    </row>
    <row r="6079" spans="1:3">
      <c r="A6079" s="277">
        <v>40935.835868055554</v>
      </c>
      <c r="B6079" s="1">
        <v>7.9</v>
      </c>
      <c r="C6079" s="1">
        <v>46.2</v>
      </c>
    </row>
    <row r="6080" spans="1:3">
      <c r="A6080" s="277">
        <v>40935.85670138889</v>
      </c>
      <c r="B6080" s="1">
        <v>7.8</v>
      </c>
      <c r="C6080" s="1">
        <v>46.1</v>
      </c>
    </row>
    <row r="6081" spans="1:3">
      <c r="A6081" s="277">
        <v>40935.877534722225</v>
      </c>
      <c r="B6081" s="1">
        <v>7.8</v>
      </c>
      <c r="C6081" s="1">
        <v>46</v>
      </c>
    </row>
    <row r="6082" spans="1:3">
      <c r="A6082" s="277">
        <v>40935.898368055554</v>
      </c>
      <c r="B6082" s="1">
        <v>7.8</v>
      </c>
      <c r="C6082" s="1">
        <v>46</v>
      </c>
    </row>
    <row r="6083" spans="1:3">
      <c r="A6083" s="277">
        <v>40935.91920138889</v>
      </c>
      <c r="B6083" s="1">
        <v>7.7</v>
      </c>
      <c r="C6083" s="1">
        <v>45.9</v>
      </c>
    </row>
    <row r="6084" spans="1:3">
      <c r="A6084" s="277">
        <v>40935.940034722225</v>
      </c>
      <c r="B6084" s="1">
        <v>7.7</v>
      </c>
      <c r="C6084" s="1">
        <v>45.9</v>
      </c>
    </row>
    <row r="6085" spans="1:3">
      <c r="A6085" s="277">
        <v>40935.960868055554</v>
      </c>
      <c r="B6085" s="1">
        <v>7.6</v>
      </c>
      <c r="C6085" s="1">
        <v>45.8</v>
      </c>
    </row>
    <row r="6086" spans="1:3">
      <c r="A6086" s="277">
        <v>40935.98170138889</v>
      </c>
      <c r="B6086" s="1">
        <v>7.6</v>
      </c>
      <c r="C6086" s="1">
        <v>45.7</v>
      </c>
    </row>
    <row r="6087" spans="1:3">
      <c r="A6087" s="277">
        <v>40936.002534722225</v>
      </c>
      <c r="B6087" s="1">
        <v>7.5</v>
      </c>
      <c r="C6087" s="1">
        <v>45.6</v>
      </c>
    </row>
    <row r="6088" spans="1:3">
      <c r="A6088" s="277">
        <v>40936.023368055554</v>
      </c>
      <c r="B6088" s="1">
        <v>7.5</v>
      </c>
      <c r="C6088" s="1">
        <v>45.5</v>
      </c>
    </row>
    <row r="6089" spans="1:3">
      <c r="A6089" s="277">
        <v>40936.04420138889</v>
      </c>
      <c r="B6089" s="1">
        <v>7.4</v>
      </c>
      <c r="C6089" s="1">
        <v>45.4</v>
      </c>
    </row>
    <row r="6090" spans="1:3">
      <c r="A6090" s="277">
        <v>40936.065034722225</v>
      </c>
      <c r="B6090" s="1">
        <v>7.4</v>
      </c>
      <c r="C6090" s="1">
        <v>45.3</v>
      </c>
    </row>
    <row r="6091" spans="1:3">
      <c r="A6091" s="277">
        <v>40936.085868055554</v>
      </c>
      <c r="B6091" s="1">
        <v>7.3</v>
      </c>
      <c r="C6091" s="1">
        <v>45.2</v>
      </c>
    </row>
    <row r="6092" spans="1:3">
      <c r="A6092" s="277">
        <v>40936.10670138889</v>
      </c>
      <c r="B6092" s="1">
        <v>7.2</v>
      </c>
      <c r="C6092" s="1">
        <v>45</v>
      </c>
    </row>
    <row r="6093" spans="1:3">
      <c r="A6093" s="277">
        <v>40936.127534722225</v>
      </c>
      <c r="B6093" s="1">
        <v>7.1</v>
      </c>
      <c r="C6093" s="1">
        <v>44.8</v>
      </c>
    </row>
    <row r="6094" spans="1:3">
      <c r="A6094" s="277">
        <v>40936.148368055554</v>
      </c>
      <c r="B6094" s="1">
        <v>7</v>
      </c>
      <c r="C6094" s="1">
        <v>44.7</v>
      </c>
    </row>
    <row r="6095" spans="1:3">
      <c r="A6095" s="277">
        <v>40936.16920138889</v>
      </c>
      <c r="B6095" s="1">
        <v>7</v>
      </c>
      <c r="C6095" s="1">
        <v>44.5</v>
      </c>
    </row>
    <row r="6096" spans="1:3">
      <c r="A6096" s="277">
        <v>40936.190034722225</v>
      </c>
      <c r="B6096" s="1">
        <v>6.9</v>
      </c>
      <c r="C6096" s="1">
        <v>44.4</v>
      </c>
    </row>
    <row r="6097" spans="1:3">
      <c r="A6097" s="277">
        <v>40936.210868055554</v>
      </c>
      <c r="B6097" s="1">
        <v>6.8</v>
      </c>
      <c r="C6097" s="1">
        <v>44.3</v>
      </c>
    </row>
    <row r="6098" spans="1:3">
      <c r="A6098" s="277">
        <v>40936.23170138889</v>
      </c>
      <c r="B6098" s="1">
        <v>6.8</v>
      </c>
      <c r="C6098" s="1">
        <v>44.2</v>
      </c>
    </row>
    <row r="6099" spans="1:3">
      <c r="A6099" s="277">
        <v>40936.252534722225</v>
      </c>
      <c r="B6099" s="1">
        <v>6.7</v>
      </c>
      <c r="C6099" s="1">
        <v>44</v>
      </c>
    </row>
    <row r="6100" spans="1:3">
      <c r="A6100" s="277">
        <v>40936.273368055554</v>
      </c>
      <c r="B6100" s="1">
        <v>6.6</v>
      </c>
      <c r="C6100" s="1">
        <v>43.9</v>
      </c>
    </row>
    <row r="6101" spans="1:3">
      <c r="A6101" s="277">
        <v>40936.29420138889</v>
      </c>
      <c r="B6101" s="1">
        <v>6.5</v>
      </c>
      <c r="C6101" s="1">
        <v>43.7</v>
      </c>
    </row>
    <row r="6102" spans="1:3">
      <c r="A6102" s="277">
        <v>40936.315034722225</v>
      </c>
      <c r="B6102" s="1">
        <v>6.5</v>
      </c>
      <c r="C6102" s="1">
        <v>43.6</v>
      </c>
    </row>
    <row r="6103" spans="1:3">
      <c r="A6103" s="277">
        <v>40936.335868055554</v>
      </c>
      <c r="B6103" s="1">
        <v>6.4</v>
      </c>
      <c r="C6103" s="1">
        <v>43.5</v>
      </c>
    </row>
    <row r="6104" spans="1:3">
      <c r="A6104" s="277">
        <v>40936.35670138889</v>
      </c>
      <c r="B6104" s="1">
        <v>6.4</v>
      </c>
      <c r="C6104" s="1">
        <v>43.5</v>
      </c>
    </row>
    <row r="6105" spans="1:3">
      <c r="A6105" s="277">
        <v>40936.377534722225</v>
      </c>
      <c r="B6105" s="1">
        <v>6.3</v>
      </c>
      <c r="C6105" s="1">
        <v>43.4</v>
      </c>
    </row>
    <row r="6106" spans="1:3">
      <c r="A6106" s="277">
        <v>40936.398368055554</v>
      </c>
      <c r="B6106" s="1">
        <v>6.4</v>
      </c>
      <c r="C6106" s="1">
        <v>43.4</v>
      </c>
    </row>
    <row r="6107" spans="1:3">
      <c r="A6107" s="277">
        <v>40936.41920138889</v>
      </c>
      <c r="B6107" s="1">
        <v>6.4</v>
      </c>
      <c r="C6107" s="1">
        <v>43.6</v>
      </c>
    </row>
    <row r="6108" spans="1:3">
      <c r="A6108" s="277">
        <v>40936.440034722225</v>
      </c>
      <c r="B6108" s="1">
        <v>6.5</v>
      </c>
      <c r="C6108" s="1">
        <v>43.8</v>
      </c>
    </row>
    <row r="6109" spans="1:3">
      <c r="A6109" s="277">
        <v>40936.460868055554</v>
      </c>
      <c r="B6109" s="1">
        <v>6.7</v>
      </c>
      <c r="C6109" s="1">
        <v>44</v>
      </c>
    </row>
    <row r="6110" spans="1:3">
      <c r="A6110" s="277">
        <v>40936.48170138889</v>
      </c>
      <c r="B6110" s="1">
        <v>6.9</v>
      </c>
      <c r="C6110" s="1">
        <v>44.4</v>
      </c>
    </row>
    <row r="6111" spans="1:3">
      <c r="A6111" s="277">
        <v>40936.502534722225</v>
      </c>
      <c r="B6111" s="1">
        <v>7</v>
      </c>
      <c r="C6111" s="1">
        <v>44.6</v>
      </c>
    </row>
    <row r="6112" spans="1:3">
      <c r="A6112" s="277">
        <v>40936.523368055554</v>
      </c>
      <c r="B6112" s="1">
        <v>7.2</v>
      </c>
      <c r="C6112" s="1">
        <v>44.9</v>
      </c>
    </row>
    <row r="6113" spans="1:3">
      <c r="A6113" s="277">
        <v>40936.54420138889</v>
      </c>
      <c r="B6113" s="1">
        <v>7.3</v>
      </c>
      <c r="C6113" s="1">
        <v>45.1</v>
      </c>
    </row>
    <row r="6114" spans="1:3">
      <c r="A6114" s="277">
        <v>40936.565034722225</v>
      </c>
      <c r="B6114" s="1">
        <v>7.4</v>
      </c>
      <c r="C6114" s="1">
        <v>45.3</v>
      </c>
    </row>
    <row r="6115" spans="1:3">
      <c r="A6115" s="277">
        <v>40936.585868055554</v>
      </c>
      <c r="B6115" s="1">
        <v>7.5</v>
      </c>
      <c r="C6115" s="1">
        <v>45.6</v>
      </c>
    </row>
    <row r="6116" spans="1:3">
      <c r="A6116" s="277">
        <v>40936.60670138889</v>
      </c>
      <c r="B6116" s="1">
        <v>7.7</v>
      </c>
      <c r="C6116" s="1">
        <v>45.9</v>
      </c>
    </row>
    <row r="6117" spans="1:3">
      <c r="A6117" s="277">
        <v>40936.627534722225</v>
      </c>
      <c r="B6117" s="1">
        <v>7.8</v>
      </c>
      <c r="C6117" s="1">
        <v>46</v>
      </c>
    </row>
    <row r="6118" spans="1:3">
      <c r="A6118" s="277">
        <v>40936.648368055554</v>
      </c>
      <c r="B6118" s="1">
        <v>7.8</v>
      </c>
      <c r="C6118" s="1">
        <v>46</v>
      </c>
    </row>
    <row r="6119" spans="1:3">
      <c r="A6119" s="277">
        <v>40936.66920138889</v>
      </c>
      <c r="B6119" s="1">
        <v>7.8</v>
      </c>
      <c r="C6119" s="1">
        <v>46</v>
      </c>
    </row>
    <row r="6120" spans="1:3">
      <c r="A6120" s="277">
        <v>40936.690034722225</v>
      </c>
      <c r="B6120" s="1">
        <v>7.8</v>
      </c>
      <c r="C6120" s="1">
        <v>46</v>
      </c>
    </row>
    <row r="6121" spans="1:3">
      <c r="A6121" s="277">
        <v>40936.710868055554</v>
      </c>
      <c r="B6121" s="1">
        <v>7.8</v>
      </c>
      <c r="C6121" s="1">
        <v>46.1</v>
      </c>
    </row>
    <row r="6122" spans="1:3">
      <c r="A6122" s="277">
        <v>40936.73170138889</v>
      </c>
      <c r="B6122" s="1">
        <v>7.8</v>
      </c>
      <c r="C6122" s="1">
        <v>46.1</v>
      </c>
    </row>
    <row r="6123" spans="1:3">
      <c r="A6123" s="277">
        <v>40936.752534722225</v>
      </c>
      <c r="B6123" s="1">
        <v>7.8</v>
      </c>
      <c r="C6123" s="1">
        <v>46.1</v>
      </c>
    </row>
    <row r="6124" spans="1:3">
      <c r="A6124" s="277">
        <v>40936.773368055554</v>
      </c>
      <c r="B6124" s="1">
        <v>7.8</v>
      </c>
      <c r="C6124" s="1">
        <v>46</v>
      </c>
    </row>
    <row r="6125" spans="1:3">
      <c r="A6125" s="277">
        <v>40936.79420138889</v>
      </c>
      <c r="B6125" s="1">
        <v>7.7</v>
      </c>
      <c r="C6125" s="1">
        <v>45.9</v>
      </c>
    </row>
    <row r="6126" spans="1:3">
      <c r="A6126" s="277">
        <v>40936.815034722225</v>
      </c>
      <c r="B6126" s="1">
        <v>7.7</v>
      </c>
      <c r="C6126" s="1">
        <v>45.9</v>
      </c>
    </row>
    <row r="6127" spans="1:3">
      <c r="A6127" s="277">
        <v>40936.835868055554</v>
      </c>
      <c r="B6127" s="1">
        <v>7.7</v>
      </c>
      <c r="C6127" s="1">
        <v>45.9</v>
      </c>
    </row>
    <row r="6128" spans="1:3">
      <c r="A6128" s="277">
        <v>40936.85670138889</v>
      </c>
      <c r="B6128" s="1">
        <v>7.7</v>
      </c>
      <c r="C6128" s="1">
        <v>45.9</v>
      </c>
    </row>
    <row r="6129" spans="1:3">
      <c r="A6129" s="277">
        <v>40936.877534722225</v>
      </c>
      <c r="B6129" s="1">
        <v>7.7</v>
      </c>
      <c r="C6129" s="1">
        <v>45.9</v>
      </c>
    </row>
    <row r="6130" spans="1:3">
      <c r="A6130" s="277">
        <v>40936.898368055554</v>
      </c>
      <c r="B6130" s="1">
        <v>7.7</v>
      </c>
      <c r="C6130" s="1">
        <v>45.9</v>
      </c>
    </row>
    <row r="6131" spans="1:3">
      <c r="A6131" s="277">
        <v>40936.91920138889</v>
      </c>
      <c r="B6131" s="1">
        <v>7.7</v>
      </c>
      <c r="C6131" s="1">
        <v>45.9</v>
      </c>
    </row>
    <row r="6132" spans="1:3">
      <c r="A6132" s="277">
        <v>40936.940034722225</v>
      </c>
      <c r="B6132" s="1">
        <v>7.7</v>
      </c>
      <c r="C6132" s="1">
        <v>45.9</v>
      </c>
    </row>
    <row r="6133" spans="1:3">
      <c r="A6133" s="277">
        <v>40936.960868055554</v>
      </c>
      <c r="B6133" s="1">
        <v>7.7</v>
      </c>
      <c r="C6133" s="1">
        <v>45.9</v>
      </c>
    </row>
    <row r="6134" spans="1:3">
      <c r="A6134" s="277">
        <v>40936.98170138889</v>
      </c>
      <c r="B6134" s="1">
        <v>7.7</v>
      </c>
      <c r="C6134" s="1">
        <v>45.8</v>
      </c>
    </row>
    <row r="6135" spans="1:3">
      <c r="A6135" s="277">
        <v>40937.002534722225</v>
      </c>
      <c r="B6135" s="1">
        <v>7.7</v>
      </c>
      <c r="C6135" s="1">
        <v>45.8</v>
      </c>
    </row>
    <row r="6136" spans="1:3">
      <c r="A6136" s="277">
        <v>40937.023368055554</v>
      </c>
      <c r="B6136" s="1">
        <v>7.7</v>
      </c>
      <c r="C6136" s="1">
        <v>45.8</v>
      </c>
    </row>
    <row r="6137" spans="1:3">
      <c r="A6137" s="277">
        <v>40937.04420138889</v>
      </c>
      <c r="B6137" s="1">
        <v>7.7</v>
      </c>
      <c r="C6137" s="1">
        <v>45.8</v>
      </c>
    </row>
    <row r="6138" spans="1:3">
      <c r="A6138" s="277">
        <v>40937.065034722225</v>
      </c>
      <c r="B6138" s="1">
        <v>7.7</v>
      </c>
      <c r="C6138" s="1">
        <v>45.8</v>
      </c>
    </row>
    <row r="6139" spans="1:3">
      <c r="A6139" s="277">
        <v>40937.085868055554</v>
      </c>
      <c r="B6139" s="1">
        <v>7.6</v>
      </c>
      <c r="C6139" s="1">
        <v>45.8</v>
      </c>
    </row>
    <row r="6140" spans="1:3">
      <c r="A6140" s="277">
        <v>40937.10670138889</v>
      </c>
      <c r="B6140" s="1">
        <v>7.6</v>
      </c>
      <c r="C6140" s="1">
        <v>45.7</v>
      </c>
    </row>
    <row r="6141" spans="1:3">
      <c r="A6141" s="277">
        <v>40937.127534722225</v>
      </c>
      <c r="B6141" s="1">
        <v>7.6</v>
      </c>
      <c r="C6141" s="1">
        <v>45.6</v>
      </c>
    </row>
    <row r="6142" spans="1:3">
      <c r="A6142" s="277">
        <v>40937.148368055554</v>
      </c>
      <c r="B6142" s="1">
        <v>7.5</v>
      </c>
      <c r="C6142" s="1">
        <v>45.5</v>
      </c>
    </row>
    <row r="6143" spans="1:3">
      <c r="A6143" s="277">
        <v>40937.16920138889</v>
      </c>
      <c r="B6143" s="1">
        <v>7.5</v>
      </c>
      <c r="C6143" s="1">
        <v>45.5</v>
      </c>
    </row>
    <row r="6144" spans="1:3">
      <c r="A6144" s="277">
        <v>40937.190034722225</v>
      </c>
      <c r="B6144" s="1">
        <v>7.4</v>
      </c>
      <c r="C6144" s="1">
        <v>45.4</v>
      </c>
    </row>
    <row r="6145" spans="1:3">
      <c r="A6145" s="277">
        <v>40937.210868055554</v>
      </c>
      <c r="B6145" s="1">
        <v>7.4</v>
      </c>
      <c r="C6145" s="1">
        <v>45.4</v>
      </c>
    </row>
    <row r="6146" spans="1:3">
      <c r="A6146" s="277">
        <v>40937.23170138889</v>
      </c>
      <c r="B6146" s="1">
        <v>7.4</v>
      </c>
      <c r="C6146" s="1">
        <v>45.3</v>
      </c>
    </row>
    <row r="6147" spans="1:3">
      <c r="A6147" s="277">
        <v>40937.252534722225</v>
      </c>
      <c r="B6147" s="1">
        <v>7.3</v>
      </c>
      <c r="C6147" s="1">
        <v>45.2</v>
      </c>
    </row>
    <row r="6148" spans="1:3">
      <c r="A6148" s="277">
        <v>40937.273368055554</v>
      </c>
      <c r="B6148" s="1">
        <v>7.3</v>
      </c>
      <c r="C6148" s="1">
        <v>45.1</v>
      </c>
    </row>
    <row r="6149" spans="1:3">
      <c r="A6149" s="277">
        <v>40937.29420138889</v>
      </c>
      <c r="B6149" s="1">
        <v>7.2</v>
      </c>
      <c r="C6149" s="1">
        <v>45</v>
      </c>
    </row>
    <row r="6150" spans="1:3">
      <c r="A6150" s="277">
        <v>40937.315034722225</v>
      </c>
      <c r="B6150" s="1">
        <v>7.2</v>
      </c>
      <c r="C6150" s="1">
        <v>44.9</v>
      </c>
    </row>
    <row r="6151" spans="1:3">
      <c r="A6151" s="277">
        <v>40937.335868055554</v>
      </c>
      <c r="B6151" s="1">
        <v>7.1</v>
      </c>
      <c r="C6151" s="1">
        <v>44.9</v>
      </c>
    </row>
    <row r="6152" spans="1:3">
      <c r="A6152" s="277">
        <v>40937.35670138889</v>
      </c>
      <c r="B6152" s="1">
        <v>7.1</v>
      </c>
      <c r="C6152" s="1">
        <v>44.8</v>
      </c>
    </row>
    <row r="6153" spans="1:3">
      <c r="A6153" s="277">
        <v>40937.377534722225</v>
      </c>
      <c r="B6153" s="1">
        <v>7.1</v>
      </c>
      <c r="C6153" s="1">
        <v>44.9</v>
      </c>
    </row>
    <row r="6154" spans="1:3">
      <c r="A6154" s="277">
        <v>40937.398368055554</v>
      </c>
      <c r="B6154" s="1">
        <v>7.2</v>
      </c>
      <c r="C6154" s="1">
        <v>45</v>
      </c>
    </row>
    <row r="6155" spans="1:3">
      <c r="A6155" s="277">
        <v>40937.41920138889</v>
      </c>
      <c r="B6155" s="1">
        <v>7.3</v>
      </c>
      <c r="C6155" s="1">
        <v>45.2</v>
      </c>
    </row>
    <row r="6156" spans="1:3">
      <c r="A6156" s="277">
        <v>40937.440034722225</v>
      </c>
      <c r="B6156" s="1">
        <v>7.4</v>
      </c>
      <c r="C6156" s="1">
        <v>45.4</v>
      </c>
    </row>
    <row r="6157" spans="1:3">
      <c r="A6157" s="277">
        <v>40937.460868055554</v>
      </c>
      <c r="B6157" s="1">
        <v>7.6</v>
      </c>
      <c r="C6157" s="1">
        <v>45.6</v>
      </c>
    </row>
    <row r="6158" spans="1:3">
      <c r="A6158" s="277">
        <v>40937.48170138889</v>
      </c>
      <c r="B6158" s="1">
        <v>7.7</v>
      </c>
      <c r="C6158" s="1">
        <v>45.9</v>
      </c>
    </row>
    <row r="6159" spans="1:3">
      <c r="A6159" s="277">
        <v>40937.502534722225</v>
      </c>
      <c r="B6159" s="1">
        <v>7.9</v>
      </c>
      <c r="C6159" s="1">
        <v>46.3</v>
      </c>
    </row>
    <row r="6160" spans="1:3">
      <c r="A6160" s="277">
        <v>40937.523368055554</v>
      </c>
      <c r="B6160" s="1">
        <v>8.1</v>
      </c>
      <c r="C6160" s="1">
        <v>46.7</v>
      </c>
    </row>
    <row r="6161" spans="1:3">
      <c r="A6161" s="277">
        <v>40937.54420138889</v>
      </c>
      <c r="B6161" s="1">
        <v>8.3000000000000007</v>
      </c>
      <c r="C6161" s="1">
        <v>47</v>
      </c>
    </row>
    <row r="6162" spans="1:3">
      <c r="A6162" s="277">
        <v>40937.565034722225</v>
      </c>
      <c r="B6162" s="1">
        <v>8.5</v>
      </c>
      <c r="C6162" s="1">
        <v>47.4</v>
      </c>
    </row>
    <row r="6163" spans="1:3">
      <c r="A6163" s="277">
        <v>40937.585868055554</v>
      </c>
      <c r="B6163" s="1">
        <v>8.6999999999999993</v>
      </c>
      <c r="C6163" s="1">
        <v>47.6</v>
      </c>
    </row>
    <row r="6164" spans="1:3">
      <c r="A6164" s="277">
        <v>40937.60670138889</v>
      </c>
      <c r="B6164" s="1">
        <v>8.8000000000000007</v>
      </c>
      <c r="C6164" s="1">
        <v>47.8</v>
      </c>
    </row>
    <row r="6165" spans="1:3">
      <c r="A6165" s="277">
        <v>40937.627534722225</v>
      </c>
      <c r="B6165" s="1">
        <v>8.8000000000000007</v>
      </c>
      <c r="C6165" s="1">
        <v>47.9</v>
      </c>
    </row>
    <row r="6166" spans="1:3">
      <c r="A6166" s="277">
        <v>40937.648368055554</v>
      </c>
      <c r="B6166" s="1">
        <v>8.9</v>
      </c>
      <c r="C6166" s="1">
        <v>48</v>
      </c>
    </row>
    <row r="6167" spans="1:3">
      <c r="A6167" s="277">
        <v>40937.66920138889</v>
      </c>
      <c r="B6167" s="1">
        <v>8.9</v>
      </c>
      <c r="C6167" s="1">
        <v>48</v>
      </c>
    </row>
    <row r="6168" spans="1:3">
      <c r="A6168" s="277">
        <v>40937.690034722225</v>
      </c>
      <c r="B6168" s="1">
        <v>9</v>
      </c>
      <c r="C6168" s="1">
        <v>48.1</v>
      </c>
    </row>
    <row r="6169" spans="1:3">
      <c r="A6169" s="277">
        <v>40937.710868055554</v>
      </c>
      <c r="B6169" s="1">
        <v>9</v>
      </c>
      <c r="C6169" s="1">
        <v>48.1</v>
      </c>
    </row>
    <row r="6170" spans="1:3">
      <c r="A6170" s="277">
        <v>40937.73170138889</v>
      </c>
      <c r="B6170" s="1">
        <v>8.9</v>
      </c>
      <c r="C6170" s="1">
        <v>48</v>
      </c>
    </row>
    <row r="6171" spans="1:3">
      <c r="A6171" s="277">
        <v>40937.752534722225</v>
      </c>
      <c r="B6171" s="1">
        <v>8.9</v>
      </c>
      <c r="C6171" s="1">
        <v>48</v>
      </c>
    </row>
    <row r="6172" spans="1:3">
      <c r="A6172" s="277">
        <v>40937.773368055554</v>
      </c>
      <c r="B6172" s="1">
        <v>8.8000000000000007</v>
      </c>
      <c r="C6172" s="1">
        <v>47.9</v>
      </c>
    </row>
    <row r="6173" spans="1:3">
      <c r="A6173" s="277">
        <v>40937.79420138889</v>
      </c>
      <c r="B6173" s="1">
        <v>8.8000000000000007</v>
      </c>
      <c r="C6173" s="1">
        <v>47.9</v>
      </c>
    </row>
    <row r="6174" spans="1:3">
      <c r="A6174" s="277">
        <v>40937.815034722225</v>
      </c>
      <c r="B6174" s="1">
        <v>8.8000000000000007</v>
      </c>
      <c r="C6174" s="1">
        <v>47.9</v>
      </c>
    </row>
    <row r="6175" spans="1:3">
      <c r="A6175" s="277">
        <v>40937.835868055554</v>
      </c>
      <c r="B6175" s="1">
        <v>8.8000000000000007</v>
      </c>
      <c r="C6175" s="1">
        <v>47.9</v>
      </c>
    </row>
    <row r="6176" spans="1:3">
      <c r="A6176" s="277">
        <v>40937.85670138889</v>
      </c>
      <c r="B6176" s="1">
        <v>8.8000000000000007</v>
      </c>
      <c r="C6176" s="1">
        <v>47.9</v>
      </c>
    </row>
    <row r="6177" spans="1:3">
      <c r="A6177" s="277">
        <v>40937.877534722225</v>
      </c>
      <c r="B6177" s="1">
        <v>8.9</v>
      </c>
      <c r="C6177" s="1">
        <v>48</v>
      </c>
    </row>
    <row r="6178" spans="1:3">
      <c r="A6178" s="277">
        <v>40937.898368055554</v>
      </c>
      <c r="B6178" s="1">
        <v>8.9</v>
      </c>
      <c r="C6178" s="1">
        <v>48</v>
      </c>
    </row>
    <row r="6179" spans="1:3">
      <c r="A6179" s="277">
        <v>40937.91920138889</v>
      </c>
      <c r="B6179" s="1">
        <v>8.9</v>
      </c>
      <c r="C6179" s="1">
        <v>48</v>
      </c>
    </row>
    <row r="6180" spans="1:3">
      <c r="A6180" s="277">
        <v>40937.940034722225</v>
      </c>
      <c r="B6180" s="1">
        <v>9</v>
      </c>
      <c r="C6180" s="1">
        <v>48.1</v>
      </c>
    </row>
    <row r="6181" spans="1:3">
      <c r="A6181" s="277">
        <v>40937.960868055554</v>
      </c>
      <c r="B6181" s="1">
        <v>9</v>
      </c>
      <c r="C6181" s="1">
        <v>48.2</v>
      </c>
    </row>
    <row r="6182" spans="1:3">
      <c r="A6182" s="277">
        <v>40937.98170138889</v>
      </c>
      <c r="B6182" s="1">
        <v>9</v>
      </c>
      <c r="C6182" s="1">
        <v>48.3</v>
      </c>
    </row>
    <row r="6183" spans="1:3">
      <c r="A6183" s="277">
        <v>40938.002534722225</v>
      </c>
      <c r="B6183" s="1">
        <v>9</v>
      </c>
      <c r="C6183" s="1">
        <v>48.3</v>
      </c>
    </row>
    <row r="6184" spans="1:3">
      <c r="A6184" s="277">
        <v>40938.023368055554</v>
      </c>
      <c r="B6184" s="1">
        <v>9</v>
      </c>
      <c r="C6184" s="1">
        <v>48.2</v>
      </c>
    </row>
    <row r="6185" spans="1:3">
      <c r="A6185" s="277">
        <v>40938.04420138889</v>
      </c>
      <c r="B6185" s="1">
        <v>9</v>
      </c>
      <c r="C6185" s="1">
        <v>48.2</v>
      </c>
    </row>
    <row r="6186" spans="1:3">
      <c r="A6186" s="277">
        <v>40938.065034722225</v>
      </c>
      <c r="B6186" s="1">
        <v>9</v>
      </c>
      <c r="C6186" s="1">
        <v>48.1</v>
      </c>
    </row>
    <row r="6187" spans="1:3">
      <c r="A6187" s="277">
        <v>40938.085868055554</v>
      </c>
      <c r="B6187" s="1">
        <v>8.9</v>
      </c>
      <c r="C6187" s="1">
        <v>48.1</v>
      </c>
    </row>
    <row r="6188" spans="1:3">
      <c r="A6188" s="277">
        <v>40938.10670138889</v>
      </c>
      <c r="B6188" s="1">
        <v>8.9</v>
      </c>
      <c r="C6188" s="1">
        <v>48</v>
      </c>
    </row>
    <row r="6189" spans="1:3">
      <c r="A6189" s="277">
        <v>40938.127534722225</v>
      </c>
      <c r="B6189" s="1">
        <v>8.9</v>
      </c>
      <c r="C6189" s="1">
        <v>48</v>
      </c>
    </row>
    <row r="6190" spans="1:3">
      <c r="A6190" s="277">
        <v>40938.148368055554</v>
      </c>
      <c r="B6190" s="1">
        <v>8.8000000000000007</v>
      </c>
      <c r="C6190" s="1">
        <v>47.8</v>
      </c>
    </row>
    <row r="6191" spans="1:3">
      <c r="A6191" s="277">
        <v>40938.16920138889</v>
      </c>
      <c r="B6191" s="1">
        <v>8.6999999999999993</v>
      </c>
      <c r="C6191" s="1">
        <v>47.7</v>
      </c>
    </row>
    <row r="6192" spans="1:3">
      <c r="A6192" s="277">
        <v>40938.190034722225</v>
      </c>
      <c r="B6192" s="1">
        <v>8.6999999999999993</v>
      </c>
      <c r="C6192" s="1">
        <v>47.7</v>
      </c>
    </row>
    <row r="6193" spans="1:3">
      <c r="A6193" s="277">
        <v>40938.210868055554</v>
      </c>
      <c r="B6193" s="1">
        <v>8.6999999999999993</v>
      </c>
      <c r="C6193" s="1">
        <v>47.6</v>
      </c>
    </row>
    <row r="6194" spans="1:3">
      <c r="A6194" s="277">
        <v>40938.23170138889</v>
      </c>
      <c r="B6194" s="1">
        <v>8.6</v>
      </c>
      <c r="C6194" s="1">
        <v>47.5</v>
      </c>
    </row>
    <row r="6195" spans="1:3">
      <c r="A6195" s="277">
        <v>40938.252534722225</v>
      </c>
      <c r="B6195" s="1">
        <v>8.5</v>
      </c>
      <c r="C6195" s="1">
        <v>47.4</v>
      </c>
    </row>
    <row r="6196" spans="1:3">
      <c r="A6196" s="277">
        <v>40938.273368055554</v>
      </c>
      <c r="B6196" s="1">
        <v>8.5</v>
      </c>
      <c r="C6196" s="1">
        <v>47.2</v>
      </c>
    </row>
    <row r="6197" spans="1:3">
      <c r="A6197" s="277">
        <v>40938.29420138889</v>
      </c>
      <c r="B6197" s="1">
        <v>8.4</v>
      </c>
      <c r="C6197" s="1">
        <v>47.1</v>
      </c>
    </row>
    <row r="6198" spans="1:3">
      <c r="A6198" s="277">
        <v>40938.315034722225</v>
      </c>
      <c r="B6198" s="1">
        <v>8.3000000000000007</v>
      </c>
      <c r="C6198" s="1">
        <v>47</v>
      </c>
    </row>
    <row r="6199" spans="1:3">
      <c r="A6199" s="277">
        <v>40938.335868055554</v>
      </c>
      <c r="B6199" s="1">
        <v>8.3000000000000007</v>
      </c>
      <c r="C6199" s="1">
        <v>47</v>
      </c>
    </row>
    <row r="6200" spans="1:3">
      <c r="A6200" s="277">
        <v>40938.35670138889</v>
      </c>
      <c r="B6200" s="1">
        <v>8.3000000000000007</v>
      </c>
      <c r="C6200" s="1">
        <v>47</v>
      </c>
    </row>
    <row r="6201" spans="1:3">
      <c r="A6201" s="277">
        <v>40938.377534722225</v>
      </c>
      <c r="B6201" s="1">
        <v>8.3000000000000007</v>
      </c>
      <c r="C6201" s="1">
        <v>46.9</v>
      </c>
    </row>
    <row r="6202" spans="1:3">
      <c r="A6202" s="277">
        <v>40938.398368055554</v>
      </c>
      <c r="B6202" s="1">
        <v>8.3000000000000007</v>
      </c>
      <c r="C6202" s="1">
        <v>47</v>
      </c>
    </row>
    <row r="6203" spans="1:3">
      <c r="A6203" s="277">
        <v>40938.41920138889</v>
      </c>
      <c r="B6203" s="1">
        <v>8.4</v>
      </c>
      <c r="C6203" s="1">
        <v>47.2</v>
      </c>
    </row>
    <row r="6204" spans="1:3">
      <c r="A6204" s="277">
        <v>40938.440034722225</v>
      </c>
      <c r="B6204" s="1">
        <v>8.5</v>
      </c>
      <c r="C6204" s="1">
        <v>47.4</v>
      </c>
    </row>
    <row r="6205" spans="1:3">
      <c r="A6205" s="277">
        <v>40938.460868055554</v>
      </c>
      <c r="B6205" s="1">
        <v>8.6999999999999993</v>
      </c>
      <c r="C6205" s="1">
        <v>47.6</v>
      </c>
    </row>
    <row r="6206" spans="1:3">
      <c r="A6206" s="277">
        <v>40938.48170138889</v>
      </c>
      <c r="B6206" s="1">
        <v>8.9</v>
      </c>
      <c r="C6206" s="1">
        <v>48</v>
      </c>
    </row>
    <row r="6207" spans="1:3">
      <c r="A6207" s="277">
        <v>40938.502534722225</v>
      </c>
      <c r="B6207" s="1">
        <v>9</v>
      </c>
      <c r="C6207" s="1">
        <v>48.3</v>
      </c>
    </row>
    <row r="6208" spans="1:3">
      <c r="A6208" s="277">
        <v>40938.523368055554</v>
      </c>
      <c r="B6208" s="1">
        <v>9.1999999999999993</v>
      </c>
      <c r="C6208" s="1">
        <v>48.5</v>
      </c>
    </row>
    <row r="6209" spans="1:3">
      <c r="A6209" s="277">
        <v>40938.54420138889</v>
      </c>
      <c r="B6209" s="1">
        <v>9.3000000000000007</v>
      </c>
      <c r="C6209" s="1">
        <v>48.7</v>
      </c>
    </row>
    <row r="6210" spans="1:3">
      <c r="A6210" s="277">
        <v>40938.565034722225</v>
      </c>
      <c r="B6210" s="1">
        <v>9.4</v>
      </c>
      <c r="C6210" s="1">
        <v>48.9</v>
      </c>
    </row>
    <row r="6211" spans="1:3">
      <c r="A6211" s="277">
        <v>40938.585868055554</v>
      </c>
      <c r="B6211" s="1">
        <v>9.5</v>
      </c>
      <c r="C6211" s="1">
        <v>49.1</v>
      </c>
    </row>
    <row r="6212" spans="1:3">
      <c r="A6212" s="277">
        <v>40938.60670138889</v>
      </c>
      <c r="B6212" s="1">
        <v>9.6</v>
      </c>
      <c r="C6212" s="1">
        <v>49.3</v>
      </c>
    </row>
    <row r="6213" spans="1:3">
      <c r="A6213" s="277">
        <v>40938.627534722225</v>
      </c>
      <c r="B6213" s="1">
        <v>9.6999999999999993</v>
      </c>
      <c r="C6213" s="1">
        <v>49.4</v>
      </c>
    </row>
    <row r="6214" spans="1:3">
      <c r="A6214" s="277">
        <v>40938.648368055554</v>
      </c>
      <c r="B6214" s="1">
        <v>9.6999999999999993</v>
      </c>
      <c r="C6214" s="1">
        <v>49.5</v>
      </c>
    </row>
    <row r="6215" spans="1:3">
      <c r="A6215" s="277">
        <v>40938.66920138889</v>
      </c>
      <c r="B6215" s="1">
        <v>9.6999999999999993</v>
      </c>
      <c r="C6215" s="1">
        <v>49.5</v>
      </c>
    </row>
    <row r="6216" spans="1:3">
      <c r="A6216" s="277">
        <v>40938.690034722225</v>
      </c>
      <c r="B6216" s="1">
        <v>9.6999999999999993</v>
      </c>
      <c r="C6216" s="1">
        <v>49.4</v>
      </c>
    </row>
    <row r="6217" spans="1:3">
      <c r="A6217" s="277">
        <v>40938.710868055554</v>
      </c>
      <c r="B6217" s="1">
        <v>9.6999999999999993</v>
      </c>
      <c r="C6217" s="1">
        <v>49.4</v>
      </c>
    </row>
    <row r="6218" spans="1:3">
      <c r="A6218" s="277">
        <v>40938.73170138889</v>
      </c>
      <c r="B6218" s="1">
        <v>9.6</v>
      </c>
      <c r="C6218" s="1">
        <v>49.3</v>
      </c>
    </row>
    <row r="6219" spans="1:3">
      <c r="A6219" s="277">
        <v>40938.752534722225</v>
      </c>
      <c r="B6219" s="1">
        <v>9.6</v>
      </c>
      <c r="C6219" s="1">
        <v>49.2</v>
      </c>
    </row>
    <row r="6220" spans="1:3">
      <c r="A6220" s="277">
        <v>40938.773368055554</v>
      </c>
      <c r="B6220" s="1">
        <v>9.5</v>
      </c>
      <c r="C6220" s="1">
        <v>49.2</v>
      </c>
    </row>
    <row r="6221" spans="1:3">
      <c r="A6221" s="277">
        <v>40938.79420138889</v>
      </c>
      <c r="B6221" s="1">
        <v>9.4</v>
      </c>
      <c r="C6221" s="1">
        <v>49</v>
      </c>
    </row>
    <row r="6222" spans="1:3">
      <c r="A6222" s="277">
        <v>40938.815034722225</v>
      </c>
      <c r="B6222" s="1">
        <v>9.4</v>
      </c>
      <c r="C6222" s="1">
        <v>48.8</v>
      </c>
    </row>
    <row r="6223" spans="1:3">
      <c r="A6223" s="277">
        <v>40938.835868055554</v>
      </c>
      <c r="B6223" s="1">
        <v>9.3000000000000007</v>
      </c>
      <c r="C6223" s="1">
        <v>48.7</v>
      </c>
    </row>
    <row r="6224" spans="1:3">
      <c r="A6224" s="277">
        <v>40938.85670138889</v>
      </c>
      <c r="B6224" s="1">
        <v>9.3000000000000007</v>
      </c>
      <c r="C6224" s="1">
        <v>48.7</v>
      </c>
    </row>
    <row r="6225" spans="1:3">
      <c r="A6225" s="277">
        <v>40938.877534722225</v>
      </c>
      <c r="B6225" s="1">
        <v>9.1999999999999993</v>
      </c>
      <c r="C6225" s="1">
        <v>48.6</v>
      </c>
    </row>
    <row r="6226" spans="1:3">
      <c r="A6226" s="277">
        <v>40938.898368055554</v>
      </c>
      <c r="B6226" s="1">
        <v>9.1999999999999993</v>
      </c>
      <c r="C6226" s="1">
        <v>48.6</v>
      </c>
    </row>
    <row r="6227" spans="1:3">
      <c r="A6227" s="277">
        <v>40938.91920138889</v>
      </c>
      <c r="B6227" s="1">
        <v>9.1999999999999993</v>
      </c>
      <c r="C6227" s="1">
        <v>48.6</v>
      </c>
    </row>
    <row r="6228" spans="1:3">
      <c r="A6228" s="277">
        <v>40938.940034722225</v>
      </c>
      <c r="B6228" s="1">
        <v>9.1999999999999993</v>
      </c>
      <c r="C6228" s="1">
        <v>48.5</v>
      </c>
    </row>
    <row r="6229" spans="1:3">
      <c r="A6229" s="277">
        <v>40938.960868055554</v>
      </c>
      <c r="B6229" s="1">
        <v>9.1</v>
      </c>
      <c r="C6229" s="1">
        <v>48.4</v>
      </c>
    </row>
    <row r="6230" spans="1:3">
      <c r="A6230" s="277">
        <v>40938.98170138889</v>
      </c>
      <c r="B6230" s="1">
        <v>9.1</v>
      </c>
      <c r="C6230" s="1">
        <v>48.4</v>
      </c>
    </row>
    <row r="6231" spans="1:3">
      <c r="A6231" s="277">
        <v>40939.002534722225</v>
      </c>
      <c r="B6231" s="1">
        <v>9</v>
      </c>
      <c r="C6231" s="1">
        <v>48.3</v>
      </c>
    </row>
    <row r="6232" spans="1:3">
      <c r="A6232" s="277">
        <v>40939.023368055554</v>
      </c>
      <c r="B6232" s="1">
        <v>9</v>
      </c>
      <c r="C6232" s="1">
        <v>48.2</v>
      </c>
    </row>
    <row r="6233" spans="1:3">
      <c r="A6233" s="277">
        <v>40939.04420138889</v>
      </c>
      <c r="B6233" s="1">
        <v>9</v>
      </c>
      <c r="C6233" s="1">
        <v>48.1</v>
      </c>
    </row>
    <row r="6234" spans="1:3">
      <c r="A6234" s="277">
        <v>40939.065034722225</v>
      </c>
      <c r="B6234" s="1">
        <v>8.9</v>
      </c>
      <c r="C6234" s="1">
        <v>48</v>
      </c>
    </row>
    <row r="6235" spans="1:3">
      <c r="A6235" s="277">
        <v>40939.085868055554</v>
      </c>
      <c r="B6235" s="1">
        <v>8.8000000000000007</v>
      </c>
      <c r="C6235" s="1">
        <v>47.9</v>
      </c>
    </row>
    <row r="6236" spans="1:3">
      <c r="A6236" s="277">
        <v>40939.10670138889</v>
      </c>
      <c r="B6236" s="1">
        <v>8.8000000000000007</v>
      </c>
      <c r="C6236" s="1">
        <v>47.8</v>
      </c>
    </row>
    <row r="6237" spans="1:3">
      <c r="A6237" s="277">
        <v>40939.127534722225</v>
      </c>
      <c r="B6237" s="1">
        <v>8.6999999999999993</v>
      </c>
      <c r="C6237" s="1">
        <v>47.7</v>
      </c>
    </row>
    <row r="6238" spans="1:3">
      <c r="A6238" s="277">
        <v>40939.148368055554</v>
      </c>
      <c r="B6238" s="1">
        <v>8.6999999999999993</v>
      </c>
      <c r="C6238" s="1">
        <v>47.6</v>
      </c>
    </row>
    <row r="6239" spans="1:3">
      <c r="A6239" s="277">
        <v>40939.16920138889</v>
      </c>
      <c r="B6239" s="1">
        <v>8.6</v>
      </c>
      <c r="C6239" s="1">
        <v>47.5</v>
      </c>
    </row>
    <row r="6240" spans="1:3">
      <c r="A6240" s="277">
        <v>40939.190034722225</v>
      </c>
      <c r="B6240" s="1">
        <v>8.5</v>
      </c>
      <c r="C6240" s="1">
        <v>47.4</v>
      </c>
    </row>
    <row r="6241" spans="1:3">
      <c r="A6241" s="277">
        <v>40939.210868055554</v>
      </c>
      <c r="B6241" s="1">
        <v>8.4</v>
      </c>
      <c r="C6241" s="1">
        <v>47.2</v>
      </c>
    </row>
    <row r="6242" spans="1:3">
      <c r="A6242" s="277">
        <v>40939.23170138889</v>
      </c>
      <c r="B6242" s="1">
        <v>8.4</v>
      </c>
      <c r="C6242" s="1">
        <v>47.1</v>
      </c>
    </row>
    <row r="6243" spans="1:3">
      <c r="A6243" s="277">
        <v>40939.252534722225</v>
      </c>
      <c r="B6243" s="1">
        <v>8.3000000000000007</v>
      </c>
      <c r="C6243" s="1">
        <v>46.9</v>
      </c>
    </row>
    <row r="6244" spans="1:3">
      <c r="A6244" s="277">
        <v>40939.273368055554</v>
      </c>
      <c r="B6244" s="1">
        <v>8.1999999999999993</v>
      </c>
      <c r="C6244" s="1">
        <v>46.8</v>
      </c>
    </row>
    <row r="6245" spans="1:3">
      <c r="A6245" s="277">
        <v>40939.29420138889</v>
      </c>
      <c r="B6245" s="1">
        <v>8.1999999999999993</v>
      </c>
      <c r="C6245" s="1">
        <v>46.7</v>
      </c>
    </row>
    <row r="6246" spans="1:3">
      <c r="A6246" s="277">
        <v>40939.315034722225</v>
      </c>
      <c r="B6246" s="1">
        <v>8.1</v>
      </c>
      <c r="C6246" s="1">
        <v>46.6</v>
      </c>
    </row>
    <row r="6247" spans="1:3">
      <c r="A6247" s="277">
        <v>40939.335868055554</v>
      </c>
      <c r="B6247" s="1">
        <v>8</v>
      </c>
      <c r="C6247" s="1">
        <v>46.5</v>
      </c>
    </row>
    <row r="6248" spans="1:3">
      <c r="A6248" s="277">
        <v>40939.35670138889</v>
      </c>
      <c r="B6248" s="1">
        <v>8</v>
      </c>
      <c r="C6248" s="1">
        <v>46.3</v>
      </c>
    </row>
    <row r="6249" spans="1:3">
      <c r="A6249" s="277">
        <v>40939.377534722225</v>
      </c>
      <c r="B6249" s="1">
        <v>7.9</v>
      </c>
      <c r="C6249" s="1">
        <v>46.3</v>
      </c>
    </row>
    <row r="6250" spans="1:3">
      <c r="A6250" s="277">
        <v>40939.398368055554</v>
      </c>
      <c r="B6250" s="1">
        <v>8</v>
      </c>
      <c r="C6250" s="1">
        <v>46.4</v>
      </c>
    </row>
    <row r="6251" spans="1:3">
      <c r="A6251" s="277">
        <v>40939.41920138889</v>
      </c>
      <c r="B6251" s="1">
        <v>8.1</v>
      </c>
      <c r="C6251" s="1">
        <v>46.6</v>
      </c>
    </row>
    <row r="6252" spans="1:3">
      <c r="A6252" s="277">
        <v>40939.440034722225</v>
      </c>
      <c r="B6252" s="1">
        <v>8.1999999999999993</v>
      </c>
      <c r="C6252" s="1">
        <v>46.8</v>
      </c>
    </row>
    <row r="6253" spans="1:3">
      <c r="A6253" s="277">
        <v>40939.460868055554</v>
      </c>
      <c r="B6253" s="1">
        <v>8.4</v>
      </c>
      <c r="C6253" s="1">
        <v>47.1</v>
      </c>
    </row>
    <row r="6254" spans="1:3">
      <c r="A6254" s="277">
        <v>40939.48170138889</v>
      </c>
      <c r="B6254" s="1">
        <v>8.5</v>
      </c>
      <c r="C6254" s="1">
        <v>47.3</v>
      </c>
    </row>
    <row r="6255" spans="1:3">
      <c r="A6255" s="277">
        <v>40939.502534722225</v>
      </c>
      <c r="B6255" s="1">
        <v>8.6</v>
      </c>
      <c r="C6255" s="1">
        <v>47.6</v>
      </c>
    </row>
    <row r="6256" spans="1:3">
      <c r="A6256" s="277">
        <v>40939.523368055554</v>
      </c>
      <c r="B6256" s="1">
        <v>8.8000000000000007</v>
      </c>
      <c r="C6256" s="1">
        <v>47.8</v>
      </c>
    </row>
    <row r="6257" spans="1:3">
      <c r="A6257" s="277">
        <v>40939.54420138889</v>
      </c>
      <c r="B6257" s="1">
        <v>8.9</v>
      </c>
      <c r="C6257" s="1">
        <v>48.1</v>
      </c>
    </row>
    <row r="6258" spans="1:3">
      <c r="A6258" s="277">
        <v>40939.565034722225</v>
      </c>
      <c r="B6258" s="1">
        <v>9.1</v>
      </c>
      <c r="C6258" s="1">
        <v>48.4</v>
      </c>
    </row>
    <row r="6259" spans="1:3">
      <c r="A6259" s="277">
        <v>40939.585868055554</v>
      </c>
      <c r="B6259" s="1">
        <v>9.1999999999999993</v>
      </c>
      <c r="C6259" s="1">
        <v>48.5</v>
      </c>
    </row>
    <row r="6260" spans="1:3">
      <c r="A6260" s="277">
        <v>40939.60670138889</v>
      </c>
      <c r="B6260" s="1">
        <v>9.3000000000000007</v>
      </c>
      <c r="C6260" s="1">
        <v>48.7</v>
      </c>
    </row>
    <row r="6261" spans="1:3">
      <c r="A6261" s="277">
        <v>40939.627534722225</v>
      </c>
      <c r="B6261" s="1">
        <v>9.3000000000000007</v>
      </c>
      <c r="C6261" s="1">
        <v>48.7</v>
      </c>
    </row>
    <row r="6262" spans="1:3">
      <c r="A6262" s="277">
        <v>40939.648368055554</v>
      </c>
      <c r="B6262" s="1">
        <v>9.3000000000000007</v>
      </c>
      <c r="C6262" s="1">
        <v>48.7</v>
      </c>
    </row>
    <row r="6263" spans="1:3">
      <c r="A6263" s="277">
        <v>40939.66920138889</v>
      </c>
      <c r="B6263" s="1">
        <v>9.3000000000000007</v>
      </c>
      <c r="C6263" s="1">
        <v>48.7</v>
      </c>
    </row>
    <row r="6264" spans="1:3">
      <c r="A6264" s="277">
        <v>40939.690034722225</v>
      </c>
      <c r="B6264" s="1">
        <v>9.3000000000000007</v>
      </c>
      <c r="C6264" s="1">
        <v>48.7</v>
      </c>
    </row>
    <row r="6265" spans="1:3">
      <c r="A6265" s="277">
        <v>40939.710868055554</v>
      </c>
      <c r="B6265" s="1">
        <v>9.3000000000000007</v>
      </c>
      <c r="C6265" s="1">
        <v>48.7</v>
      </c>
    </row>
    <row r="6266" spans="1:3">
      <c r="A6266" s="277">
        <v>40939.73170138889</v>
      </c>
      <c r="B6266" s="1">
        <v>9.3000000000000007</v>
      </c>
      <c r="C6266" s="1">
        <v>48.7</v>
      </c>
    </row>
    <row r="6267" spans="1:3">
      <c r="A6267" s="277">
        <v>40939.752534722225</v>
      </c>
      <c r="B6267" s="1">
        <v>9.1999999999999993</v>
      </c>
      <c r="C6267" s="1">
        <v>48.6</v>
      </c>
    </row>
    <row r="6268" spans="1:3">
      <c r="A6268" s="277">
        <v>40939.773368055554</v>
      </c>
      <c r="B6268" s="1">
        <v>9.1999999999999993</v>
      </c>
      <c r="C6268" s="1">
        <v>48.5</v>
      </c>
    </row>
    <row r="6269" spans="1:3">
      <c r="A6269" s="277">
        <v>40939.79420138889</v>
      </c>
      <c r="B6269" s="1">
        <v>9.1</v>
      </c>
      <c r="C6269" s="1">
        <v>48.4</v>
      </c>
    </row>
    <row r="6270" spans="1:3">
      <c r="A6270" s="277">
        <v>40939.815034722225</v>
      </c>
      <c r="B6270" s="1">
        <v>9.1</v>
      </c>
      <c r="C6270" s="1">
        <v>48.4</v>
      </c>
    </row>
    <row r="6271" spans="1:3">
      <c r="A6271" s="277">
        <v>40939.835868055554</v>
      </c>
      <c r="B6271" s="1">
        <v>9.1</v>
      </c>
      <c r="C6271" s="1">
        <v>48.5</v>
      </c>
    </row>
    <row r="6272" spans="1:3">
      <c r="A6272" s="277">
        <v>40939.85670138889</v>
      </c>
      <c r="B6272" s="1">
        <v>9.1999999999999993</v>
      </c>
      <c r="C6272" s="1">
        <v>48.5</v>
      </c>
    </row>
    <row r="6273" spans="1:3">
      <c r="A6273" s="277">
        <v>40939.877534722225</v>
      </c>
      <c r="B6273" s="1">
        <v>9.1999999999999993</v>
      </c>
      <c r="C6273" s="1">
        <v>48.6</v>
      </c>
    </row>
    <row r="6274" spans="1:3">
      <c r="A6274" s="277">
        <v>40939.898368055554</v>
      </c>
      <c r="B6274" s="1">
        <v>9.1999999999999993</v>
      </c>
      <c r="C6274" s="1">
        <v>48.6</v>
      </c>
    </row>
    <row r="6275" spans="1:3">
      <c r="A6275" s="277">
        <v>40939.91920138889</v>
      </c>
      <c r="B6275" s="1">
        <v>9.1999999999999993</v>
      </c>
      <c r="C6275" s="1">
        <v>48.6</v>
      </c>
    </row>
    <row r="6276" spans="1:3">
      <c r="A6276" s="277">
        <v>40939.940034722225</v>
      </c>
      <c r="B6276" s="1">
        <v>9.3000000000000007</v>
      </c>
      <c r="C6276" s="1">
        <v>48.7</v>
      </c>
    </row>
    <row r="6277" spans="1:3">
      <c r="A6277" s="277">
        <v>40939.960868055554</v>
      </c>
      <c r="B6277" s="1">
        <v>9.3000000000000007</v>
      </c>
      <c r="C6277" s="1">
        <v>48.8</v>
      </c>
    </row>
    <row r="6278" spans="1:3">
      <c r="A6278" s="277">
        <v>40939.98170138889</v>
      </c>
      <c r="B6278" s="1">
        <v>9.3000000000000007</v>
      </c>
      <c r="C6278" s="1">
        <v>48.8</v>
      </c>
    </row>
    <row r="6279" spans="1:3">
      <c r="A6279" s="277">
        <v>40940.002534722225</v>
      </c>
      <c r="B6279" s="1">
        <v>9.4</v>
      </c>
      <c r="C6279" s="1">
        <v>48.9</v>
      </c>
    </row>
    <row r="6280" spans="1:3">
      <c r="A6280" s="277">
        <v>40940.023368055554</v>
      </c>
      <c r="B6280" s="1">
        <v>9.4</v>
      </c>
      <c r="C6280" s="1">
        <v>48.9</v>
      </c>
    </row>
    <row r="6281" spans="1:3">
      <c r="A6281" s="277">
        <v>40940.04420138889</v>
      </c>
      <c r="B6281" s="1">
        <v>9.4</v>
      </c>
      <c r="C6281" s="1">
        <v>49</v>
      </c>
    </row>
    <row r="6282" spans="1:3">
      <c r="A6282" s="277">
        <v>40940.065034722225</v>
      </c>
      <c r="B6282" s="1">
        <v>9.4</v>
      </c>
      <c r="C6282" s="1">
        <v>48.9</v>
      </c>
    </row>
    <row r="6283" spans="1:3">
      <c r="A6283" s="277">
        <v>40940.085868055554</v>
      </c>
      <c r="B6283" s="1">
        <v>9.4</v>
      </c>
      <c r="C6283" s="1">
        <v>48.9</v>
      </c>
    </row>
    <row r="6284" spans="1:3">
      <c r="A6284" s="277">
        <v>40940.10670138889</v>
      </c>
      <c r="B6284" s="1">
        <v>9.4</v>
      </c>
      <c r="C6284" s="1">
        <v>49</v>
      </c>
    </row>
    <row r="6285" spans="1:3">
      <c r="A6285" s="277">
        <v>40940.127534722225</v>
      </c>
      <c r="B6285" s="1">
        <v>9.5</v>
      </c>
      <c r="C6285" s="1">
        <v>49</v>
      </c>
    </row>
    <row r="6286" spans="1:3">
      <c r="A6286" s="277">
        <v>40940.148368055554</v>
      </c>
      <c r="B6286" s="1">
        <v>9.5</v>
      </c>
      <c r="C6286" s="1">
        <v>49</v>
      </c>
    </row>
    <row r="6287" spans="1:3">
      <c r="A6287" s="277">
        <v>40940.16920138889</v>
      </c>
      <c r="B6287" s="1">
        <v>9.4</v>
      </c>
      <c r="C6287" s="1">
        <v>48.9</v>
      </c>
    </row>
    <row r="6288" spans="1:3">
      <c r="A6288" s="277">
        <v>40940.190034722225</v>
      </c>
      <c r="B6288" s="1">
        <v>9.3000000000000007</v>
      </c>
      <c r="C6288" s="1">
        <v>48.8</v>
      </c>
    </row>
    <row r="6289" spans="1:3">
      <c r="A6289" s="277">
        <v>40940.210868055554</v>
      </c>
      <c r="B6289" s="1">
        <v>9.3000000000000007</v>
      </c>
      <c r="C6289" s="1">
        <v>48.7</v>
      </c>
    </row>
    <row r="6290" spans="1:3">
      <c r="A6290" s="277">
        <v>40940.23170138889</v>
      </c>
      <c r="B6290" s="1">
        <v>9.3000000000000007</v>
      </c>
      <c r="C6290" s="1">
        <v>48.7</v>
      </c>
    </row>
    <row r="6291" spans="1:3">
      <c r="A6291" s="277">
        <v>40940.252534722225</v>
      </c>
      <c r="B6291" s="1">
        <v>9.3000000000000007</v>
      </c>
      <c r="C6291" s="1">
        <v>48.7</v>
      </c>
    </row>
    <row r="6292" spans="1:3">
      <c r="A6292" s="277">
        <v>40940.273368055554</v>
      </c>
      <c r="B6292" s="1">
        <v>9.1999999999999993</v>
      </c>
      <c r="C6292" s="1">
        <v>48.6</v>
      </c>
    </row>
    <row r="6293" spans="1:3">
      <c r="A6293" s="277">
        <v>40940.29420138889</v>
      </c>
      <c r="B6293" s="1">
        <v>9.1999999999999993</v>
      </c>
      <c r="C6293" s="1">
        <v>48.6</v>
      </c>
    </row>
    <row r="6294" spans="1:3">
      <c r="A6294" s="277">
        <v>40940.315034722225</v>
      </c>
      <c r="B6294" s="1">
        <v>9.1999999999999993</v>
      </c>
      <c r="C6294" s="1">
        <v>48.5</v>
      </c>
    </row>
    <row r="6295" spans="1:3">
      <c r="A6295" s="277">
        <v>40940.335868055554</v>
      </c>
      <c r="B6295" s="1">
        <v>9.1999999999999993</v>
      </c>
      <c r="C6295" s="1">
        <v>48.5</v>
      </c>
    </row>
    <row r="6296" spans="1:3">
      <c r="A6296" s="277">
        <v>40940.35670138889</v>
      </c>
      <c r="B6296" s="1">
        <v>9.1999999999999993</v>
      </c>
      <c r="C6296" s="1">
        <v>48.5</v>
      </c>
    </row>
    <row r="6297" spans="1:3">
      <c r="A6297" s="277">
        <v>40940.377534722225</v>
      </c>
      <c r="B6297" s="1">
        <v>9.1999999999999993</v>
      </c>
      <c r="C6297" s="1">
        <v>48.6</v>
      </c>
    </row>
    <row r="6298" spans="1:3">
      <c r="A6298" s="277">
        <v>40940.398368055554</v>
      </c>
      <c r="B6298" s="1">
        <v>9.3000000000000007</v>
      </c>
      <c r="C6298" s="1">
        <v>48.8</v>
      </c>
    </row>
    <row r="6299" spans="1:3">
      <c r="A6299" s="277">
        <v>40940.41920138889</v>
      </c>
      <c r="B6299" s="1">
        <v>9.4</v>
      </c>
      <c r="C6299" s="1">
        <v>48.9</v>
      </c>
    </row>
    <row r="6300" spans="1:3">
      <c r="A6300" s="277">
        <v>40940.440034722225</v>
      </c>
      <c r="B6300" s="1">
        <v>9.5</v>
      </c>
      <c r="C6300" s="1">
        <v>49</v>
      </c>
    </row>
    <row r="6301" spans="1:3">
      <c r="A6301" s="277">
        <v>40940.460868055554</v>
      </c>
      <c r="B6301" s="1">
        <v>9.6</v>
      </c>
      <c r="C6301" s="1">
        <v>49.2</v>
      </c>
    </row>
    <row r="6302" spans="1:3">
      <c r="A6302" s="277">
        <v>40940.48170138889</v>
      </c>
      <c r="B6302" s="1">
        <v>9.8000000000000007</v>
      </c>
      <c r="C6302" s="1">
        <v>49.6</v>
      </c>
    </row>
    <row r="6303" spans="1:3">
      <c r="A6303" s="277">
        <v>40940.502534722225</v>
      </c>
      <c r="B6303" s="1">
        <v>10.1</v>
      </c>
      <c r="C6303" s="1">
        <v>50.1</v>
      </c>
    </row>
    <row r="6304" spans="1:3">
      <c r="A6304" s="277">
        <v>40940.523368055554</v>
      </c>
      <c r="B6304" s="1">
        <v>10.199999999999999</v>
      </c>
      <c r="C6304" s="1">
        <v>50.4</v>
      </c>
    </row>
    <row r="6305" spans="1:3">
      <c r="A6305" s="277">
        <v>40940.54420138889</v>
      </c>
      <c r="B6305" s="1">
        <v>10.4</v>
      </c>
      <c r="C6305" s="1">
        <v>50.7</v>
      </c>
    </row>
    <row r="6306" spans="1:3">
      <c r="A6306" s="277">
        <v>40940.565034722225</v>
      </c>
      <c r="B6306" s="1">
        <v>10.4</v>
      </c>
      <c r="C6306" s="1">
        <v>50.8</v>
      </c>
    </row>
    <row r="6307" spans="1:3">
      <c r="A6307" s="277">
        <v>40940.585868055554</v>
      </c>
      <c r="B6307" s="1">
        <v>10.5</v>
      </c>
      <c r="C6307" s="1">
        <v>50.8</v>
      </c>
    </row>
    <row r="6308" spans="1:3">
      <c r="A6308" s="277">
        <v>40940.60670138889</v>
      </c>
      <c r="B6308" s="1">
        <v>10.5</v>
      </c>
      <c r="C6308" s="1">
        <v>50.9</v>
      </c>
    </row>
    <row r="6309" spans="1:3">
      <c r="A6309" s="277">
        <v>40940.627534722225</v>
      </c>
      <c r="B6309" s="1">
        <v>10.5</v>
      </c>
      <c r="C6309" s="1">
        <v>50.9</v>
      </c>
    </row>
    <row r="6310" spans="1:3">
      <c r="A6310" s="277">
        <v>40940.648368055554</v>
      </c>
      <c r="B6310" s="1">
        <v>10.6</v>
      </c>
      <c r="C6310" s="1">
        <v>51</v>
      </c>
    </row>
    <row r="6311" spans="1:3">
      <c r="A6311" s="277">
        <v>40940.66920138889</v>
      </c>
      <c r="B6311" s="1">
        <v>10.6</v>
      </c>
      <c r="C6311" s="1">
        <v>51.1</v>
      </c>
    </row>
    <row r="6312" spans="1:3">
      <c r="A6312" s="277">
        <v>40940.690034722225</v>
      </c>
      <c r="B6312" s="1">
        <v>10.6</v>
      </c>
      <c r="C6312" s="1">
        <v>51</v>
      </c>
    </row>
    <row r="6313" spans="1:3">
      <c r="A6313" s="277">
        <v>40940.710868055554</v>
      </c>
      <c r="B6313" s="1">
        <v>10.5</v>
      </c>
      <c r="C6313" s="1">
        <v>50.9</v>
      </c>
    </row>
    <row r="6314" spans="1:3">
      <c r="A6314" s="277">
        <v>40940.73170138889</v>
      </c>
      <c r="B6314" s="1">
        <v>10.4</v>
      </c>
      <c r="C6314" s="1">
        <v>50.8</v>
      </c>
    </row>
    <row r="6315" spans="1:3">
      <c r="A6315" s="277">
        <v>40940.752534722225</v>
      </c>
      <c r="B6315" s="1">
        <v>10.3</v>
      </c>
      <c r="C6315" s="1">
        <v>50.6</v>
      </c>
    </row>
    <row r="6316" spans="1:3">
      <c r="A6316" s="277">
        <v>40940.773368055554</v>
      </c>
      <c r="B6316" s="1">
        <v>10.199999999999999</v>
      </c>
      <c r="C6316" s="1">
        <v>50.4</v>
      </c>
    </row>
    <row r="6317" spans="1:3">
      <c r="A6317" s="277">
        <v>40940.79420138889</v>
      </c>
      <c r="B6317" s="1">
        <v>10.199999999999999</v>
      </c>
      <c r="C6317" s="1">
        <v>50.4</v>
      </c>
    </row>
    <row r="6318" spans="1:3">
      <c r="A6318" s="277">
        <v>40940.815034722225</v>
      </c>
      <c r="B6318" s="1">
        <v>10.1</v>
      </c>
      <c r="C6318" s="1">
        <v>50.2</v>
      </c>
    </row>
    <row r="6319" spans="1:3">
      <c r="A6319" s="277">
        <v>40940.835868055554</v>
      </c>
      <c r="B6319" s="1">
        <v>10.1</v>
      </c>
      <c r="C6319" s="1">
        <v>50.1</v>
      </c>
    </row>
    <row r="6320" spans="1:3">
      <c r="A6320" s="277">
        <v>40940.85670138889</v>
      </c>
      <c r="B6320" s="1">
        <v>10</v>
      </c>
      <c r="C6320" s="1">
        <v>50</v>
      </c>
    </row>
    <row r="6321" spans="1:3">
      <c r="A6321" s="277">
        <v>40940.877534722225</v>
      </c>
      <c r="B6321" s="1">
        <v>9.9</v>
      </c>
      <c r="C6321" s="1">
        <v>49.8</v>
      </c>
    </row>
    <row r="6322" spans="1:3">
      <c r="A6322" s="277">
        <v>40940.898368055554</v>
      </c>
      <c r="B6322" s="1">
        <v>9.9</v>
      </c>
      <c r="C6322" s="1">
        <v>49.8</v>
      </c>
    </row>
    <row r="6323" spans="1:3">
      <c r="A6323" s="277">
        <v>40940.91920138889</v>
      </c>
      <c r="B6323" s="1">
        <v>9.9</v>
      </c>
      <c r="C6323" s="1">
        <v>49.7</v>
      </c>
    </row>
    <row r="6324" spans="1:3">
      <c r="A6324" s="277">
        <v>40940.940034722225</v>
      </c>
      <c r="B6324" s="1">
        <v>9.8000000000000007</v>
      </c>
      <c r="C6324" s="1">
        <v>49.6</v>
      </c>
    </row>
    <row r="6325" spans="1:3">
      <c r="A6325" s="277">
        <v>40940.960868055554</v>
      </c>
      <c r="B6325" s="1">
        <v>9.8000000000000007</v>
      </c>
      <c r="C6325" s="1">
        <v>49.6</v>
      </c>
    </row>
    <row r="6326" spans="1:3">
      <c r="A6326" s="277">
        <v>40940.98170138889</v>
      </c>
      <c r="B6326" s="1">
        <v>9.6999999999999993</v>
      </c>
      <c r="C6326" s="1">
        <v>49.4</v>
      </c>
    </row>
    <row r="6327" spans="1:3">
      <c r="A6327" s="277">
        <v>40941.002534722225</v>
      </c>
      <c r="B6327" s="1">
        <v>9.6</v>
      </c>
      <c r="C6327" s="1">
        <v>49.3</v>
      </c>
    </row>
    <row r="6328" spans="1:3">
      <c r="A6328" s="277">
        <v>40941.023368055554</v>
      </c>
      <c r="B6328" s="1">
        <v>9.5</v>
      </c>
      <c r="C6328" s="1">
        <v>49.2</v>
      </c>
    </row>
    <row r="6329" spans="1:3">
      <c r="A6329" s="277">
        <v>40941.04420138889</v>
      </c>
      <c r="B6329" s="1">
        <v>9.5</v>
      </c>
      <c r="C6329" s="1">
        <v>49</v>
      </c>
    </row>
    <row r="6330" spans="1:3">
      <c r="A6330" s="277">
        <v>40941.065034722225</v>
      </c>
      <c r="B6330" s="1">
        <v>9.4</v>
      </c>
      <c r="C6330" s="1">
        <v>48.9</v>
      </c>
    </row>
    <row r="6331" spans="1:3">
      <c r="A6331" s="277">
        <v>40941.085868055554</v>
      </c>
      <c r="B6331" s="1">
        <v>9.3000000000000007</v>
      </c>
      <c r="C6331" s="1">
        <v>48.7</v>
      </c>
    </row>
    <row r="6332" spans="1:3">
      <c r="A6332" s="277">
        <v>40941.10670138889</v>
      </c>
      <c r="B6332" s="1">
        <v>9.1999999999999993</v>
      </c>
      <c r="C6332" s="1">
        <v>48.6</v>
      </c>
    </row>
    <row r="6333" spans="1:3">
      <c r="A6333" s="277">
        <v>40941.127534722225</v>
      </c>
      <c r="B6333" s="1">
        <v>9.1</v>
      </c>
      <c r="C6333" s="1">
        <v>48.5</v>
      </c>
    </row>
    <row r="6334" spans="1:3">
      <c r="A6334" s="277">
        <v>40941.148368055554</v>
      </c>
      <c r="B6334" s="1">
        <v>9.1</v>
      </c>
      <c r="C6334" s="1">
        <v>48.4</v>
      </c>
    </row>
    <row r="6335" spans="1:3">
      <c r="A6335" s="277">
        <v>40941.16920138889</v>
      </c>
      <c r="B6335" s="1">
        <v>9</v>
      </c>
      <c r="C6335" s="1">
        <v>48.2</v>
      </c>
    </row>
    <row r="6336" spans="1:3">
      <c r="A6336" s="277">
        <v>40941.190034722225</v>
      </c>
      <c r="B6336" s="1">
        <v>8.9</v>
      </c>
      <c r="C6336" s="1">
        <v>48</v>
      </c>
    </row>
    <row r="6337" spans="1:3">
      <c r="A6337" s="277">
        <v>40941.210868055554</v>
      </c>
      <c r="B6337" s="1">
        <v>8.8000000000000007</v>
      </c>
      <c r="C6337" s="1">
        <v>47.9</v>
      </c>
    </row>
    <row r="6338" spans="1:3">
      <c r="A6338" s="277">
        <v>40941.23170138889</v>
      </c>
      <c r="B6338" s="1">
        <v>8.8000000000000007</v>
      </c>
      <c r="C6338" s="1">
        <v>47.8</v>
      </c>
    </row>
    <row r="6339" spans="1:3">
      <c r="A6339" s="277">
        <v>40941.252534722225</v>
      </c>
      <c r="B6339" s="1">
        <v>8.6999999999999993</v>
      </c>
      <c r="C6339" s="1">
        <v>47.7</v>
      </c>
    </row>
    <row r="6340" spans="1:3">
      <c r="A6340" s="277">
        <v>40941.273368055554</v>
      </c>
      <c r="B6340" s="1">
        <v>8.6</v>
      </c>
      <c r="C6340" s="1">
        <v>47.6</v>
      </c>
    </row>
    <row r="6341" spans="1:3">
      <c r="A6341" s="277">
        <v>40941.29420138889</v>
      </c>
      <c r="B6341" s="1">
        <v>8.6</v>
      </c>
      <c r="C6341" s="1">
        <v>47.4</v>
      </c>
    </row>
    <row r="6342" spans="1:3">
      <c r="A6342" s="277">
        <v>40941.315034722225</v>
      </c>
      <c r="B6342" s="1">
        <v>8.5</v>
      </c>
      <c r="C6342" s="1">
        <v>47.2</v>
      </c>
    </row>
    <row r="6343" spans="1:3">
      <c r="A6343" s="277">
        <v>40941.335868055554</v>
      </c>
      <c r="B6343" s="1">
        <v>8.4</v>
      </c>
      <c r="C6343" s="1">
        <v>47.2</v>
      </c>
    </row>
    <row r="6344" spans="1:3">
      <c r="A6344" s="277">
        <v>40941.35670138889</v>
      </c>
      <c r="B6344" s="1">
        <v>8.4</v>
      </c>
      <c r="C6344" s="1">
        <v>47.1</v>
      </c>
    </row>
    <row r="6345" spans="1:3">
      <c r="A6345" s="277">
        <v>40941.377534722225</v>
      </c>
      <c r="B6345" s="1">
        <v>8.4</v>
      </c>
      <c r="C6345" s="1">
        <v>47.1</v>
      </c>
    </row>
    <row r="6346" spans="1:3">
      <c r="A6346" s="277">
        <v>40941.398368055554</v>
      </c>
      <c r="B6346" s="1">
        <v>8.4</v>
      </c>
      <c r="C6346" s="1">
        <v>47.1</v>
      </c>
    </row>
    <row r="6347" spans="1:3">
      <c r="A6347" s="277">
        <v>40941.41920138889</v>
      </c>
      <c r="B6347" s="1">
        <v>8.5</v>
      </c>
      <c r="C6347" s="1">
        <v>47.2</v>
      </c>
    </row>
    <row r="6348" spans="1:3">
      <c r="A6348" s="277">
        <v>40941.440034722225</v>
      </c>
      <c r="B6348" s="1">
        <v>8.5</v>
      </c>
      <c r="C6348" s="1">
        <v>47.4</v>
      </c>
    </row>
    <row r="6349" spans="1:3">
      <c r="A6349" s="277">
        <v>40941.460868055554</v>
      </c>
      <c r="B6349" s="1">
        <v>8.6</v>
      </c>
      <c r="C6349" s="1">
        <v>47.6</v>
      </c>
    </row>
    <row r="6350" spans="1:3">
      <c r="A6350" s="277">
        <v>40941.48170138889</v>
      </c>
      <c r="B6350" s="1">
        <v>8.6999999999999993</v>
      </c>
      <c r="C6350" s="1">
        <v>47.7</v>
      </c>
    </row>
    <row r="6351" spans="1:3">
      <c r="A6351" s="277">
        <v>40941.502534722225</v>
      </c>
      <c r="B6351" s="1">
        <v>8.9</v>
      </c>
      <c r="C6351" s="1">
        <v>48</v>
      </c>
    </row>
    <row r="6352" spans="1:3">
      <c r="A6352" s="277">
        <v>40941.523368055554</v>
      </c>
      <c r="B6352" s="1">
        <v>9.1</v>
      </c>
      <c r="C6352" s="1">
        <v>48.4</v>
      </c>
    </row>
    <row r="6353" spans="1:3">
      <c r="A6353" s="277">
        <v>40941.54420138889</v>
      </c>
      <c r="B6353" s="1">
        <v>9.3000000000000007</v>
      </c>
      <c r="C6353" s="1">
        <v>48.7</v>
      </c>
    </row>
    <row r="6354" spans="1:3">
      <c r="A6354" s="277">
        <v>40941.565034722225</v>
      </c>
      <c r="B6354" s="1">
        <v>9.4</v>
      </c>
      <c r="C6354" s="1">
        <v>48.9</v>
      </c>
    </row>
    <row r="6355" spans="1:3">
      <c r="A6355" s="277">
        <v>40941.585868055554</v>
      </c>
      <c r="B6355" s="1">
        <v>9.5</v>
      </c>
      <c r="C6355" s="1">
        <v>49.1</v>
      </c>
    </row>
    <row r="6356" spans="1:3">
      <c r="A6356" s="277">
        <v>40941.60670138889</v>
      </c>
      <c r="B6356" s="1">
        <v>9.6</v>
      </c>
      <c r="C6356" s="1">
        <v>49.2</v>
      </c>
    </row>
    <row r="6357" spans="1:3">
      <c r="A6357" s="277">
        <v>40941.627534722225</v>
      </c>
      <c r="B6357" s="1">
        <v>9.6</v>
      </c>
      <c r="C6357" s="1">
        <v>49.3</v>
      </c>
    </row>
    <row r="6358" spans="1:3">
      <c r="A6358" s="277">
        <v>40941.648368055554</v>
      </c>
      <c r="B6358" s="1">
        <v>9.6999999999999993</v>
      </c>
      <c r="C6358" s="1">
        <v>49.4</v>
      </c>
    </row>
    <row r="6359" spans="1:3">
      <c r="A6359" s="277">
        <v>40941.66920138889</v>
      </c>
      <c r="B6359" s="1">
        <v>9.6999999999999993</v>
      </c>
      <c r="C6359" s="1">
        <v>49.5</v>
      </c>
    </row>
    <row r="6360" spans="1:3">
      <c r="A6360" s="277">
        <v>40941.690034722225</v>
      </c>
      <c r="B6360" s="1">
        <v>9.6999999999999993</v>
      </c>
      <c r="C6360" s="1">
        <v>49.4</v>
      </c>
    </row>
    <row r="6361" spans="1:3">
      <c r="A6361" s="277">
        <v>40941.710868055554</v>
      </c>
      <c r="B6361" s="1">
        <v>9.6</v>
      </c>
      <c r="C6361" s="1">
        <v>49.2</v>
      </c>
    </row>
    <row r="6362" spans="1:3">
      <c r="A6362" s="277">
        <v>40941.73170138889</v>
      </c>
      <c r="B6362" s="1">
        <v>9.5</v>
      </c>
      <c r="C6362" s="1">
        <v>49.1</v>
      </c>
    </row>
    <row r="6363" spans="1:3">
      <c r="A6363" s="277">
        <v>40941.752534722225</v>
      </c>
      <c r="B6363" s="1">
        <v>9.4</v>
      </c>
      <c r="C6363" s="1">
        <v>48.8</v>
      </c>
    </row>
    <row r="6364" spans="1:3">
      <c r="A6364" s="277">
        <v>40941.773368055554</v>
      </c>
      <c r="B6364" s="1">
        <v>9.3000000000000007</v>
      </c>
      <c r="C6364" s="1">
        <v>48.7</v>
      </c>
    </row>
    <row r="6365" spans="1:3">
      <c r="A6365" s="277">
        <v>40941.79420138889</v>
      </c>
      <c r="B6365" s="1">
        <v>9.1999999999999993</v>
      </c>
      <c r="C6365" s="1">
        <v>48.5</v>
      </c>
    </row>
    <row r="6366" spans="1:3">
      <c r="A6366" s="277">
        <v>40941.815034722225</v>
      </c>
      <c r="B6366" s="1">
        <v>9.1</v>
      </c>
      <c r="C6366" s="1">
        <v>48.4</v>
      </c>
    </row>
    <row r="6367" spans="1:3">
      <c r="A6367" s="277">
        <v>40941.835868055554</v>
      </c>
      <c r="B6367" s="1">
        <v>9</v>
      </c>
      <c r="C6367" s="1">
        <v>48.2</v>
      </c>
    </row>
    <row r="6368" spans="1:3">
      <c r="A6368" s="277">
        <v>40941.85670138889</v>
      </c>
      <c r="B6368" s="1">
        <v>8.9</v>
      </c>
      <c r="C6368" s="1">
        <v>48</v>
      </c>
    </row>
    <row r="6369" spans="1:3">
      <c r="A6369" s="277">
        <v>40941.877534722225</v>
      </c>
      <c r="B6369" s="1">
        <v>8.8000000000000007</v>
      </c>
      <c r="C6369" s="1">
        <v>47.9</v>
      </c>
    </row>
    <row r="6370" spans="1:3">
      <c r="A6370" s="277">
        <v>40941.898368055554</v>
      </c>
      <c r="B6370" s="1">
        <v>8.8000000000000007</v>
      </c>
      <c r="C6370" s="1">
        <v>47.8</v>
      </c>
    </row>
    <row r="6371" spans="1:3">
      <c r="A6371" s="277">
        <v>40941.91920138889</v>
      </c>
      <c r="B6371" s="1">
        <v>8.6999999999999993</v>
      </c>
      <c r="C6371" s="1">
        <v>47.7</v>
      </c>
    </row>
    <row r="6372" spans="1:3">
      <c r="A6372" s="277">
        <v>40941.940034722225</v>
      </c>
      <c r="B6372" s="1">
        <v>8.6999999999999993</v>
      </c>
      <c r="C6372" s="1">
        <v>47.6</v>
      </c>
    </row>
    <row r="6373" spans="1:3">
      <c r="A6373" s="277">
        <v>40941.960868055554</v>
      </c>
      <c r="B6373" s="1">
        <v>8.6999999999999993</v>
      </c>
      <c r="C6373" s="1">
        <v>47.6</v>
      </c>
    </row>
    <row r="6374" spans="1:3">
      <c r="A6374" s="277">
        <v>40941.98170138889</v>
      </c>
      <c r="B6374" s="1">
        <v>8.6</v>
      </c>
      <c r="C6374" s="1">
        <v>47.6</v>
      </c>
    </row>
    <row r="6375" spans="1:3">
      <c r="A6375" s="277">
        <v>40942.002534722225</v>
      </c>
      <c r="B6375" s="1">
        <v>8.6</v>
      </c>
      <c r="C6375" s="1">
        <v>47.5</v>
      </c>
    </row>
    <row r="6376" spans="1:3">
      <c r="A6376" s="277">
        <v>40942.023368055554</v>
      </c>
      <c r="B6376" s="1">
        <v>8.5</v>
      </c>
      <c r="C6376" s="1">
        <v>47.3</v>
      </c>
    </row>
    <row r="6377" spans="1:3">
      <c r="A6377" s="277">
        <v>40942.04420138889</v>
      </c>
      <c r="B6377" s="1">
        <v>8.4</v>
      </c>
      <c r="C6377" s="1">
        <v>47.2</v>
      </c>
    </row>
    <row r="6378" spans="1:3">
      <c r="A6378" s="277">
        <v>40942.065034722225</v>
      </c>
      <c r="B6378" s="1">
        <v>8.4</v>
      </c>
      <c r="C6378" s="1">
        <v>47.1</v>
      </c>
    </row>
    <row r="6379" spans="1:3">
      <c r="A6379" s="277">
        <v>40942.085868055554</v>
      </c>
      <c r="B6379" s="1">
        <v>8.3000000000000007</v>
      </c>
      <c r="C6379" s="1">
        <v>47</v>
      </c>
    </row>
    <row r="6380" spans="1:3">
      <c r="A6380" s="277">
        <v>40942.10670138889</v>
      </c>
      <c r="B6380" s="1">
        <v>8.1999999999999993</v>
      </c>
      <c r="C6380" s="1">
        <v>46.8</v>
      </c>
    </row>
    <row r="6381" spans="1:3">
      <c r="A6381" s="277">
        <v>40942.127534722225</v>
      </c>
      <c r="B6381" s="1">
        <v>8.1999999999999993</v>
      </c>
      <c r="C6381" s="1">
        <v>46.7</v>
      </c>
    </row>
    <row r="6382" spans="1:3">
      <c r="A6382" s="277">
        <v>40942.148368055554</v>
      </c>
      <c r="B6382" s="1">
        <v>8.1</v>
      </c>
      <c r="C6382" s="1">
        <v>46.6</v>
      </c>
    </row>
    <row r="6383" spans="1:3">
      <c r="A6383" s="277">
        <v>40942.16920138889</v>
      </c>
      <c r="B6383" s="1">
        <v>8</v>
      </c>
      <c r="C6383" s="1">
        <v>46.4</v>
      </c>
    </row>
    <row r="6384" spans="1:3">
      <c r="A6384" s="277">
        <v>40942.190034722225</v>
      </c>
      <c r="B6384" s="1">
        <v>7.9</v>
      </c>
      <c r="C6384" s="1">
        <v>46.3</v>
      </c>
    </row>
    <row r="6385" spans="1:3">
      <c r="A6385" s="277">
        <v>40942.210868055554</v>
      </c>
      <c r="B6385" s="1">
        <v>7.8</v>
      </c>
      <c r="C6385" s="1">
        <v>46.1</v>
      </c>
    </row>
    <row r="6386" spans="1:3">
      <c r="A6386" s="277">
        <v>40942.23170138889</v>
      </c>
      <c r="B6386" s="1">
        <v>7.7</v>
      </c>
      <c r="C6386" s="1">
        <v>45.9</v>
      </c>
    </row>
    <row r="6387" spans="1:3">
      <c r="A6387" s="277">
        <v>40942.252534722225</v>
      </c>
      <c r="B6387" s="1">
        <v>7.7</v>
      </c>
      <c r="C6387" s="1">
        <v>45.8</v>
      </c>
    </row>
    <row r="6388" spans="1:3">
      <c r="A6388" s="277">
        <v>40942.273368055554</v>
      </c>
      <c r="B6388" s="1">
        <v>7.6</v>
      </c>
      <c r="C6388" s="1">
        <v>45.6</v>
      </c>
    </row>
    <row r="6389" spans="1:3">
      <c r="A6389" s="277">
        <v>40942.29420138889</v>
      </c>
      <c r="B6389" s="1">
        <v>7.5</v>
      </c>
      <c r="C6389" s="1">
        <v>45.5</v>
      </c>
    </row>
    <row r="6390" spans="1:3">
      <c r="A6390" s="277">
        <v>40942.315034722225</v>
      </c>
      <c r="B6390" s="1">
        <v>7.4</v>
      </c>
      <c r="C6390" s="1">
        <v>45.4</v>
      </c>
    </row>
    <row r="6391" spans="1:3">
      <c r="A6391" s="277">
        <v>40942.335868055554</v>
      </c>
      <c r="B6391" s="1">
        <v>7.3</v>
      </c>
      <c r="C6391" s="1">
        <v>45.2</v>
      </c>
    </row>
    <row r="6392" spans="1:3">
      <c r="A6392" s="277">
        <v>40942.35670138889</v>
      </c>
      <c r="B6392" s="1">
        <v>7.3</v>
      </c>
      <c r="C6392" s="1">
        <v>45.2</v>
      </c>
    </row>
    <row r="6393" spans="1:3">
      <c r="A6393" s="277">
        <v>40942.377534722225</v>
      </c>
      <c r="B6393" s="1">
        <v>7.3</v>
      </c>
      <c r="C6393" s="1">
        <v>45.2</v>
      </c>
    </row>
    <row r="6394" spans="1:3">
      <c r="A6394" s="277">
        <v>40942.398368055554</v>
      </c>
      <c r="B6394" s="1">
        <v>7.3</v>
      </c>
      <c r="C6394" s="1">
        <v>45.2</v>
      </c>
    </row>
    <row r="6395" spans="1:3">
      <c r="A6395" s="277">
        <v>40942.41920138889</v>
      </c>
      <c r="B6395" s="1">
        <v>7.4</v>
      </c>
      <c r="C6395" s="1">
        <v>45.4</v>
      </c>
    </row>
    <row r="6396" spans="1:3">
      <c r="A6396" s="277">
        <v>40942.440034722225</v>
      </c>
      <c r="B6396" s="1">
        <v>7.6</v>
      </c>
      <c r="C6396" s="1">
        <v>45.6</v>
      </c>
    </row>
    <row r="6397" spans="1:3">
      <c r="A6397" s="277">
        <v>40942.460868055554</v>
      </c>
      <c r="B6397" s="1">
        <v>7.7</v>
      </c>
      <c r="C6397" s="1">
        <v>45.9</v>
      </c>
    </row>
    <row r="6398" spans="1:3">
      <c r="A6398" s="277">
        <v>40942.48170138889</v>
      </c>
      <c r="B6398" s="1">
        <v>7.9</v>
      </c>
      <c r="C6398" s="1">
        <v>46.3</v>
      </c>
    </row>
    <row r="6399" spans="1:3">
      <c r="A6399" s="277">
        <v>40942.502534722225</v>
      </c>
      <c r="B6399" s="1">
        <v>8.1</v>
      </c>
      <c r="C6399" s="1">
        <v>46.6</v>
      </c>
    </row>
    <row r="6400" spans="1:3">
      <c r="A6400" s="277">
        <v>40942.523368055554</v>
      </c>
      <c r="B6400" s="1">
        <v>8.3000000000000007</v>
      </c>
      <c r="C6400" s="1">
        <v>46.9</v>
      </c>
    </row>
    <row r="6401" spans="1:3">
      <c r="A6401" s="277">
        <v>40942.54420138889</v>
      </c>
      <c r="B6401" s="1">
        <v>8.5</v>
      </c>
      <c r="C6401" s="1">
        <v>47.2</v>
      </c>
    </row>
    <row r="6402" spans="1:3">
      <c r="A6402" s="277">
        <v>40942.565034722225</v>
      </c>
      <c r="B6402" s="1">
        <v>8.6</v>
      </c>
      <c r="C6402" s="1">
        <v>47.5</v>
      </c>
    </row>
    <row r="6403" spans="1:3">
      <c r="A6403" s="277">
        <v>40942.585868055554</v>
      </c>
      <c r="B6403" s="1">
        <v>8.8000000000000007</v>
      </c>
      <c r="C6403" s="1">
        <v>47.8</v>
      </c>
    </row>
    <row r="6404" spans="1:3">
      <c r="A6404" s="277">
        <v>40942.60670138889</v>
      </c>
      <c r="B6404" s="1">
        <v>8.9</v>
      </c>
      <c r="C6404" s="1">
        <v>48</v>
      </c>
    </row>
    <row r="6405" spans="1:3">
      <c r="A6405" s="277">
        <v>40942.627534722225</v>
      </c>
      <c r="B6405" s="1">
        <v>9</v>
      </c>
      <c r="C6405" s="1">
        <v>48.1</v>
      </c>
    </row>
    <row r="6406" spans="1:3">
      <c r="A6406" s="277">
        <v>40942.648368055554</v>
      </c>
      <c r="B6406" s="1">
        <v>9</v>
      </c>
      <c r="C6406" s="1">
        <v>48.2</v>
      </c>
    </row>
    <row r="6407" spans="1:3">
      <c r="A6407" s="277">
        <v>40942.66920138889</v>
      </c>
      <c r="B6407" s="1">
        <v>9</v>
      </c>
      <c r="C6407" s="1">
        <v>48.2</v>
      </c>
    </row>
    <row r="6408" spans="1:3">
      <c r="A6408" s="277">
        <v>40942.690034722225</v>
      </c>
      <c r="B6408" s="1">
        <v>9</v>
      </c>
      <c r="C6408" s="1">
        <v>48.2</v>
      </c>
    </row>
    <row r="6409" spans="1:3">
      <c r="A6409" s="277">
        <v>40942.710868055554</v>
      </c>
      <c r="B6409" s="1">
        <v>8.9</v>
      </c>
      <c r="C6409" s="1">
        <v>48.1</v>
      </c>
    </row>
    <row r="6410" spans="1:3">
      <c r="A6410" s="277">
        <v>40942.73170138889</v>
      </c>
      <c r="B6410" s="1">
        <v>8.8000000000000007</v>
      </c>
      <c r="C6410" s="1">
        <v>47.9</v>
      </c>
    </row>
    <row r="6411" spans="1:3">
      <c r="A6411" s="277">
        <v>40942.752534722225</v>
      </c>
      <c r="B6411" s="1">
        <v>8.6999999999999993</v>
      </c>
      <c r="C6411" s="1">
        <v>47.7</v>
      </c>
    </row>
    <row r="6412" spans="1:3">
      <c r="A6412" s="277">
        <v>40942.773368055554</v>
      </c>
      <c r="B6412" s="1">
        <v>8.6999999999999993</v>
      </c>
      <c r="C6412" s="1">
        <v>47.6</v>
      </c>
    </row>
    <row r="6413" spans="1:3">
      <c r="A6413" s="277">
        <v>40942.79420138889</v>
      </c>
      <c r="B6413" s="1">
        <v>8.6</v>
      </c>
      <c r="C6413" s="1">
        <v>47.4</v>
      </c>
    </row>
    <row r="6414" spans="1:3">
      <c r="A6414" s="277">
        <v>40942.815034722225</v>
      </c>
      <c r="B6414" s="1">
        <v>8.4</v>
      </c>
      <c r="C6414" s="1">
        <v>47.2</v>
      </c>
    </row>
    <row r="6415" spans="1:3">
      <c r="A6415" s="277">
        <v>40942.835868055554</v>
      </c>
      <c r="B6415" s="1">
        <v>8.4</v>
      </c>
      <c r="C6415" s="1">
        <v>47.1</v>
      </c>
    </row>
    <row r="6416" spans="1:3">
      <c r="A6416" s="277">
        <v>40942.85670138889</v>
      </c>
      <c r="B6416" s="1">
        <v>8.3000000000000007</v>
      </c>
      <c r="C6416" s="1">
        <v>46.9</v>
      </c>
    </row>
    <row r="6417" spans="1:3">
      <c r="A6417" s="277">
        <v>40942.877534722225</v>
      </c>
      <c r="B6417" s="1">
        <v>8.1999999999999993</v>
      </c>
      <c r="C6417" s="1">
        <v>46.8</v>
      </c>
    </row>
    <row r="6418" spans="1:3">
      <c r="A6418" s="277">
        <v>40942.898368055554</v>
      </c>
      <c r="B6418" s="1">
        <v>8.1999999999999993</v>
      </c>
      <c r="C6418" s="1">
        <v>46.7</v>
      </c>
    </row>
    <row r="6419" spans="1:3">
      <c r="A6419" s="277">
        <v>40942.91920138889</v>
      </c>
      <c r="B6419" s="1">
        <v>8.1</v>
      </c>
      <c r="C6419" s="1">
        <v>46.7</v>
      </c>
    </row>
    <row r="6420" spans="1:3">
      <c r="A6420" s="277">
        <v>40942.940034722225</v>
      </c>
      <c r="B6420" s="1">
        <v>8.1</v>
      </c>
      <c r="C6420" s="1">
        <v>46.6</v>
      </c>
    </row>
    <row r="6421" spans="1:3">
      <c r="A6421" s="277">
        <v>40942.960868055554</v>
      </c>
      <c r="B6421" s="1">
        <v>8.1</v>
      </c>
      <c r="C6421" s="1">
        <v>46.6</v>
      </c>
    </row>
    <row r="6422" spans="1:3">
      <c r="A6422" s="277">
        <v>40942.98170138889</v>
      </c>
      <c r="B6422" s="1">
        <v>8</v>
      </c>
      <c r="C6422" s="1">
        <v>46.5</v>
      </c>
    </row>
    <row r="6423" spans="1:3">
      <c r="A6423" s="277">
        <v>40943.002534722225</v>
      </c>
      <c r="B6423" s="1">
        <v>8</v>
      </c>
      <c r="C6423" s="1">
        <v>46.5</v>
      </c>
    </row>
    <row r="6424" spans="1:3">
      <c r="A6424" s="277">
        <v>40943.023368055554</v>
      </c>
      <c r="B6424" s="1">
        <v>8</v>
      </c>
      <c r="C6424" s="1">
        <v>46.4</v>
      </c>
    </row>
    <row r="6425" spans="1:3">
      <c r="A6425" s="277">
        <v>40943.04420138889</v>
      </c>
      <c r="B6425" s="1">
        <v>8</v>
      </c>
      <c r="C6425" s="1">
        <v>46.3</v>
      </c>
    </row>
    <row r="6426" spans="1:3">
      <c r="A6426" s="277">
        <v>40943.065034722225</v>
      </c>
      <c r="B6426" s="1">
        <v>7.9</v>
      </c>
      <c r="C6426" s="1">
        <v>46.3</v>
      </c>
    </row>
    <row r="6427" spans="1:3">
      <c r="A6427" s="277">
        <v>40943.085868055554</v>
      </c>
      <c r="B6427" s="1">
        <v>7.9</v>
      </c>
      <c r="C6427" s="1">
        <v>46.2</v>
      </c>
    </row>
    <row r="6428" spans="1:3">
      <c r="A6428" s="277">
        <v>40943.10670138889</v>
      </c>
      <c r="B6428" s="1">
        <v>7.8</v>
      </c>
      <c r="C6428" s="1">
        <v>46.1</v>
      </c>
    </row>
    <row r="6429" spans="1:3">
      <c r="A6429" s="277">
        <v>40943.127534722225</v>
      </c>
      <c r="B6429" s="1">
        <v>7.7</v>
      </c>
      <c r="C6429" s="1">
        <v>45.9</v>
      </c>
    </row>
    <row r="6430" spans="1:3">
      <c r="A6430" s="277">
        <v>40943.148368055554</v>
      </c>
      <c r="B6430" s="1">
        <v>7.7</v>
      </c>
      <c r="C6430" s="1">
        <v>45.8</v>
      </c>
    </row>
    <row r="6431" spans="1:3">
      <c r="A6431" s="277">
        <v>40943.16920138889</v>
      </c>
      <c r="B6431" s="1">
        <v>7.6</v>
      </c>
      <c r="C6431" s="1">
        <v>45.7</v>
      </c>
    </row>
    <row r="6432" spans="1:3">
      <c r="A6432" s="277">
        <v>40943.190034722225</v>
      </c>
      <c r="B6432" s="1">
        <v>7.5</v>
      </c>
      <c r="C6432" s="1">
        <v>45.5</v>
      </c>
    </row>
    <row r="6433" spans="1:3">
      <c r="A6433" s="277">
        <v>40943.210868055554</v>
      </c>
      <c r="B6433" s="1">
        <v>7.4</v>
      </c>
      <c r="C6433" s="1">
        <v>45.4</v>
      </c>
    </row>
    <row r="6434" spans="1:3">
      <c r="A6434" s="277">
        <v>40943.23170138889</v>
      </c>
      <c r="B6434" s="1">
        <v>7.4</v>
      </c>
      <c r="C6434" s="1">
        <v>45.3</v>
      </c>
    </row>
    <row r="6435" spans="1:3">
      <c r="A6435" s="277">
        <v>40943.252534722225</v>
      </c>
      <c r="B6435" s="1">
        <v>7.3</v>
      </c>
      <c r="C6435" s="1">
        <v>45.1</v>
      </c>
    </row>
    <row r="6436" spans="1:3">
      <c r="A6436" s="277">
        <v>40943.273368055554</v>
      </c>
      <c r="B6436" s="1">
        <v>7.2</v>
      </c>
      <c r="C6436" s="1">
        <v>45</v>
      </c>
    </row>
    <row r="6437" spans="1:3">
      <c r="A6437" s="277">
        <v>40943.29420138889</v>
      </c>
      <c r="B6437" s="1">
        <v>7.1</v>
      </c>
      <c r="C6437" s="1">
        <v>44.9</v>
      </c>
    </row>
    <row r="6438" spans="1:3">
      <c r="A6438" s="277">
        <v>40943.315034722225</v>
      </c>
      <c r="B6438" s="1">
        <v>7.1</v>
      </c>
      <c r="C6438" s="1">
        <v>44.7</v>
      </c>
    </row>
    <row r="6439" spans="1:3">
      <c r="A6439" s="277">
        <v>40943.335868055554</v>
      </c>
      <c r="B6439" s="1">
        <v>7</v>
      </c>
      <c r="C6439" s="1">
        <v>44.6</v>
      </c>
    </row>
    <row r="6440" spans="1:3">
      <c r="A6440" s="277">
        <v>40943.35670138889</v>
      </c>
      <c r="B6440" s="1">
        <v>7</v>
      </c>
      <c r="C6440" s="1">
        <v>44.6</v>
      </c>
    </row>
    <row r="6441" spans="1:3">
      <c r="A6441" s="277">
        <v>40943.377534722225</v>
      </c>
      <c r="B6441" s="1">
        <v>7</v>
      </c>
      <c r="C6441" s="1">
        <v>44.6</v>
      </c>
    </row>
    <row r="6442" spans="1:3">
      <c r="A6442" s="277">
        <v>40943.398368055554</v>
      </c>
      <c r="B6442" s="1">
        <v>7</v>
      </c>
      <c r="C6442" s="1">
        <v>44.7</v>
      </c>
    </row>
    <row r="6443" spans="1:3">
      <c r="A6443" s="277">
        <v>40943.41920138889</v>
      </c>
      <c r="B6443" s="1">
        <v>7.1</v>
      </c>
      <c r="C6443" s="1">
        <v>44.9</v>
      </c>
    </row>
    <row r="6444" spans="1:3">
      <c r="A6444" s="277">
        <v>40943.440034722225</v>
      </c>
      <c r="B6444" s="1">
        <v>7.3</v>
      </c>
      <c r="C6444" s="1">
        <v>45.1</v>
      </c>
    </row>
    <row r="6445" spans="1:3">
      <c r="A6445" s="277">
        <v>40943.460868055554</v>
      </c>
      <c r="B6445" s="1">
        <v>7.5</v>
      </c>
      <c r="C6445" s="1">
        <v>45.5</v>
      </c>
    </row>
    <row r="6446" spans="1:3">
      <c r="A6446" s="277">
        <v>40943.48170138889</v>
      </c>
      <c r="B6446" s="1">
        <v>7.7</v>
      </c>
      <c r="C6446" s="1">
        <v>45.9</v>
      </c>
    </row>
    <row r="6447" spans="1:3">
      <c r="A6447" s="277">
        <v>40943.502534722225</v>
      </c>
      <c r="B6447" s="1">
        <v>7.9</v>
      </c>
      <c r="C6447" s="1">
        <v>46.3</v>
      </c>
    </row>
    <row r="6448" spans="1:3">
      <c r="A6448" s="277">
        <v>40943.523368055554</v>
      </c>
      <c r="B6448" s="1">
        <v>8.1</v>
      </c>
      <c r="C6448" s="1">
        <v>46.7</v>
      </c>
    </row>
    <row r="6449" spans="1:3">
      <c r="A6449" s="277">
        <v>40943.54420138889</v>
      </c>
      <c r="B6449" s="1">
        <v>8.3000000000000007</v>
      </c>
      <c r="C6449" s="1">
        <v>47</v>
      </c>
    </row>
    <row r="6450" spans="1:3">
      <c r="A6450" s="277">
        <v>40943.565034722225</v>
      </c>
      <c r="B6450" s="1">
        <v>8.5</v>
      </c>
      <c r="C6450" s="1">
        <v>47.3</v>
      </c>
    </row>
    <row r="6451" spans="1:3">
      <c r="A6451" s="277">
        <v>40943.585868055554</v>
      </c>
      <c r="B6451" s="1">
        <v>8.6</v>
      </c>
      <c r="C6451" s="1">
        <v>47.6</v>
      </c>
    </row>
    <row r="6452" spans="1:3">
      <c r="A6452" s="277">
        <v>40943.60670138889</v>
      </c>
      <c r="B6452" s="1">
        <v>8.8000000000000007</v>
      </c>
      <c r="C6452" s="1">
        <v>47.8</v>
      </c>
    </row>
    <row r="6453" spans="1:3">
      <c r="A6453" s="277">
        <v>40943.627534722225</v>
      </c>
      <c r="B6453" s="1">
        <v>8.9</v>
      </c>
      <c r="C6453" s="1">
        <v>48</v>
      </c>
    </row>
    <row r="6454" spans="1:3">
      <c r="A6454" s="277">
        <v>40943.648368055554</v>
      </c>
      <c r="B6454" s="1">
        <v>9</v>
      </c>
      <c r="C6454" s="1">
        <v>48.2</v>
      </c>
    </row>
    <row r="6455" spans="1:3">
      <c r="A6455" s="277">
        <v>40943.66920138889</v>
      </c>
      <c r="B6455" s="1">
        <v>9</v>
      </c>
      <c r="C6455" s="1">
        <v>48.2</v>
      </c>
    </row>
    <row r="6456" spans="1:3">
      <c r="A6456" s="277">
        <v>40943.690034722225</v>
      </c>
      <c r="B6456" s="1">
        <v>8.9</v>
      </c>
      <c r="C6456" s="1">
        <v>48.1</v>
      </c>
    </row>
    <row r="6457" spans="1:3">
      <c r="A6457" s="277">
        <v>40943.710868055554</v>
      </c>
      <c r="B6457" s="1">
        <v>8.9</v>
      </c>
      <c r="C6457" s="1">
        <v>48.1</v>
      </c>
    </row>
    <row r="6458" spans="1:3">
      <c r="A6458" s="277">
        <v>40943.73170138889</v>
      </c>
      <c r="B6458" s="1">
        <v>8.9</v>
      </c>
      <c r="C6458" s="1">
        <v>48</v>
      </c>
    </row>
    <row r="6459" spans="1:3">
      <c r="A6459" s="277">
        <v>40943.752534722225</v>
      </c>
      <c r="B6459" s="1">
        <v>8.8000000000000007</v>
      </c>
      <c r="C6459" s="1">
        <v>47.9</v>
      </c>
    </row>
    <row r="6460" spans="1:3">
      <c r="A6460" s="277">
        <v>40943.773368055554</v>
      </c>
      <c r="B6460" s="1">
        <v>8.8000000000000007</v>
      </c>
      <c r="C6460" s="1">
        <v>47.8</v>
      </c>
    </row>
    <row r="6461" spans="1:3">
      <c r="A6461" s="277">
        <v>40943.79420138889</v>
      </c>
      <c r="B6461" s="1">
        <v>8.6</v>
      </c>
      <c r="C6461" s="1">
        <v>47.6</v>
      </c>
    </row>
    <row r="6462" spans="1:3">
      <c r="A6462" s="277">
        <v>40943.815034722225</v>
      </c>
      <c r="B6462" s="1">
        <v>8.5</v>
      </c>
      <c r="C6462" s="1">
        <v>47.4</v>
      </c>
    </row>
    <row r="6463" spans="1:3">
      <c r="A6463" s="277">
        <v>40943.835868055554</v>
      </c>
      <c r="B6463" s="1">
        <v>8.5</v>
      </c>
      <c r="C6463" s="1">
        <v>47.3</v>
      </c>
    </row>
    <row r="6464" spans="1:3">
      <c r="A6464" s="277">
        <v>40943.85670138889</v>
      </c>
      <c r="B6464" s="1">
        <v>8.4</v>
      </c>
      <c r="C6464" s="1">
        <v>47.2</v>
      </c>
    </row>
    <row r="6465" spans="1:3">
      <c r="A6465" s="277">
        <v>40943.877534722225</v>
      </c>
      <c r="B6465" s="1">
        <v>8.4</v>
      </c>
      <c r="C6465" s="1">
        <v>47.1</v>
      </c>
    </row>
    <row r="6466" spans="1:3">
      <c r="A6466" s="277">
        <v>40943.898368055554</v>
      </c>
      <c r="B6466" s="1">
        <v>8.3000000000000007</v>
      </c>
      <c r="C6466" s="1">
        <v>47</v>
      </c>
    </row>
    <row r="6467" spans="1:3">
      <c r="A6467" s="277">
        <v>40943.91920138889</v>
      </c>
      <c r="B6467" s="1">
        <v>8.3000000000000007</v>
      </c>
      <c r="C6467" s="1">
        <v>46.9</v>
      </c>
    </row>
    <row r="6468" spans="1:3">
      <c r="A6468" s="277">
        <v>40948.710868055554</v>
      </c>
      <c r="B6468" s="1">
        <v>10.9</v>
      </c>
      <c r="C6468" s="1">
        <v>51.6</v>
      </c>
    </row>
    <row r="6469" spans="1:3">
      <c r="A6469" s="277">
        <v>40948.73170138889</v>
      </c>
      <c r="B6469" s="1">
        <v>10.9</v>
      </c>
      <c r="C6469" s="1">
        <v>51.6</v>
      </c>
    </row>
    <row r="6470" spans="1:3">
      <c r="A6470" s="277">
        <v>40948.752534722225</v>
      </c>
      <c r="B6470" s="1">
        <v>10.8</v>
      </c>
      <c r="C6470" s="1">
        <v>51.5</v>
      </c>
    </row>
    <row r="6471" spans="1:3">
      <c r="A6471" s="277">
        <v>40948.773368055554</v>
      </c>
      <c r="B6471" s="1">
        <v>10.7</v>
      </c>
      <c r="C6471" s="1">
        <v>51.3</v>
      </c>
    </row>
    <row r="6472" spans="1:3">
      <c r="A6472" s="277">
        <v>40948.79420138889</v>
      </c>
      <c r="B6472" s="1">
        <v>10.6</v>
      </c>
      <c r="C6472" s="1">
        <v>51.1</v>
      </c>
    </row>
    <row r="6473" spans="1:3">
      <c r="A6473" s="277">
        <v>40948.815034722225</v>
      </c>
      <c r="B6473" s="1">
        <v>10.5</v>
      </c>
      <c r="C6473" s="1">
        <v>50.9</v>
      </c>
    </row>
    <row r="6474" spans="1:3">
      <c r="A6474" s="277">
        <v>40948.835868055554</v>
      </c>
      <c r="B6474" s="1">
        <v>10.4</v>
      </c>
      <c r="C6474" s="1">
        <v>50.8</v>
      </c>
    </row>
    <row r="6475" spans="1:3">
      <c r="A6475" s="277">
        <v>40948.85670138889</v>
      </c>
      <c r="B6475" s="1">
        <v>10.4</v>
      </c>
      <c r="C6475" s="1">
        <v>50.7</v>
      </c>
    </row>
    <row r="6476" spans="1:3">
      <c r="A6476" s="277">
        <v>40954.710868055554</v>
      </c>
      <c r="B6476" s="1">
        <v>9.1999999999999993</v>
      </c>
      <c r="C6476" s="1">
        <v>48.5</v>
      </c>
    </row>
    <row r="6477" spans="1:3">
      <c r="A6477" s="277">
        <v>40954.73170138889</v>
      </c>
      <c r="B6477" s="1">
        <v>9</v>
      </c>
      <c r="C6477" s="1">
        <v>48.3</v>
      </c>
    </row>
    <row r="6478" spans="1:3">
      <c r="A6478" s="277">
        <v>40954.752534722225</v>
      </c>
      <c r="B6478" s="1">
        <v>8.9</v>
      </c>
      <c r="C6478" s="1">
        <v>48.1</v>
      </c>
    </row>
    <row r="6479" spans="1:3">
      <c r="A6479" s="277">
        <v>40954.773368055554</v>
      </c>
      <c r="B6479" s="1">
        <v>8.8000000000000007</v>
      </c>
      <c r="C6479" s="1">
        <v>47.9</v>
      </c>
    </row>
    <row r="6480" spans="1:3">
      <c r="A6480" s="277">
        <v>40954.79420138889</v>
      </c>
      <c r="B6480" s="1">
        <v>8.6999999999999993</v>
      </c>
      <c r="C6480" s="1">
        <v>47.7</v>
      </c>
    </row>
    <row r="6481" spans="1:3">
      <c r="A6481" s="277">
        <v>40954.815034722225</v>
      </c>
      <c r="B6481" s="1">
        <v>8.6999999999999993</v>
      </c>
      <c r="C6481" s="1">
        <v>47.6</v>
      </c>
    </row>
    <row r="6482" spans="1:3">
      <c r="A6482" s="277">
        <v>40960.752534722225</v>
      </c>
      <c r="B6482" s="1">
        <v>10.4</v>
      </c>
      <c r="C6482" s="1">
        <v>50.8</v>
      </c>
    </row>
    <row r="6483" spans="1:3">
      <c r="A6483" s="277">
        <v>40960.773368055554</v>
      </c>
      <c r="B6483" s="1">
        <v>10.4</v>
      </c>
      <c r="C6483" s="1">
        <v>50.8</v>
      </c>
    </row>
    <row r="6484" spans="1:3">
      <c r="A6484" s="277">
        <v>40960.79420138889</v>
      </c>
      <c r="B6484" s="1">
        <v>10.5</v>
      </c>
      <c r="C6484" s="1">
        <v>50.8</v>
      </c>
    </row>
    <row r="6485" spans="1:3">
      <c r="A6485" s="277">
        <v>40960.815034722225</v>
      </c>
      <c r="B6485" s="1">
        <v>10.5</v>
      </c>
      <c r="C6485" s="1">
        <v>50.9</v>
      </c>
    </row>
    <row r="6486" spans="1:3">
      <c r="A6486" s="277">
        <v>40960.835868055554</v>
      </c>
      <c r="B6486" s="1">
        <v>10.5</v>
      </c>
      <c r="C6486" s="1">
        <v>50.9</v>
      </c>
    </row>
    <row r="6487" spans="1:3">
      <c r="A6487" s="277">
        <v>40960.85670138889</v>
      </c>
      <c r="B6487" s="1">
        <v>10.5</v>
      </c>
      <c r="C6487" s="1">
        <v>50.8</v>
      </c>
    </row>
    <row r="6488" spans="1:3">
      <c r="A6488" s="277">
        <v>40968.79420138889</v>
      </c>
      <c r="B6488" s="1">
        <v>8.6999999999999993</v>
      </c>
      <c r="C6488" s="1">
        <v>47.6</v>
      </c>
    </row>
    <row r="6489" spans="1:3">
      <c r="A6489" s="277">
        <v>40968.815034722225</v>
      </c>
      <c r="B6489" s="1">
        <v>8.6</v>
      </c>
      <c r="C6489" s="1">
        <v>47.5</v>
      </c>
    </row>
    <row r="6490" spans="1:3">
      <c r="A6490" s="277">
        <v>40968.835868055554</v>
      </c>
      <c r="B6490" s="1">
        <v>8.5</v>
      </c>
      <c r="C6490" s="1">
        <v>47.3</v>
      </c>
    </row>
    <row r="6491" spans="1:3">
      <c r="A6491" s="277">
        <v>40968.85670138889</v>
      </c>
      <c r="B6491" s="1">
        <v>8.4</v>
      </c>
      <c r="C6491" s="1">
        <v>47.2</v>
      </c>
    </row>
    <row r="6492" spans="1:3">
      <c r="A6492" s="277">
        <v>40968.877534722225</v>
      </c>
      <c r="B6492" s="1">
        <v>8.4</v>
      </c>
      <c r="C6492" s="1">
        <v>47.1</v>
      </c>
    </row>
    <row r="6493" spans="1:3">
      <c r="A6493" s="277">
        <v>40968.898368055554</v>
      </c>
      <c r="B6493" s="1">
        <v>8.3000000000000007</v>
      </c>
      <c r="C6493" s="1">
        <v>47</v>
      </c>
    </row>
    <row r="6494" spans="1:3">
      <c r="A6494" s="277">
        <v>40975.79420138889</v>
      </c>
      <c r="B6494" s="1">
        <v>9.8000000000000007</v>
      </c>
      <c r="C6494" s="1">
        <v>49.6</v>
      </c>
    </row>
    <row r="6495" spans="1:3">
      <c r="A6495" s="277">
        <v>40975.815034722225</v>
      </c>
      <c r="B6495" s="1">
        <v>9.6999999999999993</v>
      </c>
      <c r="C6495" s="1">
        <v>49.4</v>
      </c>
    </row>
    <row r="6496" spans="1:3">
      <c r="A6496" s="277">
        <v>40975.835868055554</v>
      </c>
      <c r="B6496" s="1">
        <v>9.6</v>
      </c>
      <c r="C6496" s="1">
        <v>49.2</v>
      </c>
    </row>
    <row r="6497" spans="1:3">
      <c r="A6497" s="277">
        <v>40975.85670138889</v>
      </c>
      <c r="B6497" s="1">
        <v>9.5</v>
      </c>
      <c r="C6497" s="1">
        <v>49.1</v>
      </c>
    </row>
    <row r="6498" spans="1:3">
      <c r="A6498" s="277">
        <v>40975.877534722225</v>
      </c>
      <c r="B6498" s="1">
        <v>9.4</v>
      </c>
      <c r="C6498" s="1">
        <v>48.8</v>
      </c>
    </row>
    <row r="6499" spans="1:3">
      <c r="A6499" s="277">
        <v>40975.898368055554</v>
      </c>
      <c r="B6499" s="1">
        <v>9.3000000000000007</v>
      </c>
      <c r="C6499" s="1">
        <v>48.7</v>
      </c>
    </row>
    <row r="6500" spans="1:3">
      <c r="A6500" s="277">
        <v>40975.91920138889</v>
      </c>
      <c r="B6500" s="1">
        <v>9.1999999999999993</v>
      </c>
      <c r="C6500" s="1">
        <v>48.5</v>
      </c>
    </row>
    <row r="6501" spans="1:3">
      <c r="A6501" s="277">
        <v>40975.940034722225</v>
      </c>
      <c r="B6501" s="1">
        <v>9.1</v>
      </c>
      <c r="C6501" s="1">
        <v>48.5</v>
      </c>
    </row>
    <row r="6502" spans="1:3">
      <c r="A6502" s="277">
        <v>40989.752534722225</v>
      </c>
      <c r="B6502" s="1">
        <v>10</v>
      </c>
      <c r="C6502" s="1">
        <v>49.9</v>
      </c>
    </row>
    <row r="6503" spans="1:3">
      <c r="A6503" s="277">
        <v>40989.773368055554</v>
      </c>
      <c r="B6503" s="1">
        <v>10</v>
      </c>
      <c r="C6503" s="1">
        <v>50</v>
      </c>
    </row>
    <row r="6504" spans="1:3">
      <c r="A6504" s="277">
        <v>40989.79420138889</v>
      </c>
      <c r="B6504" s="1">
        <v>10</v>
      </c>
      <c r="C6504" s="1">
        <v>50</v>
      </c>
    </row>
    <row r="6505" spans="1:3">
      <c r="A6505" s="277">
        <v>40989.815034722225</v>
      </c>
      <c r="B6505" s="1">
        <v>10</v>
      </c>
      <c r="C6505" s="1">
        <v>50</v>
      </c>
    </row>
    <row r="6506" spans="1:3">
      <c r="A6506" s="277">
        <v>40989.835868055554</v>
      </c>
      <c r="B6506" s="1">
        <v>10.1</v>
      </c>
      <c r="C6506" s="1">
        <v>50.1</v>
      </c>
    </row>
    <row r="6507" spans="1:3">
      <c r="A6507" s="277">
        <v>40989.85670138889</v>
      </c>
      <c r="B6507" s="1">
        <v>10.1</v>
      </c>
      <c r="C6507" s="1">
        <v>50.2</v>
      </c>
    </row>
    <row r="6508" spans="1:3">
      <c r="A6508" s="277">
        <v>40989.877534722225</v>
      </c>
      <c r="B6508" s="1">
        <v>10.1</v>
      </c>
      <c r="C6508" s="1">
        <v>50.1</v>
      </c>
    </row>
    <row r="6509" spans="1:3">
      <c r="A6509" s="277">
        <v>40989.898368055554</v>
      </c>
      <c r="B6509" s="1">
        <v>10.1</v>
      </c>
      <c r="C6509" s="1">
        <v>50.1</v>
      </c>
    </row>
    <row r="6510" spans="1:3">
      <c r="A6510" s="277">
        <v>41297.752534722225</v>
      </c>
      <c r="B6510" s="1">
        <v>8.9</v>
      </c>
      <c r="C6510" s="1">
        <v>48.1</v>
      </c>
    </row>
    <row r="6511" spans="1:3">
      <c r="A6511" s="277">
        <v>41297.773368055554</v>
      </c>
      <c r="B6511" s="1">
        <v>9</v>
      </c>
      <c r="C6511" s="1">
        <v>48.1</v>
      </c>
    </row>
    <row r="6512" spans="1:3">
      <c r="A6512" s="277">
        <v>41297.79420138889</v>
      </c>
      <c r="B6512" s="1">
        <v>9</v>
      </c>
      <c r="C6512" s="1">
        <v>48.1</v>
      </c>
    </row>
    <row r="6513" spans="1:3">
      <c r="A6513" s="277">
        <v>41297.815034722225</v>
      </c>
      <c r="B6513" s="1">
        <v>9</v>
      </c>
      <c r="C6513" s="1">
        <v>48.1</v>
      </c>
    </row>
    <row r="6514" spans="1:3">
      <c r="A6514" s="277">
        <v>41297.835868055554</v>
      </c>
      <c r="B6514" s="1">
        <v>8.9</v>
      </c>
      <c r="C6514" s="1">
        <v>48.1</v>
      </c>
    </row>
    <row r="6515" spans="1:3">
      <c r="A6515" s="277">
        <v>41297.85670138889</v>
      </c>
      <c r="B6515" s="1">
        <v>9</v>
      </c>
      <c r="C6515" s="1">
        <v>48.1</v>
      </c>
    </row>
    <row r="6516" spans="1:3">
      <c r="A6516" s="277">
        <v>41304.752534722225</v>
      </c>
      <c r="B6516" s="1">
        <v>9.4</v>
      </c>
      <c r="C6516" s="1">
        <v>48.9</v>
      </c>
    </row>
    <row r="6517" spans="1:3">
      <c r="A6517" s="277">
        <v>41304.773368055554</v>
      </c>
      <c r="B6517" s="1">
        <v>9.4</v>
      </c>
      <c r="C6517" s="1">
        <v>48.9</v>
      </c>
    </row>
    <row r="6518" spans="1:3">
      <c r="A6518" s="277">
        <v>41304.79420138889</v>
      </c>
      <c r="B6518" s="1">
        <v>9.4</v>
      </c>
      <c r="C6518" s="1">
        <v>48.8</v>
      </c>
    </row>
    <row r="6519" spans="1:3">
      <c r="A6519" s="277">
        <v>41304.815034722225</v>
      </c>
      <c r="B6519" s="1">
        <v>9.3000000000000007</v>
      </c>
      <c r="C6519" s="1">
        <v>48.8</v>
      </c>
    </row>
    <row r="6520" spans="1:3">
      <c r="A6520" s="277">
        <v>41304.835868055554</v>
      </c>
      <c r="B6520" s="1">
        <v>9.3000000000000007</v>
      </c>
      <c r="C6520" s="1">
        <v>48.7</v>
      </c>
    </row>
    <row r="6521" spans="1:3">
      <c r="A6521" s="277">
        <v>41304.85670138889</v>
      </c>
      <c r="B6521" s="1">
        <v>9.1999999999999993</v>
      </c>
      <c r="C6521" s="1">
        <v>48.6</v>
      </c>
    </row>
    <row r="6522" spans="1:3">
      <c r="A6522" s="277">
        <v>41311.710868055554</v>
      </c>
      <c r="B6522" s="1">
        <v>8.9</v>
      </c>
      <c r="C6522" s="1">
        <v>48</v>
      </c>
    </row>
    <row r="6523" spans="1:3">
      <c r="A6523" s="277">
        <v>41311.73170138889</v>
      </c>
      <c r="B6523" s="1">
        <v>8.8000000000000007</v>
      </c>
      <c r="C6523" s="1">
        <v>47.9</v>
      </c>
    </row>
    <row r="6524" spans="1:3">
      <c r="A6524" s="277">
        <v>41311.752534722225</v>
      </c>
      <c r="B6524" s="1">
        <v>8.6999999999999993</v>
      </c>
      <c r="C6524" s="1">
        <v>47.7</v>
      </c>
    </row>
    <row r="6525" spans="1:3">
      <c r="A6525" s="277">
        <v>41311.773368055554</v>
      </c>
      <c r="B6525" s="1">
        <v>8.6999999999999993</v>
      </c>
      <c r="C6525" s="1">
        <v>47.6</v>
      </c>
    </row>
    <row r="6526" spans="1:3">
      <c r="A6526" s="277">
        <v>41311.79420138889</v>
      </c>
      <c r="B6526" s="1">
        <v>8.6</v>
      </c>
      <c r="C6526" s="1">
        <v>47.6</v>
      </c>
    </row>
    <row r="6527" spans="1:3">
      <c r="A6527" s="277">
        <v>41311.815034722225</v>
      </c>
      <c r="B6527" s="1">
        <v>8.6</v>
      </c>
      <c r="C6527" s="1">
        <v>47.5</v>
      </c>
    </row>
    <row r="6528" spans="1:3">
      <c r="A6528" s="277">
        <v>41319.752534722225</v>
      </c>
      <c r="B6528" s="1">
        <v>10.3</v>
      </c>
      <c r="C6528" s="1">
        <v>50.6</v>
      </c>
    </row>
    <row r="6529" spans="1:3">
      <c r="A6529" s="277">
        <v>41319.773368055554</v>
      </c>
      <c r="B6529" s="1">
        <v>10.199999999999999</v>
      </c>
      <c r="C6529" s="1">
        <v>50.4</v>
      </c>
    </row>
    <row r="6530" spans="1:3">
      <c r="A6530" s="277">
        <v>41319.79420138889</v>
      </c>
      <c r="B6530" s="1">
        <v>10.1</v>
      </c>
      <c r="C6530" s="1">
        <v>50.2</v>
      </c>
    </row>
    <row r="6531" spans="1:3">
      <c r="A6531" s="277">
        <v>41319.815034722225</v>
      </c>
      <c r="B6531" s="1">
        <v>10</v>
      </c>
      <c r="C6531" s="1">
        <v>50</v>
      </c>
    </row>
    <row r="6532" spans="1:3">
      <c r="A6532" s="277">
        <v>41319.835868055554</v>
      </c>
      <c r="B6532" s="1">
        <v>10</v>
      </c>
      <c r="C6532" s="1">
        <v>50</v>
      </c>
    </row>
    <row r="6533" spans="1:3">
      <c r="A6533" s="277">
        <v>41319.85670138889</v>
      </c>
      <c r="B6533" s="1">
        <v>9.9</v>
      </c>
      <c r="C6533" s="1">
        <v>49.9</v>
      </c>
    </row>
    <row r="6534" spans="1:3">
      <c r="A6534" s="277">
        <v>41326.710868055554</v>
      </c>
      <c r="B6534" s="1">
        <v>9</v>
      </c>
      <c r="C6534" s="1">
        <v>48.1</v>
      </c>
    </row>
    <row r="6535" spans="1:3">
      <c r="A6535" s="277">
        <v>41326.73170138889</v>
      </c>
      <c r="B6535" s="1">
        <v>9</v>
      </c>
      <c r="C6535" s="1">
        <v>48.1</v>
      </c>
    </row>
    <row r="6536" spans="1:3">
      <c r="A6536" s="277">
        <v>41326.752534722225</v>
      </c>
      <c r="B6536" s="1">
        <v>8.9</v>
      </c>
      <c r="C6536" s="1">
        <v>48</v>
      </c>
    </row>
    <row r="6537" spans="1:3">
      <c r="A6537" s="277">
        <v>41326.773368055554</v>
      </c>
      <c r="B6537" s="1">
        <v>8.8000000000000007</v>
      </c>
      <c r="C6537" s="1">
        <v>47.9</v>
      </c>
    </row>
    <row r="6538" spans="1:3">
      <c r="A6538" s="277">
        <v>41326.79420138889</v>
      </c>
      <c r="B6538" s="1">
        <v>8.6999999999999993</v>
      </c>
      <c r="C6538" s="1">
        <v>47.7</v>
      </c>
    </row>
    <row r="6539" spans="1:3">
      <c r="A6539" s="277">
        <v>41326.815034722225</v>
      </c>
      <c r="B6539" s="1">
        <v>8.6</v>
      </c>
      <c r="C6539" s="1">
        <v>47.5</v>
      </c>
    </row>
    <row r="6540" spans="1:3">
      <c r="A6540" s="277">
        <v>41333.66920138889</v>
      </c>
      <c r="B6540" s="1">
        <v>11.2</v>
      </c>
      <c r="C6540" s="1">
        <v>52.2</v>
      </c>
    </row>
    <row r="6541" spans="1:3">
      <c r="A6541" s="277">
        <v>41333.690034722225</v>
      </c>
      <c r="B6541" s="1">
        <v>11.2</v>
      </c>
      <c r="C6541" s="1">
        <v>52.2</v>
      </c>
    </row>
    <row r="6542" spans="1:3">
      <c r="A6542" s="277">
        <v>41333.710868055554</v>
      </c>
      <c r="B6542" s="1">
        <v>11.2</v>
      </c>
      <c r="C6542" s="1">
        <v>52.2</v>
      </c>
    </row>
    <row r="6543" spans="1:3">
      <c r="A6543" s="277">
        <v>41333.73170138889</v>
      </c>
      <c r="B6543" s="1">
        <v>11.2</v>
      </c>
      <c r="C6543" s="1">
        <v>52.2</v>
      </c>
    </row>
    <row r="6544" spans="1:3">
      <c r="A6544" s="277">
        <v>41333.752534722225</v>
      </c>
      <c r="B6544" s="1">
        <v>11.2</v>
      </c>
      <c r="C6544" s="1">
        <v>52.2</v>
      </c>
    </row>
    <row r="6545" spans="1:3">
      <c r="A6545" s="277">
        <v>41333.773368055554</v>
      </c>
      <c r="B6545" s="1">
        <v>11.2</v>
      </c>
      <c r="C6545" s="1">
        <v>52.2</v>
      </c>
    </row>
    <row r="6546" spans="1:3">
      <c r="A6546" s="277">
        <v>41333.79420138889</v>
      </c>
      <c r="B6546" s="1">
        <v>11.2</v>
      </c>
      <c r="C6546" s="1">
        <v>52.1</v>
      </c>
    </row>
    <row r="6547" spans="1:3">
      <c r="A6547" s="277">
        <v>41333.815034722225</v>
      </c>
      <c r="B6547" s="1">
        <v>11.2</v>
      </c>
      <c r="C6547" s="1">
        <v>52.1</v>
      </c>
    </row>
    <row r="6548" spans="1:3">
      <c r="A6548" s="277">
        <v>41674.760370370372</v>
      </c>
      <c r="B6548" s="1">
        <v>8.1</v>
      </c>
      <c r="C6548" s="1">
        <v>46.6</v>
      </c>
    </row>
    <row r="6549" spans="1:3">
      <c r="A6549" s="277">
        <v>41674.7812037037</v>
      </c>
      <c r="B6549" s="1">
        <v>8</v>
      </c>
      <c r="C6549" s="1">
        <v>46.5</v>
      </c>
    </row>
    <row r="6550" spans="1:3">
      <c r="A6550" s="277">
        <v>41674.802037037036</v>
      </c>
      <c r="B6550" s="1">
        <v>7.9</v>
      </c>
      <c r="C6550" s="1">
        <v>46.3</v>
      </c>
    </row>
    <row r="6551" spans="1:3">
      <c r="A6551" s="277">
        <v>41674.822870370372</v>
      </c>
      <c r="B6551" s="1">
        <v>7.8</v>
      </c>
      <c r="C6551" s="1">
        <v>46.1</v>
      </c>
    </row>
    <row r="6552" spans="1:3">
      <c r="A6552" s="277">
        <v>41674.8437037037</v>
      </c>
      <c r="B6552" s="1">
        <v>7.7</v>
      </c>
      <c r="C6552" s="1">
        <v>45.9</v>
      </c>
    </row>
    <row r="6553" spans="1:3">
      <c r="A6553" s="277">
        <v>41674.864537037036</v>
      </c>
      <c r="B6553" s="1">
        <v>7.7</v>
      </c>
      <c r="C6553" s="1">
        <v>45.8</v>
      </c>
    </row>
    <row r="6554" spans="1:3">
      <c r="A6554" s="277">
        <v>41690.7187037037</v>
      </c>
      <c r="B6554" s="1">
        <v>11</v>
      </c>
      <c r="C6554" s="1">
        <v>51.8</v>
      </c>
    </row>
    <row r="6555" spans="1:3">
      <c r="A6555" s="277">
        <v>41690.739537037036</v>
      </c>
      <c r="B6555" s="1">
        <v>11</v>
      </c>
      <c r="C6555" s="1">
        <v>51.7</v>
      </c>
    </row>
    <row r="6556" spans="1:3">
      <c r="A6556" s="277">
        <v>41690.760370370372</v>
      </c>
      <c r="B6556" s="1">
        <v>10.8</v>
      </c>
      <c r="C6556" s="1">
        <v>51.5</v>
      </c>
    </row>
    <row r="6557" spans="1:3">
      <c r="A6557" s="277">
        <v>41690.7812037037</v>
      </c>
      <c r="B6557" s="1">
        <v>10.7</v>
      </c>
      <c r="C6557" s="1">
        <v>51.3</v>
      </c>
    </row>
    <row r="6558" spans="1:3">
      <c r="A6558" s="277">
        <v>41690.802037037036</v>
      </c>
      <c r="B6558" s="1">
        <v>10.6</v>
      </c>
      <c r="C6558" s="1">
        <v>51</v>
      </c>
    </row>
    <row r="6559" spans="1:3">
      <c r="A6559" s="277">
        <v>41690.822870370372</v>
      </c>
      <c r="B6559" s="1">
        <v>10.4</v>
      </c>
      <c r="C6559" s="1">
        <v>50.8</v>
      </c>
    </row>
    <row r="6560" spans="1:3">
      <c r="A6560" s="277">
        <v>42353.7187037037</v>
      </c>
      <c r="B6560" s="1">
        <v>7.4</v>
      </c>
      <c r="C6560" s="1">
        <v>45.4</v>
      </c>
    </row>
    <row r="6561" spans="1:3">
      <c r="A6561" s="277">
        <v>42353.739537037036</v>
      </c>
      <c r="B6561" s="1">
        <v>7.4</v>
      </c>
      <c r="C6561" s="1">
        <v>45.3</v>
      </c>
    </row>
    <row r="6562" spans="1:3">
      <c r="A6562" s="277">
        <v>42353.760370370372</v>
      </c>
      <c r="B6562" s="1">
        <v>7.3</v>
      </c>
      <c r="C6562" s="1">
        <v>45.1</v>
      </c>
    </row>
    <row r="6563" spans="1:3">
      <c r="A6563" s="277">
        <v>42353.7812037037</v>
      </c>
      <c r="B6563" s="1">
        <v>7.2</v>
      </c>
      <c r="C6563" s="1">
        <v>44.9</v>
      </c>
    </row>
    <row r="6564" spans="1:3">
      <c r="A6564" s="277">
        <v>42353.802037037036</v>
      </c>
      <c r="B6564" s="1">
        <v>7.1</v>
      </c>
      <c r="C6564" s="1">
        <v>44.8</v>
      </c>
    </row>
    <row r="6565" spans="1:3">
      <c r="A6565" s="277">
        <v>42353.822870370372</v>
      </c>
      <c r="B6565" s="1">
        <v>7</v>
      </c>
      <c r="C6565" s="1">
        <v>44.6</v>
      </c>
    </row>
    <row r="6566" spans="1:3">
      <c r="A6566" s="277">
        <v>42384.625</v>
      </c>
      <c r="B6566" s="1">
        <v>8.6</v>
      </c>
      <c r="C6566" s="1">
        <v>47.6</v>
      </c>
    </row>
    <row r="6567" spans="1:3">
      <c r="A6567" s="277">
        <v>42384.645833333336</v>
      </c>
      <c r="B6567" s="1">
        <v>8.6999999999999993</v>
      </c>
      <c r="C6567" s="1">
        <v>47.6</v>
      </c>
    </row>
    <row r="6568" spans="1:3">
      <c r="A6568" s="277">
        <v>42384.666666666664</v>
      </c>
      <c r="B6568" s="1">
        <v>8.6999999999999993</v>
      </c>
      <c r="C6568" s="1">
        <v>47.6</v>
      </c>
    </row>
    <row r="6569" spans="1:3">
      <c r="A6569" s="277">
        <v>42384.6875</v>
      </c>
      <c r="B6569" s="1">
        <v>8.6999999999999993</v>
      </c>
      <c r="C6569" s="1">
        <v>47.7</v>
      </c>
    </row>
    <row r="6570" spans="1:3">
      <c r="A6570" s="277">
        <v>42384.708333333336</v>
      </c>
      <c r="B6570" s="1">
        <v>8.6999999999999993</v>
      </c>
      <c r="C6570" s="1">
        <v>47.7</v>
      </c>
    </row>
    <row r="6571" spans="1:3">
      <c r="A6571" s="277">
        <v>42384.729166666664</v>
      </c>
      <c r="B6571" s="1">
        <v>8.6999999999999993</v>
      </c>
      <c r="C6571" s="1">
        <v>47.7</v>
      </c>
    </row>
    <row r="6572" spans="1:3">
      <c r="A6572" s="277">
        <v>42444.708333333336</v>
      </c>
      <c r="B6572" s="1">
        <v>10.7</v>
      </c>
      <c r="C6572" s="1">
        <v>51.2</v>
      </c>
    </row>
    <row r="6573" spans="1:3">
      <c r="A6573" s="277">
        <v>42444.729166666664</v>
      </c>
      <c r="B6573" s="1">
        <v>10.8</v>
      </c>
      <c r="C6573" s="1">
        <v>51.4</v>
      </c>
    </row>
    <row r="6574" spans="1:3">
      <c r="A6574" s="277">
        <v>42444.75</v>
      </c>
      <c r="B6574" s="1">
        <v>10.8</v>
      </c>
      <c r="C6574" s="1">
        <v>51.5</v>
      </c>
    </row>
    <row r="6575" spans="1:3">
      <c r="A6575" s="277">
        <v>42444.770833333336</v>
      </c>
      <c r="B6575" s="1">
        <v>10.9</v>
      </c>
      <c r="C6575" s="1">
        <v>51.5</v>
      </c>
    </row>
    <row r="6576" spans="1:3">
      <c r="A6576" s="277">
        <v>42444.791666666664</v>
      </c>
      <c r="B6576" s="1">
        <v>10.9</v>
      </c>
      <c r="C6576" s="1">
        <v>51.6</v>
      </c>
    </row>
    <row r="6577" spans="1:3">
      <c r="A6577" s="277">
        <v>42444.8125</v>
      </c>
      <c r="B6577" s="1">
        <v>10.9</v>
      </c>
      <c r="C6577" s="1">
        <v>51.6</v>
      </c>
    </row>
    <row r="6578" spans="1:3">
      <c r="A6578" s="277">
        <v>42444.833333333336</v>
      </c>
      <c r="B6578" s="1">
        <v>10.9</v>
      </c>
      <c r="C6578" s="1">
        <v>51.6</v>
      </c>
    </row>
    <row r="6579" spans="1:3">
      <c r="A6579" s="277">
        <v>42444.854166666664</v>
      </c>
      <c r="B6579" s="1">
        <v>10.9</v>
      </c>
      <c r="C6579" s="1">
        <v>51.6</v>
      </c>
    </row>
    <row r="6580" spans="1:3">
      <c r="A6580" s="277">
        <v>42731.708333333336</v>
      </c>
      <c r="B6580" s="1">
        <v>6.9</v>
      </c>
      <c r="C6580" s="1">
        <v>44.5</v>
      </c>
    </row>
    <row r="6581" spans="1:3">
      <c r="A6581" s="277">
        <v>42731.729166666664</v>
      </c>
      <c r="B6581" s="1">
        <v>6.9</v>
      </c>
      <c r="C6581" s="1">
        <v>44.5</v>
      </c>
    </row>
    <row r="6582" spans="1:3">
      <c r="A6582" s="277">
        <v>42731.75</v>
      </c>
      <c r="B6582" s="1">
        <v>6.9</v>
      </c>
      <c r="C6582" s="1">
        <v>44.4</v>
      </c>
    </row>
    <row r="6583" spans="1:3">
      <c r="A6583" s="277">
        <v>42731.770833333336</v>
      </c>
      <c r="B6583" s="1">
        <v>6.9</v>
      </c>
      <c r="C6583" s="1">
        <v>44.4</v>
      </c>
    </row>
    <row r="6584" spans="1:3">
      <c r="A6584" s="277">
        <v>42731.791666666664</v>
      </c>
      <c r="B6584" s="1">
        <v>6.9</v>
      </c>
      <c r="C6584" s="1">
        <v>44.5</v>
      </c>
    </row>
    <row r="6585" spans="1:3">
      <c r="A6585" s="277">
        <v>42731.8125</v>
      </c>
      <c r="B6585" s="1">
        <v>7</v>
      </c>
      <c r="C6585" s="1">
        <v>44.5</v>
      </c>
    </row>
    <row r="6586" spans="1:3">
      <c r="A6586" s="277">
        <v>42735.708333333336</v>
      </c>
      <c r="B6586" s="1">
        <v>7.9</v>
      </c>
      <c r="C6586" s="1">
        <v>46.3</v>
      </c>
    </row>
    <row r="6587" spans="1:3">
      <c r="A6587" s="277">
        <v>42735.729166666664</v>
      </c>
      <c r="B6587" s="1">
        <v>7.9</v>
      </c>
      <c r="C6587" s="1">
        <v>46.2</v>
      </c>
    </row>
    <row r="6588" spans="1:3">
      <c r="A6588" s="277">
        <v>42735.75</v>
      </c>
      <c r="B6588" s="1">
        <v>7.8</v>
      </c>
      <c r="C6588" s="1">
        <v>46.1</v>
      </c>
    </row>
    <row r="6589" spans="1:3">
      <c r="A6589" s="277">
        <v>42735.770833333336</v>
      </c>
      <c r="B6589" s="1">
        <v>7.8</v>
      </c>
      <c r="C6589" s="1">
        <v>46</v>
      </c>
    </row>
    <row r="6590" spans="1:3">
      <c r="A6590" s="277">
        <v>42735.791666666664</v>
      </c>
      <c r="B6590" s="1">
        <v>7.8</v>
      </c>
      <c r="C6590" s="1">
        <v>46</v>
      </c>
    </row>
    <row r="6591" spans="1:3">
      <c r="A6591" s="277">
        <v>42735.8125</v>
      </c>
      <c r="B6591" s="1">
        <v>7.7</v>
      </c>
      <c r="C6591" s="1">
        <v>45.9</v>
      </c>
    </row>
    <row r="6592" spans="1:3">
      <c r="A6592" s="277">
        <v>42762.666666666664</v>
      </c>
      <c r="B6592" s="1">
        <v>7.7</v>
      </c>
      <c r="C6592" s="1">
        <v>45.9</v>
      </c>
    </row>
    <row r="6593" spans="1:3">
      <c r="A6593" s="277">
        <v>42762.6875</v>
      </c>
      <c r="B6593" s="1">
        <v>7.7</v>
      </c>
      <c r="C6593" s="1">
        <v>45.9</v>
      </c>
    </row>
    <row r="6594" spans="1:3">
      <c r="A6594" s="277">
        <v>42762.708333333336</v>
      </c>
      <c r="B6594" s="1">
        <v>7.7</v>
      </c>
      <c r="C6594" s="1">
        <v>45.9</v>
      </c>
    </row>
    <row r="6595" spans="1:3">
      <c r="A6595" s="277">
        <v>42762.729166666664</v>
      </c>
      <c r="B6595" s="1">
        <v>7.7</v>
      </c>
      <c r="C6595" s="1">
        <v>45.9</v>
      </c>
    </row>
    <row r="6596" spans="1:3">
      <c r="A6596" s="277">
        <v>42762.75</v>
      </c>
      <c r="B6596" s="1">
        <v>7.7</v>
      </c>
      <c r="C6596" s="1">
        <v>45.9</v>
      </c>
    </row>
    <row r="6597" spans="1:3">
      <c r="A6597" s="277">
        <v>42762.770833333336</v>
      </c>
      <c r="B6597" s="1">
        <v>7.7</v>
      </c>
      <c r="C6597" s="1">
        <v>45.8</v>
      </c>
    </row>
    <row r="6598" spans="1:3">
      <c r="A6598" s="277">
        <v>42766.666666666664</v>
      </c>
      <c r="B6598" s="1">
        <v>8.5</v>
      </c>
      <c r="C6598" s="1">
        <v>47.3</v>
      </c>
    </row>
    <row r="6599" spans="1:3">
      <c r="A6599" s="277">
        <v>42766.6875</v>
      </c>
      <c r="B6599" s="1">
        <v>8.5</v>
      </c>
      <c r="C6599" s="1">
        <v>47.4</v>
      </c>
    </row>
    <row r="6600" spans="1:3">
      <c r="A6600" s="277">
        <v>42766.708333333336</v>
      </c>
      <c r="B6600" s="1">
        <v>8.6</v>
      </c>
      <c r="C6600" s="1">
        <v>47.4</v>
      </c>
    </row>
    <row r="6601" spans="1:3">
      <c r="A6601" s="277">
        <v>42766.729166666664</v>
      </c>
      <c r="B6601" s="1">
        <v>8.6</v>
      </c>
      <c r="C6601" s="1">
        <v>47.5</v>
      </c>
    </row>
    <row r="6602" spans="1:3">
      <c r="A6602" s="277">
        <v>42766.75</v>
      </c>
      <c r="B6602" s="1">
        <v>8.6</v>
      </c>
      <c r="C6602" s="1">
        <v>47.6</v>
      </c>
    </row>
    <row r="6603" spans="1:3">
      <c r="A6603" s="277">
        <v>42766.770833333336</v>
      </c>
      <c r="B6603" s="1">
        <v>8.6999999999999993</v>
      </c>
      <c r="C6603" s="1">
        <v>47.6</v>
      </c>
    </row>
    <row r="6604" spans="1:3">
      <c r="A6604" s="277">
        <v>43116.708333333336</v>
      </c>
      <c r="B6604" s="1">
        <v>11.7</v>
      </c>
      <c r="C6604" s="1">
        <v>53</v>
      </c>
    </row>
    <row r="6605" spans="1:3">
      <c r="A6605" s="277">
        <v>43116.729166666664</v>
      </c>
      <c r="B6605" s="1">
        <v>11.6</v>
      </c>
      <c r="C6605" s="1">
        <v>52.9</v>
      </c>
    </row>
    <row r="6606" spans="1:3">
      <c r="A6606" s="277">
        <v>43116.75</v>
      </c>
      <c r="B6606" s="1">
        <v>11.6</v>
      </c>
      <c r="C6606" s="1">
        <v>52.9</v>
      </c>
    </row>
    <row r="6607" spans="1:3">
      <c r="A6607" s="277">
        <v>43116.770833333336</v>
      </c>
      <c r="B6607" s="1">
        <v>11.6</v>
      </c>
      <c r="C6607" s="1">
        <v>52.9</v>
      </c>
    </row>
    <row r="6608" spans="1:3">
      <c r="A6608" s="277">
        <v>43116.791666666664</v>
      </c>
      <c r="B6608" s="1">
        <v>11.5</v>
      </c>
      <c r="C6608" s="1">
        <v>52.8</v>
      </c>
    </row>
    <row r="6609" spans="1:3">
      <c r="A6609" s="277">
        <v>43116.8125</v>
      </c>
      <c r="B6609" s="1">
        <v>11.5</v>
      </c>
      <c r="C6609" s="1">
        <v>52.8</v>
      </c>
    </row>
    <row r="6610" spans="1:3">
      <c r="A6610" s="277">
        <v>43132.708333333336</v>
      </c>
      <c r="B6610" s="1">
        <v>11.1</v>
      </c>
      <c r="C6610" s="1">
        <v>51.9</v>
      </c>
    </row>
    <row r="6611" spans="1:3">
      <c r="A6611" s="277">
        <v>43132.729166666664</v>
      </c>
      <c r="B6611" s="1">
        <v>11</v>
      </c>
      <c r="C6611" s="1">
        <v>51.8</v>
      </c>
    </row>
    <row r="6612" spans="1:3">
      <c r="A6612" s="277">
        <v>43132.75</v>
      </c>
      <c r="B6612" s="1">
        <v>11</v>
      </c>
      <c r="C6612" s="1">
        <v>51.7</v>
      </c>
    </row>
    <row r="6613" spans="1:3">
      <c r="A6613" s="277">
        <v>43132.770833333336</v>
      </c>
      <c r="B6613" s="1">
        <v>10.8</v>
      </c>
      <c r="C6613" s="1">
        <v>51.5</v>
      </c>
    </row>
    <row r="6614" spans="1:3">
      <c r="A6614" s="277">
        <v>43132.791666666664</v>
      </c>
      <c r="B6614" s="1">
        <v>10.8</v>
      </c>
      <c r="C6614" s="1">
        <v>51.4</v>
      </c>
    </row>
    <row r="6615" spans="1:3">
      <c r="A6615" s="277">
        <v>43132.8125</v>
      </c>
      <c r="B6615" s="1">
        <v>10.7</v>
      </c>
      <c r="C6615" s="1">
        <v>51.3</v>
      </c>
    </row>
    <row r="6616" spans="1:3">
      <c r="A6616" s="277">
        <v>43145.708333333336</v>
      </c>
      <c r="B6616" s="1">
        <v>9.4</v>
      </c>
      <c r="C6616" s="1">
        <v>48.8</v>
      </c>
    </row>
    <row r="6617" spans="1:3">
      <c r="A6617" s="277">
        <v>43145.729166666664</v>
      </c>
      <c r="B6617" s="1">
        <v>9.3000000000000007</v>
      </c>
      <c r="C6617" s="1">
        <v>48.7</v>
      </c>
    </row>
    <row r="6618" spans="1:3">
      <c r="A6618" s="277">
        <v>43145.75</v>
      </c>
      <c r="B6618" s="1">
        <v>9.3000000000000007</v>
      </c>
      <c r="C6618" s="1">
        <v>48.7</v>
      </c>
    </row>
    <row r="6619" spans="1:3">
      <c r="A6619" s="277">
        <v>43145.770833333336</v>
      </c>
      <c r="B6619" s="1">
        <v>9.1999999999999993</v>
      </c>
      <c r="C6619" s="1">
        <v>48.6</v>
      </c>
    </row>
    <row r="6620" spans="1:3">
      <c r="A6620" s="277">
        <v>43145.791666666664</v>
      </c>
      <c r="B6620" s="1">
        <v>9.1</v>
      </c>
      <c r="C6620" s="1">
        <v>48.5</v>
      </c>
    </row>
    <row r="6621" spans="1:3">
      <c r="A6621" s="277">
        <v>43145.8125</v>
      </c>
      <c r="B6621" s="1">
        <v>9</v>
      </c>
      <c r="C6621" s="1">
        <v>48.2</v>
      </c>
    </row>
    <row r="6622" spans="1:3">
      <c r="A6622" s="277">
        <v>43173.458333333336</v>
      </c>
      <c r="B6622" s="1">
        <v>8.1999999999999993</v>
      </c>
      <c r="C6622" s="1">
        <v>46.8</v>
      </c>
    </row>
    <row r="6623" spans="1:3">
      <c r="A6623" s="277">
        <v>43173.479166666664</v>
      </c>
      <c r="B6623" s="1">
        <v>8.1999999999999993</v>
      </c>
      <c r="C6623" s="1">
        <v>46.8</v>
      </c>
    </row>
    <row r="6624" spans="1:3">
      <c r="A6624" s="277">
        <v>43173.5</v>
      </c>
      <c r="B6624" s="1">
        <v>8.1999999999999993</v>
      </c>
      <c r="C6624" s="1">
        <v>46.8</v>
      </c>
    </row>
    <row r="6625" spans="1:3">
      <c r="A6625" s="277">
        <v>43173.520833333336</v>
      </c>
      <c r="B6625" s="1">
        <v>8.3000000000000007</v>
      </c>
      <c r="C6625" s="1">
        <v>46.9</v>
      </c>
    </row>
    <row r="6626" spans="1:3">
      <c r="A6626" s="277">
        <v>43173.541666666664</v>
      </c>
      <c r="B6626" s="1">
        <v>8.3000000000000007</v>
      </c>
      <c r="C6626" s="1">
        <v>47</v>
      </c>
    </row>
    <row r="6627" spans="1:3">
      <c r="A6627" s="277">
        <v>43173.5625</v>
      </c>
      <c r="B6627" s="1">
        <v>8.5</v>
      </c>
      <c r="C6627" s="1">
        <v>47.3</v>
      </c>
    </row>
    <row r="6628" spans="1:3">
      <c r="A6628" s="277">
        <v>43195.333333333336</v>
      </c>
      <c r="B6628" s="1">
        <v>12.2</v>
      </c>
      <c r="C6628" s="1">
        <v>54</v>
      </c>
    </row>
    <row r="6629" spans="1:3">
      <c r="A6629" s="277">
        <v>43195.354166666664</v>
      </c>
      <c r="B6629" s="1">
        <v>12.2</v>
      </c>
      <c r="C6629" s="1">
        <v>53.9</v>
      </c>
    </row>
    <row r="6630" spans="1:3">
      <c r="A6630" s="277">
        <v>43195.375</v>
      </c>
      <c r="B6630" s="1">
        <v>12.2</v>
      </c>
      <c r="C6630" s="1">
        <v>54</v>
      </c>
    </row>
    <row r="6631" spans="1:3">
      <c r="A6631" s="277">
        <v>43195.395833333336</v>
      </c>
      <c r="B6631" s="1">
        <v>12.2</v>
      </c>
      <c r="C6631" s="1">
        <v>54</v>
      </c>
    </row>
    <row r="6632" spans="1:3">
      <c r="A6632" s="277">
        <v>43195.416666666664</v>
      </c>
      <c r="B6632" s="1">
        <v>12.2</v>
      </c>
      <c r="C6632" s="1">
        <v>54</v>
      </c>
    </row>
    <row r="6633" spans="1:3">
      <c r="A6633" s="277">
        <v>43195.4375</v>
      </c>
      <c r="B6633" s="1">
        <v>12.2</v>
      </c>
      <c r="C6633" s="1">
        <v>53.9</v>
      </c>
    </row>
    <row r="6634" spans="1:3">
      <c r="A6634" s="277">
        <v>43467.458333333336</v>
      </c>
      <c r="B6634" s="1">
        <v>6.1</v>
      </c>
      <c r="C6634" s="1">
        <v>42.9</v>
      </c>
    </row>
    <row r="6635" spans="1:3">
      <c r="A6635" s="277">
        <v>43467.479166666664</v>
      </c>
      <c r="B6635" s="1">
        <v>6.2</v>
      </c>
      <c r="C6635" s="1">
        <v>43.2</v>
      </c>
    </row>
    <row r="6636" spans="1:3">
      <c r="A6636" s="277">
        <v>43467.5</v>
      </c>
      <c r="B6636" s="1">
        <v>6.4</v>
      </c>
      <c r="C6636" s="1">
        <v>43.5</v>
      </c>
    </row>
    <row r="6637" spans="1:3">
      <c r="A6637" s="277">
        <v>43467.520833333336</v>
      </c>
      <c r="B6637" s="1">
        <v>6.6</v>
      </c>
      <c r="C6637" s="1">
        <v>43.8</v>
      </c>
    </row>
    <row r="6638" spans="1:3">
      <c r="A6638" s="277">
        <v>43467.541666666664</v>
      </c>
      <c r="B6638" s="1">
        <v>6.7</v>
      </c>
      <c r="C6638" s="1">
        <v>44.1</v>
      </c>
    </row>
    <row r="6639" spans="1:3">
      <c r="A6639" s="277">
        <v>43467.5625</v>
      </c>
      <c r="B6639" s="1">
        <v>6.8</v>
      </c>
      <c r="C6639" s="1">
        <v>44.3</v>
      </c>
    </row>
    <row r="6640" spans="1:3">
      <c r="A6640" s="277">
        <v>43501.666666666664</v>
      </c>
      <c r="B6640" s="1">
        <v>7.2</v>
      </c>
      <c r="C6640" s="1">
        <v>45</v>
      </c>
    </row>
    <row r="6641" spans="1:3">
      <c r="A6641" s="277">
        <v>43501.6875</v>
      </c>
      <c r="B6641" s="1">
        <v>7.3</v>
      </c>
      <c r="C6641" s="1">
        <v>45.1</v>
      </c>
    </row>
    <row r="6642" spans="1:3">
      <c r="A6642" s="277">
        <v>43501.708333333336</v>
      </c>
      <c r="B6642" s="1">
        <v>7.2</v>
      </c>
      <c r="C6642" s="1">
        <v>45</v>
      </c>
    </row>
    <row r="6643" spans="1:3">
      <c r="A6643" s="277">
        <v>43501.729166666664</v>
      </c>
      <c r="B6643" s="1">
        <v>7.2</v>
      </c>
      <c r="C6643" s="1">
        <v>45</v>
      </c>
    </row>
    <row r="6644" spans="1:3">
      <c r="A6644" s="277">
        <v>43501.75</v>
      </c>
      <c r="B6644" s="1">
        <v>7.2</v>
      </c>
      <c r="C6644" s="1">
        <v>45</v>
      </c>
    </row>
    <row r="6645" spans="1:3">
      <c r="A6645" s="277">
        <v>43501.770833333336</v>
      </c>
      <c r="B6645" s="1">
        <v>7.2</v>
      </c>
      <c r="C6645" s="1">
        <v>45</v>
      </c>
    </row>
    <row r="6646" spans="1:3">
      <c r="A6646" s="277">
        <v>43550.416666666664</v>
      </c>
      <c r="B6646" s="1">
        <v>10.1</v>
      </c>
      <c r="C6646" s="1">
        <v>50.3</v>
      </c>
    </row>
    <row r="6647" spans="1:3">
      <c r="A6647" s="277">
        <v>43550.4375</v>
      </c>
      <c r="B6647" s="1">
        <v>10.199999999999999</v>
      </c>
      <c r="C6647" s="1">
        <v>50.3</v>
      </c>
    </row>
    <row r="6648" spans="1:3">
      <c r="A6648" s="277">
        <v>43550.458333333336</v>
      </c>
      <c r="B6648" s="1">
        <v>10.199999999999999</v>
      </c>
      <c r="C6648" s="1">
        <v>50.4</v>
      </c>
    </row>
    <row r="6649" spans="1:3">
      <c r="A6649" s="277">
        <v>43550.479166666664</v>
      </c>
      <c r="B6649" s="1">
        <v>10.3</v>
      </c>
      <c r="C6649" s="1">
        <v>50.6</v>
      </c>
    </row>
    <row r="6650" spans="1:3">
      <c r="A6650" s="277">
        <v>43550.5</v>
      </c>
      <c r="B6650" s="1">
        <v>10.5</v>
      </c>
      <c r="C6650" s="1">
        <v>50.9</v>
      </c>
    </row>
    <row r="6651" spans="1:3">
      <c r="A6651" s="277">
        <v>43550.520833333336</v>
      </c>
      <c r="B6651" s="1">
        <v>10.7</v>
      </c>
      <c r="C6651" s="1">
        <v>51.2</v>
      </c>
    </row>
    <row r="6652" spans="1:3">
      <c r="A6652" s="277">
        <v>43858.666666666664</v>
      </c>
      <c r="B6652" s="1">
        <v>10.9</v>
      </c>
      <c r="C6652" s="1">
        <v>51.6</v>
      </c>
    </row>
    <row r="6653" spans="1:3">
      <c r="A6653" s="277">
        <v>43858.6875</v>
      </c>
      <c r="B6653" s="1">
        <v>10.9</v>
      </c>
      <c r="C6653" s="1">
        <v>51.6</v>
      </c>
    </row>
    <row r="6654" spans="1:3">
      <c r="A6654" s="277">
        <v>43858.708333333336</v>
      </c>
      <c r="B6654" s="1">
        <v>10.9</v>
      </c>
      <c r="C6654" s="1">
        <v>51.6</v>
      </c>
    </row>
    <row r="6655" spans="1:3">
      <c r="A6655" s="277">
        <v>43858.729166666664</v>
      </c>
      <c r="B6655" s="1">
        <v>10.9</v>
      </c>
      <c r="C6655" s="1">
        <v>51.5</v>
      </c>
    </row>
    <row r="6656" spans="1:3">
      <c r="A6656" s="277">
        <v>43858.75</v>
      </c>
      <c r="B6656" s="1">
        <v>10.8</v>
      </c>
      <c r="C6656" s="1">
        <v>51.4</v>
      </c>
    </row>
    <row r="6657" spans="1:3">
      <c r="A6657" s="277">
        <v>43858.770833333336</v>
      </c>
      <c r="B6657" s="1">
        <v>10.8</v>
      </c>
      <c r="C6657" s="1">
        <v>51.4</v>
      </c>
    </row>
    <row r="6658" spans="1:3">
      <c r="A6658" s="277">
        <v>43868.75</v>
      </c>
      <c r="B6658" s="1">
        <v>10</v>
      </c>
      <c r="C6658" s="1">
        <v>50</v>
      </c>
    </row>
    <row r="6659" spans="1:3">
      <c r="A6659" s="277">
        <v>43868.770833333336</v>
      </c>
      <c r="B6659" s="1">
        <v>10</v>
      </c>
      <c r="C6659" s="1">
        <v>49.9</v>
      </c>
    </row>
    <row r="6660" spans="1:3">
      <c r="A6660" s="277">
        <v>43868.791666666664</v>
      </c>
      <c r="B6660" s="1">
        <v>9.8000000000000007</v>
      </c>
      <c r="C6660" s="1">
        <v>49.7</v>
      </c>
    </row>
    <row r="6661" spans="1:3">
      <c r="A6661" s="277">
        <v>43868.8125</v>
      </c>
      <c r="B6661" s="1">
        <v>9.8000000000000007</v>
      </c>
      <c r="C6661" s="1">
        <v>49.6</v>
      </c>
    </row>
    <row r="6662" spans="1:3">
      <c r="A6662" s="277">
        <v>43868.833333333336</v>
      </c>
      <c r="B6662" s="1">
        <v>9.6999999999999993</v>
      </c>
      <c r="C6662" s="1">
        <v>49.5</v>
      </c>
    </row>
    <row r="6663" spans="1:3">
      <c r="A6663" s="277">
        <v>43868.854166666664</v>
      </c>
      <c r="B6663" s="1">
        <v>9.6999999999999993</v>
      </c>
      <c r="C6663" s="1">
        <v>49.4</v>
      </c>
    </row>
    <row r="6664" spans="1:3">
      <c r="A6664" s="277">
        <v>43880.75</v>
      </c>
      <c r="B6664" s="1">
        <v>10.1</v>
      </c>
      <c r="C6664" s="1">
        <v>50.2</v>
      </c>
    </row>
    <row r="6665" spans="1:3">
      <c r="A6665" s="277">
        <v>43880.770833333336</v>
      </c>
      <c r="B6665" s="1">
        <v>10</v>
      </c>
      <c r="C6665" s="1">
        <v>50</v>
      </c>
    </row>
    <row r="6666" spans="1:3">
      <c r="A6666" s="277">
        <v>43880.791666666664</v>
      </c>
      <c r="B6666" s="1">
        <v>9.9</v>
      </c>
      <c r="C6666" s="1">
        <v>49.9</v>
      </c>
    </row>
    <row r="6667" spans="1:3">
      <c r="A6667" s="277">
        <v>43880.8125</v>
      </c>
      <c r="B6667" s="1">
        <v>9.8000000000000007</v>
      </c>
      <c r="C6667" s="1">
        <v>49.7</v>
      </c>
    </row>
    <row r="6668" spans="1:3">
      <c r="A6668" s="277">
        <v>43880.833333333336</v>
      </c>
      <c r="B6668" s="1">
        <v>9.8000000000000007</v>
      </c>
      <c r="C6668" s="1">
        <v>49.6</v>
      </c>
    </row>
    <row r="6669" spans="1:3">
      <c r="A6669" s="277">
        <v>43880.854166666664</v>
      </c>
      <c r="B6669" s="1">
        <v>9.6999999999999993</v>
      </c>
      <c r="C6669" s="1">
        <v>49.5</v>
      </c>
    </row>
    <row r="6670" spans="1:3">
      <c r="A6670" s="277">
        <v>44141.666666666664</v>
      </c>
      <c r="B6670" s="1">
        <v>12.6</v>
      </c>
      <c r="C6670" s="1">
        <v>54.7</v>
      </c>
    </row>
    <row r="6671" spans="1:3">
      <c r="A6671" s="277">
        <v>44141.6875</v>
      </c>
      <c r="B6671" s="1">
        <v>12.5</v>
      </c>
      <c r="C6671" s="1">
        <v>54.5</v>
      </c>
    </row>
    <row r="6672" spans="1:3">
      <c r="A6672" s="277">
        <v>44141.708333333336</v>
      </c>
      <c r="B6672" s="1">
        <v>12.4</v>
      </c>
      <c r="C6672" s="1">
        <v>54.3</v>
      </c>
    </row>
    <row r="6673" spans="1:3">
      <c r="A6673" s="277">
        <v>44141.729166666664</v>
      </c>
      <c r="B6673" s="1">
        <v>12.2</v>
      </c>
      <c r="C6673" s="1">
        <v>54</v>
      </c>
    </row>
    <row r="6674" spans="1:3">
      <c r="A6674" s="277">
        <v>44141.75</v>
      </c>
      <c r="B6674" s="1">
        <v>12.1</v>
      </c>
      <c r="C6674" s="1">
        <v>53.7</v>
      </c>
    </row>
    <row r="6675" spans="1:3">
      <c r="A6675" s="277">
        <v>44141.770833333336</v>
      </c>
      <c r="B6675" s="1">
        <v>11.9</v>
      </c>
      <c r="C6675" s="1">
        <v>53.5</v>
      </c>
    </row>
    <row r="6676" spans="1:3">
      <c r="A6676" s="277">
        <v>44148.666666666664</v>
      </c>
      <c r="B6676" s="1">
        <v>9.4</v>
      </c>
      <c r="C6676" s="1">
        <v>48.9</v>
      </c>
    </row>
    <row r="6677" spans="1:3">
      <c r="A6677" s="277">
        <v>44148.6875</v>
      </c>
      <c r="B6677" s="1">
        <v>9.4</v>
      </c>
      <c r="C6677" s="1">
        <v>48.9</v>
      </c>
    </row>
    <row r="6678" spans="1:3">
      <c r="A6678" s="277">
        <v>44148.708333333336</v>
      </c>
      <c r="B6678" s="1">
        <v>9.4</v>
      </c>
      <c r="C6678" s="1">
        <v>48.9</v>
      </c>
    </row>
    <row r="6679" spans="1:3">
      <c r="A6679" s="277">
        <v>44148.729166666664</v>
      </c>
      <c r="B6679" s="1">
        <v>9.4</v>
      </c>
      <c r="C6679" s="1">
        <v>49</v>
      </c>
    </row>
    <row r="6680" spans="1:3">
      <c r="A6680" s="277">
        <v>44148.75</v>
      </c>
      <c r="B6680" s="1">
        <v>9.4</v>
      </c>
      <c r="C6680" s="1">
        <v>49</v>
      </c>
    </row>
    <row r="6681" spans="1:3">
      <c r="A6681" s="277">
        <v>44148.770833333336</v>
      </c>
      <c r="B6681" s="1">
        <v>9.4</v>
      </c>
      <c r="C6681" s="1">
        <v>48.9</v>
      </c>
    </row>
    <row r="6682" spans="1:3">
      <c r="A6682" s="277">
        <v>44184.708333333336</v>
      </c>
      <c r="B6682" s="1">
        <v>8.4</v>
      </c>
      <c r="C6682" s="1">
        <v>47.1</v>
      </c>
    </row>
    <row r="6683" spans="1:3">
      <c r="A6683" s="277">
        <v>44184.729166666664</v>
      </c>
      <c r="B6683" s="1">
        <v>8.4</v>
      </c>
      <c r="C6683" s="1">
        <v>47.1</v>
      </c>
    </row>
    <row r="6684" spans="1:3">
      <c r="A6684" s="277">
        <v>44184.75</v>
      </c>
      <c r="B6684" s="1">
        <v>8.4</v>
      </c>
      <c r="C6684" s="1">
        <v>47.1</v>
      </c>
    </row>
    <row r="6685" spans="1:3">
      <c r="A6685" s="277">
        <v>44184.770833333336</v>
      </c>
      <c r="B6685" s="1">
        <v>8.3000000000000007</v>
      </c>
      <c r="C6685" s="1">
        <v>47</v>
      </c>
    </row>
    <row r="6686" spans="1:3">
      <c r="A6686" s="277">
        <v>44184.791666666664</v>
      </c>
      <c r="B6686" s="1">
        <v>8.3000000000000007</v>
      </c>
      <c r="C6686" s="1">
        <v>47</v>
      </c>
    </row>
    <row r="6687" spans="1:3">
      <c r="A6687" s="277">
        <v>44184.8125</v>
      </c>
      <c r="B6687" s="1">
        <v>8.3000000000000007</v>
      </c>
      <c r="C6687" s="1">
        <v>46.9</v>
      </c>
    </row>
    <row r="6688" spans="1:3">
      <c r="A6688" s="277">
        <v>44229.75</v>
      </c>
      <c r="B6688" s="1">
        <v>10.5</v>
      </c>
      <c r="C6688" s="1">
        <v>50.9</v>
      </c>
    </row>
    <row r="6689" spans="1:3">
      <c r="A6689" s="277">
        <v>44229.770833333336</v>
      </c>
      <c r="B6689" s="1">
        <v>10.4</v>
      </c>
      <c r="C6689" s="1">
        <v>50.8</v>
      </c>
    </row>
    <row r="6690" spans="1:3">
      <c r="A6690" s="277">
        <v>44229.791666666664</v>
      </c>
      <c r="B6690" s="1">
        <v>10.3</v>
      </c>
      <c r="C6690" s="1">
        <v>50.6</v>
      </c>
    </row>
    <row r="6691" spans="1:3">
      <c r="A6691" s="277">
        <v>44229.8125</v>
      </c>
      <c r="B6691" s="1">
        <v>10.4</v>
      </c>
      <c r="C6691" s="1">
        <v>50.7</v>
      </c>
    </row>
    <row r="6692" spans="1:3">
      <c r="A6692" s="277">
        <v>44229.833333333336</v>
      </c>
      <c r="B6692" s="1">
        <v>10.4</v>
      </c>
      <c r="C6692" s="1">
        <v>50.7</v>
      </c>
    </row>
    <row r="6693" spans="1:3">
      <c r="A6693" s="277">
        <v>44229.854166666664</v>
      </c>
      <c r="B6693" s="1">
        <v>10.3</v>
      </c>
      <c r="C6693" s="1">
        <v>50.5</v>
      </c>
    </row>
    <row r="6694" spans="1:3">
      <c r="A6694" s="277">
        <v>44236.666666666664</v>
      </c>
      <c r="B6694" s="1">
        <v>10.9</v>
      </c>
      <c r="C6694" s="1">
        <v>51.7</v>
      </c>
    </row>
    <row r="6695" spans="1:3">
      <c r="A6695" s="277">
        <v>44236.6875</v>
      </c>
      <c r="B6695" s="1">
        <v>11</v>
      </c>
      <c r="C6695" s="1">
        <v>51.7</v>
      </c>
    </row>
    <row r="6696" spans="1:3">
      <c r="A6696" s="277">
        <v>44236.708333333336</v>
      </c>
      <c r="B6696" s="1">
        <v>10.9</v>
      </c>
      <c r="C6696" s="1">
        <v>51.6</v>
      </c>
    </row>
    <row r="6697" spans="1:3">
      <c r="A6697" s="277">
        <v>44236.729166666664</v>
      </c>
      <c r="B6697" s="1">
        <v>11</v>
      </c>
      <c r="C6697" s="1">
        <v>51.9</v>
      </c>
    </row>
    <row r="6698" spans="1:3">
      <c r="A6698" s="277">
        <v>44236.75</v>
      </c>
      <c r="B6698" s="1">
        <v>10.9</v>
      </c>
      <c r="C6698" s="1">
        <v>51.5</v>
      </c>
    </row>
    <row r="6699" spans="1:3">
      <c r="A6699" s="277">
        <v>44236.770833333336</v>
      </c>
      <c r="B6699" s="1">
        <v>10.8</v>
      </c>
      <c r="C6699" s="1">
        <v>51.5</v>
      </c>
    </row>
    <row r="6700" spans="1:3">
      <c r="A6700" s="277">
        <v>44257.791666666664</v>
      </c>
      <c r="B6700" s="1">
        <v>11.1</v>
      </c>
      <c r="C6700" s="1">
        <v>51.9</v>
      </c>
    </row>
    <row r="6701" spans="1:3">
      <c r="A6701" s="277">
        <v>44257.8125</v>
      </c>
      <c r="B6701" s="1">
        <v>11</v>
      </c>
      <c r="C6701" s="1">
        <v>51.7</v>
      </c>
    </row>
    <row r="6702" spans="1:3">
      <c r="A6702" s="277">
        <v>44257.833333333336</v>
      </c>
      <c r="B6702" s="1">
        <v>10.8</v>
      </c>
      <c r="C6702" s="1">
        <v>51.5</v>
      </c>
    </row>
    <row r="6703" spans="1:3">
      <c r="A6703" s="277">
        <v>44257.854166666664</v>
      </c>
      <c r="B6703" s="1">
        <v>10.7</v>
      </c>
      <c r="C6703" s="1">
        <v>51.3</v>
      </c>
    </row>
    <row r="6704" spans="1:3">
      <c r="A6704" s="277">
        <v>44257.875</v>
      </c>
      <c r="B6704" s="1">
        <v>10.6</v>
      </c>
      <c r="C6704" s="1">
        <v>51.1</v>
      </c>
    </row>
    <row r="6705" spans="1:3">
      <c r="A6705" s="277">
        <v>44257.895833333336</v>
      </c>
      <c r="B6705" s="1">
        <v>10.5</v>
      </c>
      <c r="C6705" s="1">
        <v>51</v>
      </c>
    </row>
    <row r="6706" spans="1:3">
      <c r="A6706" s="277">
        <v>44263.541666666664</v>
      </c>
      <c r="B6706" s="1">
        <v>10.6</v>
      </c>
      <c r="C6706" s="1">
        <v>51.1</v>
      </c>
    </row>
    <row r="6707" spans="1:3">
      <c r="A6707" s="277">
        <v>44263.5625</v>
      </c>
      <c r="B6707" s="1">
        <v>10.7</v>
      </c>
      <c r="C6707" s="1">
        <v>51.3</v>
      </c>
    </row>
    <row r="6708" spans="1:3">
      <c r="A6708" s="277">
        <v>44263.583333333336</v>
      </c>
      <c r="B6708" s="1">
        <v>10.8</v>
      </c>
      <c r="C6708" s="1">
        <v>51.5</v>
      </c>
    </row>
    <row r="6709" spans="1:3">
      <c r="A6709" s="277">
        <v>44263.604166666664</v>
      </c>
      <c r="B6709" s="1">
        <v>10.8</v>
      </c>
      <c r="C6709" s="1">
        <v>51.5</v>
      </c>
    </row>
    <row r="6710" spans="1:3">
      <c r="A6710" s="277">
        <v>44263.625</v>
      </c>
      <c r="B6710" s="1">
        <v>10.9</v>
      </c>
      <c r="C6710" s="1">
        <v>51.6</v>
      </c>
    </row>
    <row r="6711" spans="1:3">
      <c r="A6711" s="277">
        <v>44263.645833333336</v>
      </c>
      <c r="B6711" s="1">
        <v>11</v>
      </c>
      <c r="C6711" s="1">
        <v>51.7</v>
      </c>
    </row>
    <row r="6712" spans="1:3">
      <c r="A6712" s="277">
        <v>44298.8125</v>
      </c>
      <c r="B6712" s="1">
        <v>15.8</v>
      </c>
      <c r="C6712" s="1">
        <v>60.5</v>
      </c>
    </row>
    <row r="6713" spans="1:3">
      <c r="A6713" s="277">
        <v>44298.833333333336</v>
      </c>
      <c r="B6713" s="1">
        <v>15.7</v>
      </c>
      <c r="C6713" s="1">
        <v>60.3</v>
      </c>
    </row>
    <row r="6714" spans="1:3">
      <c r="A6714" s="277">
        <v>44298.854166666664</v>
      </c>
      <c r="B6714" s="1">
        <v>15.6</v>
      </c>
      <c r="C6714" s="1">
        <v>60</v>
      </c>
    </row>
    <row r="6715" spans="1:3">
      <c r="A6715" s="277">
        <v>44298.875</v>
      </c>
      <c r="B6715" s="1">
        <v>15.5</v>
      </c>
      <c r="C6715" s="1">
        <v>59.8</v>
      </c>
    </row>
    <row r="6716" spans="1:3">
      <c r="A6716" s="277">
        <v>44298.895833333336</v>
      </c>
      <c r="B6716" s="1">
        <v>15.3</v>
      </c>
      <c r="C6716" s="1">
        <v>59.6</v>
      </c>
    </row>
    <row r="6717" spans="1:3">
      <c r="A6717" s="277">
        <v>44558.75</v>
      </c>
      <c r="B6717" s="1">
        <v>7</v>
      </c>
      <c r="C6717" s="1">
        <v>44.7</v>
      </c>
    </row>
    <row r="6718" spans="1:3">
      <c r="A6718" s="277">
        <v>44558.770833333336</v>
      </c>
      <c r="B6718" s="1">
        <v>7.1</v>
      </c>
      <c r="C6718" s="1">
        <v>44.7</v>
      </c>
    </row>
    <row r="6719" spans="1:3">
      <c r="A6719" s="277">
        <v>44558.791666666664</v>
      </c>
      <c r="B6719" s="1">
        <v>7</v>
      </c>
      <c r="C6719" s="1">
        <v>44.7</v>
      </c>
    </row>
    <row r="6720" spans="1:3">
      <c r="A6720" s="277">
        <v>44558.8125</v>
      </c>
      <c r="B6720" s="1">
        <v>7.1</v>
      </c>
      <c r="C6720" s="1">
        <v>44.7</v>
      </c>
    </row>
    <row r="6721" spans="1:3">
      <c r="A6721" s="277">
        <v>44558.833333333336</v>
      </c>
      <c r="B6721" s="1">
        <v>7.1</v>
      </c>
      <c r="C6721" s="1">
        <v>44.7</v>
      </c>
    </row>
    <row r="6722" spans="1:3">
      <c r="A6722" s="277">
        <v>44558.854166666664</v>
      </c>
      <c r="B6722" s="1">
        <v>7.1</v>
      </c>
      <c r="C6722" s="1">
        <v>44.7</v>
      </c>
    </row>
    <row r="6723" spans="1:3">
      <c r="A6723" s="277">
        <v>44576.666666666664</v>
      </c>
      <c r="B6723" s="1">
        <v>9.1</v>
      </c>
      <c r="C6723" s="1">
        <v>48.4</v>
      </c>
    </row>
    <row r="6724" spans="1:3">
      <c r="A6724" s="277">
        <v>44576.6875</v>
      </c>
      <c r="B6724" s="1">
        <v>9.1</v>
      </c>
      <c r="C6724" s="1">
        <v>48.4</v>
      </c>
    </row>
    <row r="6725" spans="1:3">
      <c r="A6725" s="277">
        <v>44576.708333333336</v>
      </c>
      <c r="B6725" s="1">
        <v>9.1</v>
      </c>
      <c r="C6725" s="1">
        <v>48.3</v>
      </c>
    </row>
    <row r="6726" spans="1:3">
      <c r="A6726" s="277">
        <v>44576.729166666664</v>
      </c>
      <c r="B6726" s="1">
        <v>9</v>
      </c>
      <c r="C6726" s="1">
        <v>48.2</v>
      </c>
    </row>
    <row r="6727" spans="1:3">
      <c r="A6727" s="277">
        <v>44576.75</v>
      </c>
      <c r="B6727" s="1">
        <v>8.9</v>
      </c>
      <c r="C6727" s="1">
        <v>48.1</v>
      </c>
    </row>
    <row r="6728" spans="1:3">
      <c r="A6728" s="277">
        <v>44576.770833333336</v>
      </c>
      <c r="B6728" s="1">
        <v>8.9</v>
      </c>
      <c r="C6728" s="1">
        <v>48</v>
      </c>
    </row>
    <row r="6729" spans="1:3">
      <c r="A6729" s="277">
        <v>44584.666666666664</v>
      </c>
      <c r="B6729" s="1">
        <v>9.5</v>
      </c>
      <c r="C6729" s="1">
        <v>49.1</v>
      </c>
    </row>
    <row r="6730" spans="1:3">
      <c r="A6730" s="277">
        <v>44584.6875</v>
      </c>
      <c r="B6730" s="1">
        <v>9.5</v>
      </c>
      <c r="C6730" s="1">
        <v>49.1</v>
      </c>
    </row>
    <row r="6731" spans="1:3">
      <c r="A6731" s="277">
        <v>44584.708333333336</v>
      </c>
      <c r="B6731" s="1">
        <v>9.5</v>
      </c>
      <c r="C6731" s="1">
        <v>49</v>
      </c>
    </row>
    <row r="6732" spans="1:3">
      <c r="A6732" s="277">
        <v>44584.729166666664</v>
      </c>
      <c r="B6732" s="1">
        <v>9.4</v>
      </c>
      <c r="C6732" s="1">
        <v>48.9</v>
      </c>
    </row>
    <row r="6733" spans="1:3">
      <c r="A6733" s="277">
        <v>44584.75</v>
      </c>
      <c r="B6733" s="1">
        <v>9.4</v>
      </c>
      <c r="C6733" s="1">
        <v>48.8</v>
      </c>
    </row>
    <row r="6734" spans="1:3">
      <c r="A6734" s="277">
        <v>44584.770833333336</v>
      </c>
      <c r="B6734" s="1">
        <v>9.3000000000000007</v>
      </c>
      <c r="C6734" s="1">
        <v>48.8</v>
      </c>
    </row>
    <row r="6735" spans="1:3">
      <c r="A6735" s="277">
        <v>44596.708333333336</v>
      </c>
      <c r="B6735" s="1">
        <v>9.4</v>
      </c>
      <c r="C6735" s="1">
        <v>48.9</v>
      </c>
    </row>
    <row r="6736" spans="1:3">
      <c r="A6736" s="277">
        <v>44596.729166666664</v>
      </c>
      <c r="B6736" s="1">
        <v>9.3000000000000007</v>
      </c>
      <c r="C6736" s="1">
        <v>48.8</v>
      </c>
    </row>
    <row r="6737" spans="1:3">
      <c r="A6737" s="277">
        <v>44596.75</v>
      </c>
      <c r="B6737" s="1">
        <v>9.1999999999999993</v>
      </c>
      <c r="C6737" s="1">
        <v>48.6</v>
      </c>
    </row>
    <row r="6738" spans="1:3">
      <c r="A6738" s="277">
        <v>44596.770833333336</v>
      </c>
      <c r="B6738" s="1">
        <v>9.1999999999999993</v>
      </c>
      <c r="C6738" s="1">
        <v>48.5</v>
      </c>
    </row>
    <row r="6739" spans="1:3">
      <c r="A6739" s="277">
        <v>44596.791666666664</v>
      </c>
      <c r="B6739" s="1">
        <v>9.1</v>
      </c>
      <c r="C6739" s="1">
        <v>48.4</v>
      </c>
    </row>
    <row r="6740" spans="1:3">
      <c r="A6740" s="277">
        <v>44596.8125</v>
      </c>
      <c r="B6740" s="1">
        <v>9.1</v>
      </c>
      <c r="C6740" s="1">
        <v>48.3</v>
      </c>
    </row>
    <row r="6741" spans="1:3">
      <c r="A6741" s="277">
        <v>44602.708333333336</v>
      </c>
      <c r="B6741" s="1">
        <v>11.9</v>
      </c>
      <c r="C6741" s="1">
        <v>53.4</v>
      </c>
    </row>
    <row r="6742" spans="1:3">
      <c r="A6742" s="277">
        <v>44602.729166666664</v>
      </c>
      <c r="B6742" s="1">
        <v>11.9</v>
      </c>
      <c r="C6742" s="1">
        <v>53.3</v>
      </c>
    </row>
    <row r="6743" spans="1:3">
      <c r="A6743" s="277">
        <v>44602.75</v>
      </c>
      <c r="B6743" s="1">
        <v>11.8</v>
      </c>
      <c r="C6743" s="1">
        <v>53.3</v>
      </c>
    </row>
    <row r="6744" spans="1:3">
      <c r="A6744" s="277">
        <v>44602.770833333336</v>
      </c>
      <c r="B6744" s="1">
        <v>11.7</v>
      </c>
      <c r="C6744" s="1">
        <v>53.1</v>
      </c>
    </row>
    <row r="6745" spans="1:3">
      <c r="A6745" s="277">
        <v>44662.75</v>
      </c>
      <c r="B6745" s="1">
        <v>13.9</v>
      </c>
      <c r="C6745" s="1">
        <v>56.9</v>
      </c>
    </row>
    <row r="6746" spans="1:3">
      <c r="A6746" s="277">
        <v>44662.770833333336</v>
      </c>
      <c r="B6746" s="1">
        <v>13.7</v>
      </c>
      <c r="C6746" s="1">
        <v>56.6</v>
      </c>
    </row>
    <row r="6747" spans="1:3">
      <c r="A6747" s="277">
        <v>44662.791666666664</v>
      </c>
      <c r="B6747" s="1">
        <v>13.4</v>
      </c>
      <c r="C6747" s="1">
        <v>56.2</v>
      </c>
    </row>
    <row r="6748" spans="1:3">
      <c r="A6748" s="277">
        <v>44662.8125</v>
      </c>
      <c r="B6748" s="1">
        <v>13.2</v>
      </c>
      <c r="C6748" s="1">
        <v>55.8</v>
      </c>
    </row>
    <row r="6749" spans="1:3">
      <c r="A6749" s="277">
        <v>44662.833333333336</v>
      </c>
      <c r="B6749" s="1">
        <v>13.1</v>
      </c>
      <c r="C6749" s="1">
        <v>55.5</v>
      </c>
    </row>
    <row r="6750" spans="1:3">
      <c r="A6750" s="277">
        <v>44662.854166666664</v>
      </c>
      <c r="B6750" s="1">
        <v>12.9</v>
      </c>
      <c r="C6750" s="1">
        <v>55.2</v>
      </c>
    </row>
    <row r="6751" spans="1:3">
      <c r="A6751" s="277">
        <v>44674.75</v>
      </c>
      <c r="B6751" s="1">
        <v>14.4</v>
      </c>
      <c r="C6751" s="1">
        <v>57.9</v>
      </c>
    </row>
    <row r="6752" spans="1:3">
      <c r="A6752" s="277">
        <v>44674.770833333336</v>
      </c>
      <c r="B6752" s="1">
        <v>14.3</v>
      </c>
      <c r="C6752" s="1">
        <v>57.8</v>
      </c>
    </row>
    <row r="6753" spans="1:3">
      <c r="A6753" s="277">
        <v>44674.791666666664</v>
      </c>
      <c r="B6753" s="1">
        <v>14.3</v>
      </c>
      <c r="C6753" s="1">
        <v>57.7</v>
      </c>
    </row>
    <row r="6754" spans="1:3">
      <c r="A6754" s="277">
        <v>44674.8125</v>
      </c>
      <c r="B6754" s="1">
        <v>14.2</v>
      </c>
      <c r="C6754" s="1">
        <v>57.5</v>
      </c>
    </row>
    <row r="6755" spans="1:3">
      <c r="A6755" s="277">
        <v>44674.833333333336</v>
      </c>
      <c r="B6755" s="1">
        <v>14.1</v>
      </c>
      <c r="C6755" s="1">
        <v>57.3</v>
      </c>
    </row>
    <row r="6756" spans="1:3">
      <c r="A6756" s="277">
        <v>44674.854166666664</v>
      </c>
      <c r="B6756" s="1">
        <v>14</v>
      </c>
      <c r="C6756" s="1">
        <v>57.2</v>
      </c>
    </row>
    <row r="6757" spans="1:3">
      <c r="A6757" s="277">
        <v>44858.75</v>
      </c>
      <c r="B6757" s="1">
        <v>12.7</v>
      </c>
      <c r="C6757" s="1">
        <v>54.8</v>
      </c>
    </row>
    <row r="6758" spans="1:3">
      <c r="A6758" s="277">
        <v>44858.770833333336</v>
      </c>
      <c r="B6758" s="1">
        <v>12.6</v>
      </c>
      <c r="C6758" s="1">
        <v>54.7</v>
      </c>
    </row>
    <row r="6759" spans="1:3">
      <c r="A6759" s="277">
        <v>44858.791666666664</v>
      </c>
      <c r="B6759" s="1">
        <v>12.6</v>
      </c>
      <c r="C6759" s="1">
        <v>54.6</v>
      </c>
    </row>
    <row r="6760" spans="1:3">
      <c r="A6760" s="277">
        <v>44858.8125</v>
      </c>
      <c r="B6760" s="1">
        <v>12.5</v>
      </c>
      <c r="C6760" s="1">
        <v>54.5</v>
      </c>
    </row>
    <row r="6761" spans="1:3">
      <c r="A6761" s="277">
        <v>44858.833333333336</v>
      </c>
      <c r="B6761" s="1">
        <v>12.4</v>
      </c>
      <c r="C6761" s="1">
        <v>54.3</v>
      </c>
    </row>
    <row r="6762" spans="1:3">
      <c r="A6762" s="277">
        <v>44858.854166666664</v>
      </c>
      <c r="B6762" s="1">
        <v>12.3</v>
      </c>
      <c r="C6762" s="1">
        <v>54.2</v>
      </c>
    </row>
    <row r="6763" spans="1:3">
      <c r="A6763" s="277">
        <v>44873.708333333336</v>
      </c>
      <c r="B6763" s="1">
        <v>9.5</v>
      </c>
      <c r="C6763" s="1">
        <v>49.2</v>
      </c>
    </row>
    <row r="6764" spans="1:3">
      <c r="A6764" s="277">
        <v>44873.729166666664</v>
      </c>
      <c r="B6764" s="1">
        <v>9.5</v>
      </c>
      <c r="C6764" s="1">
        <v>49.1</v>
      </c>
    </row>
    <row r="6765" spans="1:3">
      <c r="A6765" s="277">
        <v>44873.75</v>
      </c>
      <c r="B6765" s="1">
        <v>9.5</v>
      </c>
      <c r="C6765" s="1">
        <v>49.1</v>
      </c>
    </row>
    <row r="6766" spans="1:3">
      <c r="A6766" s="277">
        <v>44873.770833333336</v>
      </c>
      <c r="B6766" s="1">
        <v>9.5</v>
      </c>
      <c r="C6766" s="1">
        <v>49</v>
      </c>
    </row>
    <row r="6767" spans="1:3">
      <c r="A6767" s="277">
        <v>44873.791666666664</v>
      </c>
      <c r="B6767" s="1">
        <v>9.4</v>
      </c>
      <c r="C6767" s="1">
        <v>49</v>
      </c>
    </row>
    <row r="6768" spans="1:3">
      <c r="A6768" s="277">
        <v>44873.8125</v>
      </c>
      <c r="B6768" s="1">
        <v>9.4</v>
      </c>
      <c r="C6768" s="1">
        <v>49</v>
      </c>
    </row>
    <row r="6769" spans="1:3">
      <c r="A6769" s="277">
        <v>44880.708333333336</v>
      </c>
      <c r="B6769" s="1">
        <v>9.4</v>
      </c>
      <c r="C6769" s="1">
        <v>48.9</v>
      </c>
    </row>
    <row r="6770" spans="1:3">
      <c r="A6770" s="277">
        <v>44880.729166666664</v>
      </c>
      <c r="B6770" s="1">
        <v>9.3000000000000007</v>
      </c>
      <c r="C6770" s="1">
        <v>48.8</v>
      </c>
    </row>
    <row r="6771" spans="1:3">
      <c r="A6771" s="277">
        <v>44880.75</v>
      </c>
      <c r="B6771" s="1">
        <v>9.1999999999999993</v>
      </c>
      <c r="C6771" s="1">
        <v>48.6</v>
      </c>
    </row>
    <row r="6772" spans="1:3">
      <c r="A6772" s="277">
        <v>44880.770833333336</v>
      </c>
      <c r="B6772" s="1">
        <v>9.1999999999999993</v>
      </c>
      <c r="C6772" s="1">
        <v>48.5</v>
      </c>
    </row>
    <row r="6773" spans="1:3">
      <c r="A6773" s="277">
        <v>44880.791666666664</v>
      </c>
      <c r="B6773" s="1">
        <v>9.1</v>
      </c>
      <c r="C6773" s="1">
        <v>48.3</v>
      </c>
    </row>
    <row r="6774" spans="1:3">
      <c r="A6774" s="277">
        <v>44880.8125</v>
      </c>
      <c r="B6774" s="1">
        <v>9</v>
      </c>
      <c r="C6774" s="1">
        <v>48.1</v>
      </c>
    </row>
    <row r="6775" spans="1:3">
      <c r="A6775" s="277">
        <v>44964.708333333336</v>
      </c>
      <c r="B6775" s="1">
        <v>9.1</v>
      </c>
      <c r="C6775" s="1">
        <v>48.3</v>
      </c>
    </row>
    <row r="6776" spans="1:3">
      <c r="A6776" s="277">
        <v>44964.729166666664</v>
      </c>
      <c r="B6776" s="1">
        <v>9</v>
      </c>
      <c r="C6776" s="1">
        <v>48.3</v>
      </c>
    </row>
    <row r="6777" spans="1:3">
      <c r="A6777" s="277">
        <v>44964.75</v>
      </c>
      <c r="B6777" s="1">
        <v>9</v>
      </c>
      <c r="C6777" s="1">
        <v>48.2</v>
      </c>
    </row>
    <row r="6778" spans="1:3">
      <c r="A6778" s="277">
        <v>44964.770833333336</v>
      </c>
      <c r="B6778" s="1">
        <v>9</v>
      </c>
      <c r="C6778" s="1">
        <v>48.2</v>
      </c>
    </row>
    <row r="6779" spans="1:3">
      <c r="A6779" s="277">
        <v>44964.791666666664</v>
      </c>
      <c r="B6779" s="1">
        <v>9</v>
      </c>
      <c r="C6779" s="1">
        <v>48.1</v>
      </c>
    </row>
    <row r="6780" spans="1:3">
      <c r="A6780" s="277">
        <v>44964.8125</v>
      </c>
      <c r="B6780" s="1">
        <v>8.9</v>
      </c>
      <c r="C6780" s="1">
        <v>48</v>
      </c>
    </row>
    <row r="6781" spans="1:3">
      <c r="A6781" s="277">
        <v>44987.75</v>
      </c>
      <c r="B6781" s="1">
        <v>8.5</v>
      </c>
      <c r="C6781" s="1">
        <v>47.2</v>
      </c>
    </row>
    <row r="6782" spans="1:3">
      <c r="A6782" s="277">
        <v>44987.770833333336</v>
      </c>
      <c r="B6782" s="1">
        <v>8.4</v>
      </c>
      <c r="C6782" s="1">
        <v>47.2</v>
      </c>
    </row>
    <row r="6783" spans="1:3">
      <c r="A6783" s="277">
        <v>44987.791666666664</v>
      </c>
      <c r="B6783" s="1">
        <v>8.4</v>
      </c>
      <c r="C6783" s="1">
        <v>47.2</v>
      </c>
    </row>
    <row r="6784" spans="1:3">
      <c r="A6784" s="277">
        <v>44987.8125</v>
      </c>
      <c r="B6784" s="1">
        <v>8.5</v>
      </c>
      <c r="C6784" s="1">
        <v>47.2</v>
      </c>
    </row>
    <row r="6785" spans="1:3">
      <c r="A6785" s="277">
        <v>44987.833333333336</v>
      </c>
      <c r="B6785" s="1">
        <v>8.5</v>
      </c>
      <c r="C6785" s="1">
        <v>47.2</v>
      </c>
    </row>
    <row r="6786" spans="1:3">
      <c r="A6786" s="277">
        <v>44987.854166666664</v>
      </c>
      <c r="B6786" s="1">
        <v>8.5</v>
      </c>
      <c r="C6786" s="1">
        <v>47.3</v>
      </c>
    </row>
    <row r="6787" spans="1:3">
      <c r="A6787" s="277">
        <v>44991.75</v>
      </c>
      <c r="B6787" s="1">
        <v>7</v>
      </c>
      <c r="C6787" s="1">
        <v>44.7</v>
      </c>
    </row>
    <row r="6788" spans="1:3">
      <c r="A6788" s="277">
        <v>44991.770833333336</v>
      </c>
      <c r="B6788" s="1">
        <v>7</v>
      </c>
      <c r="C6788" s="1">
        <v>44.7</v>
      </c>
    </row>
    <row r="6789" spans="1:3">
      <c r="A6789" s="277">
        <v>44991.791666666664</v>
      </c>
      <c r="B6789" s="1">
        <v>7</v>
      </c>
      <c r="C6789" s="1">
        <v>44.7</v>
      </c>
    </row>
    <row r="6790" spans="1:3">
      <c r="A6790" s="277">
        <v>44991.8125</v>
      </c>
      <c r="B6790" s="1">
        <v>7</v>
      </c>
      <c r="C6790" s="1">
        <v>44.7</v>
      </c>
    </row>
    <row r="6791" spans="1:3">
      <c r="A6791" s="277">
        <v>44991.833333333336</v>
      </c>
      <c r="B6791" s="1">
        <v>7</v>
      </c>
      <c r="C6791" s="1">
        <v>44.5</v>
      </c>
    </row>
    <row r="6792" spans="1:3">
      <c r="A6792" s="277">
        <v>44991.854166666664</v>
      </c>
      <c r="B6792" s="1">
        <v>6.9</v>
      </c>
      <c r="C6792" s="1">
        <v>44.5</v>
      </c>
    </row>
    <row r="6793" spans="1:3">
      <c r="A6793" s="277">
        <v>45030.75</v>
      </c>
      <c r="B6793" s="1">
        <v>12.1</v>
      </c>
      <c r="C6793" s="1">
        <v>53.8</v>
      </c>
    </row>
    <row r="6794" spans="1:3">
      <c r="A6794" s="277">
        <v>45030.770833333336</v>
      </c>
      <c r="B6794" s="1">
        <v>12.1</v>
      </c>
      <c r="C6794" s="1">
        <v>53.7</v>
      </c>
    </row>
    <row r="6795" spans="1:3">
      <c r="A6795" s="277">
        <v>45030.791666666664</v>
      </c>
      <c r="B6795" s="1">
        <v>12</v>
      </c>
      <c r="C6795" s="1">
        <v>53.6</v>
      </c>
    </row>
    <row r="6796" spans="1:3">
      <c r="A6796" s="277">
        <v>45030.8125</v>
      </c>
      <c r="B6796" s="1">
        <v>12</v>
      </c>
      <c r="C6796" s="1">
        <v>53.6</v>
      </c>
    </row>
    <row r="6797" spans="1:3">
      <c r="A6797" s="277">
        <v>45030.833333333336</v>
      </c>
      <c r="B6797" s="1">
        <v>11.9</v>
      </c>
      <c r="C6797" s="1">
        <v>53.4</v>
      </c>
    </row>
    <row r="6798" spans="1:3">
      <c r="A6798" s="277">
        <v>45030.854166666664</v>
      </c>
      <c r="B6798" s="1">
        <v>11.8</v>
      </c>
      <c r="C6798" s="1">
        <v>53.3</v>
      </c>
    </row>
    <row r="6799" spans="1:3">
      <c r="A6799" s="277">
        <v>45203.708333333336</v>
      </c>
      <c r="B6799" s="1">
        <v>17.100000000000001</v>
      </c>
      <c r="C6799" s="1">
        <v>62.7</v>
      </c>
    </row>
    <row r="6800" spans="1:3">
      <c r="A6800" s="277">
        <v>45203.729166666664</v>
      </c>
      <c r="B6800" s="1">
        <v>17</v>
      </c>
      <c r="C6800" s="1">
        <v>62.7</v>
      </c>
    </row>
    <row r="6801" spans="1:3">
      <c r="A6801" s="277">
        <v>45203.75</v>
      </c>
      <c r="B6801" s="1">
        <v>17</v>
      </c>
      <c r="C6801" s="1">
        <v>62.6</v>
      </c>
    </row>
    <row r="6802" spans="1:3">
      <c r="A6802" s="277">
        <v>45203.770833333336</v>
      </c>
      <c r="B6802" s="1">
        <v>16.899999999999999</v>
      </c>
      <c r="C6802" s="1">
        <v>62.4</v>
      </c>
    </row>
    <row r="6803" spans="1:3">
      <c r="A6803" s="277">
        <v>45203.791666666664</v>
      </c>
      <c r="B6803" s="1">
        <v>16.8</v>
      </c>
      <c r="C6803" s="1">
        <v>62.2</v>
      </c>
    </row>
    <row r="6804" spans="1:3">
      <c r="A6804" s="277">
        <v>45203.8125</v>
      </c>
      <c r="B6804" s="1">
        <v>16.7</v>
      </c>
      <c r="C6804" s="1">
        <v>62.1</v>
      </c>
    </row>
    <row r="6805" spans="1:3">
      <c r="A6805" s="277">
        <v>45203.833333333336</v>
      </c>
      <c r="B6805" s="1">
        <v>16.600000000000001</v>
      </c>
      <c r="C6805" s="1">
        <v>61.8</v>
      </c>
    </row>
    <row r="6806" spans="1:3">
      <c r="A6806" s="277">
        <v>45203.854166666664</v>
      </c>
      <c r="B6806" s="1">
        <v>16.5</v>
      </c>
      <c r="C6806" s="1">
        <v>61.6</v>
      </c>
    </row>
    <row r="6807" spans="1:3">
      <c r="A6807" s="277">
        <v>45212.708333333336</v>
      </c>
      <c r="B6807" s="1">
        <v>13.3</v>
      </c>
      <c r="C6807" s="1">
        <v>55.9</v>
      </c>
    </row>
    <row r="6808" spans="1:3">
      <c r="A6808" s="277">
        <v>45212.729166666664</v>
      </c>
      <c r="B6808" s="1">
        <v>13.3</v>
      </c>
      <c r="C6808" s="1">
        <v>55.9</v>
      </c>
    </row>
    <row r="6809" spans="1:3">
      <c r="A6809" s="277">
        <v>45212.75</v>
      </c>
      <c r="B6809" s="1">
        <v>13.3</v>
      </c>
      <c r="C6809" s="1">
        <v>55.9</v>
      </c>
    </row>
    <row r="6810" spans="1:3">
      <c r="A6810" s="277">
        <v>45212.770833333336</v>
      </c>
      <c r="B6810" s="1">
        <v>13.2</v>
      </c>
      <c r="C6810" s="1">
        <v>55.8</v>
      </c>
    </row>
    <row r="6811" spans="1:3">
      <c r="A6811" s="277">
        <v>45212.791666666664</v>
      </c>
      <c r="B6811" s="1">
        <v>13.2</v>
      </c>
      <c r="C6811" s="1">
        <v>55.8</v>
      </c>
    </row>
    <row r="6812" spans="1:3">
      <c r="A6812" s="277">
        <v>45212.8125</v>
      </c>
      <c r="B6812" s="1">
        <v>13.2</v>
      </c>
      <c r="C6812" s="1">
        <v>55.8</v>
      </c>
    </row>
    <row r="6813" spans="1:3">
      <c r="A6813" s="277">
        <v>45225.708333333336</v>
      </c>
      <c r="B6813" s="1">
        <v>12.3</v>
      </c>
      <c r="C6813" s="1">
        <v>54.2</v>
      </c>
    </row>
    <row r="6814" spans="1:3">
      <c r="A6814" s="277">
        <v>45225.729166666664</v>
      </c>
      <c r="B6814" s="1">
        <v>12.3</v>
      </c>
      <c r="C6814" s="1">
        <v>54.1</v>
      </c>
    </row>
    <row r="6815" spans="1:3">
      <c r="A6815" s="277">
        <v>45225.75</v>
      </c>
      <c r="B6815" s="1">
        <v>12.2</v>
      </c>
      <c r="C6815" s="1">
        <v>54</v>
      </c>
    </row>
    <row r="6816" spans="1:3">
      <c r="A6816" s="277">
        <v>45225.770833333336</v>
      </c>
      <c r="B6816" s="1">
        <v>12.1</v>
      </c>
      <c r="C6816" s="1">
        <v>53.7</v>
      </c>
    </row>
    <row r="6817" spans="1:3">
      <c r="A6817" s="277">
        <v>45225.791666666664</v>
      </c>
      <c r="B6817" s="1">
        <v>12</v>
      </c>
      <c r="C6817" s="1">
        <v>53.5</v>
      </c>
    </row>
    <row r="6818" spans="1:3">
      <c r="A6818" s="277">
        <v>45225.8125</v>
      </c>
      <c r="B6818" s="1">
        <v>11.8</v>
      </c>
      <c r="C6818" s="1">
        <v>53.3</v>
      </c>
    </row>
    <row r="6819" spans="1:3">
      <c r="A6819" s="277">
        <v>45366.75</v>
      </c>
      <c r="B6819" s="1">
        <v>11.7</v>
      </c>
      <c r="C6819" s="1">
        <v>53</v>
      </c>
    </row>
    <row r="6820" spans="1:3">
      <c r="A6820" s="277">
        <v>45366.770833333336</v>
      </c>
      <c r="B6820" s="1">
        <v>11.6</v>
      </c>
      <c r="C6820" s="1">
        <v>52.9</v>
      </c>
    </row>
    <row r="6821" spans="1:3">
      <c r="A6821" s="277">
        <v>45366.791666666664</v>
      </c>
      <c r="B6821" s="1">
        <v>11.6</v>
      </c>
      <c r="C6821" s="1">
        <v>52.9</v>
      </c>
    </row>
    <row r="6822" spans="1:3">
      <c r="A6822" s="277">
        <v>45366.8125</v>
      </c>
      <c r="B6822" s="1">
        <v>11.5</v>
      </c>
      <c r="C6822" s="1">
        <v>52.8</v>
      </c>
    </row>
    <row r="6823" spans="1:3">
      <c r="A6823" s="277">
        <v>45366.833333333336</v>
      </c>
      <c r="B6823" s="1">
        <v>11.5</v>
      </c>
      <c r="C6823" s="1">
        <v>52.7</v>
      </c>
    </row>
    <row r="6824" spans="1:3">
      <c r="A6824" s="277">
        <v>45366.854166666664</v>
      </c>
      <c r="B6824" s="1">
        <v>11.4</v>
      </c>
      <c r="C6824" s="1">
        <v>52.6</v>
      </c>
    </row>
    <row r="6825" spans="1:3">
      <c r="A6825" s="277">
        <v>45377.75</v>
      </c>
      <c r="B6825" s="1">
        <v>12.7</v>
      </c>
      <c r="C6825" s="1">
        <v>54.8</v>
      </c>
    </row>
    <row r="6826" spans="1:3">
      <c r="A6826" s="277">
        <v>45377.770833333336</v>
      </c>
      <c r="B6826" s="1">
        <v>12.6</v>
      </c>
      <c r="C6826" s="1">
        <v>54.7</v>
      </c>
    </row>
    <row r="6827" spans="1:3">
      <c r="A6827" s="277">
        <v>45377.791666666664</v>
      </c>
      <c r="B6827" s="1">
        <v>12.6</v>
      </c>
      <c r="C6827" s="1">
        <v>54.7</v>
      </c>
    </row>
    <row r="6828" spans="1:3">
      <c r="A6828" s="277">
        <v>45377.8125</v>
      </c>
      <c r="B6828" s="1">
        <v>12.6</v>
      </c>
      <c r="C6828" s="1">
        <v>54.6</v>
      </c>
    </row>
    <row r="6829" spans="1:3">
      <c r="A6829" s="277">
        <v>45377.833333333336</v>
      </c>
      <c r="B6829" s="1">
        <v>12.6</v>
      </c>
      <c r="C6829" s="1">
        <v>54.6</v>
      </c>
    </row>
    <row r="6830" spans="1:3">
      <c r="A6830" s="277">
        <v>45377.854166666664</v>
      </c>
      <c r="B6830" s="1">
        <v>12.5</v>
      </c>
      <c r="C6830" s="1">
        <v>54.5</v>
      </c>
    </row>
    <row r="6831" spans="1:3">
      <c r="A6831" s="277">
        <v>45384.791666666664</v>
      </c>
      <c r="B6831" s="1">
        <v>14</v>
      </c>
      <c r="C6831" s="1">
        <v>57.1</v>
      </c>
    </row>
    <row r="6832" spans="1:3">
      <c r="A6832" s="277">
        <v>45384.8125</v>
      </c>
      <c r="B6832" s="1">
        <v>13.9</v>
      </c>
      <c r="C6832" s="1">
        <v>57</v>
      </c>
    </row>
    <row r="6833" spans="1:3">
      <c r="A6833" s="277">
        <v>45384.833333333336</v>
      </c>
      <c r="B6833" s="1">
        <v>13.9</v>
      </c>
      <c r="C6833" s="1">
        <v>57</v>
      </c>
    </row>
    <row r="6834" spans="1:3">
      <c r="A6834" s="277">
        <v>45384.854166666664</v>
      </c>
      <c r="B6834" s="1">
        <v>13.8</v>
      </c>
      <c r="C6834" s="1">
        <v>56.9</v>
      </c>
    </row>
    <row r="6835" spans="1:3">
      <c r="A6835" s="277">
        <v>45384.875</v>
      </c>
      <c r="B6835" s="1">
        <v>13.8</v>
      </c>
      <c r="C6835" s="1">
        <v>56.8</v>
      </c>
    </row>
    <row r="6836" spans="1:3">
      <c r="A6836" s="277">
        <v>45384.895833333336</v>
      </c>
      <c r="B6836" s="1">
        <v>13.7</v>
      </c>
      <c r="C6836" s="1">
        <v>56.7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1F67-DB56-46B4-80AC-BBEE0E3ACAFD}">
  <sheetPr codeName="Sheet9"/>
  <dimension ref="A1:D1260"/>
  <sheetViews>
    <sheetView workbookViewId="0">
      <pane ySplit="1" topLeftCell="A2" activePane="bottomLeft" state="frozen"/>
      <selection pane="bottomLeft" activeCell="G12" sqref="G12"/>
    </sheetView>
  </sheetViews>
  <sheetFormatPr defaultRowHeight="12.75"/>
  <cols>
    <col min="1" max="1" width="8.140625" style="16" bestFit="1" customWidth="1"/>
    <col min="2" max="2" width="9" style="1" bestFit="1" customWidth="1"/>
    <col min="3" max="3" width="8.42578125" style="1" bestFit="1" customWidth="1"/>
    <col min="4" max="4" width="8.28515625" style="1" bestFit="1" customWidth="1"/>
  </cols>
  <sheetData>
    <row r="1" spans="1:4">
      <c r="A1" s="16" t="s">
        <v>461</v>
      </c>
      <c r="B1" s="1" t="s">
        <v>460</v>
      </c>
      <c r="C1" s="1" t="s">
        <v>455</v>
      </c>
      <c r="D1" s="1" t="s">
        <v>454</v>
      </c>
    </row>
    <row r="2" spans="1:4">
      <c r="A2" s="16">
        <v>37643</v>
      </c>
      <c r="B2" s="1" t="s">
        <v>459</v>
      </c>
      <c r="C2" s="1">
        <v>9.4</v>
      </c>
      <c r="D2" s="1">
        <v>49</v>
      </c>
    </row>
    <row r="3" spans="1:4">
      <c r="A3" s="16">
        <v>37644</v>
      </c>
      <c r="B3" s="1" t="s">
        <v>459</v>
      </c>
      <c r="C3" s="1">
        <v>9.6999999999999993</v>
      </c>
      <c r="D3" s="1">
        <v>49.5</v>
      </c>
    </row>
    <row r="4" spans="1:4">
      <c r="A4" s="16">
        <v>37645</v>
      </c>
      <c r="B4" s="1" t="s">
        <v>459</v>
      </c>
      <c r="C4" s="1">
        <v>9.1</v>
      </c>
      <c r="D4" s="1">
        <v>48.5</v>
      </c>
    </row>
    <row r="5" spans="1:4">
      <c r="A5" s="16">
        <v>37646</v>
      </c>
      <c r="B5" s="1" t="s">
        <v>459</v>
      </c>
      <c r="C5" s="1">
        <v>10.1</v>
      </c>
      <c r="D5" s="1">
        <v>50.3</v>
      </c>
    </row>
    <row r="6" spans="1:4">
      <c r="A6" s="16">
        <v>37647</v>
      </c>
      <c r="B6" s="1" t="s">
        <v>459</v>
      </c>
      <c r="C6" s="1">
        <v>10.6</v>
      </c>
      <c r="D6" s="1">
        <v>51</v>
      </c>
    </row>
    <row r="7" spans="1:4">
      <c r="A7" s="16">
        <v>37648</v>
      </c>
      <c r="B7" s="1" t="s">
        <v>459</v>
      </c>
      <c r="C7" s="1">
        <v>10.6</v>
      </c>
      <c r="D7" s="1">
        <v>51</v>
      </c>
    </row>
    <row r="8" spans="1:4">
      <c r="A8" s="16">
        <v>37649</v>
      </c>
      <c r="B8" s="1" t="s">
        <v>459</v>
      </c>
      <c r="C8" s="1">
        <v>9.5</v>
      </c>
      <c r="D8" s="1">
        <v>49.1</v>
      </c>
    </row>
    <row r="9" spans="1:4">
      <c r="A9" s="16">
        <v>37650</v>
      </c>
      <c r="B9" s="1" t="s">
        <v>459</v>
      </c>
      <c r="C9" s="1">
        <v>9.4</v>
      </c>
      <c r="D9" s="1">
        <v>48.8</v>
      </c>
    </row>
    <row r="10" spans="1:4">
      <c r="A10" s="16">
        <v>37651</v>
      </c>
      <c r="B10" s="1" t="s">
        <v>459</v>
      </c>
      <c r="C10" s="1">
        <v>10</v>
      </c>
      <c r="D10" s="1">
        <v>50</v>
      </c>
    </row>
    <row r="11" spans="1:4">
      <c r="A11" s="16">
        <v>37652</v>
      </c>
      <c r="B11" s="1" t="s">
        <v>459</v>
      </c>
      <c r="C11" s="1">
        <v>10.3</v>
      </c>
      <c r="D11" s="1">
        <v>50.6</v>
      </c>
    </row>
    <row r="12" spans="1:4">
      <c r="A12" s="16">
        <v>37653</v>
      </c>
      <c r="B12" s="1" t="s">
        <v>459</v>
      </c>
      <c r="C12" s="1">
        <v>10.3</v>
      </c>
      <c r="D12" s="1">
        <v>50.5</v>
      </c>
    </row>
    <row r="13" spans="1:4">
      <c r="A13" s="16">
        <v>37654</v>
      </c>
      <c r="B13" s="1" t="s">
        <v>459</v>
      </c>
      <c r="C13" s="1">
        <v>8.3000000000000007</v>
      </c>
      <c r="D13" s="1">
        <v>46.9</v>
      </c>
    </row>
    <row r="14" spans="1:4">
      <c r="A14" s="16">
        <v>37655</v>
      </c>
      <c r="B14" s="1" t="s">
        <v>459</v>
      </c>
      <c r="C14" s="1">
        <v>8</v>
      </c>
      <c r="D14" s="1">
        <v>46.3</v>
      </c>
    </row>
    <row r="15" spans="1:4">
      <c r="A15" s="16">
        <v>37656</v>
      </c>
      <c r="B15" s="1" t="s">
        <v>459</v>
      </c>
      <c r="C15" s="1">
        <v>7.6</v>
      </c>
      <c r="D15" s="1">
        <v>45.8</v>
      </c>
    </row>
    <row r="16" spans="1:4">
      <c r="A16" s="16">
        <v>37657</v>
      </c>
      <c r="B16" s="1" t="s">
        <v>459</v>
      </c>
      <c r="C16" s="1">
        <v>7</v>
      </c>
      <c r="D16" s="1">
        <v>44.6</v>
      </c>
    </row>
    <row r="17" spans="1:4">
      <c r="A17" s="16">
        <v>37658</v>
      </c>
      <c r="B17" s="1" t="s">
        <v>459</v>
      </c>
      <c r="C17" s="1">
        <v>7.1</v>
      </c>
      <c r="D17" s="1">
        <v>44.8</v>
      </c>
    </row>
    <row r="18" spans="1:4">
      <c r="A18" s="16">
        <v>37659</v>
      </c>
      <c r="B18" s="1" t="s">
        <v>459</v>
      </c>
      <c r="C18" s="1">
        <v>6.9</v>
      </c>
      <c r="D18" s="1">
        <v>44.5</v>
      </c>
    </row>
    <row r="19" spans="1:4">
      <c r="A19" s="16">
        <v>37660</v>
      </c>
      <c r="B19" s="1" t="s">
        <v>459</v>
      </c>
      <c r="C19" s="1">
        <v>6.7</v>
      </c>
      <c r="D19" s="1">
        <v>44</v>
      </c>
    </row>
    <row r="20" spans="1:4">
      <c r="A20" s="16">
        <v>37661</v>
      </c>
      <c r="B20" s="1" t="s">
        <v>459</v>
      </c>
      <c r="C20" s="1">
        <v>6.9</v>
      </c>
      <c r="D20" s="1">
        <v>44.4</v>
      </c>
    </row>
    <row r="21" spans="1:4">
      <c r="A21" s="16">
        <v>37662</v>
      </c>
      <c r="B21" s="1" t="s">
        <v>459</v>
      </c>
      <c r="C21" s="1">
        <v>7.5</v>
      </c>
      <c r="D21" s="1">
        <v>45.5</v>
      </c>
    </row>
    <row r="22" spans="1:4">
      <c r="A22" s="16">
        <v>37663</v>
      </c>
      <c r="B22" s="1" t="s">
        <v>459</v>
      </c>
      <c r="C22" s="1">
        <v>8</v>
      </c>
      <c r="D22" s="1">
        <v>46.5</v>
      </c>
    </row>
    <row r="23" spans="1:4">
      <c r="A23" s="16">
        <v>37664</v>
      </c>
      <c r="B23" s="1" t="s">
        <v>459</v>
      </c>
      <c r="C23" s="1">
        <v>8.6999999999999993</v>
      </c>
      <c r="D23" s="1">
        <v>47.6</v>
      </c>
    </row>
    <row r="24" spans="1:4">
      <c r="A24" s="16">
        <v>37665</v>
      </c>
      <c r="B24" s="1" t="s">
        <v>459</v>
      </c>
      <c r="C24" s="1">
        <v>9.9</v>
      </c>
      <c r="D24" s="1">
        <v>49.9</v>
      </c>
    </row>
    <row r="25" spans="1:4">
      <c r="A25" s="16">
        <v>37666</v>
      </c>
      <c r="B25" s="1" t="s">
        <v>459</v>
      </c>
      <c r="C25" s="1">
        <v>10.8</v>
      </c>
      <c r="D25" s="1">
        <v>51.5</v>
      </c>
    </row>
    <row r="26" spans="1:4">
      <c r="A26" s="16">
        <v>37667</v>
      </c>
      <c r="B26" s="1" t="s">
        <v>459</v>
      </c>
      <c r="C26" s="1">
        <v>10.6</v>
      </c>
      <c r="D26" s="1">
        <v>51</v>
      </c>
    </row>
    <row r="27" spans="1:4">
      <c r="A27" s="16">
        <v>37668</v>
      </c>
      <c r="B27" s="1" t="s">
        <v>459</v>
      </c>
      <c r="C27" s="1">
        <v>9.6999999999999993</v>
      </c>
      <c r="D27" s="1">
        <v>49.4</v>
      </c>
    </row>
    <row r="28" spans="1:4">
      <c r="A28" s="16">
        <v>37669</v>
      </c>
      <c r="B28" s="1" t="s">
        <v>459</v>
      </c>
      <c r="C28" s="1">
        <v>9.1999999999999993</v>
      </c>
      <c r="D28" s="1">
        <v>48.6</v>
      </c>
    </row>
    <row r="29" spans="1:4">
      <c r="A29" s="16">
        <v>37670</v>
      </c>
      <c r="B29" s="1" t="s">
        <v>459</v>
      </c>
      <c r="C29" s="1">
        <v>9.3000000000000007</v>
      </c>
      <c r="D29" s="1">
        <v>48.7</v>
      </c>
    </row>
    <row r="30" spans="1:4">
      <c r="A30" s="16">
        <v>37671</v>
      </c>
      <c r="B30" s="1" t="s">
        <v>459</v>
      </c>
      <c r="C30" s="1">
        <v>9.4</v>
      </c>
      <c r="D30" s="1">
        <v>48.9</v>
      </c>
    </row>
    <row r="31" spans="1:4">
      <c r="A31" s="16">
        <v>37672</v>
      </c>
      <c r="B31" s="1" t="s">
        <v>459</v>
      </c>
      <c r="C31" s="1">
        <v>8.9</v>
      </c>
      <c r="D31" s="1">
        <v>48</v>
      </c>
    </row>
    <row r="32" spans="1:4">
      <c r="A32" s="16">
        <v>37673</v>
      </c>
      <c r="B32" s="1" t="s">
        <v>459</v>
      </c>
      <c r="C32" s="1">
        <v>9.4</v>
      </c>
      <c r="D32" s="1">
        <v>48.9</v>
      </c>
    </row>
    <row r="33" spans="1:4">
      <c r="A33" s="16">
        <v>37674</v>
      </c>
      <c r="B33" s="1" t="s">
        <v>459</v>
      </c>
      <c r="C33" s="1">
        <v>9.5</v>
      </c>
      <c r="D33" s="1">
        <v>49</v>
      </c>
    </row>
    <row r="34" spans="1:4">
      <c r="A34" s="16">
        <v>37675</v>
      </c>
      <c r="B34" s="1" t="s">
        <v>459</v>
      </c>
      <c r="C34" s="1">
        <v>9.3000000000000007</v>
      </c>
      <c r="D34" s="1">
        <v>48.7</v>
      </c>
    </row>
    <row r="35" spans="1:4">
      <c r="A35" s="16">
        <v>37676</v>
      </c>
      <c r="B35" s="1" t="s">
        <v>459</v>
      </c>
      <c r="C35" s="1">
        <v>10.1</v>
      </c>
      <c r="D35" s="1">
        <v>50.2</v>
      </c>
    </row>
    <row r="36" spans="1:4">
      <c r="A36" s="16">
        <v>37677</v>
      </c>
      <c r="B36" s="1" t="s">
        <v>459</v>
      </c>
      <c r="C36" s="1">
        <v>9.6</v>
      </c>
      <c r="D36" s="1">
        <v>49.3</v>
      </c>
    </row>
    <row r="37" spans="1:4">
      <c r="A37" s="16">
        <v>37678</v>
      </c>
      <c r="B37" s="1" t="s">
        <v>459</v>
      </c>
      <c r="C37" s="1">
        <v>8.6</v>
      </c>
      <c r="D37" s="1">
        <v>47.5</v>
      </c>
    </row>
    <row r="38" spans="1:4">
      <c r="A38" s="16">
        <v>37679</v>
      </c>
      <c r="B38" s="1" t="s">
        <v>459</v>
      </c>
      <c r="C38" s="1">
        <v>9.4</v>
      </c>
      <c r="D38" s="1">
        <v>48.9</v>
      </c>
    </row>
    <row r="39" spans="1:4">
      <c r="A39" s="16">
        <v>37680</v>
      </c>
      <c r="B39" s="1" t="s">
        <v>459</v>
      </c>
      <c r="C39" s="1">
        <v>8.6999999999999993</v>
      </c>
      <c r="D39" s="1">
        <v>47.7</v>
      </c>
    </row>
    <row r="40" spans="1:4">
      <c r="A40" s="16">
        <v>37681</v>
      </c>
      <c r="B40" s="1" t="s">
        <v>459</v>
      </c>
      <c r="C40" s="1">
        <v>9.3000000000000007</v>
      </c>
      <c r="D40" s="1">
        <v>48.7</v>
      </c>
    </row>
    <row r="41" spans="1:4">
      <c r="A41" s="16">
        <v>37682</v>
      </c>
      <c r="B41" s="1" t="s">
        <v>459</v>
      </c>
      <c r="C41" s="1">
        <v>9.3000000000000007</v>
      </c>
      <c r="D41" s="1">
        <v>48.7</v>
      </c>
    </row>
    <row r="42" spans="1:4">
      <c r="A42" s="16">
        <v>37683</v>
      </c>
      <c r="B42" s="1" t="s">
        <v>459</v>
      </c>
      <c r="C42" s="1">
        <v>9.6999999999999993</v>
      </c>
      <c r="D42" s="1">
        <v>49.5</v>
      </c>
    </row>
    <row r="43" spans="1:4">
      <c r="A43" s="16">
        <v>37684</v>
      </c>
      <c r="B43" s="1" t="s">
        <v>459</v>
      </c>
      <c r="C43" s="1">
        <v>9</v>
      </c>
      <c r="D43" s="1">
        <v>48.2</v>
      </c>
    </row>
    <row r="44" spans="1:4">
      <c r="A44" s="16">
        <v>37685</v>
      </c>
      <c r="B44" s="1" t="s">
        <v>459</v>
      </c>
      <c r="C44" s="1">
        <v>9.4</v>
      </c>
      <c r="D44" s="1">
        <v>48.9</v>
      </c>
    </row>
    <row r="45" spans="1:4">
      <c r="A45" s="16">
        <v>37686</v>
      </c>
      <c r="B45" s="1" t="s">
        <v>459</v>
      </c>
      <c r="C45" s="1">
        <v>10.1</v>
      </c>
      <c r="D45" s="1">
        <v>50.2</v>
      </c>
    </row>
    <row r="46" spans="1:4">
      <c r="A46" s="16">
        <v>37687</v>
      </c>
      <c r="B46" s="1" t="s">
        <v>459</v>
      </c>
      <c r="C46" s="1">
        <v>10.3</v>
      </c>
      <c r="D46" s="1">
        <v>50.5</v>
      </c>
    </row>
    <row r="47" spans="1:4">
      <c r="A47" s="16">
        <v>37688</v>
      </c>
      <c r="B47" s="1" t="s">
        <v>459</v>
      </c>
      <c r="C47" s="1">
        <v>10.199999999999999</v>
      </c>
      <c r="D47" s="1">
        <v>50.4</v>
      </c>
    </row>
    <row r="48" spans="1:4">
      <c r="A48" s="16">
        <v>37689</v>
      </c>
      <c r="B48" s="1" t="s">
        <v>459</v>
      </c>
      <c r="C48" s="1">
        <v>10</v>
      </c>
      <c r="D48" s="1">
        <v>50.1</v>
      </c>
    </row>
    <row r="49" spans="1:4">
      <c r="A49" s="16">
        <v>37690</v>
      </c>
      <c r="B49" s="1" t="s">
        <v>459</v>
      </c>
      <c r="C49" s="1">
        <v>11.4</v>
      </c>
      <c r="D49" s="1">
        <v>52.4</v>
      </c>
    </row>
    <row r="50" spans="1:4">
      <c r="A50" s="16">
        <v>37691</v>
      </c>
      <c r="B50" s="1" t="s">
        <v>459</v>
      </c>
      <c r="C50" s="1">
        <v>11.7</v>
      </c>
      <c r="D50" s="1">
        <v>53.1</v>
      </c>
    </row>
    <row r="51" spans="1:4">
      <c r="A51" s="16">
        <v>37692</v>
      </c>
      <c r="B51" s="1" t="s">
        <v>459</v>
      </c>
      <c r="C51" s="1">
        <v>12.2</v>
      </c>
      <c r="D51" s="1">
        <v>54</v>
      </c>
    </row>
    <row r="52" spans="1:4">
      <c r="A52" s="16">
        <v>37693</v>
      </c>
      <c r="B52" s="1" t="s">
        <v>459</v>
      </c>
      <c r="C52" s="1">
        <v>12.2</v>
      </c>
      <c r="D52" s="1">
        <v>54</v>
      </c>
    </row>
    <row r="53" spans="1:4">
      <c r="A53" s="16">
        <v>37694</v>
      </c>
      <c r="B53" s="1" t="s">
        <v>459</v>
      </c>
      <c r="C53" s="1">
        <v>11.2</v>
      </c>
      <c r="D53" s="1">
        <v>52.2</v>
      </c>
    </row>
    <row r="54" spans="1:4">
      <c r="A54" s="16">
        <v>37695</v>
      </c>
      <c r="B54" s="1" t="s">
        <v>459</v>
      </c>
      <c r="C54" s="1">
        <v>10.4</v>
      </c>
      <c r="D54" s="1">
        <v>50.8</v>
      </c>
    </row>
    <row r="55" spans="1:4">
      <c r="A55" s="16">
        <v>37696</v>
      </c>
      <c r="B55" s="1" t="s">
        <v>459</v>
      </c>
      <c r="C55" s="1">
        <v>9.6999999999999993</v>
      </c>
      <c r="D55" s="1">
        <v>49.4</v>
      </c>
    </row>
    <row r="56" spans="1:4">
      <c r="A56" s="16">
        <v>37697</v>
      </c>
      <c r="B56" s="1" t="s">
        <v>459</v>
      </c>
      <c r="C56" s="1">
        <v>9.6</v>
      </c>
      <c r="D56" s="1">
        <v>49.3</v>
      </c>
    </row>
    <row r="57" spans="1:4">
      <c r="A57" s="16">
        <v>37698</v>
      </c>
      <c r="B57" s="1" t="s">
        <v>459</v>
      </c>
      <c r="C57" s="1">
        <v>9.5</v>
      </c>
      <c r="D57" s="1">
        <v>49.1</v>
      </c>
    </row>
    <row r="58" spans="1:4">
      <c r="A58" s="16">
        <v>37699</v>
      </c>
      <c r="B58" s="1" t="s">
        <v>459</v>
      </c>
      <c r="C58" s="1">
        <v>9.6999999999999993</v>
      </c>
      <c r="D58" s="1">
        <v>49.5</v>
      </c>
    </row>
    <row r="59" spans="1:4">
      <c r="A59" s="16">
        <v>37700</v>
      </c>
      <c r="B59" s="1" t="s">
        <v>459</v>
      </c>
      <c r="C59" s="1">
        <v>11.1</v>
      </c>
      <c r="D59" s="1">
        <v>52</v>
      </c>
    </row>
    <row r="60" spans="1:4">
      <c r="A60" s="16">
        <v>37701</v>
      </c>
      <c r="B60" s="1" t="s">
        <v>459</v>
      </c>
      <c r="C60" s="1">
        <v>11.1</v>
      </c>
      <c r="D60" s="1">
        <v>51.9</v>
      </c>
    </row>
    <row r="61" spans="1:4">
      <c r="A61" s="16">
        <v>37702</v>
      </c>
      <c r="B61" s="1" t="s">
        <v>459</v>
      </c>
      <c r="C61" s="1">
        <v>11.3</v>
      </c>
      <c r="D61" s="1">
        <v>52.3</v>
      </c>
    </row>
    <row r="62" spans="1:4">
      <c r="A62" s="16">
        <v>37703</v>
      </c>
      <c r="B62" s="1" t="s">
        <v>459</v>
      </c>
      <c r="C62" s="1">
        <v>11.5</v>
      </c>
      <c r="D62" s="1">
        <v>52.6</v>
      </c>
    </row>
    <row r="63" spans="1:4">
      <c r="A63" s="16">
        <v>37704</v>
      </c>
      <c r="B63" s="1" t="s">
        <v>459</v>
      </c>
      <c r="C63" s="1">
        <v>10.9</v>
      </c>
      <c r="D63" s="1">
        <v>51.6</v>
      </c>
    </row>
    <row r="64" spans="1:4">
      <c r="A64" s="16">
        <v>37705</v>
      </c>
      <c r="B64" s="1" t="s">
        <v>459</v>
      </c>
      <c r="C64" s="1">
        <v>10.5</v>
      </c>
      <c r="D64" s="1">
        <v>50.9</v>
      </c>
    </row>
    <row r="65" spans="1:4">
      <c r="A65" s="16">
        <v>37706</v>
      </c>
      <c r="B65" s="1" t="s">
        <v>459</v>
      </c>
      <c r="C65" s="1">
        <v>11.4</v>
      </c>
      <c r="D65" s="1">
        <v>52.5</v>
      </c>
    </row>
    <row r="66" spans="1:4">
      <c r="A66" s="16">
        <v>37713</v>
      </c>
      <c r="B66" s="1" t="s">
        <v>459</v>
      </c>
      <c r="C66" s="1">
        <v>9.5</v>
      </c>
      <c r="D66" s="1">
        <v>49.1</v>
      </c>
    </row>
    <row r="67" spans="1:4">
      <c r="A67" s="16">
        <v>38000</v>
      </c>
      <c r="B67" s="1" t="s">
        <v>459</v>
      </c>
      <c r="C67" s="1">
        <v>8.1</v>
      </c>
      <c r="D67" s="1">
        <v>46.5</v>
      </c>
    </row>
    <row r="68" spans="1:4">
      <c r="A68" s="16">
        <v>38001</v>
      </c>
      <c r="B68" s="1" t="s">
        <v>459</v>
      </c>
      <c r="C68" s="1">
        <v>8.8000000000000007</v>
      </c>
      <c r="D68" s="1">
        <v>47.8</v>
      </c>
    </row>
    <row r="69" spans="1:4">
      <c r="A69" s="16">
        <v>38002</v>
      </c>
      <c r="B69" s="1" t="s">
        <v>459</v>
      </c>
      <c r="C69" s="1">
        <v>8.6999999999999993</v>
      </c>
      <c r="D69" s="1">
        <v>47.7</v>
      </c>
    </row>
    <row r="70" spans="1:4">
      <c r="A70" s="16">
        <v>38003</v>
      </c>
      <c r="B70" s="1" t="s">
        <v>459</v>
      </c>
      <c r="C70" s="1">
        <v>8.3000000000000007</v>
      </c>
      <c r="D70" s="1">
        <v>46.9</v>
      </c>
    </row>
    <row r="71" spans="1:4">
      <c r="A71" s="16">
        <v>38004</v>
      </c>
      <c r="B71" s="1" t="s">
        <v>459</v>
      </c>
      <c r="C71" s="1">
        <v>8.8000000000000007</v>
      </c>
      <c r="D71" s="1">
        <v>47.8</v>
      </c>
    </row>
    <row r="72" spans="1:4">
      <c r="A72" s="16">
        <v>38005</v>
      </c>
      <c r="B72" s="1" t="s">
        <v>459</v>
      </c>
      <c r="C72" s="1">
        <v>8.3000000000000007</v>
      </c>
      <c r="D72" s="1">
        <v>46.9</v>
      </c>
    </row>
    <row r="73" spans="1:4">
      <c r="A73" s="16">
        <v>38006</v>
      </c>
      <c r="B73" s="1" t="s">
        <v>459</v>
      </c>
      <c r="C73" s="1">
        <v>8.6</v>
      </c>
      <c r="D73" s="1">
        <v>47.5</v>
      </c>
    </row>
    <row r="74" spans="1:4">
      <c r="A74" s="16">
        <v>38007</v>
      </c>
      <c r="B74" s="1" t="s">
        <v>459</v>
      </c>
      <c r="C74" s="1">
        <v>7.8</v>
      </c>
      <c r="D74" s="1">
        <v>46.1</v>
      </c>
    </row>
    <row r="75" spans="1:4">
      <c r="A75" s="16">
        <v>38008</v>
      </c>
      <c r="B75" s="1" t="s">
        <v>459</v>
      </c>
      <c r="C75" s="1">
        <v>7.4</v>
      </c>
      <c r="D75" s="1">
        <v>45.3</v>
      </c>
    </row>
    <row r="76" spans="1:4">
      <c r="A76" s="16">
        <v>38009</v>
      </c>
      <c r="B76" s="1" t="s">
        <v>459</v>
      </c>
      <c r="C76" s="1">
        <v>7.3</v>
      </c>
      <c r="D76" s="1">
        <v>45.1</v>
      </c>
    </row>
    <row r="77" spans="1:4">
      <c r="A77" s="16">
        <v>38010</v>
      </c>
      <c r="B77" s="1" t="s">
        <v>459</v>
      </c>
      <c r="C77" s="1">
        <v>8.5</v>
      </c>
      <c r="D77" s="1">
        <v>47.2</v>
      </c>
    </row>
    <row r="78" spans="1:4">
      <c r="A78" s="16">
        <v>38011</v>
      </c>
      <c r="B78" s="1" t="s">
        <v>459</v>
      </c>
      <c r="C78" s="1">
        <v>7.7</v>
      </c>
      <c r="D78" s="1">
        <v>45.9</v>
      </c>
    </row>
    <row r="79" spans="1:4">
      <c r="A79" s="16">
        <v>38012</v>
      </c>
      <c r="B79" s="1" t="s">
        <v>459</v>
      </c>
      <c r="C79" s="1">
        <v>7.2</v>
      </c>
      <c r="D79" s="1">
        <v>45</v>
      </c>
    </row>
    <row r="80" spans="1:4">
      <c r="A80" s="16">
        <v>38013</v>
      </c>
      <c r="B80" s="1" t="s">
        <v>459</v>
      </c>
      <c r="C80" s="1">
        <v>7.6</v>
      </c>
      <c r="D80" s="1">
        <v>45.6</v>
      </c>
    </row>
    <row r="81" spans="1:4">
      <c r="A81" s="16">
        <v>38014</v>
      </c>
      <c r="B81" s="1" t="s">
        <v>459</v>
      </c>
      <c r="C81" s="1">
        <v>7.4</v>
      </c>
      <c r="D81" s="1">
        <v>45.3</v>
      </c>
    </row>
    <row r="82" spans="1:4">
      <c r="A82" s="16">
        <v>38015</v>
      </c>
      <c r="B82" s="1" t="s">
        <v>459</v>
      </c>
      <c r="C82" s="1">
        <v>8.1</v>
      </c>
      <c r="D82" s="1">
        <v>46.5</v>
      </c>
    </row>
    <row r="83" spans="1:4">
      <c r="A83" s="16">
        <v>38016</v>
      </c>
      <c r="B83" s="1" t="s">
        <v>459</v>
      </c>
      <c r="C83" s="1">
        <v>8.8000000000000007</v>
      </c>
      <c r="D83" s="1">
        <v>47.9</v>
      </c>
    </row>
    <row r="84" spans="1:4">
      <c r="A84" s="16">
        <v>38017</v>
      </c>
      <c r="B84" s="1" t="s">
        <v>459</v>
      </c>
      <c r="C84" s="1">
        <v>7.8</v>
      </c>
      <c r="D84" s="1">
        <v>46</v>
      </c>
    </row>
    <row r="85" spans="1:4">
      <c r="A85" s="16">
        <v>38018</v>
      </c>
      <c r="B85" s="1" t="s">
        <v>459</v>
      </c>
      <c r="C85" s="1">
        <v>7.7</v>
      </c>
      <c r="D85" s="1">
        <v>45.8</v>
      </c>
    </row>
    <row r="86" spans="1:4">
      <c r="A86" s="16">
        <v>38019</v>
      </c>
      <c r="B86" s="1" t="s">
        <v>459</v>
      </c>
      <c r="C86" s="1">
        <v>7.5</v>
      </c>
      <c r="D86" s="1">
        <v>45.5</v>
      </c>
    </row>
    <row r="87" spans="1:4">
      <c r="A87" s="16">
        <v>38020</v>
      </c>
      <c r="B87" s="1" t="s">
        <v>459</v>
      </c>
      <c r="C87" s="1">
        <v>7.6</v>
      </c>
      <c r="D87" s="1">
        <v>45.6</v>
      </c>
    </row>
    <row r="88" spans="1:4">
      <c r="A88" s="16">
        <v>38021</v>
      </c>
      <c r="B88" s="1" t="s">
        <v>459</v>
      </c>
      <c r="C88" s="1">
        <v>7.7</v>
      </c>
      <c r="D88" s="1">
        <v>45.8</v>
      </c>
    </row>
    <row r="89" spans="1:4">
      <c r="A89" s="16">
        <v>38022</v>
      </c>
      <c r="B89" s="1" t="s">
        <v>459</v>
      </c>
      <c r="C89" s="1">
        <v>7.8</v>
      </c>
      <c r="D89" s="1">
        <v>46</v>
      </c>
    </row>
    <row r="90" spans="1:4">
      <c r="A90" s="16">
        <v>38023</v>
      </c>
      <c r="B90" s="1" t="s">
        <v>459</v>
      </c>
      <c r="C90" s="1">
        <v>8.1999999999999993</v>
      </c>
      <c r="D90" s="1">
        <v>46.8</v>
      </c>
    </row>
    <row r="91" spans="1:4">
      <c r="A91" s="16">
        <v>38024</v>
      </c>
      <c r="B91" s="1" t="s">
        <v>459</v>
      </c>
      <c r="C91" s="1">
        <v>7.6</v>
      </c>
      <c r="D91" s="1">
        <v>45.7</v>
      </c>
    </row>
    <row r="92" spans="1:4">
      <c r="A92" s="16">
        <v>38025</v>
      </c>
      <c r="B92" s="1" t="s">
        <v>459</v>
      </c>
      <c r="C92" s="1">
        <v>7.7</v>
      </c>
      <c r="D92" s="1">
        <v>45.8</v>
      </c>
    </row>
    <row r="93" spans="1:4">
      <c r="A93" s="16">
        <v>38026</v>
      </c>
      <c r="B93" s="1" t="s">
        <v>459</v>
      </c>
      <c r="C93" s="1">
        <v>7.9</v>
      </c>
      <c r="D93" s="1">
        <v>46.3</v>
      </c>
    </row>
    <row r="94" spans="1:4">
      <c r="A94" s="16">
        <v>38027</v>
      </c>
      <c r="B94" s="1" t="s">
        <v>459</v>
      </c>
      <c r="C94" s="1">
        <v>7.9</v>
      </c>
      <c r="D94" s="1">
        <v>46.2</v>
      </c>
    </row>
    <row r="95" spans="1:4">
      <c r="A95" s="16">
        <v>38028</v>
      </c>
      <c r="B95" s="1" t="s">
        <v>459</v>
      </c>
      <c r="C95" s="1">
        <v>8.1999999999999993</v>
      </c>
      <c r="D95" s="1">
        <v>46.7</v>
      </c>
    </row>
    <row r="96" spans="1:4">
      <c r="A96" s="16">
        <v>38029</v>
      </c>
      <c r="B96" s="1" t="s">
        <v>459</v>
      </c>
      <c r="C96" s="1">
        <v>8.3000000000000007</v>
      </c>
      <c r="D96" s="1">
        <v>47</v>
      </c>
    </row>
    <row r="97" spans="1:4">
      <c r="A97" s="16">
        <v>38030</v>
      </c>
      <c r="B97" s="1" t="s">
        <v>459</v>
      </c>
      <c r="C97" s="1">
        <v>8.1999999999999993</v>
      </c>
      <c r="D97" s="1">
        <v>46.8</v>
      </c>
    </row>
    <row r="98" spans="1:4">
      <c r="A98" s="16">
        <v>38031</v>
      </c>
      <c r="B98" s="1" t="s">
        <v>459</v>
      </c>
      <c r="C98" s="1">
        <v>9.3000000000000007</v>
      </c>
      <c r="D98" s="1">
        <v>48.8</v>
      </c>
    </row>
    <row r="99" spans="1:4">
      <c r="A99" s="16">
        <v>38032</v>
      </c>
      <c r="B99" s="1" t="s">
        <v>459</v>
      </c>
      <c r="C99" s="1">
        <v>9.6999999999999993</v>
      </c>
      <c r="D99" s="1">
        <v>49.5</v>
      </c>
    </row>
    <row r="100" spans="1:4">
      <c r="A100" s="16">
        <v>38033</v>
      </c>
      <c r="B100" s="1" t="s">
        <v>459</v>
      </c>
      <c r="C100" s="1">
        <v>9.8000000000000007</v>
      </c>
      <c r="D100" s="1">
        <v>49.6</v>
      </c>
    </row>
    <row r="101" spans="1:4">
      <c r="A101" s="16">
        <v>38034</v>
      </c>
      <c r="B101" s="1" t="s">
        <v>459</v>
      </c>
      <c r="C101" s="1">
        <v>9.4</v>
      </c>
      <c r="D101" s="1">
        <v>48.9</v>
      </c>
    </row>
    <row r="102" spans="1:4">
      <c r="A102" s="16">
        <v>38035</v>
      </c>
      <c r="B102" s="1" t="s">
        <v>459</v>
      </c>
      <c r="C102" s="1">
        <v>7.6</v>
      </c>
      <c r="D102" s="1">
        <v>45.7</v>
      </c>
    </row>
    <row r="103" spans="1:4">
      <c r="A103" s="16">
        <v>38036</v>
      </c>
      <c r="B103" s="1" t="s">
        <v>459</v>
      </c>
      <c r="C103" s="1">
        <v>7.5</v>
      </c>
      <c r="D103" s="1">
        <v>45.5</v>
      </c>
    </row>
    <row r="104" spans="1:4">
      <c r="A104" s="16">
        <v>38037</v>
      </c>
      <c r="B104" s="1" t="s">
        <v>459</v>
      </c>
      <c r="C104" s="1">
        <v>8</v>
      </c>
      <c r="D104" s="1">
        <v>46.4</v>
      </c>
    </row>
    <row r="105" spans="1:4">
      <c r="A105" s="16">
        <v>38038</v>
      </c>
      <c r="B105" s="1" t="s">
        <v>459</v>
      </c>
      <c r="C105" s="1">
        <v>8.5</v>
      </c>
      <c r="D105" s="1">
        <v>47.4</v>
      </c>
    </row>
    <row r="106" spans="1:4">
      <c r="A106" s="16">
        <v>38039</v>
      </c>
      <c r="B106" s="1" t="s">
        <v>459</v>
      </c>
      <c r="C106" s="1">
        <v>8.9</v>
      </c>
      <c r="D106" s="1">
        <v>47.9</v>
      </c>
    </row>
    <row r="107" spans="1:4">
      <c r="A107" s="16">
        <v>38040</v>
      </c>
      <c r="B107" s="1" t="s">
        <v>459</v>
      </c>
      <c r="C107" s="1">
        <v>9.3000000000000007</v>
      </c>
      <c r="D107" s="1">
        <v>48.7</v>
      </c>
    </row>
    <row r="108" spans="1:4">
      <c r="A108" s="16">
        <v>38041</v>
      </c>
      <c r="B108" s="1" t="s">
        <v>459</v>
      </c>
      <c r="C108" s="1">
        <v>9.3000000000000007</v>
      </c>
      <c r="D108" s="1">
        <v>48.8</v>
      </c>
    </row>
    <row r="109" spans="1:4">
      <c r="A109" s="16">
        <v>38042</v>
      </c>
      <c r="B109" s="1" t="s">
        <v>459</v>
      </c>
      <c r="C109" s="1">
        <v>9.3000000000000007</v>
      </c>
      <c r="D109" s="1">
        <v>48.7</v>
      </c>
    </row>
    <row r="110" spans="1:4">
      <c r="A110" s="16">
        <v>38043</v>
      </c>
      <c r="B110" s="1" t="s">
        <v>459</v>
      </c>
      <c r="C110" s="1">
        <v>8.3000000000000007</v>
      </c>
      <c r="D110" s="1">
        <v>47</v>
      </c>
    </row>
    <row r="111" spans="1:4">
      <c r="A111" s="16">
        <v>38044</v>
      </c>
      <c r="B111" s="1" t="s">
        <v>459</v>
      </c>
      <c r="C111" s="1">
        <v>8.1</v>
      </c>
      <c r="D111" s="1">
        <v>46.6</v>
      </c>
    </row>
    <row r="112" spans="1:4">
      <c r="A112" s="16">
        <v>38045</v>
      </c>
      <c r="B112" s="1" t="s">
        <v>459</v>
      </c>
      <c r="C112" s="1">
        <v>8.3000000000000007</v>
      </c>
      <c r="D112" s="1">
        <v>46.9</v>
      </c>
    </row>
    <row r="113" spans="1:4">
      <c r="A113" s="16">
        <v>38046</v>
      </c>
      <c r="B113" s="1" t="s">
        <v>459</v>
      </c>
      <c r="C113" s="1">
        <v>8.8000000000000007</v>
      </c>
      <c r="D113" s="1">
        <v>47.8</v>
      </c>
    </row>
    <row r="114" spans="1:4">
      <c r="A114" s="16">
        <v>38047</v>
      </c>
      <c r="B114" s="1" t="s">
        <v>459</v>
      </c>
      <c r="C114" s="1">
        <v>8.8000000000000007</v>
      </c>
      <c r="D114" s="1">
        <v>47.8</v>
      </c>
    </row>
    <row r="115" spans="1:4">
      <c r="A115" s="16">
        <v>38048</v>
      </c>
      <c r="B115" s="1" t="s">
        <v>459</v>
      </c>
      <c r="C115" s="1">
        <v>8.6</v>
      </c>
      <c r="D115" s="1">
        <v>47.5</v>
      </c>
    </row>
    <row r="116" spans="1:4">
      <c r="A116" s="16">
        <v>38049</v>
      </c>
      <c r="B116" s="1" t="s">
        <v>459</v>
      </c>
      <c r="C116" s="1">
        <v>8.5</v>
      </c>
      <c r="D116" s="1">
        <v>47.4</v>
      </c>
    </row>
    <row r="117" spans="1:4">
      <c r="A117" s="16">
        <v>38050</v>
      </c>
      <c r="B117" s="1" t="s">
        <v>459</v>
      </c>
      <c r="C117" s="1">
        <v>9</v>
      </c>
      <c r="D117" s="1">
        <v>48.1</v>
      </c>
    </row>
    <row r="118" spans="1:4">
      <c r="A118" s="16">
        <v>38051</v>
      </c>
      <c r="B118" s="1" t="s">
        <v>459</v>
      </c>
      <c r="C118" s="1">
        <v>9.5</v>
      </c>
      <c r="D118" s="1">
        <v>49</v>
      </c>
    </row>
    <row r="119" spans="1:4">
      <c r="A119" s="16">
        <v>38052</v>
      </c>
      <c r="B119" s="1" t="s">
        <v>459</v>
      </c>
      <c r="C119" s="1">
        <v>10.6</v>
      </c>
      <c r="D119" s="1">
        <v>51</v>
      </c>
    </row>
    <row r="120" spans="1:4">
      <c r="A120" s="16">
        <v>38053</v>
      </c>
      <c r="B120" s="1" t="s">
        <v>459</v>
      </c>
      <c r="C120" s="1">
        <v>11.1</v>
      </c>
      <c r="D120" s="1">
        <v>51.9</v>
      </c>
    </row>
    <row r="121" spans="1:4">
      <c r="A121" s="16">
        <v>38054</v>
      </c>
      <c r="B121" s="1" t="s">
        <v>459</v>
      </c>
      <c r="C121" s="1">
        <v>11.6</v>
      </c>
      <c r="D121" s="1">
        <v>52.9</v>
      </c>
    </row>
    <row r="122" spans="1:4">
      <c r="A122" s="16">
        <v>38055</v>
      </c>
      <c r="B122" s="1" t="s">
        <v>459</v>
      </c>
      <c r="C122" s="1">
        <v>12.2</v>
      </c>
      <c r="D122" s="1">
        <v>54</v>
      </c>
    </row>
    <row r="123" spans="1:4">
      <c r="A123" s="16">
        <v>38056</v>
      </c>
      <c r="B123" s="1" t="s">
        <v>459</v>
      </c>
      <c r="C123" s="1">
        <v>11.9</v>
      </c>
      <c r="D123" s="1">
        <v>53.5</v>
      </c>
    </row>
    <row r="124" spans="1:4">
      <c r="A124" s="16">
        <v>38057</v>
      </c>
      <c r="B124" s="1" t="s">
        <v>459</v>
      </c>
      <c r="C124" s="1">
        <v>11.4</v>
      </c>
      <c r="D124" s="1">
        <v>52.5</v>
      </c>
    </row>
    <row r="125" spans="1:4">
      <c r="A125" s="16">
        <v>38058</v>
      </c>
      <c r="B125" s="1" t="s">
        <v>459</v>
      </c>
      <c r="C125" s="1">
        <v>11.4</v>
      </c>
      <c r="D125" s="1">
        <v>52.6</v>
      </c>
    </row>
    <row r="126" spans="1:4">
      <c r="A126" s="16">
        <v>38059</v>
      </c>
      <c r="B126" s="1" t="s">
        <v>459</v>
      </c>
      <c r="C126" s="1">
        <v>11.7</v>
      </c>
      <c r="D126" s="1">
        <v>53</v>
      </c>
    </row>
    <row r="127" spans="1:4">
      <c r="A127" s="16">
        <v>38060</v>
      </c>
      <c r="B127" s="1" t="s">
        <v>459</v>
      </c>
      <c r="C127" s="1">
        <v>11.9</v>
      </c>
      <c r="D127" s="1">
        <v>53.4</v>
      </c>
    </row>
    <row r="128" spans="1:4">
      <c r="A128" s="16">
        <v>38061</v>
      </c>
      <c r="B128" s="1" t="s">
        <v>459</v>
      </c>
      <c r="C128" s="1">
        <v>11.9</v>
      </c>
      <c r="D128" s="1">
        <v>53.4</v>
      </c>
    </row>
    <row r="129" spans="1:4">
      <c r="A129" s="16">
        <v>38062</v>
      </c>
      <c r="B129" s="1" t="s">
        <v>459</v>
      </c>
      <c r="C129" s="1">
        <v>11.8</v>
      </c>
      <c r="D129" s="1">
        <v>53.2</v>
      </c>
    </row>
    <row r="130" spans="1:4">
      <c r="A130" s="16">
        <v>38063</v>
      </c>
      <c r="B130" s="1" t="s">
        <v>459</v>
      </c>
      <c r="C130" s="1">
        <v>11.9</v>
      </c>
      <c r="D130" s="1">
        <v>53.4</v>
      </c>
    </row>
    <row r="131" spans="1:4">
      <c r="A131" s="16">
        <v>38064</v>
      </c>
      <c r="B131" s="1" t="s">
        <v>459</v>
      </c>
      <c r="C131" s="1">
        <v>12.1</v>
      </c>
      <c r="D131" s="1">
        <v>53.8</v>
      </c>
    </row>
    <row r="132" spans="1:4">
      <c r="A132" s="16">
        <v>38065</v>
      </c>
      <c r="B132" s="1" t="s">
        <v>459</v>
      </c>
      <c r="C132" s="1">
        <v>12.4</v>
      </c>
      <c r="D132" s="1">
        <v>54.3</v>
      </c>
    </row>
    <row r="133" spans="1:4">
      <c r="A133" s="16">
        <v>38066</v>
      </c>
      <c r="B133" s="1" t="s">
        <v>459</v>
      </c>
      <c r="C133" s="1">
        <v>11.8</v>
      </c>
      <c r="D133" s="1">
        <v>53.2</v>
      </c>
    </row>
    <row r="134" spans="1:4">
      <c r="A134" s="16">
        <v>38067</v>
      </c>
      <c r="B134" s="1" t="s">
        <v>459</v>
      </c>
      <c r="C134" s="1">
        <v>12.1</v>
      </c>
      <c r="D134" s="1">
        <v>53.8</v>
      </c>
    </row>
    <row r="135" spans="1:4">
      <c r="A135" s="16">
        <v>38068</v>
      </c>
      <c r="B135" s="1" t="s">
        <v>459</v>
      </c>
      <c r="C135" s="1">
        <v>12.5</v>
      </c>
      <c r="D135" s="1">
        <v>54.5</v>
      </c>
    </row>
    <row r="136" spans="1:4">
      <c r="A136" s="16">
        <v>38069</v>
      </c>
      <c r="B136" s="1" t="s">
        <v>459</v>
      </c>
      <c r="C136" s="1">
        <v>12.6</v>
      </c>
      <c r="D136" s="1">
        <v>54.7</v>
      </c>
    </row>
    <row r="137" spans="1:4">
      <c r="A137" s="16">
        <v>38070</v>
      </c>
      <c r="B137" s="1" t="s">
        <v>459</v>
      </c>
      <c r="C137" s="1">
        <v>12.5</v>
      </c>
      <c r="D137" s="1">
        <v>54.5</v>
      </c>
    </row>
    <row r="138" spans="1:4">
      <c r="A138" s="16">
        <v>38071</v>
      </c>
      <c r="B138" s="1" t="s">
        <v>459</v>
      </c>
      <c r="C138" s="1">
        <v>10.8</v>
      </c>
      <c r="D138" s="1">
        <v>51.5</v>
      </c>
    </row>
    <row r="139" spans="1:4">
      <c r="A139" s="16">
        <v>38072</v>
      </c>
      <c r="B139" s="1" t="s">
        <v>459</v>
      </c>
      <c r="C139" s="1">
        <v>9.1</v>
      </c>
      <c r="D139" s="1">
        <v>48.3</v>
      </c>
    </row>
    <row r="140" spans="1:4">
      <c r="A140" s="16">
        <v>38073</v>
      </c>
      <c r="B140" s="1" t="s">
        <v>459</v>
      </c>
      <c r="C140" s="1">
        <v>10.199999999999999</v>
      </c>
      <c r="D140" s="1">
        <v>50.4</v>
      </c>
    </row>
    <row r="141" spans="1:4">
      <c r="A141" s="16">
        <v>38074</v>
      </c>
      <c r="B141" s="1" t="s">
        <v>459</v>
      </c>
      <c r="C141" s="1">
        <v>11.2</v>
      </c>
      <c r="D141" s="1">
        <v>52.2</v>
      </c>
    </row>
    <row r="142" spans="1:4">
      <c r="A142" s="16">
        <v>38075</v>
      </c>
      <c r="B142" s="1" t="s">
        <v>459</v>
      </c>
      <c r="C142" s="1">
        <v>12.2</v>
      </c>
      <c r="D142" s="1">
        <v>54</v>
      </c>
    </row>
    <row r="143" spans="1:4">
      <c r="A143" s="16">
        <v>38076</v>
      </c>
      <c r="B143" s="1" t="s">
        <v>459</v>
      </c>
      <c r="C143" s="1">
        <v>11.6</v>
      </c>
      <c r="D143" s="1">
        <v>52.9</v>
      </c>
    </row>
    <row r="144" spans="1:4">
      <c r="A144" s="16">
        <v>38077</v>
      </c>
      <c r="B144" s="1" t="s">
        <v>459</v>
      </c>
      <c r="C144" s="1">
        <v>11</v>
      </c>
      <c r="D144" s="1">
        <v>51.7</v>
      </c>
    </row>
    <row r="145" spans="1:4">
      <c r="A145" s="16">
        <v>38079</v>
      </c>
      <c r="B145" s="1" t="s">
        <v>459</v>
      </c>
      <c r="C145" s="1">
        <v>10.9</v>
      </c>
      <c r="D145" s="1">
        <v>51.5</v>
      </c>
    </row>
    <row r="146" spans="1:4">
      <c r="A146" s="16">
        <v>38080</v>
      </c>
      <c r="B146" s="1" t="s">
        <v>459</v>
      </c>
      <c r="C146" s="1">
        <v>12</v>
      </c>
      <c r="D146" s="1">
        <v>53.6</v>
      </c>
    </row>
    <row r="147" spans="1:4">
      <c r="A147" s="16">
        <v>38081</v>
      </c>
      <c r="B147" s="1" t="s">
        <v>459</v>
      </c>
      <c r="C147" s="1">
        <v>12.6</v>
      </c>
      <c r="D147" s="1">
        <v>54.6</v>
      </c>
    </row>
    <row r="148" spans="1:4">
      <c r="A148" s="16">
        <v>38082</v>
      </c>
      <c r="B148" s="1" t="s">
        <v>459</v>
      </c>
      <c r="C148" s="1">
        <v>12.4</v>
      </c>
      <c r="D148" s="1">
        <v>54.3</v>
      </c>
    </row>
    <row r="149" spans="1:4">
      <c r="A149" s="16">
        <v>38083</v>
      </c>
      <c r="B149" s="1" t="s">
        <v>459</v>
      </c>
      <c r="C149" s="1">
        <v>12.3</v>
      </c>
      <c r="D149" s="1">
        <v>54.2</v>
      </c>
    </row>
    <row r="150" spans="1:4">
      <c r="A150" s="16">
        <v>38084</v>
      </c>
      <c r="B150" s="1" t="s">
        <v>459</v>
      </c>
      <c r="C150" s="1">
        <v>12.3</v>
      </c>
      <c r="D150" s="1">
        <v>54.2</v>
      </c>
    </row>
    <row r="151" spans="1:4">
      <c r="A151" s="16">
        <v>38085</v>
      </c>
      <c r="B151" s="1" t="s">
        <v>459</v>
      </c>
      <c r="C151" s="1">
        <v>12.8</v>
      </c>
      <c r="D151" s="1">
        <v>55.1</v>
      </c>
    </row>
    <row r="152" spans="1:4">
      <c r="A152" s="16">
        <v>38086</v>
      </c>
      <c r="B152" s="1" t="s">
        <v>459</v>
      </c>
      <c r="C152" s="1">
        <v>13.3</v>
      </c>
      <c r="D152" s="1">
        <v>56</v>
      </c>
    </row>
    <row r="153" spans="1:4">
      <c r="A153" s="16">
        <v>38087</v>
      </c>
      <c r="B153" s="1" t="s">
        <v>459</v>
      </c>
      <c r="C153" s="1">
        <v>13.2</v>
      </c>
      <c r="D153" s="1">
        <v>55.7</v>
      </c>
    </row>
    <row r="154" spans="1:4">
      <c r="A154" s="16">
        <v>38088</v>
      </c>
      <c r="B154" s="1" t="s">
        <v>459</v>
      </c>
      <c r="C154" s="1">
        <v>13.2</v>
      </c>
      <c r="D154" s="1">
        <v>55.8</v>
      </c>
    </row>
    <row r="155" spans="1:4">
      <c r="A155" s="16">
        <v>38089</v>
      </c>
      <c r="B155" s="1" t="s">
        <v>459</v>
      </c>
      <c r="C155" s="1">
        <v>13.3</v>
      </c>
      <c r="D155" s="1">
        <v>55.9</v>
      </c>
    </row>
    <row r="156" spans="1:4">
      <c r="A156" s="16">
        <v>38090</v>
      </c>
      <c r="B156" s="1" t="s">
        <v>459</v>
      </c>
      <c r="C156" s="1">
        <v>12.8</v>
      </c>
      <c r="D156" s="1">
        <v>55</v>
      </c>
    </row>
    <row r="157" spans="1:4">
      <c r="A157" s="16">
        <v>38091</v>
      </c>
      <c r="B157" s="1" t="s">
        <v>459</v>
      </c>
      <c r="C157" s="1">
        <v>12.2</v>
      </c>
      <c r="D157" s="1">
        <v>53.9</v>
      </c>
    </row>
    <row r="158" spans="1:4">
      <c r="A158" s="16">
        <v>38092</v>
      </c>
      <c r="B158" s="1" t="s">
        <v>459</v>
      </c>
      <c r="C158" s="1">
        <v>11.6</v>
      </c>
      <c r="D158" s="1">
        <v>52.8</v>
      </c>
    </row>
    <row r="159" spans="1:4">
      <c r="A159" s="16">
        <v>38093</v>
      </c>
      <c r="B159" s="1" t="s">
        <v>459</v>
      </c>
      <c r="C159" s="1">
        <v>10.7</v>
      </c>
      <c r="D159" s="1">
        <v>51.3</v>
      </c>
    </row>
    <row r="160" spans="1:4">
      <c r="A160" s="16">
        <v>38356</v>
      </c>
      <c r="B160" s="1" t="s">
        <v>459</v>
      </c>
      <c r="C160" s="1">
        <v>7.4</v>
      </c>
      <c r="D160" s="1">
        <v>45.3</v>
      </c>
    </row>
    <row r="161" spans="1:4">
      <c r="A161" s="16">
        <v>38357</v>
      </c>
      <c r="B161" s="1" t="s">
        <v>459</v>
      </c>
      <c r="C161" s="1">
        <v>7.9</v>
      </c>
      <c r="D161" s="1">
        <v>46.3</v>
      </c>
    </row>
    <row r="162" spans="1:4">
      <c r="A162" s="16">
        <v>38358</v>
      </c>
      <c r="B162" s="1" t="s">
        <v>459</v>
      </c>
      <c r="C162" s="1">
        <v>8.4</v>
      </c>
      <c r="D162" s="1">
        <v>47</v>
      </c>
    </row>
    <row r="163" spans="1:4">
      <c r="A163" s="16">
        <v>38359</v>
      </c>
      <c r="B163" s="1" t="s">
        <v>459</v>
      </c>
      <c r="C163" s="1">
        <v>7.2</v>
      </c>
      <c r="D163" s="1">
        <v>45</v>
      </c>
    </row>
    <row r="164" spans="1:4">
      <c r="A164" s="16">
        <v>38360</v>
      </c>
      <c r="B164" s="1" t="s">
        <v>459</v>
      </c>
      <c r="C164" s="1">
        <v>6.2</v>
      </c>
      <c r="D164" s="1">
        <v>43.1</v>
      </c>
    </row>
    <row r="165" spans="1:4">
      <c r="A165" s="16">
        <v>38361</v>
      </c>
      <c r="B165" s="1" t="s">
        <v>459</v>
      </c>
      <c r="C165" s="1">
        <v>7.5</v>
      </c>
      <c r="D165" s="1">
        <v>45.4</v>
      </c>
    </row>
    <row r="166" spans="1:4">
      <c r="A166" s="16">
        <v>38362</v>
      </c>
      <c r="B166" s="1" t="s">
        <v>459</v>
      </c>
      <c r="C166" s="1">
        <v>8.3000000000000007</v>
      </c>
      <c r="D166" s="1">
        <v>46.9</v>
      </c>
    </row>
    <row r="167" spans="1:4">
      <c r="A167" s="16">
        <v>38363</v>
      </c>
      <c r="B167" s="1" t="s">
        <v>459</v>
      </c>
      <c r="C167" s="1">
        <v>8.1999999999999993</v>
      </c>
      <c r="D167" s="1">
        <v>46.7</v>
      </c>
    </row>
    <row r="168" spans="1:4">
      <c r="A168" s="16">
        <v>38364</v>
      </c>
      <c r="B168" s="1" t="s">
        <v>459</v>
      </c>
      <c r="C168" s="1">
        <v>7.2</v>
      </c>
      <c r="D168" s="1">
        <v>44.9</v>
      </c>
    </row>
    <row r="169" spans="1:4">
      <c r="A169" s="16">
        <v>38365</v>
      </c>
      <c r="B169" s="1" t="s">
        <v>459</v>
      </c>
      <c r="C169" s="1">
        <v>6.7</v>
      </c>
      <c r="D169" s="1">
        <v>44.1</v>
      </c>
    </row>
    <row r="170" spans="1:4">
      <c r="A170" s="16">
        <v>38366</v>
      </c>
      <c r="B170" s="1" t="s">
        <v>459</v>
      </c>
      <c r="C170" s="1">
        <v>7.2</v>
      </c>
      <c r="D170" s="1">
        <v>44.9</v>
      </c>
    </row>
    <row r="171" spans="1:4">
      <c r="A171" s="16">
        <v>38367</v>
      </c>
      <c r="B171" s="1" t="s">
        <v>459</v>
      </c>
      <c r="C171" s="1">
        <v>8.3000000000000007</v>
      </c>
      <c r="D171" s="1">
        <v>46.9</v>
      </c>
    </row>
    <row r="172" spans="1:4">
      <c r="A172" s="16">
        <v>38368</v>
      </c>
      <c r="B172" s="1" t="s">
        <v>459</v>
      </c>
      <c r="C172" s="1">
        <v>9.1999999999999993</v>
      </c>
      <c r="D172" s="1">
        <v>48.6</v>
      </c>
    </row>
    <row r="173" spans="1:4">
      <c r="A173" s="16">
        <v>38369</v>
      </c>
      <c r="B173" s="1" t="s">
        <v>459</v>
      </c>
      <c r="C173" s="1">
        <v>9.3000000000000007</v>
      </c>
      <c r="D173" s="1">
        <v>48.8</v>
      </c>
    </row>
    <row r="174" spans="1:4">
      <c r="A174" s="16">
        <v>38370</v>
      </c>
      <c r="B174" s="1" t="s">
        <v>459</v>
      </c>
      <c r="C174" s="1">
        <v>9.4</v>
      </c>
      <c r="D174" s="1">
        <v>48.9</v>
      </c>
    </row>
    <row r="175" spans="1:4">
      <c r="A175" s="16">
        <v>38371</v>
      </c>
      <c r="B175" s="1" t="s">
        <v>459</v>
      </c>
      <c r="C175" s="1">
        <v>9.4</v>
      </c>
      <c r="D175" s="1">
        <v>49</v>
      </c>
    </row>
    <row r="176" spans="1:4">
      <c r="A176" s="16">
        <v>38372</v>
      </c>
      <c r="B176" s="1" t="s">
        <v>459</v>
      </c>
      <c r="C176" s="1">
        <v>9.1</v>
      </c>
      <c r="D176" s="1">
        <v>48.4</v>
      </c>
    </row>
    <row r="177" spans="1:4">
      <c r="A177" s="16">
        <v>38373</v>
      </c>
      <c r="B177" s="1" t="s">
        <v>459</v>
      </c>
      <c r="C177" s="1">
        <v>9.1999999999999993</v>
      </c>
      <c r="D177" s="1">
        <v>48.5</v>
      </c>
    </row>
    <row r="178" spans="1:4">
      <c r="A178" s="16">
        <v>38374</v>
      </c>
      <c r="B178" s="1" t="s">
        <v>459</v>
      </c>
      <c r="C178" s="1">
        <v>8.9</v>
      </c>
      <c r="D178" s="1">
        <v>48.1</v>
      </c>
    </row>
    <row r="179" spans="1:4">
      <c r="A179" s="16">
        <v>38375</v>
      </c>
      <c r="B179" s="1" t="s">
        <v>459</v>
      </c>
      <c r="C179" s="1">
        <v>8.6999999999999993</v>
      </c>
      <c r="D179" s="1">
        <v>47.6</v>
      </c>
    </row>
    <row r="180" spans="1:4">
      <c r="A180" s="16">
        <v>38376</v>
      </c>
      <c r="B180" s="1" t="s">
        <v>459</v>
      </c>
      <c r="C180" s="1">
        <v>9</v>
      </c>
      <c r="D180" s="1">
        <v>48.2</v>
      </c>
    </row>
    <row r="181" spans="1:4">
      <c r="A181" s="16">
        <v>38377</v>
      </c>
      <c r="B181" s="1" t="s">
        <v>459</v>
      </c>
      <c r="C181" s="1">
        <v>10.199999999999999</v>
      </c>
      <c r="D181" s="1">
        <v>50.3</v>
      </c>
    </row>
    <row r="182" spans="1:4">
      <c r="A182" s="16">
        <v>38378</v>
      </c>
      <c r="B182" s="1" t="s">
        <v>459</v>
      </c>
      <c r="C182" s="1">
        <v>10.5</v>
      </c>
      <c r="D182" s="1">
        <v>50.9</v>
      </c>
    </row>
    <row r="183" spans="1:4">
      <c r="A183" s="16">
        <v>38379</v>
      </c>
      <c r="B183" s="1" t="s">
        <v>459</v>
      </c>
      <c r="C183" s="1">
        <v>9.8000000000000007</v>
      </c>
      <c r="D183" s="1">
        <v>49.7</v>
      </c>
    </row>
    <row r="184" spans="1:4">
      <c r="A184" s="16">
        <v>38380</v>
      </c>
      <c r="B184" s="1" t="s">
        <v>459</v>
      </c>
      <c r="C184" s="1">
        <v>9.6</v>
      </c>
      <c r="D184" s="1">
        <v>49.2</v>
      </c>
    </row>
    <row r="185" spans="1:4">
      <c r="A185" s="16">
        <v>38381</v>
      </c>
      <c r="B185" s="1" t="s">
        <v>459</v>
      </c>
      <c r="C185" s="1">
        <v>9</v>
      </c>
      <c r="D185" s="1">
        <v>48.2</v>
      </c>
    </row>
    <row r="186" spans="1:4">
      <c r="A186" s="16">
        <v>38382</v>
      </c>
      <c r="B186" s="1" t="s">
        <v>459</v>
      </c>
      <c r="C186" s="1">
        <v>8.1</v>
      </c>
      <c r="D186" s="1">
        <v>46.6</v>
      </c>
    </row>
    <row r="187" spans="1:4">
      <c r="A187" s="16">
        <v>38383</v>
      </c>
      <c r="B187" s="1" t="s">
        <v>459</v>
      </c>
      <c r="C187" s="1">
        <v>8.5</v>
      </c>
      <c r="D187" s="1">
        <v>47.3</v>
      </c>
    </row>
    <row r="188" spans="1:4">
      <c r="A188" s="16">
        <v>38384</v>
      </c>
      <c r="B188" s="1" t="s">
        <v>459</v>
      </c>
      <c r="C188" s="1">
        <v>8.6999999999999993</v>
      </c>
      <c r="D188" s="1">
        <v>47.7</v>
      </c>
    </row>
    <row r="189" spans="1:4">
      <c r="A189" s="16">
        <v>38385</v>
      </c>
      <c r="B189" s="1" t="s">
        <v>459</v>
      </c>
      <c r="C189" s="1">
        <v>8.6</v>
      </c>
      <c r="D189" s="1">
        <v>47.4</v>
      </c>
    </row>
    <row r="190" spans="1:4">
      <c r="A190" s="16">
        <v>38386</v>
      </c>
      <c r="B190" s="1" t="s">
        <v>459</v>
      </c>
      <c r="C190" s="1">
        <v>9.1999999999999993</v>
      </c>
      <c r="D190" s="1">
        <v>48.5</v>
      </c>
    </row>
    <row r="191" spans="1:4">
      <c r="A191" s="16">
        <v>38387</v>
      </c>
      <c r="B191" s="1" t="s">
        <v>459</v>
      </c>
      <c r="C191" s="1">
        <v>9.3000000000000007</v>
      </c>
      <c r="D191" s="1">
        <v>48.8</v>
      </c>
    </row>
    <row r="192" spans="1:4">
      <c r="A192" s="16">
        <v>38388</v>
      </c>
      <c r="B192" s="1" t="s">
        <v>459</v>
      </c>
      <c r="C192" s="1">
        <v>9.1999999999999993</v>
      </c>
      <c r="D192" s="1">
        <v>48.5</v>
      </c>
    </row>
    <row r="193" spans="1:4">
      <c r="A193" s="16">
        <v>38389</v>
      </c>
      <c r="B193" s="1" t="s">
        <v>459</v>
      </c>
      <c r="C193" s="1">
        <v>8.9</v>
      </c>
      <c r="D193" s="1">
        <v>48</v>
      </c>
    </row>
    <row r="194" spans="1:4">
      <c r="A194" s="16">
        <v>38390</v>
      </c>
      <c r="B194" s="1" t="s">
        <v>459</v>
      </c>
      <c r="C194" s="1">
        <v>9.5</v>
      </c>
      <c r="D194" s="1">
        <v>49.2</v>
      </c>
    </row>
    <row r="195" spans="1:4">
      <c r="A195" s="16">
        <v>38391</v>
      </c>
      <c r="B195" s="1" t="s">
        <v>459</v>
      </c>
      <c r="C195" s="1">
        <v>9.4</v>
      </c>
      <c r="D195" s="1">
        <v>48.9</v>
      </c>
    </row>
    <row r="196" spans="1:4">
      <c r="A196" s="16">
        <v>38392</v>
      </c>
      <c r="B196" s="1" t="s">
        <v>459</v>
      </c>
      <c r="C196" s="1">
        <v>9.1</v>
      </c>
      <c r="D196" s="1">
        <v>48.4</v>
      </c>
    </row>
    <row r="197" spans="1:4">
      <c r="A197" s="16">
        <v>38393</v>
      </c>
      <c r="B197" s="1" t="s">
        <v>459</v>
      </c>
      <c r="C197" s="1">
        <v>9</v>
      </c>
      <c r="D197" s="1">
        <v>48.2</v>
      </c>
    </row>
    <row r="198" spans="1:4">
      <c r="A198" s="16">
        <v>38394</v>
      </c>
      <c r="B198" s="1" t="s">
        <v>459</v>
      </c>
      <c r="C198" s="1">
        <v>8.9</v>
      </c>
      <c r="D198" s="1">
        <v>48.1</v>
      </c>
    </row>
    <row r="199" spans="1:4">
      <c r="A199" s="16">
        <v>38395</v>
      </c>
      <c r="B199" s="1" t="s">
        <v>459</v>
      </c>
      <c r="C199" s="1">
        <v>9.3000000000000007</v>
      </c>
      <c r="D199" s="1">
        <v>48.7</v>
      </c>
    </row>
    <row r="200" spans="1:4">
      <c r="A200" s="16">
        <v>38396</v>
      </c>
      <c r="B200" s="1" t="s">
        <v>459</v>
      </c>
      <c r="C200" s="1">
        <v>9.9</v>
      </c>
      <c r="D200" s="1">
        <v>49.9</v>
      </c>
    </row>
    <row r="201" spans="1:4">
      <c r="A201" s="16">
        <v>38397</v>
      </c>
      <c r="B201" s="1" t="s">
        <v>459</v>
      </c>
      <c r="C201" s="1">
        <v>10</v>
      </c>
      <c r="D201" s="1">
        <v>50</v>
      </c>
    </row>
    <row r="202" spans="1:4">
      <c r="A202" s="16">
        <v>38398</v>
      </c>
      <c r="B202" s="1" t="s">
        <v>459</v>
      </c>
      <c r="C202" s="1">
        <v>9.6999999999999993</v>
      </c>
      <c r="D202" s="1">
        <v>49.5</v>
      </c>
    </row>
    <row r="203" spans="1:4">
      <c r="A203" s="16">
        <v>38399</v>
      </c>
      <c r="B203" s="1" t="s">
        <v>459</v>
      </c>
      <c r="C203" s="1">
        <v>10.199999999999999</v>
      </c>
      <c r="D203" s="1">
        <v>50.4</v>
      </c>
    </row>
    <row r="204" spans="1:4">
      <c r="A204" s="16">
        <v>38400</v>
      </c>
      <c r="B204" s="1" t="s">
        <v>459</v>
      </c>
      <c r="C204" s="1">
        <v>10.7</v>
      </c>
      <c r="D204" s="1">
        <v>51.2</v>
      </c>
    </row>
    <row r="205" spans="1:4">
      <c r="A205" s="16">
        <v>38401</v>
      </c>
      <c r="B205" s="1" t="s">
        <v>459</v>
      </c>
      <c r="C205" s="1">
        <v>10.3</v>
      </c>
      <c r="D205" s="1">
        <v>50.5</v>
      </c>
    </row>
    <row r="206" spans="1:4">
      <c r="A206" s="16">
        <v>38402</v>
      </c>
      <c r="B206" s="1" t="s">
        <v>459</v>
      </c>
      <c r="C206" s="1">
        <v>10.5</v>
      </c>
      <c r="D206" s="1">
        <v>50.8</v>
      </c>
    </row>
    <row r="207" spans="1:4">
      <c r="A207" s="16">
        <v>38403</v>
      </c>
      <c r="B207" s="1" t="s">
        <v>459</v>
      </c>
      <c r="C207" s="1">
        <v>10.7</v>
      </c>
      <c r="D207" s="1">
        <v>51.2</v>
      </c>
    </row>
    <row r="208" spans="1:4">
      <c r="A208" s="16">
        <v>38404</v>
      </c>
      <c r="B208" s="1" t="s">
        <v>459</v>
      </c>
      <c r="C208" s="1">
        <v>10.3</v>
      </c>
      <c r="D208" s="1">
        <v>50.5</v>
      </c>
    </row>
    <row r="209" spans="1:4">
      <c r="A209" s="16">
        <v>38405</v>
      </c>
      <c r="B209" s="1" t="s">
        <v>459</v>
      </c>
      <c r="C209" s="1">
        <v>10.7</v>
      </c>
      <c r="D209" s="1">
        <v>51.2</v>
      </c>
    </row>
    <row r="210" spans="1:4">
      <c r="A210" s="16">
        <v>38406</v>
      </c>
      <c r="B210" s="1" t="s">
        <v>459</v>
      </c>
      <c r="C210" s="1">
        <v>10.6</v>
      </c>
      <c r="D210" s="1">
        <v>51.1</v>
      </c>
    </row>
    <row r="211" spans="1:4">
      <c r="A211" s="16">
        <v>38407</v>
      </c>
      <c r="B211" s="1" t="s">
        <v>459</v>
      </c>
      <c r="C211" s="1">
        <v>10.6</v>
      </c>
      <c r="D211" s="1">
        <v>51.1</v>
      </c>
    </row>
    <row r="212" spans="1:4">
      <c r="A212" s="16">
        <v>38408</v>
      </c>
      <c r="B212" s="1" t="s">
        <v>459</v>
      </c>
      <c r="C212" s="1">
        <v>11.2</v>
      </c>
      <c r="D212" s="1">
        <v>52.1</v>
      </c>
    </row>
    <row r="213" spans="1:4">
      <c r="A213" s="16">
        <v>38409</v>
      </c>
      <c r="B213" s="1" t="s">
        <v>459</v>
      </c>
      <c r="C213" s="1">
        <v>11.5</v>
      </c>
      <c r="D213" s="1">
        <v>52.6</v>
      </c>
    </row>
    <row r="214" spans="1:4">
      <c r="A214" s="16">
        <v>38410</v>
      </c>
      <c r="B214" s="1" t="s">
        <v>459</v>
      </c>
      <c r="C214" s="1">
        <v>10.8</v>
      </c>
      <c r="D214" s="1">
        <v>51.5</v>
      </c>
    </row>
    <row r="215" spans="1:4">
      <c r="A215" s="16">
        <v>38411</v>
      </c>
      <c r="B215" s="1" t="s">
        <v>459</v>
      </c>
      <c r="C215" s="1">
        <v>10.5</v>
      </c>
      <c r="D215" s="1">
        <v>50.9</v>
      </c>
    </row>
    <row r="216" spans="1:4">
      <c r="A216" s="16">
        <v>38412</v>
      </c>
      <c r="B216" s="1" t="s">
        <v>459</v>
      </c>
      <c r="C216" s="1">
        <v>10</v>
      </c>
      <c r="D216" s="1">
        <v>50</v>
      </c>
    </row>
    <row r="217" spans="1:4">
      <c r="A217" s="16">
        <v>38413</v>
      </c>
      <c r="B217" s="1" t="s">
        <v>459</v>
      </c>
      <c r="C217" s="1">
        <v>10.8</v>
      </c>
      <c r="D217" s="1">
        <v>51.4</v>
      </c>
    </row>
    <row r="218" spans="1:4">
      <c r="A218" s="16">
        <v>38414</v>
      </c>
      <c r="B218" s="1" t="s">
        <v>459</v>
      </c>
      <c r="C218" s="1">
        <v>10</v>
      </c>
      <c r="D218" s="1">
        <v>49.9</v>
      </c>
    </row>
    <row r="219" spans="1:4">
      <c r="A219" s="16">
        <v>38415</v>
      </c>
      <c r="B219" s="1" t="s">
        <v>459</v>
      </c>
      <c r="C219" s="1">
        <v>11.1</v>
      </c>
      <c r="D219" s="1">
        <v>52</v>
      </c>
    </row>
    <row r="220" spans="1:4">
      <c r="A220" s="16">
        <v>38416</v>
      </c>
      <c r="B220" s="1" t="s">
        <v>459</v>
      </c>
      <c r="C220" s="1">
        <v>11.1</v>
      </c>
      <c r="D220" s="1">
        <v>52</v>
      </c>
    </row>
    <row r="221" spans="1:4">
      <c r="A221" s="16">
        <v>38417</v>
      </c>
      <c r="B221" s="1" t="s">
        <v>459</v>
      </c>
      <c r="C221" s="1">
        <v>11.4</v>
      </c>
      <c r="D221" s="1">
        <v>52.5</v>
      </c>
    </row>
    <row r="222" spans="1:4">
      <c r="A222" s="16">
        <v>38418</v>
      </c>
      <c r="B222" s="1" t="s">
        <v>459</v>
      </c>
      <c r="C222" s="1">
        <v>11.9</v>
      </c>
      <c r="D222" s="1">
        <v>53.4</v>
      </c>
    </row>
    <row r="223" spans="1:4">
      <c r="A223" s="16">
        <v>38419</v>
      </c>
      <c r="B223" s="1" t="s">
        <v>459</v>
      </c>
      <c r="C223" s="1">
        <v>12.3</v>
      </c>
      <c r="D223" s="1">
        <v>54.2</v>
      </c>
    </row>
    <row r="224" spans="1:4">
      <c r="A224" s="16">
        <v>38420</v>
      </c>
      <c r="B224" s="1" t="s">
        <v>459</v>
      </c>
      <c r="C224" s="1">
        <v>12.7</v>
      </c>
      <c r="D224" s="1">
        <v>54.9</v>
      </c>
    </row>
    <row r="225" spans="1:4">
      <c r="A225" s="16">
        <v>38421</v>
      </c>
      <c r="B225" s="1" t="s">
        <v>459</v>
      </c>
      <c r="C225" s="1">
        <v>12.8</v>
      </c>
      <c r="D225" s="1">
        <v>55</v>
      </c>
    </row>
    <row r="226" spans="1:4">
      <c r="A226" s="16">
        <v>38422</v>
      </c>
      <c r="B226" s="1" t="s">
        <v>459</v>
      </c>
      <c r="C226" s="1">
        <v>12.8</v>
      </c>
      <c r="D226" s="1">
        <v>55</v>
      </c>
    </row>
    <row r="227" spans="1:4">
      <c r="A227" s="16">
        <v>38423</v>
      </c>
      <c r="B227" s="1" t="s">
        <v>459</v>
      </c>
      <c r="C227" s="1">
        <v>13</v>
      </c>
      <c r="D227" s="1">
        <v>55.5</v>
      </c>
    </row>
    <row r="228" spans="1:4">
      <c r="A228" s="16">
        <v>38424</v>
      </c>
      <c r="B228" s="1" t="s">
        <v>459</v>
      </c>
      <c r="C228" s="1">
        <v>12.6</v>
      </c>
      <c r="D228" s="1">
        <v>54.7</v>
      </c>
    </row>
    <row r="229" spans="1:4">
      <c r="A229" s="16">
        <v>38425</v>
      </c>
      <c r="B229" s="1" t="s">
        <v>459</v>
      </c>
      <c r="C229" s="1">
        <v>11.3</v>
      </c>
      <c r="D229" s="1">
        <v>52.4</v>
      </c>
    </row>
    <row r="230" spans="1:4">
      <c r="A230" s="16">
        <v>38426</v>
      </c>
      <c r="B230" s="1" t="s">
        <v>459</v>
      </c>
      <c r="C230" s="1">
        <v>10.9</v>
      </c>
      <c r="D230" s="1">
        <v>51.6</v>
      </c>
    </row>
    <row r="231" spans="1:4">
      <c r="A231" s="16">
        <v>38427</v>
      </c>
      <c r="B231" s="1" t="s">
        <v>459</v>
      </c>
      <c r="C231" s="1">
        <v>10.7</v>
      </c>
      <c r="D231" s="1">
        <v>51.2</v>
      </c>
    </row>
    <row r="232" spans="1:4">
      <c r="A232" s="16">
        <v>38428</v>
      </c>
      <c r="B232" s="1" t="s">
        <v>459</v>
      </c>
      <c r="C232" s="1">
        <v>10.8</v>
      </c>
      <c r="D232" s="1">
        <v>51.4</v>
      </c>
    </row>
    <row r="233" spans="1:4">
      <c r="A233" s="16">
        <v>38429</v>
      </c>
      <c r="B233" s="1" t="s">
        <v>459</v>
      </c>
      <c r="C233" s="1">
        <v>10.6</v>
      </c>
      <c r="D233" s="1">
        <v>51.2</v>
      </c>
    </row>
    <row r="234" spans="1:4">
      <c r="A234" s="16">
        <v>38430</v>
      </c>
      <c r="B234" s="1" t="s">
        <v>459</v>
      </c>
      <c r="C234" s="1">
        <v>11.1</v>
      </c>
      <c r="D234" s="1">
        <v>52</v>
      </c>
    </row>
    <row r="235" spans="1:4">
      <c r="A235" s="16">
        <v>38431</v>
      </c>
      <c r="B235" s="1" t="s">
        <v>459</v>
      </c>
      <c r="C235" s="1">
        <v>10.1</v>
      </c>
      <c r="D235" s="1">
        <v>50.2</v>
      </c>
    </row>
    <row r="236" spans="1:4">
      <c r="A236" s="16">
        <v>38432</v>
      </c>
      <c r="B236" s="1" t="s">
        <v>459</v>
      </c>
      <c r="C236" s="1">
        <v>10.1</v>
      </c>
      <c r="D236" s="1">
        <v>50.2</v>
      </c>
    </row>
    <row r="237" spans="1:4">
      <c r="A237" s="16">
        <v>38433</v>
      </c>
      <c r="B237" s="1" t="s">
        <v>459</v>
      </c>
      <c r="C237" s="1">
        <v>10.7</v>
      </c>
      <c r="D237" s="1">
        <v>51.2</v>
      </c>
    </row>
    <row r="238" spans="1:4">
      <c r="A238" s="16">
        <v>38434</v>
      </c>
      <c r="B238" s="1" t="s">
        <v>459</v>
      </c>
      <c r="C238" s="1">
        <v>10.5</v>
      </c>
      <c r="D238" s="1">
        <v>51</v>
      </c>
    </row>
    <row r="239" spans="1:4">
      <c r="A239" s="16">
        <v>38435</v>
      </c>
      <c r="B239" s="1" t="s">
        <v>459</v>
      </c>
      <c r="C239" s="1">
        <v>10.1</v>
      </c>
      <c r="D239" s="1">
        <v>50.2</v>
      </c>
    </row>
    <row r="240" spans="1:4">
      <c r="A240" s="16">
        <v>38436</v>
      </c>
      <c r="B240" s="1" t="s">
        <v>459</v>
      </c>
      <c r="C240" s="1">
        <v>9.9</v>
      </c>
      <c r="D240" s="1">
        <v>49.8</v>
      </c>
    </row>
    <row r="241" spans="1:4">
      <c r="A241" s="16">
        <v>38437</v>
      </c>
      <c r="B241" s="1" t="s">
        <v>459</v>
      </c>
      <c r="C241" s="1">
        <v>10.9</v>
      </c>
      <c r="D241" s="1">
        <v>51.6</v>
      </c>
    </row>
    <row r="242" spans="1:4">
      <c r="A242" s="16">
        <v>38438</v>
      </c>
      <c r="B242" s="1" t="s">
        <v>459</v>
      </c>
      <c r="C242" s="1">
        <v>11</v>
      </c>
      <c r="D242" s="1">
        <v>51.9</v>
      </c>
    </row>
    <row r="243" spans="1:4">
      <c r="A243" s="16">
        <v>38439</v>
      </c>
      <c r="B243" s="1" t="s">
        <v>459</v>
      </c>
      <c r="C243" s="1">
        <v>10.6</v>
      </c>
      <c r="D243" s="1">
        <v>51.1</v>
      </c>
    </row>
    <row r="244" spans="1:4">
      <c r="A244" s="16">
        <v>38440</v>
      </c>
      <c r="B244" s="1" t="s">
        <v>459</v>
      </c>
      <c r="C244" s="1">
        <v>10.6</v>
      </c>
      <c r="D244" s="1">
        <v>51.2</v>
      </c>
    </row>
    <row r="245" spans="1:4">
      <c r="A245" s="16">
        <v>38441</v>
      </c>
      <c r="B245" s="1" t="s">
        <v>459</v>
      </c>
      <c r="C245" s="1">
        <v>10</v>
      </c>
      <c r="D245" s="1">
        <v>50</v>
      </c>
    </row>
    <row r="246" spans="1:4">
      <c r="A246" s="16">
        <v>38442</v>
      </c>
      <c r="B246" s="1" t="s">
        <v>459</v>
      </c>
      <c r="C246" s="1">
        <v>10.7</v>
      </c>
      <c r="D246" s="1">
        <v>51.2</v>
      </c>
    </row>
    <row r="247" spans="1:4">
      <c r="A247" s="16">
        <v>38443</v>
      </c>
      <c r="B247" s="1" t="s">
        <v>459</v>
      </c>
      <c r="C247" s="1">
        <v>11.4</v>
      </c>
      <c r="D247" s="1">
        <v>52.5</v>
      </c>
    </row>
    <row r="248" spans="1:4">
      <c r="A248" s="16">
        <v>38444</v>
      </c>
      <c r="B248" s="1" t="s">
        <v>459</v>
      </c>
      <c r="C248" s="1">
        <v>11.7</v>
      </c>
      <c r="D248" s="1">
        <v>53.1</v>
      </c>
    </row>
    <row r="249" spans="1:4">
      <c r="A249" s="16">
        <v>38445</v>
      </c>
      <c r="B249" s="1" t="s">
        <v>459</v>
      </c>
      <c r="C249" s="1">
        <v>11.2</v>
      </c>
      <c r="D249" s="1">
        <v>52.1</v>
      </c>
    </row>
    <row r="250" spans="1:4">
      <c r="A250" s="16">
        <v>38447</v>
      </c>
      <c r="B250" s="1" t="s">
        <v>459</v>
      </c>
      <c r="C250" s="1">
        <v>11.6</v>
      </c>
      <c r="D250" s="1">
        <v>52.9</v>
      </c>
    </row>
    <row r="251" spans="1:4">
      <c r="A251" s="16">
        <v>38448</v>
      </c>
      <c r="B251" s="1" t="s">
        <v>459</v>
      </c>
      <c r="C251" s="1">
        <v>12.6</v>
      </c>
      <c r="D251" s="1">
        <v>54.6</v>
      </c>
    </row>
    <row r="252" spans="1:4">
      <c r="A252" s="16">
        <v>38449</v>
      </c>
      <c r="B252" s="1" t="s">
        <v>459</v>
      </c>
      <c r="C252" s="1">
        <v>11.9</v>
      </c>
      <c r="D252" s="1">
        <v>53.4</v>
      </c>
    </row>
    <row r="253" spans="1:4">
      <c r="A253" s="16">
        <v>38450</v>
      </c>
      <c r="B253" s="1" t="s">
        <v>459</v>
      </c>
      <c r="C253" s="1">
        <v>10.1</v>
      </c>
      <c r="D253" s="1">
        <v>50.3</v>
      </c>
    </row>
    <row r="254" spans="1:4">
      <c r="A254" s="16">
        <v>38451</v>
      </c>
      <c r="B254" s="1" t="s">
        <v>459</v>
      </c>
      <c r="C254" s="1">
        <v>11.1</v>
      </c>
      <c r="D254" s="1">
        <v>52</v>
      </c>
    </row>
    <row r="255" spans="1:4">
      <c r="A255" s="16">
        <v>38452</v>
      </c>
      <c r="B255" s="1" t="s">
        <v>459</v>
      </c>
      <c r="C255" s="1">
        <v>11.5</v>
      </c>
      <c r="D255" s="1">
        <v>52.8</v>
      </c>
    </row>
    <row r="256" spans="1:4">
      <c r="A256" s="16">
        <v>38453</v>
      </c>
      <c r="B256" s="1" t="s">
        <v>459</v>
      </c>
      <c r="C256" s="1">
        <v>12.6</v>
      </c>
      <c r="D256" s="1">
        <v>54.7</v>
      </c>
    </row>
    <row r="257" spans="1:4">
      <c r="A257" s="16">
        <v>38454</v>
      </c>
      <c r="B257" s="1" t="s">
        <v>459</v>
      </c>
      <c r="C257" s="1">
        <v>12.3</v>
      </c>
      <c r="D257" s="1">
        <v>54.1</v>
      </c>
    </row>
    <row r="258" spans="1:4">
      <c r="A258" s="16">
        <v>38455</v>
      </c>
      <c r="B258" s="1" t="s">
        <v>459</v>
      </c>
      <c r="C258" s="1">
        <v>11.5</v>
      </c>
      <c r="D258" s="1">
        <v>52.8</v>
      </c>
    </row>
    <row r="259" spans="1:4">
      <c r="A259" s="16">
        <v>38456</v>
      </c>
      <c r="B259" s="1" t="s">
        <v>459</v>
      </c>
      <c r="C259" s="1">
        <v>10.4</v>
      </c>
      <c r="D259" s="1">
        <v>50.7</v>
      </c>
    </row>
    <row r="260" spans="1:4">
      <c r="A260" s="16">
        <v>38457</v>
      </c>
      <c r="B260" s="1" t="s">
        <v>459</v>
      </c>
      <c r="C260" s="1">
        <v>11.5</v>
      </c>
      <c r="D260" s="1">
        <v>52.8</v>
      </c>
    </row>
    <row r="261" spans="1:4">
      <c r="A261" s="16">
        <v>38458</v>
      </c>
      <c r="B261" s="1" t="s">
        <v>459</v>
      </c>
      <c r="C261" s="1">
        <v>12.8</v>
      </c>
      <c r="D261" s="1">
        <v>55.1</v>
      </c>
    </row>
    <row r="262" spans="1:4">
      <c r="A262" s="16">
        <v>38459</v>
      </c>
      <c r="B262" s="1" t="s">
        <v>459</v>
      </c>
      <c r="C262" s="1">
        <v>14</v>
      </c>
      <c r="D262" s="1">
        <v>57.2</v>
      </c>
    </row>
    <row r="263" spans="1:4">
      <c r="A263" s="16">
        <v>38460</v>
      </c>
      <c r="B263" s="1" t="s">
        <v>459</v>
      </c>
      <c r="C263" s="1">
        <v>12.5</v>
      </c>
      <c r="D263" s="1">
        <v>54.6</v>
      </c>
    </row>
    <row r="264" spans="1:4">
      <c r="A264" s="16">
        <v>38461</v>
      </c>
      <c r="B264" s="1" t="s">
        <v>459</v>
      </c>
      <c r="C264" s="1">
        <v>11.8</v>
      </c>
      <c r="D264" s="1">
        <v>53.3</v>
      </c>
    </row>
    <row r="265" spans="1:4">
      <c r="A265" s="16">
        <v>38462</v>
      </c>
      <c r="B265" s="1" t="s">
        <v>459</v>
      </c>
      <c r="C265" s="1">
        <v>12.2</v>
      </c>
      <c r="D265" s="1">
        <v>54</v>
      </c>
    </row>
    <row r="266" spans="1:4">
      <c r="A266" s="16">
        <v>38463</v>
      </c>
      <c r="B266" s="1" t="s">
        <v>459</v>
      </c>
      <c r="C266" s="1">
        <v>13.2</v>
      </c>
      <c r="D266" s="1">
        <v>55.7</v>
      </c>
    </row>
    <row r="267" spans="1:4">
      <c r="A267" s="16">
        <v>38464</v>
      </c>
      <c r="B267" s="1" t="s">
        <v>459</v>
      </c>
      <c r="C267" s="1">
        <v>13.7</v>
      </c>
      <c r="D267" s="1">
        <v>56.7</v>
      </c>
    </row>
    <row r="268" spans="1:4">
      <c r="A268" s="16">
        <v>38465</v>
      </c>
      <c r="B268" s="1" t="s">
        <v>459</v>
      </c>
      <c r="C268" s="1">
        <v>13.5</v>
      </c>
      <c r="D268" s="1">
        <v>56.2</v>
      </c>
    </row>
    <row r="269" spans="1:4">
      <c r="A269" s="16">
        <v>38466</v>
      </c>
      <c r="B269" s="1" t="s">
        <v>459</v>
      </c>
      <c r="C269" s="1">
        <v>12.2</v>
      </c>
      <c r="D269" s="1">
        <v>54</v>
      </c>
    </row>
    <row r="270" spans="1:4">
      <c r="A270" s="16">
        <v>38467</v>
      </c>
      <c r="B270" s="1" t="s">
        <v>459</v>
      </c>
      <c r="C270" s="1">
        <v>13</v>
      </c>
      <c r="D270" s="1">
        <v>55.3</v>
      </c>
    </row>
    <row r="271" spans="1:4">
      <c r="A271" s="16">
        <v>38468</v>
      </c>
      <c r="B271" s="1" t="s">
        <v>459</v>
      </c>
      <c r="C271" s="1">
        <v>13.6</v>
      </c>
      <c r="D271" s="1">
        <v>56.4</v>
      </c>
    </row>
    <row r="272" spans="1:4">
      <c r="A272" s="16">
        <v>38469</v>
      </c>
      <c r="B272" s="1" t="s">
        <v>459</v>
      </c>
      <c r="C272" s="1">
        <v>13.7</v>
      </c>
      <c r="D272" s="1">
        <v>56.6</v>
      </c>
    </row>
    <row r="273" spans="1:4">
      <c r="A273" s="16">
        <v>38470</v>
      </c>
      <c r="B273" s="1" t="s">
        <v>459</v>
      </c>
      <c r="C273" s="1">
        <v>13.4</v>
      </c>
      <c r="D273" s="1">
        <v>56.2</v>
      </c>
    </row>
    <row r="274" spans="1:4">
      <c r="A274" s="16">
        <v>38471</v>
      </c>
      <c r="B274" s="1" t="s">
        <v>459</v>
      </c>
      <c r="C274" s="1">
        <v>13.5</v>
      </c>
      <c r="D274" s="1">
        <v>56.3</v>
      </c>
    </row>
    <row r="275" spans="1:4">
      <c r="A275" s="16">
        <v>38472</v>
      </c>
      <c r="B275" s="1" t="s">
        <v>459</v>
      </c>
      <c r="C275" s="1">
        <v>14</v>
      </c>
      <c r="D275" s="1">
        <v>57.3</v>
      </c>
    </row>
    <row r="276" spans="1:4">
      <c r="A276" s="16">
        <v>38473</v>
      </c>
      <c r="B276" s="1" t="s">
        <v>459</v>
      </c>
      <c r="C276" s="1">
        <v>14.2</v>
      </c>
      <c r="D276" s="1">
        <v>57.5</v>
      </c>
    </row>
    <row r="277" spans="1:4">
      <c r="A277" s="16">
        <v>38474</v>
      </c>
      <c r="B277" s="1" t="s">
        <v>459</v>
      </c>
      <c r="C277" s="1">
        <v>14.2</v>
      </c>
      <c r="D277" s="1">
        <v>57.5</v>
      </c>
    </row>
    <row r="278" spans="1:4">
      <c r="A278" s="16">
        <v>38475</v>
      </c>
      <c r="B278" s="1" t="s">
        <v>459</v>
      </c>
      <c r="C278" s="1">
        <v>14.6</v>
      </c>
      <c r="D278" s="1">
        <v>58.3</v>
      </c>
    </row>
    <row r="279" spans="1:4">
      <c r="A279" s="16">
        <v>38476</v>
      </c>
      <c r="B279" s="1" t="s">
        <v>459</v>
      </c>
      <c r="C279" s="1">
        <v>14.3</v>
      </c>
      <c r="D279" s="1">
        <v>57.7</v>
      </c>
    </row>
    <row r="280" spans="1:4">
      <c r="A280" s="16">
        <v>38478</v>
      </c>
      <c r="B280" s="1" t="s">
        <v>459</v>
      </c>
      <c r="C280" s="1">
        <v>12.5</v>
      </c>
      <c r="D280" s="1">
        <v>54.5</v>
      </c>
    </row>
    <row r="281" spans="1:4">
      <c r="A281" s="16">
        <v>38479</v>
      </c>
      <c r="B281" s="1" t="s">
        <v>459</v>
      </c>
      <c r="C281" s="1">
        <v>12.9</v>
      </c>
      <c r="D281" s="1">
        <v>55.1</v>
      </c>
    </row>
    <row r="282" spans="1:4">
      <c r="A282" s="16">
        <v>38480</v>
      </c>
      <c r="B282" s="1" t="s">
        <v>459</v>
      </c>
      <c r="C282" s="1">
        <v>12.7</v>
      </c>
      <c r="D282" s="1">
        <v>54.8</v>
      </c>
    </row>
    <row r="283" spans="1:4">
      <c r="A283" s="16">
        <v>38481</v>
      </c>
      <c r="B283" s="1" t="s">
        <v>459</v>
      </c>
      <c r="C283" s="1">
        <v>11.2</v>
      </c>
      <c r="D283" s="1">
        <v>52.2</v>
      </c>
    </row>
    <row r="284" spans="1:4">
      <c r="A284" s="16">
        <v>38482</v>
      </c>
      <c r="B284" s="1" t="s">
        <v>459</v>
      </c>
      <c r="C284" s="1">
        <v>10.9</v>
      </c>
      <c r="D284" s="1">
        <v>51.6</v>
      </c>
    </row>
    <row r="285" spans="1:4">
      <c r="A285" s="16">
        <v>38483</v>
      </c>
      <c r="B285" s="1" t="s">
        <v>459</v>
      </c>
      <c r="C285" s="1">
        <v>11.9</v>
      </c>
      <c r="D285" s="1">
        <v>53.4</v>
      </c>
    </row>
    <row r="286" spans="1:4">
      <c r="A286" s="16">
        <v>38484</v>
      </c>
      <c r="B286" s="1" t="s">
        <v>459</v>
      </c>
      <c r="C286" s="1">
        <v>13.3</v>
      </c>
      <c r="D286" s="1">
        <v>55.9</v>
      </c>
    </row>
    <row r="287" spans="1:4">
      <c r="A287" s="16">
        <v>38485</v>
      </c>
      <c r="B287" s="1" t="s">
        <v>459</v>
      </c>
      <c r="C287" s="1">
        <v>14.4</v>
      </c>
      <c r="D287" s="1">
        <v>57.9</v>
      </c>
    </row>
    <row r="288" spans="1:4">
      <c r="A288" s="16">
        <v>38730</v>
      </c>
      <c r="B288" s="1" t="s">
        <v>459</v>
      </c>
      <c r="C288" s="1">
        <v>8.8000000000000007</v>
      </c>
      <c r="D288" s="1">
        <v>47.9</v>
      </c>
    </row>
    <row r="289" spans="1:4">
      <c r="A289" s="16">
        <v>38731</v>
      </c>
      <c r="B289" s="1" t="s">
        <v>459</v>
      </c>
      <c r="C289" s="1">
        <v>8.6999999999999993</v>
      </c>
      <c r="D289" s="1">
        <v>47.7</v>
      </c>
    </row>
    <row r="290" spans="1:4">
      <c r="A290" s="16">
        <v>38732</v>
      </c>
      <c r="B290" s="1" t="s">
        <v>459</v>
      </c>
      <c r="C290" s="1">
        <v>6.9</v>
      </c>
      <c r="D290" s="1">
        <v>44.5</v>
      </c>
    </row>
    <row r="291" spans="1:4">
      <c r="A291" s="16">
        <v>38733</v>
      </c>
      <c r="B291" s="1" t="s">
        <v>459</v>
      </c>
      <c r="C291" s="1">
        <v>7.1</v>
      </c>
      <c r="D291" s="1">
        <v>44.8</v>
      </c>
    </row>
    <row r="292" spans="1:4">
      <c r="A292" s="16">
        <v>38734</v>
      </c>
      <c r="B292" s="1" t="s">
        <v>459</v>
      </c>
      <c r="C292" s="1">
        <v>7.9</v>
      </c>
      <c r="D292" s="1">
        <v>46.2</v>
      </c>
    </row>
    <row r="293" spans="1:4">
      <c r="A293" s="16">
        <v>38735</v>
      </c>
      <c r="B293" s="1" t="s">
        <v>459</v>
      </c>
      <c r="C293" s="1">
        <v>8.1</v>
      </c>
      <c r="D293" s="1">
        <v>46.6</v>
      </c>
    </row>
    <row r="294" spans="1:4">
      <c r="A294" s="16">
        <v>38736</v>
      </c>
      <c r="B294" s="1" t="s">
        <v>459</v>
      </c>
      <c r="C294" s="1">
        <v>6.9</v>
      </c>
      <c r="D294" s="1">
        <v>44.5</v>
      </c>
    </row>
    <row r="295" spans="1:4">
      <c r="A295" s="16">
        <v>38737</v>
      </c>
      <c r="B295" s="1" t="s">
        <v>459</v>
      </c>
      <c r="C295" s="1">
        <v>7.1</v>
      </c>
      <c r="D295" s="1">
        <v>44.8</v>
      </c>
    </row>
    <row r="296" spans="1:4">
      <c r="A296" s="16">
        <v>38738</v>
      </c>
      <c r="B296" s="1" t="s">
        <v>459</v>
      </c>
      <c r="C296" s="1">
        <v>7.9</v>
      </c>
      <c r="D296" s="1">
        <v>46.3</v>
      </c>
    </row>
    <row r="297" spans="1:4">
      <c r="A297" s="16">
        <v>38739</v>
      </c>
      <c r="B297" s="1" t="s">
        <v>459</v>
      </c>
      <c r="C297" s="1">
        <v>7.5</v>
      </c>
      <c r="D297" s="1">
        <v>45.5</v>
      </c>
    </row>
    <row r="298" spans="1:4">
      <c r="A298" s="16">
        <v>38740</v>
      </c>
      <c r="B298" s="1" t="s">
        <v>459</v>
      </c>
      <c r="C298" s="1">
        <v>7.6</v>
      </c>
      <c r="D298" s="1">
        <v>45.6</v>
      </c>
    </row>
    <row r="299" spans="1:4">
      <c r="A299" s="16">
        <v>38741</v>
      </c>
      <c r="B299" s="1" t="s">
        <v>459</v>
      </c>
      <c r="C299" s="1">
        <v>8.1</v>
      </c>
      <c r="D299" s="1">
        <v>46.5</v>
      </c>
    </row>
    <row r="300" spans="1:4">
      <c r="A300" s="16">
        <v>38742</v>
      </c>
      <c r="B300" s="1" t="s">
        <v>459</v>
      </c>
      <c r="C300" s="1">
        <v>8</v>
      </c>
      <c r="D300" s="1">
        <v>46.4</v>
      </c>
    </row>
    <row r="301" spans="1:4">
      <c r="A301" s="16">
        <v>38743</v>
      </c>
      <c r="B301" s="1" t="s">
        <v>459</v>
      </c>
      <c r="C301" s="1">
        <v>8.5</v>
      </c>
      <c r="D301" s="1">
        <v>47.3</v>
      </c>
    </row>
    <row r="302" spans="1:4">
      <c r="A302" s="16">
        <v>38744</v>
      </c>
      <c r="B302" s="1" t="s">
        <v>459</v>
      </c>
      <c r="C302" s="1">
        <v>8.1999999999999993</v>
      </c>
      <c r="D302" s="1">
        <v>46.8</v>
      </c>
    </row>
    <row r="303" spans="1:4">
      <c r="A303" s="16">
        <v>38745</v>
      </c>
      <c r="B303" s="1" t="s">
        <v>459</v>
      </c>
      <c r="C303" s="1">
        <v>8.6</v>
      </c>
      <c r="D303" s="1">
        <v>47.4</v>
      </c>
    </row>
    <row r="304" spans="1:4">
      <c r="A304" s="16">
        <v>38746</v>
      </c>
      <c r="B304" s="1" t="s">
        <v>459</v>
      </c>
      <c r="C304" s="1">
        <v>8.8000000000000007</v>
      </c>
      <c r="D304" s="1">
        <v>47.9</v>
      </c>
    </row>
    <row r="305" spans="1:4">
      <c r="A305" s="16">
        <v>38747</v>
      </c>
      <c r="B305" s="1" t="s">
        <v>459</v>
      </c>
      <c r="C305" s="1">
        <v>9.1999999999999993</v>
      </c>
      <c r="D305" s="1">
        <v>48.6</v>
      </c>
    </row>
    <row r="306" spans="1:4">
      <c r="A306" s="16">
        <v>38748</v>
      </c>
      <c r="B306" s="1" t="s">
        <v>459</v>
      </c>
      <c r="C306" s="1">
        <v>7.4</v>
      </c>
      <c r="D306" s="1">
        <v>45.3</v>
      </c>
    </row>
    <row r="307" spans="1:4">
      <c r="A307" s="16">
        <v>38749</v>
      </c>
      <c r="B307" s="1" t="s">
        <v>459</v>
      </c>
      <c r="C307" s="1">
        <v>8.1999999999999993</v>
      </c>
      <c r="D307" s="1">
        <v>46.8</v>
      </c>
    </row>
    <row r="308" spans="1:4">
      <c r="A308" s="16">
        <v>38750</v>
      </c>
      <c r="B308" s="1" t="s">
        <v>459</v>
      </c>
      <c r="C308" s="1">
        <v>9.1</v>
      </c>
      <c r="D308" s="1">
        <v>48.3</v>
      </c>
    </row>
    <row r="309" spans="1:4">
      <c r="A309" s="16">
        <v>38751</v>
      </c>
      <c r="B309" s="1" t="s">
        <v>459</v>
      </c>
      <c r="C309" s="1">
        <v>9.4</v>
      </c>
      <c r="D309" s="1">
        <v>48.9</v>
      </c>
    </row>
    <row r="310" spans="1:4">
      <c r="A310" s="16">
        <v>38752</v>
      </c>
      <c r="B310" s="1" t="s">
        <v>459</v>
      </c>
      <c r="C310" s="1">
        <v>9.5</v>
      </c>
      <c r="D310" s="1">
        <v>49.2</v>
      </c>
    </row>
    <row r="311" spans="1:4">
      <c r="A311" s="16">
        <v>38753</v>
      </c>
      <c r="B311" s="1" t="s">
        <v>459</v>
      </c>
      <c r="C311" s="1">
        <v>7.4</v>
      </c>
      <c r="D311" s="1">
        <v>45.4</v>
      </c>
    </row>
    <row r="312" spans="1:4">
      <c r="A312" s="16">
        <v>38754</v>
      </c>
      <c r="B312" s="1" t="s">
        <v>459</v>
      </c>
      <c r="C312" s="1">
        <v>7.9</v>
      </c>
      <c r="D312" s="1">
        <v>46.3</v>
      </c>
    </row>
    <row r="313" spans="1:4">
      <c r="A313" s="16">
        <v>38755</v>
      </c>
      <c r="B313" s="1" t="s">
        <v>459</v>
      </c>
      <c r="C313" s="1">
        <v>8.6999999999999993</v>
      </c>
      <c r="D313" s="1">
        <v>47.7</v>
      </c>
    </row>
    <row r="314" spans="1:4">
      <c r="A314" s="16">
        <v>38756</v>
      </c>
      <c r="B314" s="1" t="s">
        <v>459</v>
      </c>
      <c r="C314" s="1">
        <v>9.1</v>
      </c>
      <c r="D314" s="1">
        <v>48.3</v>
      </c>
    </row>
    <row r="315" spans="1:4">
      <c r="A315" s="16">
        <v>38757</v>
      </c>
      <c r="B315" s="1" t="s">
        <v>459</v>
      </c>
      <c r="C315" s="1">
        <v>9.1999999999999993</v>
      </c>
      <c r="D315" s="1">
        <v>48.5</v>
      </c>
    </row>
    <row r="316" spans="1:4">
      <c r="A316" s="16">
        <v>38758</v>
      </c>
      <c r="B316" s="1" t="s">
        <v>459</v>
      </c>
      <c r="C316" s="1">
        <v>9.3000000000000007</v>
      </c>
      <c r="D316" s="1">
        <v>48.7</v>
      </c>
    </row>
    <row r="317" spans="1:4">
      <c r="A317" s="16">
        <v>38759</v>
      </c>
      <c r="B317" s="1" t="s">
        <v>459</v>
      </c>
      <c r="C317" s="1">
        <v>9.6</v>
      </c>
      <c r="D317" s="1">
        <v>49.3</v>
      </c>
    </row>
    <row r="318" spans="1:4">
      <c r="A318" s="16">
        <v>38760</v>
      </c>
      <c r="B318" s="1" t="s">
        <v>459</v>
      </c>
      <c r="C318" s="1">
        <v>9.5</v>
      </c>
      <c r="D318" s="1">
        <v>49.1</v>
      </c>
    </row>
    <row r="319" spans="1:4">
      <c r="A319" s="16">
        <v>38761</v>
      </c>
      <c r="B319" s="1" t="s">
        <v>459</v>
      </c>
      <c r="C319" s="1">
        <v>9.6</v>
      </c>
      <c r="D319" s="1">
        <v>49.3</v>
      </c>
    </row>
    <row r="320" spans="1:4">
      <c r="A320" s="16">
        <v>38762</v>
      </c>
      <c r="B320" s="1" t="s">
        <v>459</v>
      </c>
      <c r="C320" s="1">
        <v>9.3000000000000007</v>
      </c>
      <c r="D320" s="1">
        <v>48.8</v>
      </c>
    </row>
    <row r="321" spans="1:4">
      <c r="A321" s="16">
        <v>38763</v>
      </c>
      <c r="B321" s="1" t="s">
        <v>459</v>
      </c>
      <c r="C321" s="1">
        <v>7.6</v>
      </c>
      <c r="D321" s="1">
        <v>45.6</v>
      </c>
    </row>
    <row r="322" spans="1:4">
      <c r="A322" s="16">
        <v>38764</v>
      </c>
      <c r="B322" s="1" t="s">
        <v>459</v>
      </c>
      <c r="C322" s="1">
        <v>6.4</v>
      </c>
      <c r="D322" s="1">
        <v>43.6</v>
      </c>
    </row>
    <row r="323" spans="1:4">
      <c r="A323" s="16">
        <v>38765</v>
      </c>
      <c r="B323" s="1" t="s">
        <v>459</v>
      </c>
      <c r="C323" s="1">
        <v>7</v>
      </c>
      <c r="D323" s="1">
        <v>44.6</v>
      </c>
    </row>
    <row r="324" spans="1:4">
      <c r="A324" s="16">
        <v>38766</v>
      </c>
      <c r="B324" s="1" t="s">
        <v>459</v>
      </c>
      <c r="C324" s="1">
        <v>6.8</v>
      </c>
      <c r="D324" s="1">
        <v>44.2</v>
      </c>
    </row>
    <row r="325" spans="1:4">
      <c r="A325" s="16">
        <v>38767</v>
      </c>
      <c r="B325" s="1" t="s">
        <v>459</v>
      </c>
      <c r="C325" s="1">
        <v>6.3</v>
      </c>
      <c r="D325" s="1">
        <v>43.4</v>
      </c>
    </row>
    <row r="326" spans="1:4">
      <c r="A326" s="16">
        <v>38768</v>
      </c>
      <c r="B326" s="1" t="s">
        <v>459</v>
      </c>
      <c r="C326" s="1">
        <v>6.6</v>
      </c>
      <c r="D326" s="1">
        <v>43.9</v>
      </c>
    </row>
    <row r="327" spans="1:4">
      <c r="A327" s="16">
        <v>38769</v>
      </c>
      <c r="B327" s="1" t="s">
        <v>459</v>
      </c>
      <c r="C327" s="1">
        <v>7</v>
      </c>
      <c r="D327" s="1">
        <v>44.5</v>
      </c>
    </row>
    <row r="328" spans="1:4">
      <c r="A328" s="16">
        <v>38770</v>
      </c>
      <c r="B328" s="1" t="s">
        <v>459</v>
      </c>
      <c r="C328" s="1">
        <v>8</v>
      </c>
      <c r="D328" s="1">
        <v>46.4</v>
      </c>
    </row>
    <row r="329" spans="1:4">
      <c r="A329" s="16">
        <v>38771</v>
      </c>
      <c r="B329" s="1" t="s">
        <v>459</v>
      </c>
      <c r="C329" s="1">
        <v>8.6999999999999993</v>
      </c>
      <c r="D329" s="1">
        <v>47.7</v>
      </c>
    </row>
    <row r="330" spans="1:4">
      <c r="A330" s="16">
        <v>38772</v>
      </c>
      <c r="B330" s="1" t="s">
        <v>459</v>
      </c>
      <c r="C330" s="1">
        <v>8.9</v>
      </c>
      <c r="D330" s="1">
        <v>48</v>
      </c>
    </row>
    <row r="331" spans="1:4">
      <c r="A331" s="16">
        <v>38773</v>
      </c>
      <c r="B331" s="1" t="s">
        <v>459</v>
      </c>
      <c r="C331" s="1">
        <v>9.1999999999999993</v>
      </c>
      <c r="D331" s="1">
        <v>48.5</v>
      </c>
    </row>
    <row r="332" spans="1:4">
      <c r="A332" s="16">
        <v>38774</v>
      </c>
      <c r="B332" s="1" t="s">
        <v>459</v>
      </c>
      <c r="C332" s="1">
        <v>9.3000000000000007</v>
      </c>
      <c r="D332" s="1">
        <v>48.7</v>
      </c>
    </row>
    <row r="333" spans="1:4">
      <c r="A333" s="16">
        <v>38775</v>
      </c>
      <c r="B333" s="1" t="s">
        <v>459</v>
      </c>
      <c r="C333" s="1">
        <v>9.8000000000000007</v>
      </c>
      <c r="D333" s="1">
        <v>49.6</v>
      </c>
    </row>
    <row r="334" spans="1:4">
      <c r="A334" s="16">
        <v>38776</v>
      </c>
      <c r="B334" s="1" t="s">
        <v>459</v>
      </c>
      <c r="C334" s="1">
        <v>8.3000000000000007</v>
      </c>
      <c r="D334" s="1">
        <v>46.9</v>
      </c>
    </row>
    <row r="335" spans="1:4">
      <c r="A335" s="16">
        <v>38777</v>
      </c>
      <c r="B335" s="1" t="s">
        <v>459</v>
      </c>
      <c r="C335" s="1">
        <v>7.8</v>
      </c>
      <c r="D335" s="1">
        <v>46</v>
      </c>
    </row>
    <row r="336" spans="1:4">
      <c r="A336" s="16">
        <v>38778</v>
      </c>
      <c r="B336" s="1" t="s">
        <v>459</v>
      </c>
      <c r="C336" s="1">
        <v>7.9</v>
      </c>
      <c r="D336" s="1">
        <v>46.3</v>
      </c>
    </row>
    <row r="337" spans="1:4">
      <c r="A337" s="16">
        <v>38779</v>
      </c>
      <c r="B337" s="1" t="s">
        <v>459</v>
      </c>
      <c r="C337" s="1">
        <v>7.1</v>
      </c>
      <c r="D337" s="1">
        <v>44.8</v>
      </c>
    </row>
    <row r="338" spans="1:4">
      <c r="A338" s="16">
        <v>38780</v>
      </c>
      <c r="B338" s="1" t="s">
        <v>459</v>
      </c>
      <c r="C338" s="1">
        <v>7.2</v>
      </c>
      <c r="D338" s="1">
        <v>45</v>
      </c>
    </row>
    <row r="339" spans="1:4">
      <c r="A339" s="16">
        <v>38781</v>
      </c>
      <c r="B339" s="1" t="s">
        <v>459</v>
      </c>
      <c r="C339" s="1">
        <v>7.5</v>
      </c>
      <c r="D339" s="1">
        <v>45.5</v>
      </c>
    </row>
    <row r="340" spans="1:4">
      <c r="A340" s="16">
        <v>38782</v>
      </c>
      <c r="B340" s="1" t="s">
        <v>459</v>
      </c>
      <c r="C340" s="1">
        <v>7.4</v>
      </c>
      <c r="D340" s="1">
        <v>45.3</v>
      </c>
    </row>
    <row r="341" spans="1:4">
      <c r="A341" s="16">
        <v>38783</v>
      </c>
      <c r="B341" s="1" t="s">
        <v>459</v>
      </c>
      <c r="C341" s="1">
        <v>8.4</v>
      </c>
      <c r="D341" s="1">
        <v>47.1</v>
      </c>
    </row>
    <row r="342" spans="1:4">
      <c r="A342" s="16">
        <v>38784</v>
      </c>
      <c r="B342" s="1" t="s">
        <v>459</v>
      </c>
      <c r="C342" s="1">
        <v>7.5</v>
      </c>
      <c r="D342" s="1">
        <v>45.6</v>
      </c>
    </row>
    <row r="343" spans="1:4">
      <c r="A343" s="16">
        <v>38785</v>
      </c>
      <c r="B343" s="1" t="s">
        <v>459</v>
      </c>
      <c r="C343" s="1">
        <v>8.3000000000000007</v>
      </c>
      <c r="D343" s="1">
        <v>46.9</v>
      </c>
    </row>
    <row r="344" spans="1:4">
      <c r="A344" s="16">
        <v>38786</v>
      </c>
      <c r="B344" s="1" t="s">
        <v>459</v>
      </c>
      <c r="C344" s="1">
        <v>7.1</v>
      </c>
      <c r="D344" s="1">
        <v>44.8</v>
      </c>
    </row>
    <row r="345" spans="1:4">
      <c r="A345" s="16">
        <v>38787</v>
      </c>
      <c r="B345" s="1" t="s">
        <v>459</v>
      </c>
      <c r="C345" s="1">
        <v>7.2</v>
      </c>
      <c r="D345" s="1">
        <v>44.9</v>
      </c>
    </row>
    <row r="346" spans="1:4">
      <c r="A346" s="16">
        <v>38788</v>
      </c>
      <c r="B346" s="1" t="s">
        <v>459</v>
      </c>
      <c r="C346" s="1">
        <v>6.9</v>
      </c>
      <c r="D346" s="1">
        <v>44.5</v>
      </c>
    </row>
    <row r="347" spans="1:4">
      <c r="A347" s="16">
        <v>38789</v>
      </c>
      <c r="B347" s="1" t="s">
        <v>459</v>
      </c>
      <c r="C347" s="1">
        <v>7</v>
      </c>
      <c r="D347" s="1">
        <v>44.6</v>
      </c>
    </row>
    <row r="348" spans="1:4">
      <c r="A348" s="16">
        <v>38790</v>
      </c>
      <c r="B348" s="1" t="s">
        <v>459</v>
      </c>
      <c r="C348" s="1">
        <v>7.3</v>
      </c>
      <c r="D348" s="1">
        <v>45.1</v>
      </c>
    </row>
    <row r="349" spans="1:4">
      <c r="A349" s="16">
        <v>38791</v>
      </c>
      <c r="B349" s="1" t="s">
        <v>459</v>
      </c>
      <c r="C349" s="1">
        <v>8.1</v>
      </c>
      <c r="D349" s="1">
        <v>46.5</v>
      </c>
    </row>
    <row r="350" spans="1:4">
      <c r="A350" s="16">
        <v>38792</v>
      </c>
      <c r="B350" s="1" t="s">
        <v>459</v>
      </c>
      <c r="C350" s="1">
        <v>8.6999999999999993</v>
      </c>
      <c r="D350" s="1">
        <v>47.7</v>
      </c>
    </row>
    <row r="351" spans="1:4">
      <c r="A351" s="16">
        <v>38793</v>
      </c>
      <c r="B351" s="1" t="s">
        <v>459</v>
      </c>
      <c r="C351" s="1">
        <v>9.1999999999999993</v>
      </c>
      <c r="D351" s="1">
        <v>48.6</v>
      </c>
    </row>
    <row r="352" spans="1:4">
      <c r="A352" s="16">
        <v>38794</v>
      </c>
      <c r="B352" s="1" t="s">
        <v>459</v>
      </c>
      <c r="C352" s="1">
        <v>8.6999999999999993</v>
      </c>
      <c r="D352" s="1">
        <v>47.6</v>
      </c>
    </row>
    <row r="353" spans="1:4">
      <c r="A353" s="16">
        <v>38795</v>
      </c>
      <c r="B353" s="1" t="s">
        <v>459</v>
      </c>
      <c r="C353" s="1">
        <v>8.5</v>
      </c>
      <c r="D353" s="1">
        <v>47.3</v>
      </c>
    </row>
    <row r="354" spans="1:4">
      <c r="A354" s="16">
        <v>38796</v>
      </c>
      <c r="B354" s="1" t="s">
        <v>459</v>
      </c>
      <c r="C354" s="1">
        <v>8.1999999999999993</v>
      </c>
      <c r="D354" s="1">
        <v>46.7</v>
      </c>
    </row>
    <row r="355" spans="1:4">
      <c r="A355" s="16">
        <v>38797</v>
      </c>
      <c r="B355" s="1" t="s">
        <v>459</v>
      </c>
      <c r="C355" s="1">
        <v>8.6999999999999993</v>
      </c>
      <c r="D355" s="1">
        <v>47.7</v>
      </c>
    </row>
    <row r="356" spans="1:4">
      <c r="A356" s="16">
        <v>39445</v>
      </c>
      <c r="B356" s="1" t="s">
        <v>459</v>
      </c>
      <c r="C356" s="1">
        <v>6.7</v>
      </c>
      <c r="D356" s="1">
        <v>44.1</v>
      </c>
    </row>
    <row r="357" spans="1:4">
      <c r="A357" s="16">
        <v>39446</v>
      </c>
      <c r="B357" s="1" t="s">
        <v>459</v>
      </c>
      <c r="C357" s="1">
        <v>7.3</v>
      </c>
      <c r="D357" s="1">
        <v>45.2</v>
      </c>
    </row>
    <row r="358" spans="1:4">
      <c r="A358" s="16">
        <v>39447</v>
      </c>
      <c r="B358" s="1" t="s">
        <v>459</v>
      </c>
      <c r="C358" s="1">
        <v>6.5</v>
      </c>
      <c r="D358" s="1">
        <v>43.7</v>
      </c>
    </row>
    <row r="359" spans="1:4">
      <c r="A359" s="16">
        <v>39448</v>
      </c>
      <c r="B359" s="1" t="s">
        <v>459</v>
      </c>
      <c r="C359" s="1">
        <v>6.6</v>
      </c>
      <c r="D359" s="1">
        <v>43.9</v>
      </c>
    </row>
    <row r="360" spans="1:4">
      <c r="A360" s="16">
        <v>39449</v>
      </c>
      <c r="B360" s="1" t="s">
        <v>459</v>
      </c>
      <c r="C360" s="1">
        <v>7.1</v>
      </c>
      <c r="D360" s="1">
        <v>44.8</v>
      </c>
    </row>
    <row r="361" spans="1:4">
      <c r="A361" s="16">
        <v>39450</v>
      </c>
      <c r="B361" s="1" t="s">
        <v>459</v>
      </c>
      <c r="C361" s="1">
        <v>7.4</v>
      </c>
      <c r="D361" s="1">
        <v>45.3</v>
      </c>
    </row>
    <row r="362" spans="1:4">
      <c r="A362" s="16">
        <v>39451</v>
      </c>
      <c r="B362" s="1" t="s">
        <v>459</v>
      </c>
      <c r="C362" s="1">
        <v>8.1999999999999993</v>
      </c>
      <c r="D362" s="1">
        <v>46.7</v>
      </c>
    </row>
    <row r="363" spans="1:4">
      <c r="A363" s="16">
        <v>39452</v>
      </c>
      <c r="B363" s="1" t="s">
        <v>459</v>
      </c>
      <c r="C363" s="1">
        <v>7.2</v>
      </c>
      <c r="D363" s="1">
        <v>45</v>
      </c>
    </row>
    <row r="364" spans="1:4">
      <c r="A364" s="16">
        <v>39453</v>
      </c>
      <c r="B364" s="1" t="s">
        <v>459</v>
      </c>
      <c r="C364" s="1">
        <v>7.1</v>
      </c>
      <c r="D364" s="1">
        <v>44.8</v>
      </c>
    </row>
    <row r="365" spans="1:4">
      <c r="A365" s="16">
        <v>39454</v>
      </c>
      <c r="B365" s="1" t="s">
        <v>459</v>
      </c>
      <c r="C365" s="1">
        <v>7.4</v>
      </c>
      <c r="D365" s="1">
        <v>45.3</v>
      </c>
    </row>
    <row r="366" spans="1:4">
      <c r="A366" s="16">
        <v>39455</v>
      </c>
      <c r="B366" s="1" t="s">
        <v>459</v>
      </c>
      <c r="C366" s="1">
        <v>7.3</v>
      </c>
      <c r="D366" s="1">
        <v>45.1</v>
      </c>
    </row>
    <row r="367" spans="1:4">
      <c r="A367" s="16">
        <v>39456</v>
      </c>
      <c r="B367" s="1" t="s">
        <v>459</v>
      </c>
      <c r="C367" s="1">
        <v>7.5</v>
      </c>
      <c r="D367" s="1">
        <v>45.5</v>
      </c>
    </row>
    <row r="368" spans="1:4">
      <c r="A368" s="16">
        <v>39457</v>
      </c>
      <c r="B368" s="1" t="s">
        <v>459</v>
      </c>
      <c r="C368" s="1">
        <v>8.1</v>
      </c>
      <c r="D368" s="1">
        <v>46.5</v>
      </c>
    </row>
    <row r="369" spans="1:4">
      <c r="A369" s="16">
        <v>39458</v>
      </c>
      <c r="B369" s="1" t="s">
        <v>459</v>
      </c>
      <c r="C369" s="1">
        <v>8.8000000000000007</v>
      </c>
      <c r="D369" s="1">
        <v>47.9</v>
      </c>
    </row>
    <row r="370" spans="1:4">
      <c r="A370" s="16">
        <v>39459</v>
      </c>
      <c r="B370" s="1" t="s">
        <v>459</v>
      </c>
      <c r="C370" s="1">
        <v>9.1</v>
      </c>
      <c r="D370" s="1">
        <v>48.4</v>
      </c>
    </row>
    <row r="371" spans="1:4">
      <c r="A371" s="16">
        <v>39460</v>
      </c>
      <c r="B371" s="1" t="s">
        <v>459</v>
      </c>
      <c r="C371" s="1">
        <v>8.3000000000000007</v>
      </c>
      <c r="D371" s="1">
        <v>46.9</v>
      </c>
    </row>
    <row r="372" spans="1:4">
      <c r="A372" s="16">
        <v>39461</v>
      </c>
      <c r="B372" s="1" t="s">
        <v>459</v>
      </c>
      <c r="C372" s="1">
        <v>7.9</v>
      </c>
      <c r="D372" s="1">
        <v>46.2</v>
      </c>
    </row>
    <row r="373" spans="1:4">
      <c r="A373" s="16">
        <v>39462</v>
      </c>
      <c r="B373" s="1" t="s">
        <v>459</v>
      </c>
      <c r="C373" s="1">
        <v>7.7</v>
      </c>
      <c r="D373" s="1">
        <v>45.9</v>
      </c>
    </row>
    <row r="374" spans="1:4">
      <c r="A374" s="16">
        <v>39463</v>
      </c>
      <c r="B374" s="1" t="s">
        <v>459</v>
      </c>
      <c r="C374" s="1">
        <v>6.7</v>
      </c>
      <c r="D374" s="1">
        <v>44.1</v>
      </c>
    </row>
    <row r="375" spans="1:4">
      <c r="A375" s="16">
        <v>39464</v>
      </c>
      <c r="B375" s="1" t="s">
        <v>459</v>
      </c>
      <c r="C375" s="1">
        <v>6.8</v>
      </c>
      <c r="D375" s="1">
        <v>44.2</v>
      </c>
    </row>
    <row r="376" spans="1:4">
      <c r="A376" s="16">
        <v>39465</v>
      </c>
      <c r="B376" s="1" t="s">
        <v>459</v>
      </c>
      <c r="C376" s="1">
        <v>7.5</v>
      </c>
      <c r="D376" s="1">
        <v>45.6</v>
      </c>
    </row>
    <row r="377" spans="1:4">
      <c r="A377" s="16">
        <v>39466</v>
      </c>
      <c r="B377" s="1" t="s">
        <v>459</v>
      </c>
      <c r="C377" s="1">
        <v>7.7</v>
      </c>
      <c r="D377" s="1">
        <v>45.9</v>
      </c>
    </row>
    <row r="378" spans="1:4">
      <c r="A378" s="16">
        <v>39467</v>
      </c>
      <c r="B378" s="1" t="s">
        <v>459</v>
      </c>
      <c r="C378" s="1">
        <v>7.5</v>
      </c>
      <c r="D378" s="1">
        <v>45.5</v>
      </c>
    </row>
    <row r="379" spans="1:4">
      <c r="A379" s="16">
        <v>39468</v>
      </c>
      <c r="B379" s="1" t="s">
        <v>459</v>
      </c>
      <c r="C379" s="1">
        <v>6.4</v>
      </c>
      <c r="D379" s="1">
        <v>43.4</v>
      </c>
    </row>
    <row r="380" spans="1:4">
      <c r="A380" s="16">
        <v>39469</v>
      </c>
      <c r="B380" s="1" t="s">
        <v>459</v>
      </c>
      <c r="C380" s="1">
        <v>5.8</v>
      </c>
      <c r="D380" s="1">
        <v>42.5</v>
      </c>
    </row>
    <row r="381" spans="1:4">
      <c r="A381" s="16">
        <v>39470</v>
      </c>
      <c r="B381" s="1" t="s">
        <v>459</v>
      </c>
      <c r="C381" s="1">
        <v>6.8</v>
      </c>
      <c r="D381" s="1">
        <v>44.2</v>
      </c>
    </row>
    <row r="382" spans="1:4">
      <c r="A382" s="16">
        <v>39471</v>
      </c>
      <c r="B382" s="1" t="s">
        <v>459</v>
      </c>
      <c r="C382" s="1">
        <v>6.9</v>
      </c>
      <c r="D382" s="1">
        <v>44.4</v>
      </c>
    </row>
    <row r="383" spans="1:4">
      <c r="A383" s="16">
        <v>39472</v>
      </c>
      <c r="B383" s="1" t="s">
        <v>459</v>
      </c>
      <c r="C383" s="1">
        <v>6.7</v>
      </c>
      <c r="D383" s="1">
        <v>44</v>
      </c>
    </row>
    <row r="384" spans="1:4">
      <c r="A384" s="16">
        <v>39473</v>
      </c>
      <c r="B384" s="1" t="s">
        <v>459</v>
      </c>
      <c r="C384" s="1">
        <v>7.9</v>
      </c>
      <c r="D384" s="1">
        <v>46.2</v>
      </c>
    </row>
    <row r="385" spans="1:4">
      <c r="A385" s="16">
        <v>39474</v>
      </c>
      <c r="B385" s="1" t="s">
        <v>459</v>
      </c>
      <c r="C385" s="1">
        <v>8.8000000000000007</v>
      </c>
      <c r="D385" s="1">
        <v>47.8</v>
      </c>
    </row>
    <row r="386" spans="1:4">
      <c r="A386" s="16">
        <v>39475</v>
      </c>
      <c r="B386" s="1" t="s">
        <v>459</v>
      </c>
      <c r="C386" s="1">
        <v>6.5</v>
      </c>
      <c r="D386" s="1">
        <v>43.6</v>
      </c>
    </row>
    <row r="387" spans="1:4">
      <c r="A387" s="16">
        <v>39476</v>
      </c>
      <c r="B387" s="1" t="s">
        <v>459</v>
      </c>
      <c r="C387" s="1">
        <v>6.7</v>
      </c>
      <c r="D387" s="1">
        <v>44</v>
      </c>
    </row>
    <row r="388" spans="1:4">
      <c r="A388" s="16">
        <v>39477</v>
      </c>
      <c r="B388" s="1" t="s">
        <v>459</v>
      </c>
      <c r="C388" s="1">
        <v>6.3</v>
      </c>
      <c r="D388" s="1">
        <v>43.3</v>
      </c>
    </row>
    <row r="389" spans="1:4">
      <c r="A389" s="16">
        <v>39478</v>
      </c>
      <c r="B389" s="1" t="s">
        <v>459</v>
      </c>
      <c r="C389" s="1">
        <v>7.1</v>
      </c>
      <c r="D389" s="1">
        <v>44.7</v>
      </c>
    </row>
    <row r="390" spans="1:4">
      <c r="A390" s="16">
        <v>39479</v>
      </c>
      <c r="B390" s="1" t="s">
        <v>459</v>
      </c>
      <c r="C390" s="1">
        <v>6.6</v>
      </c>
      <c r="D390" s="1">
        <v>43.9</v>
      </c>
    </row>
    <row r="391" spans="1:4">
      <c r="A391" s="16">
        <v>39480</v>
      </c>
      <c r="B391" s="1" t="s">
        <v>459</v>
      </c>
      <c r="C391" s="1">
        <v>7.1</v>
      </c>
      <c r="D391" s="1">
        <v>44.9</v>
      </c>
    </row>
    <row r="392" spans="1:4">
      <c r="A392" s="16">
        <v>39481</v>
      </c>
      <c r="B392" s="1" t="s">
        <v>459</v>
      </c>
      <c r="C392" s="1">
        <v>7.3</v>
      </c>
      <c r="D392" s="1">
        <v>45.2</v>
      </c>
    </row>
    <row r="393" spans="1:4">
      <c r="A393" s="16">
        <v>39482</v>
      </c>
      <c r="B393" s="1" t="s">
        <v>459</v>
      </c>
      <c r="C393" s="1">
        <v>7.1</v>
      </c>
      <c r="D393" s="1">
        <v>44.9</v>
      </c>
    </row>
    <row r="394" spans="1:4">
      <c r="A394" s="16">
        <v>39483</v>
      </c>
      <c r="B394" s="1" t="s">
        <v>459</v>
      </c>
      <c r="C394" s="1">
        <v>6.9</v>
      </c>
      <c r="D394" s="1">
        <v>44.4</v>
      </c>
    </row>
    <row r="395" spans="1:4">
      <c r="A395" s="16">
        <v>39484</v>
      </c>
      <c r="B395" s="1" t="s">
        <v>459</v>
      </c>
      <c r="C395" s="1">
        <v>8.1999999999999993</v>
      </c>
      <c r="D395" s="1">
        <v>46.7</v>
      </c>
    </row>
    <row r="396" spans="1:4">
      <c r="A396" s="16">
        <v>39485</v>
      </c>
      <c r="B396" s="1" t="s">
        <v>459</v>
      </c>
      <c r="C396" s="1">
        <v>8.6</v>
      </c>
      <c r="D396" s="1">
        <v>47.4</v>
      </c>
    </row>
    <row r="397" spans="1:4">
      <c r="A397" s="16">
        <v>39486</v>
      </c>
      <c r="B397" s="1" t="s">
        <v>459</v>
      </c>
      <c r="C397" s="1">
        <v>8.4</v>
      </c>
      <c r="D397" s="1">
        <v>47.2</v>
      </c>
    </row>
    <row r="398" spans="1:4">
      <c r="A398" s="16">
        <v>39487</v>
      </c>
      <c r="B398" s="1" t="s">
        <v>459</v>
      </c>
      <c r="C398" s="1">
        <v>8.6999999999999993</v>
      </c>
      <c r="D398" s="1">
        <v>47.7</v>
      </c>
    </row>
    <row r="399" spans="1:4">
      <c r="A399" s="16">
        <v>39488</v>
      </c>
      <c r="B399" s="1" t="s">
        <v>459</v>
      </c>
      <c r="C399" s="1">
        <v>9.3000000000000007</v>
      </c>
      <c r="D399" s="1">
        <v>48.7</v>
      </c>
    </row>
    <row r="400" spans="1:4">
      <c r="A400" s="16">
        <v>39489</v>
      </c>
      <c r="B400" s="1" t="s">
        <v>459</v>
      </c>
      <c r="C400" s="1">
        <v>9.6999999999999993</v>
      </c>
      <c r="D400" s="1">
        <v>49.5</v>
      </c>
    </row>
    <row r="401" spans="1:4">
      <c r="A401" s="16">
        <v>39490</v>
      </c>
      <c r="B401" s="1" t="s">
        <v>459</v>
      </c>
      <c r="C401" s="1">
        <v>9.9</v>
      </c>
      <c r="D401" s="1">
        <v>49.8</v>
      </c>
    </row>
    <row r="402" spans="1:4">
      <c r="A402" s="16">
        <v>39491</v>
      </c>
      <c r="B402" s="1" t="s">
        <v>459</v>
      </c>
      <c r="C402" s="1">
        <v>9.6999999999999993</v>
      </c>
      <c r="D402" s="1">
        <v>49.4</v>
      </c>
    </row>
    <row r="403" spans="1:4">
      <c r="A403" s="16">
        <v>39492</v>
      </c>
      <c r="B403" s="1" t="s">
        <v>459</v>
      </c>
      <c r="C403" s="1">
        <v>8.1</v>
      </c>
      <c r="D403" s="1">
        <v>46.5</v>
      </c>
    </row>
    <row r="404" spans="1:4">
      <c r="A404" s="16">
        <v>39493</v>
      </c>
      <c r="B404" s="1" t="s">
        <v>459</v>
      </c>
      <c r="C404" s="1">
        <v>8.1999999999999993</v>
      </c>
      <c r="D404" s="1">
        <v>46.8</v>
      </c>
    </row>
    <row r="405" spans="1:4">
      <c r="A405" s="16">
        <v>39494</v>
      </c>
      <c r="B405" s="1" t="s">
        <v>459</v>
      </c>
      <c r="C405" s="1">
        <v>8.9</v>
      </c>
      <c r="D405" s="1">
        <v>48</v>
      </c>
    </row>
    <row r="406" spans="1:4">
      <c r="A406" s="16">
        <v>39495</v>
      </c>
      <c r="B406" s="1" t="s">
        <v>459</v>
      </c>
      <c r="C406" s="1">
        <v>9.1</v>
      </c>
      <c r="D406" s="1">
        <v>48.4</v>
      </c>
    </row>
    <row r="407" spans="1:4">
      <c r="A407" s="16">
        <v>39496</v>
      </c>
      <c r="B407" s="1" t="s">
        <v>459</v>
      </c>
      <c r="C407" s="1">
        <v>9.4</v>
      </c>
      <c r="D407" s="1">
        <v>48.9</v>
      </c>
    </row>
    <row r="408" spans="1:4">
      <c r="A408" s="16">
        <v>39497</v>
      </c>
      <c r="B408" s="1" t="s">
        <v>459</v>
      </c>
      <c r="C408" s="1">
        <v>9.4</v>
      </c>
      <c r="D408" s="1">
        <v>48.8</v>
      </c>
    </row>
    <row r="409" spans="1:4">
      <c r="A409" s="16">
        <v>39498</v>
      </c>
      <c r="B409" s="1" t="s">
        <v>459</v>
      </c>
      <c r="C409" s="1">
        <v>10</v>
      </c>
      <c r="D409" s="1">
        <v>50.1</v>
      </c>
    </row>
    <row r="410" spans="1:4">
      <c r="A410" s="16">
        <v>39499</v>
      </c>
      <c r="B410" s="1" t="s">
        <v>459</v>
      </c>
      <c r="C410" s="1">
        <v>9.3000000000000007</v>
      </c>
      <c r="D410" s="1">
        <v>48.7</v>
      </c>
    </row>
    <row r="411" spans="1:4">
      <c r="A411" s="16">
        <v>39500</v>
      </c>
      <c r="B411" s="1" t="s">
        <v>459</v>
      </c>
      <c r="C411" s="1">
        <v>9.1</v>
      </c>
      <c r="D411" s="1">
        <v>48.5</v>
      </c>
    </row>
    <row r="412" spans="1:4">
      <c r="A412" s="16">
        <v>39501</v>
      </c>
      <c r="B412" s="1" t="s">
        <v>459</v>
      </c>
      <c r="C412" s="1">
        <v>8.6</v>
      </c>
      <c r="D412" s="1">
        <v>47.5</v>
      </c>
    </row>
    <row r="413" spans="1:4">
      <c r="A413" s="16">
        <v>39502</v>
      </c>
      <c r="B413" s="1" t="s">
        <v>459</v>
      </c>
      <c r="C413" s="1">
        <v>8.9</v>
      </c>
      <c r="D413" s="1">
        <v>48</v>
      </c>
    </row>
    <row r="414" spans="1:4">
      <c r="A414" s="16">
        <v>39503</v>
      </c>
      <c r="B414" s="1" t="s">
        <v>459</v>
      </c>
      <c r="C414" s="1">
        <v>9.8000000000000007</v>
      </c>
      <c r="D414" s="1">
        <v>49.7</v>
      </c>
    </row>
    <row r="415" spans="1:4">
      <c r="A415" s="16">
        <v>39504</v>
      </c>
      <c r="B415" s="1" t="s">
        <v>459</v>
      </c>
      <c r="C415" s="1">
        <v>9.6999999999999993</v>
      </c>
      <c r="D415" s="1">
        <v>49.4</v>
      </c>
    </row>
    <row r="416" spans="1:4">
      <c r="A416" s="16">
        <v>39505</v>
      </c>
      <c r="B416" s="1" t="s">
        <v>459</v>
      </c>
      <c r="C416" s="1">
        <v>10.199999999999999</v>
      </c>
      <c r="D416" s="1">
        <v>50.4</v>
      </c>
    </row>
    <row r="417" spans="1:4">
      <c r="A417" s="16">
        <v>39506</v>
      </c>
      <c r="B417" s="1" t="s">
        <v>459</v>
      </c>
      <c r="C417" s="1">
        <v>10.6</v>
      </c>
      <c r="D417" s="1">
        <v>51</v>
      </c>
    </row>
    <row r="418" spans="1:4">
      <c r="A418" s="16">
        <v>39507</v>
      </c>
      <c r="B418" s="1" t="s">
        <v>459</v>
      </c>
      <c r="C418" s="1">
        <v>10.7</v>
      </c>
      <c r="D418" s="1">
        <v>51.3</v>
      </c>
    </row>
    <row r="419" spans="1:4">
      <c r="A419" s="16">
        <v>39508</v>
      </c>
      <c r="B419" s="1" t="s">
        <v>459</v>
      </c>
      <c r="C419" s="1">
        <v>10.8</v>
      </c>
      <c r="D419" s="1">
        <v>51.5</v>
      </c>
    </row>
    <row r="420" spans="1:4">
      <c r="A420" s="16">
        <v>39509</v>
      </c>
      <c r="B420" s="1" t="s">
        <v>459</v>
      </c>
      <c r="C420" s="1">
        <v>9.3000000000000007</v>
      </c>
      <c r="D420" s="1">
        <v>48.8</v>
      </c>
    </row>
    <row r="421" spans="1:4">
      <c r="A421" s="16">
        <v>39510</v>
      </c>
      <c r="B421" s="1" t="s">
        <v>459</v>
      </c>
      <c r="C421" s="1">
        <v>9.3000000000000007</v>
      </c>
      <c r="D421" s="1">
        <v>48.8</v>
      </c>
    </row>
    <row r="422" spans="1:4">
      <c r="A422" s="16">
        <v>39511</v>
      </c>
      <c r="B422" s="1" t="s">
        <v>459</v>
      </c>
      <c r="C422" s="1">
        <v>9.9</v>
      </c>
      <c r="D422" s="1">
        <v>49.7</v>
      </c>
    </row>
    <row r="423" spans="1:4">
      <c r="A423" s="16">
        <v>39512</v>
      </c>
      <c r="B423" s="1" t="s">
        <v>459</v>
      </c>
      <c r="C423" s="1">
        <v>9.5</v>
      </c>
      <c r="D423" s="1">
        <v>49.1</v>
      </c>
    </row>
    <row r="424" spans="1:4">
      <c r="A424" s="16">
        <v>39513</v>
      </c>
      <c r="B424" s="1" t="s">
        <v>459</v>
      </c>
      <c r="C424" s="1">
        <v>9.3000000000000007</v>
      </c>
      <c r="D424" s="1">
        <v>48.7</v>
      </c>
    </row>
    <row r="425" spans="1:4">
      <c r="A425" s="16">
        <v>39514</v>
      </c>
      <c r="B425" s="1" t="s">
        <v>459</v>
      </c>
      <c r="C425" s="1">
        <v>9.4</v>
      </c>
      <c r="D425" s="1">
        <v>48.9</v>
      </c>
    </row>
    <row r="426" spans="1:4">
      <c r="A426" s="16">
        <v>39515</v>
      </c>
      <c r="B426" s="1" t="s">
        <v>459</v>
      </c>
      <c r="C426" s="1">
        <v>10.199999999999999</v>
      </c>
      <c r="D426" s="1">
        <v>50.4</v>
      </c>
    </row>
    <row r="427" spans="1:4">
      <c r="A427" s="16">
        <v>39516</v>
      </c>
      <c r="B427" s="1" t="s">
        <v>459</v>
      </c>
      <c r="C427" s="1">
        <v>10.7</v>
      </c>
      <c r="D427" s="1">
        <v>51.2</v>
      </c>
    </row>
    <row r="428" spans="1:4">
      <c r="A428" s="16">
        <v>39517</v>
      </c>
      <c r="B428" s="1" t="s">
        <v>459</v>
      </c>
      <c r="C428" s="1">
        <v>11.2</v>
      </c>
      <c r="D428" s="1">
        <v>52.2</v>
      </c>
    </row>
    <row r="429" spans="1:4">
      <c r="A429" s="16">
        <v>39518</v>
      </c>
      <c r="B429" s="1" t="s">
        <v>459</v>
      </c>
      <c r="C429" s="1">
        <v>12</v>
      </c>
      <c r="D429" s="1">
        <v>53.5</v>
      </c>
    </row>
    <row r="430" spans="1:4">
      <c r="A430" s="16">
        <v>39519</v>
      </c>
      <c r="B430" s="1" t="s">
        <v>459</v>
      </c>
      <c r="C430" s="1">
        <v>11.8</v>
      </c>
      <c r="D430" s="1">
        <v>53.3</v>
      </c>
    </row>
    <row r="431" spans="1:4">
      <c r="A431" s="16">
        <v>39520</v>
      </c>
      <c r="B431" s="1" t="s">
        <v>459</v>
      </c>
      <c r="C431" s="1">
        <v>12.2</v>
      </c>
      <c r="D431" s="1">
        <v>53.9</v>
      </c>
    </row>
    <row r="432" spans="1:4">
      <c r="A432" s="16">
        <v>39521</v>
      </c>
      <c r="B432" s="1" t="s">
        <v>459</v>
      </c>
      <c r="C432" s="1">
        <v>10.1</v>
      </c>
      <c r="D432" s="1">
        <v>50.2</v>
      </c>
    </row>
    <row r="433" spans="1:4">
      <c r="A433" s="16">
        <v>39522</v>
      </c>
      <c r="B433" s="1" t="s">
        <v>459</v>
      </c>
      <c r="C433" s="1">
        <v>9.1999999999999993</v>
      </c>
      <c r="D433" s="1">
        <v>48.6</v>
      </c>
    </row>
    <row r="434" spans="1:4">
      <c r="A434" s="16">
        <v>39523</v>
      </c>
      <c r="B434" s="1" t="s">
        <v>459</v>
      </c>
      <c r="C434" s="1">
        <v>9</v>
      </c>
      <c r="D434" s="1">
        <v>48.3</v>
      </c>
    </row>
    <row r="435" spans="1:4">
      <c r="A435" s="16">
        <v>39524</v>
      </c>
      <c r="B435" s="1" t="s">
        <v>459</v>
      </c>
      <c r="C435" s="1">
        <v>9.6999999999999993</v>
      </c>
      <c r="D435" s="1">
        <v>49.4</v>
      </c>
    </row>
    <row r="436" spans="1:4">
      <c r="A436" s="16">
        <v>39525</v>
      </c>
      <c r="B436" s="1" t="s">
        <v>459</v>
      </c>
      <c r="C436" s="1">
        <v>11.3</v>
      </c>
      <c r="D436" s="1">
        <v>52.4</v>
      </c>
    </row>
    <row r="437" spans="1:4">
      <c r="A437" s="16">
        <v>39526</v>
      </c>
      <c r="B437" s="1" t="s">
        <v>459</v>
      </c>
      <c r="C437" s="1">
        <v>11.1</v>
      </c>
      <c r="D437" s="1">
        <v>52</v>
      </c>
    </row>
    <row r="438" spans="1:4">
      <c r="A438" s="16">
        <v>39527</v>
      </c>
      <c r="B438" s="1" t="s">
        <v>459</v>
      </c>
      <c r="C438" s="1">
        <v>10.5</v>
      </c>
      <c r="D438" s="1">
        <v>51</v>
      </c>
    </row>
    <row r="439" spans="1:4">
      <c r="A439" s="16">
        <v>39528</v>
      </c>
      <c r="B439" s="1" t="s">
        <v>459</v>
      </c>
      <c r="C439" s="1">
        <v>10.6</v>
      </c>
      <c r="D439" s="1">
        <v>51</v>
      </c>
    </row>
    <row r="440" spans="1:4">
      <c r="A440" s="16">
        <v>39529</v>
      </c>
      <c r="B440" s="1" t="s">
        <v>459</v>
      </c>
      <c r="C440" s="1">
        <v>10.7</v>
      </c>
      <c r="D440" s="1">
        <v>51.3</v>
      </c>
    </row>
    <row r="441" spans="1:4">
      <c r="A441" s="16">
        <v>39530</v>
      </c>
      <c r="B441" s="1" t="s">
        <v>459</v>
      </c>
      <c r="C441" s="1">
        <v>11.5</v>
      </c>
      <c r="D441" s="1">
        <v>52.6</v>
      </c>
    </row>
    <row r="442" spans="1:4">
      <c r="A442" s="16">
        <v>39531</v>
      </c>
      <c r="B442" s="1" t="s">
        <v>459</v>
      </c>
      <c r="C442" s="1">
        <v>11.7</v>
      </c>
      <c r="D442" s="1">
        <v>53.1</v>
      </c>
    </row>
    <row r="443" spans="1:4">
      <c r="A443" s="16">
        <v>39532</v>
      </c>
      <c r="B443" s="1" t="s">
        <v>459</v>
      </c>
      <c r="C443" s="1">
        <v>12.1</v>
      </c>
      <c r="D443" s="1">
        <v>53.8</v>
      </c>
    </row>
    <row r="444" spans="1:4">
      <c r="A444" s="16">
        <v>39533</v>
      </c>
      <c r="B444" s="1" t="s">
        <v>459</v>
      </c>
      <c r="C444" s="1">
        <v>11.2</v>
      </c>
      <c r="D444" s="1">
        <v>52.1</v>
      </c>
    </row>
    <row r="445" spans="1:4">
      <c r="A445" s="16">
        <v>39534</v>
      </c>
      <c r="B445" s="1" t="s">
        <v>459</v>
      </c>
      <c r="C445" s="1">
        <v>9.6</v>
      </c>
      <c r="D445" s="1">
        <v>49.3</v>
      </c>
    </row>
    <row r="446" spans="1:4">
      <c r="A446" s="16">
        <v>39535</v>
      </c>
      <c r="B446" s="1" t="s">
        <v>459</v>
      </c>
      <c r="C446" s="1">
        <v>9.3000000000000007</v>
      </c>
      <c r="D446" s="1">
        <v>48.8</v>
      </c>
    </row>
    <row r="447" spans="1:4">
      <c r="A447" s="16">
        <v>39536</v>
      </c>
      <c r="B447" s="1" t="s">
        <v>459</v>
      </c>
      <c r="C447" s="1">
        <v>10.199999999999999</v>
      </c>
      <c r="D447" s="1">
        <v>50.4</v>
      </c>
    </row>
    <row r="448" spans="1:4">
      <c r="A448" s="16">
        <v>39537</v>
      </c>
      <c r="B448" s="1" t="s">
        <v>459</v>
      </c>
      <c r="C448" s="1">
        <v>10.4</v>
      </c>
      <c r="D448" s="1">
        <v>50.7</v>
      </c>
    </row>
    <row r="449" spans="1:4">
      <c r="A449" s="16">
        <v>39538</v>
      </c>
      <c r="B449" s="1" t="s">
        <v>459</v>
      </c>
      <c r="C449" s="1">
        <v>9.9</v>
      </c>
      <c r="D449" s="1">
        <v>49.8</v>
      </c>
    </row>
    <row r="450" spans="1:4">
      <c r="A450" s="16">
        <v>39539</v>
      </c>
      <c r="B450" s="1" t="s">
        <v>459</v>
      </c>
      <c r="C450" s="1">
        <v>10.6</v>
      </c>
      <c r="D450" s="1">
        <v>51</v>
      </c>
    </row>
    <row r="451" spans="1:4">
      <c r="A451" s="16">
        <v>39540</v>
      </c>
      <c r="B451" s="1" t="s">
        <v>459</v>
      </c>
      <c r="C451" s="1">
        <v>11.1</v>
      </c>
      <c r="D451" s="1">
        <v>52</v>
      </c>
    </row>
    <row r="452" spans="1:4">
      <c r="A452" s="16">
        <v>39541</v>
      </c>
      <c r="B452" s="1" t="s">
        <v>459</v>
      </c>
      <c r="C452" s="1">
        <v>11.7</v>
      </c>
      <c r="D452" s="1">
        <v>53</v>
      </c>
    </row>
    <row r="453" spans="1:4">
      <c r="A453" s="16">
        <v>39542</v>
      </c>
      <c r="B453" s="1" t="s">
        <v>459</v>
      </c>
      <c r="C453" s="1">
        <v>11.8</v>
      </c>
      <c r="D453" s="1">
        <v>53.3</v>
      </c>
    </row>
    <row r="454" spans="1:4">
      <c r="A454" s="16">
        <v>39543</v>
      </c>
      <c r="B454" s="1" t="s">
        <v>459</v>
      </c>
      <c r="C454" s="1">
        <v>11.4</v>
      </c>
      <c r="D454" s="1">
        <v>52.5</v>
      </c>
    </row>
    <row r="455" spans="1:4">
      <c r="A455" s="16">
        <v>39544</v>
      </c>
      <c r="B455" s="1" t="s">
        <v>459</v>
      </c>
      <c r="C455" s="1">
        <v>11.7</v>
      </c>
      <c r="D455" s="1">
        <v>53.1</v>
      </c>
    </row>
    <row r="456" spans="1:4">
      <c r="A456" s="16">
        <v>39545</v>
      </c>
      <c r="B456" s="1" t="s">
        <v>459</v>
      </c>
      <c r="C456" s="1">
        <v>11.2</v>
      </c>
      <c r="D456" s="1">
        <v>52.2</v>
      </c>
    </row>
    <row r="457" spans="1:4">
      <c r="A457" s="16">
        <v>39546</v>
      </c>
      <c r="B457" s="1" t="s">
        <v>459</v>
      </c>
      <c r="C457" s="1">
        <v>11.4</v>
      </c>
      <c r="D457" s="1">
        <v>52.5</v>
      </c>
    </row>
    <row r="458" spans="1:4">
      <c r="A458" s="16">
        <v>39810</v>
      </c>
      <c r="B458" s="1" t="s">
        <v>459</v>
      </c>
      <c r="C458" s="1">
        <v>7.8</v>
      </c>
      <c r="D458" s="1">
        <v>46</v>
      </c>
    </row>
    <row r="459" spans="1:4">
      <c r="A459" s="16">
        <v>39811</v>
      </c>
      <c r="B459" s="1" t="s">
        <v>459</v>
      </c>
      <c r="C459" s="1">
        <v>8.5</v>
      </c>
      <c r="D459" s="1">
        <v>47.3</v>
      </c>
    </row>
    <row r="460" spans="1:4">
      <c r="A460" s="16">
        <v>39812</v>
      </c>
      <c r="B460" s="1" t="s">
        <v>459</v>
      </c>
      <c r="C460" s="1">
        <v>8.1999999999999993</v>
      </c>
      <c r="D460" s="1">
        <v>46.7</v>
      </c>
    </row>
    <row r="461" spans="1:4">
      <c r="A461" s="16">
        <v>39813</v>
      </c>
      <c r="B461" s="1" t="s">
        <v>459</v>
      </c>
      <c r="C461" s="1">
        <v>7.7</v>
      </c>
      <c r="D461" s="1">
        <v>45.9</v>
      </c>
    </row>
    <row r="462" spans="1:4">
      <c r="A462" s="16">
        <v>39814</v>
      </c>
      <c r="B462" s="1" t="s">
        <v>459</v>
      </c>
      <c r="C462" s="1">
        <v>8</v>
      </c>
      <c r="D462" s="1">
        <v>46.3</v>
      </c>
    </row>
    <row r="463" spans="1:4">
      <c r="A463" s="16">
        <v>39815</v>
      </c>
      <c r="B463" s="1" t="s">
        <v>459</v>
      </c>
      <c r="C463" s="1">
        <v>8.1999999999999993</v>
      </c>
      <c r="D463" s="1">
        <v>46.7</v>
      </c>
    </row>
    <row r="464" spans="1:4">
      <c r="A464" s="16">
        <v>39816</v>
      </c>
      <c r="B464" s="1" t="s">
        <v>459</v>
      </c>
      <c r="C464" s="1">
        <v>6.7</v>
      </c>
      <c r="D464" s="1">
        <v>44</v>
      </c>
    </row>
    <row r="465" spans="1:4">
      <c r="A465" s="16">
        <v>39817</v>
      </c>
      <c r="B465" s="1" t="s">
        <v>459</v>
      </c>
      <c r="C465" s="1">
        <v>5.9</v>
      </c>
      <c r="D465" s="1">
        <v>42.6</v>
      </c>
    </row>
    <row r="466" spans="1:4">
      <c r="A466" s="16">
        <v>39818</v>
      </c>
      <c r="B466" s="1" t="s">
        <v>459</v>
      </c>
      <c r="C466" s="1">
        <v>7</v>
      </c>
      <c r="D466" s="1">
        <v>44.7</v>
      </c>
    </row>
    <row r="467" spans="1:4">
      <c r="A467" s="16">
        <v>39819</v>
      </c>
      <c r="B467" s="1" t="s">
        <v>459</v>
      </c>
      <c r="C467" s="1">
        <v>7.9</v>
      </c>
      <c r="D467" s="1">
        <v>46.3</v>
      </c>
    </row>
    <row r="468" spans="1:4">
      <c r="A468" s="16">
        <v>39820</v>
      </c>
      <c r="B468" s="1" t="s">
        <v>459</v>
      </c>
      <c r="C468" s="1">
        <v>8.3000000000000007</v>
      </c>
      <c r="D468" s="1">
        <v>47</v>
      </c>
    </row>
    <row r="469" spans="1:4">
      <c r="A469" s="16">
        <v>39821</v>
      </c>
      <c r="B469" s="1" t="s">
        <v>459</v>
      </c>
      <c r="C469" s="1">
        <v>8.4</v>
      </c>
      <c r="D469" s="1">
        <v>47.1</v>
      </c>
    </row>
    <row r="470" spans="1:4">
      <c r="A470" s="16">
        <v>39822</v>
      </c>
      <c r="B470" s="1" t="s">
        <v>459</v>
      </c>
      <c r="C470" s="1">
        <v>7.7</v>
      </c>
      <c r="D470" s="1">
        <v>45.9</v>
      </c>
    </row>
    <row r="471" spans="1:4">
      <c r="A471" s="16">
        <v>39823</v>
      </c>
      <c r="B471" s="1" t="s">
        <v>459</v>
      </c>
      <c r="C471" s="1">
        <v>7.3</v>
      </c>
      <c r="D471" s="1">
        <v>45.1</v>
      </c>
    </row>
    <row r="472" spans="1:4">
      <c r="A472" s="16">
        <v>39824</v>
      </c>
      <c r="B472" s="1" t="s">
        <v>459</v>
      </c>
      <c r="C472" s="1">
        <v>7.6</v>
      </c>
      <c r="D472" s="1">
        <v>45.7</v>
      </c>
    </row>
    <row r="473" spans="1:4">
      <c r="A473" s="16">
        <v>39825</v>
      </c>
      <c r="B473" s="1" t="s">
        <v>459</v>
      </c>
      <c r="C473" s="1">
        <v>9.3000000000000007</v>
      </c>
      <c r="D473" s="1">
        <v>48.7</v>
      </c>
    </row>
    <row r="474" spans="1:4">
      <c r="A474" s="16">
        <v>39826</v>
      </c>
      <c r="B474" s="1" t="s">
        <v>459</v>
      </c>
      <c r="C474" s="1">
        <v>9</v>
      </c>
      <c r="D474" s="1">
        <v>48.3</v>
      </c>
    </row>
    <row r="475" spans="1:4">
      <c r="A475" s="16">
        <v>39827</v>
      </c>
      <c r="B475" s="1" t="s">
        <v>459</v>
      </c>
      <c r="C475" s="1">
        <v>8.6999999999999993</v>
      </c>
      <c r="D475" s="1">
        <v>47.6</v>
      </c>
    </row>
    <row r="476" spans="1:4">
      <c r="A476" s="16">
        <v>39828</v>
      </c>
      <c r="B476" s="1" t="s">
        <v>459</v>
      </c>
      <c r="C476" s="1">
        <v>8.5</v>
      </c>
      <c r="D476" s="1">
        <v>47.3</v>
      </c>
    </row>
    <row r="477" spans="1:4">
      <c r="A477" s="16">
        <v>39829</v>
      </c>
      <c r="B477" s="1" t="s">
        <v>459</v>
      </c>
      <c r="C477" s="1">
        <v>8.5</v>
      </c>
      <c r="D477" s="1">
        <v>47.3</v>
      </c>
    </row>
    <row r="478" spans="1:4">
      <c r="A478" s="16">
        <v>39830</v>
      </c>
      <c r="B478" s="1" t="s">
        <v>459</v>
      </c>
      <c r="C478" s="1">
        <v>8.4</v>
      </c>
      <c r="D478" s="1">
        <v>47</v>
      </c>
    </row>
    <row r="479" spans="1:4">
      <c r="A479" s="16">
        <v>39831</v>
      </c>
      <c r="B479" s="1" t="s">
        <v>459</v>
      </c>
      <c r="C479" s="1">
        <v>8.1999999999999993</v>
      </c>
      <c r="D479" s="1">
        <v>46.8</v>
      </c>
    </row>
    <row r="480" spans="1:4">
      <c r="A480" s="16">
        <v>39832</v>
      </c>
      <c r="B480" s="1" t="s">
        <v>459</v>
      </c>
      <c r="C480" s="1">
        <v>8.3000000000000007</v>
      </c>
      <c r="D480" s="1">
        <v>46.9</v>
      </c>
    </row>
    <row r="481" spans="1:4">
      <c r="A481" s="16">
        <v>39833</v>
      </c>
      <c r="B481" s="1" t="s">
        <v>459</v>
      </c>
      <c r="C481" s="1">
        <v>8.3000000000000007</v>
      </c>
      <c r="D481" s="1">
        <v>47</v>
      </c>
    </row>
    <row r="482" spans="1:4">
      <c r="A482" s="16">
        <v>39834</v>
      </c>
      <c r="B482" s="1" t="s">
        <v>459</v>
      </c>
      <c r="C482" s="1">
        <v>8.8000000000000007</v>
      </c>
      <c r="D482" s="1">
        <v>47.8</v>
      </c>
    </row>
    <row r="483" spans="1:4">
      <c r="A483" s="16">
        <v>39835</v>
      </c>
      <c r="B483" s="1" t="s">
        <v>459</v>
      </c>
      <c r="C483" s="1">
        <v>10.1</v>
      </c>
      <c r="D483" s="1">
        <v>50.1</v>
      </c>
    </row>
    <row r="484" spans="1:4">
      <c r="A484" s="16">
        <v>39836</v>
      </c>
      <c r="B484" s="1" t="s">
        <v>459</v>
      </c>
      <c r="C484" s="1">
        <v>10.1</v>
      </c>
      <c r="D484" s="1">
        <v>50.1</v>
      </c>
    </row>
    <row r="485" spans="1:4">
      <c r="A485" s="16">
        <v>39837</v>
      </c>
      <c r="B485" s="1" t="s">
        <v>459</v>
      </c>
      <c r="C485" s="1">
        <v>10.5</v>
      </c>
      <c r="D485" s="1">
        <v>50.9</v>
      </c>
    </row>
    <row r="486" spans="1:4">
      <c r="A486" s="16">
        <v>39838</v>
      </c>
      <c r="B486" s="1" t="s">
        <v>459</v>
      </c>
      <c r="C486" s="1">
        <v>9.1</v>
      </c>
      <c r="D486" s="1">
        <v>48.3</v>
      </c>
    </row>
    <row r="487" spans="1:4">
      <c r="A487" s="16">
        <v>39839</v>
      </c>
      <c r="B487" s="1" t="s">
        <v>459</v>
      </c>
      <c r="C487" s="1">
        <v>7.4</v>
      </c>
      <c r="D487" s="1">
        <v>45.4</v>
      </c>
    </row>
    <row r="488" spans="1:4">
      <c r="A488" s="16">
        <v>39840</v>
      </c>
      <c r="B488" s="1" t="s">
        <v>459</v>
      </c>
      <c r="C488" s="1">
        <v>6.5</v>
      </c>
      <c r="D488" s="1">
        <v>43.6</v>
      </c>
    </row>
    <row r="489" spans="1:4">
      <c r="A489" s="16">
        <v>39841</v>
      </c>
      <c r="B489" s="1" t="s">
        <v>459</v>
      </c>
      <c r="C489" s="1">
        <v>7.1</v>
      </c>
      <c r="D489" s="1">
        <v>44.7</v>
      </c>
    </row>
    <row r="490" spans="1:4">
      <c r="A490" s="16">
        <v>39842</v>
      </c>
      <c r="B490" s="1" t="s">
        <v>459</v>
      </c>
      <c r="C490" s="1">
        <v>7.8</v>
      </c>
      <c r="D490" s="1">
        <v>46.1</v>
      </c>
    </row>
    <row r="491" spans="1:4">
      <c r="A491" s="16">
        <v>39843</v>
      </c>
      <c r="B491" s="1" t="s">
        <v>459</v>
      </c>
      <c r="C491" s="1">
        <v>8.4</v>
      </c>
      <c r="D491" s="1">
        <v>47.1</v>
      </c>
    </row>
    <row r="492" spans="1:4">
      <c r="A492" s="16">
        <v>39844</v>
      </c>
      <c r="B492" s="1" t="s">
        <v>459</v>
      </c>
      <c r="C492" s="1">
        <v>8.6</v>
      </c>
      <c r="D492" s="1">
        <v>47.5</v>
      </c>
    </row>
    <row r="493" spans="1:4">
      <c r="A493" s="16">
        <v>39845</v>
      </c>
      <c r="B493" s="1" t="s">
        <v>459</v>
      </c>
      <c r="C493" s="1">
        <v>8.6999999999999993</v>
      </c>
      <c r="D493" s="1">
        <v>47.7</v>
      </c>
    </row>
    <row r="494" spans="1:4">
      <c r="A494" s="16">
        <v>39846</v>
      </c>
      <c r="B494" s="1" t="s">
        <v>459</v>
      </c>
      <c r="C494" s="1">
        <v>8.8000000000000007</v>
      </c>
      <c r="D494" s="1">
        <v>47.8</v>
      </c>
    </row>
    <row r="495" spans="1:4">
      <c r="A495" s="16">
        <v>39847</v>
      </c>
      <c r="B495" s="1" t="s">
        <v>459</v>
      </c>
      <c r="C495" s="1">
        <v>9</v>
      </c>
      <c r="D495" s="1">
        <v>48.2</v>
      </c>
    </row>
    <row r="496" spans="1:4">
      <c r="A496" s="16">
        <v>39848</v>
      </c>
      <c r="B496" s="1" t="s">
        <v>459</v>
      </c>
      <c r="C496" s="1">
        <v>9.3000000000000007</v>
      </c>
      <c r="D496" s="1">
        <v>48.7</v>
      </c>
    </row>
    <row r="497" spans="1:4">
      <c r="A497" s="16">
        <v>39849</v>
      </c>
      <c r="B497" s="1" t="s">
        <v>459</v>
      </c>
      <c r="C497" s="1">
        <v>9.5</v>
      </c>
      <c r="D497" s="1">
        <v>49.2</v>
      </c>
    </row>
    <row r="498" spans="1:4">
      <c r="A498" s="16">
        <v>39850</v>
      </c>
      <c r="B498" s="1" t="s">
        <v>459</v>
      </c>
      <c r="C498" s="1">
        <v>10</v>
      </c>
      <c r="D498" s="1">
        <v>50</v>
      </c>
    </row>
    <row r="499" spans="1:4">
      <c r="A499" s="16">
        <v>39851</v>
      </c>
      <c r="B499" s="1" t="s">
        <v>459</v>
      </c>
      <c r="C499" s="1">
        <v>9.5</v>
      </c>
      <c r="D499" s="1">
        <v>49.1</v>
      </c>
    </row>
    <row r="500" spans="1:4">
      <c r="A500" s="16">
        <v>39852</v>
      </c>
      <c r="B500" s="1" t="s">
        <v>459</v>
      </c>
      <c r="C500" s="1">
        <v>8.9</v>
      </c>
      <c r="D500" s="1">
        <v>48.1</v>
      </c>
    </row>
    <row r="501" spans="1:4">
      <c r="A501" s="16">
        <v>39853</v>
      </c>
      <c r="B501" s="1" t="s">
        <v>459</v>
      </c>
      <c r="C501" s="1">
        <v>7.9</v>
      </c>
      <c r="D501" s="1">
        <v>46.2</v>
      </c>
    </row>
    <row r="502" spans="1:4">
      <c r="A502" s="16">
        <v>39854</v>
      </c>
      <c r="B502" s="1" t="s">
        <v>459</v>
      </c>
      <c r="C502" s="1">
        <v>7.1</v>
      </c>
      <c r="D502" s="1">
        <v>44.8</v>
      </c>
    </row>
    <row r="503" spans="1:4">
      <c r="A503" s="16">
        <v>39855</v>
      </c>
      <c r="B503" s="1" t="s">
        <v>459</v>
      </c>
      <c r="C503" s="1">
        <v>7.2</v>
      </c>
      <c r="D503" s="1">
        <v>45</v>
      </c>
    </row>
    <row r="504" spans="1:4">
      <c r="A504" s="16">
        <v>39856</v>
      </c>
      <c r="B504" s="1" t="s">
        <v>459</v>
      </c>
      <c r="C504" s="1">
        <v>8.1</v>
      </c>
      <c r="D504" s="1">
        <v>46.5</v>
      </c>
    </row>
    <row r="505" spans="1:4">
      <c r="A505" s="16">
        <v>39857</v>
      </c>
      <c r="B505" s="1" t="s">
        <v>459</v>
      </c>
      <c r="C505" s="1">
        <v>7.5</v>
      </c>
      <c r="D505" s="1">
        <v>45.5</v>
      </c>
    </row>
    <row r="506" spans="1:4">
      <c r="A506" s="16">
        <v>39858</v>
      </c>
      <c r="B506" s="1" t="s">
        <v>459</v>
      </c>
      <c r="C506" s="1">
        <v>7.3</v>
      </c>
      <c r="D506" s="1">
        <v>45.1</v>
      </c>
    </row>
    <row r="507" spans="1:4">
      <c r="A507" s="16">
        <v>39859</v>
      </c>
      <c r="B507" s="1" t="s">
        <v>459</v>
      </c>
      <c r="C507" s="1">
        <v>7.5</v>
      </c>
      <c r="D507" s="1">
        <v>45.6</v>
      </c>
    </row>
    <row r="508" spans="1:4">
      <c r="A508" s="16">
        <v>39860</v>
      </c>
      <c r="B508" s="1" t="s">
        <v>459</v>
      </c>
      <c r="C508" s="1">
        <v>7.5</v>
      </c>
      <c r="D508" s="1">
        <v>45.5</v>
      </c>
    </row>
    <row r="509" spans="1:4">
      <c r="A509" s="16">
        <v>39861</v>
      </c>
      <c r="B509" s="1" t="s">
        <v>459</v>
      </c>
      <c r="C509" s="1">
        <v>7.4</v>
      </c>
      <c r="D509" s="1">
        <v>45.3</v>
      </c>
    </row>
    <row r="510" spans="1:4">
      <c r="A510" s="16">
        <v>39862</v>
      </c>
      <c r="B510" s="1" t="s">
        <v>459</v>
      </c>
      <c r="C510" s="1">
        <v>8.4</v>
      </c>
      <c r="D510" s="1">
        <v>47</v>
      </c>
    </row>
    <row r="511" spans="1:4">
      <c r="A511" s="16">
        <v>39863</v>
      </c>
      <c r="B511" s="1" t="s">
        <v>459</v>
      </c>
      <c r="C511" s="1">
        <v>9</v>
      </c>
      <c r="D511" s="1">
        <v>48.2</v>
      </c>
    </row>
    <row r="512" spans="1:4">
      <c r="A512" s="16">
        <v>39864</v>
      </c>
      <c r="B512" s="1" t="s">
        <v>459</v>
      </c>
      <c r="C512" s="1">
        <v>9.4</v>
      </c>
      <c r="D512" s="1">
        <v>49</v>
      </c>
    </row>
    <row r="513" spans="1:4">
      <c r="A513" s="16">
        <v>39865</v>
      </c>
      <c r="B513" s="1" t="s">
        <v>459</v>
      </c>
      <c r="C513" s="1">
        <v>9.6</v>
      </c>
      <c r="D513" s="1">
        <v>49.3</v>
      </c>
    </row>
    <row r="514" spans="1:4">
      <c r="A514" s="16">
        <v>39866</v>
      </c>
      <c r="B514" s="1" t="s">
        <v>459</v>
      </c>
      <c r="C514" s="1">
        <v>10.199999999999999</v>
      </c>
      <c r="D514" s="1">
        <v>50.4</v>
      </c>
    </row>
    <row r="515" spans="1:4">
      <c r="A515" s="16">
        <v>39867</v>
      </c>
      <c r="B515" s="1" t="s">
        <v>459</v>
      </c>
      <c r="C515" s="1">
        <v>10.199999999999999</v>
      </c>
      <c r="D515" s="1">
        <v>50.3</v>
      </c>
    </row>
    <row r="516" spans="1:4">
      <c r="A516" s="16">
        <v>39868</v>
      </c>
      <c r="B516" s="1" t="s">
        <v>459</v>
      </c>
      <c r="C516" s="1">
        <v>8.5</v>
      </c>
      <c r="D516" s="1">
        <v>47.3</v>
      </c>
    </row>
    <row r="517" spans="1:4">
      <c r="A517" s="16">
        <v>39869</v>
      </c>
      <c r="B517" s="1" t="s">
        <v>459</v>
      </c>
      <c r="C517" s="1">
        <v>8.6999999999999993</v>
      </c>
      <c r="D517" s="1">
        <v>47.7</v>
      </c>
    </row>
    <row r="518" spans="1:4">
      <c r="A518" s="16">
        <v>39870</v>
      </c>
      <c r="B518" s="1" t="s">
        <v>459</v>
      </c>
      <c r="C518" s="1">
        <v>9.6</v>
      </c>
      <c r="D518" s="1">
        <v>49.2</v>
      </c>
    </row>
    <row r="519" spans="1:4">
      <c r="A519" s="16">
        <v>39871</v>
      </c>
      <c r="B519" s="1" t="s">
        <v>459</v>
      </c>
      <c r="C519" s="1">
        <v>9.1</v>
      </c>
      <c r="D519" s="1">
        <v>48.5</v>
      </c>
    </row>
    <row r="520" spans="1:4">
      <c r="A520" s="16">
        <v>39872</v>
      </c>
      <c r="B520" s="1" t="s">
        <v>459</v>
      </c>
      <c r="C520" s="1">
        <v>8.9</v>
      </c>
      <c r="D520" s="1">
        <v>48.1</v>
      </c>
    </row>
    <row r="521" spans="1:4">
      <c r="A521" s="16">
        <v>39873</v>
      </c>
      <c r="B521" s="1" t="s">
        <v>459</v>
      </c>
      <c r="C521" s="1">
        <v>9.9</v>
      </c>
      <c r="D521" s="1">
        <v>49.9</v>
      </c>
    </row>
    <row r="522" spans="1:4">
      <c r="A522" s="16">
        <v>39874</v>
      </c>
      <c r="B522" s="1" t="s">
        <v>459</v>
      </c>
      <c r="C522" s="1">
        <v>9.1</v>
      </c>
      <c r="D522" s="1">
        <v>48.4</v>
      </c>
    </row>
    <row r="523" spans="1:4">
      <c r="A523" s="16">
        <v>39875</v>
      </c>
      <c r="B523" s="1" t="s">
        <v>459</v>
      </c>
      <c r="C523" s="1">
        <v>8</v>
      </c>
      <c r="D523" s="1">
        <v>46.5</v>
      </c>
    </row>
    <row r="524" spans="1:4">
      <c r="A524" s="16">
        <v>39876</v>
      </c>
      <c r="B524" s="1" t="s">
        <v>459</v>
      </c>
      <c r="C524" s="1">
        <v>7.4</v>
      </c>
      <c r="D524" s="1">
        <v>45.3</v>
      </c>
    </row>
    <row r="525" spans="1:4">
      <c r="A525" s="16">
        <v>39877</v>
      </c>
      <c r="B525" s="1" t="s">
        <v>459</v>
      </c>
      <c r="C525" s="1">
        <v>7.4</v>
      </c>
      <c r="D525" s="1">
        <v>45.4</v>
      </c>
    </row>
    <row r="526" spans="1:4">
      <c r="A526" s="16">
        <v>39878</v>
      </c>
      <c r="B526" s="1" t="s">
        <v>459</v>
      </c>
      <c r="C526" s="1">
        <v>8.3000000000000007</v>
      </c>
      <c r="D526" s="1">
        <v>47</v>
      </c>
    </row>
    <row r="527" spans="1:4">
      <c r="A527" s="16">
        <v>39879</v>
      </c>
      <c r="B527" s="1" t="s">
        <v>459</v>
      </c>
      <c r="C527" s="1">
        <v>8.4</v>
      </c>
      <c r="D527" s="1">
        <v>47.2</v>
      </c>
    </row>
    <row r="528" spans="1:4">
      <c r="A528" s="16">
        <v>39880</v>
      </c>
      <c r="B528" s="1" t="s">
        <v>459</v>
      </c>
      <c r="C528" s="1">
        <v>8.9</v>
      </c>
      <c r="D528" s="1">
        <v>48.1</v>
      </c>
    </row>
    <row r="529" spans="1:4">
      <c r="A529" s="16">
        <v>39881</v>
      </c>
      <c r="B529" s="1" t="s">
        <v>459</v>
      </c>
      <c r="C529" s="1">
        <v>8.3000000000000007</v>
      </c>
      <c r="D529" s="1">
        <v>47</v>
      </c>
    </row>
    <row r="530" spans="1:4">
      <c r="A530" s="16">
        <v>39882</v>
      </c>
      <c r="B530" s="1" t="s">
        <v>459</v>
      </c>
      <c r="C530" s="1">
        <v>7.7</v>
      </c>
      <c r="D530" s="1">
        <v>45.9</v>
      </c>
    </row>
    <row r="531" spans="1:4">
      <c r="A531" s="16">
        <v>39883</v>
      </c>
      <c r="B531" s="1" t="s">
        <v>459</v>
      </c>
      <c r="C531" s="1">
        <v>8.4</v>
      </c>
      <c r="D531" s="1">
        <v>47.2</v>
      </c>
    </row>
    <row r="532" spans="1:4">
      <c r="A532" s="16">
        <v>39884</v>
      </c>
      <c r="B532" s="1" t="s">
        <v>459</v>
      </c>
      <c r="C532" s="1">
        <v>9.3000000000000007</v>
      </c>
      <c r="D532" s="1">
        <v>48.7</v>
      </c>
    </row>
    <row r="533" spans="1:4">
      <c r="A533" s="16">
        <v>39885</v>
      </c>
      <c r="B533" s="1" t="s">
        <v>459</v>
      </c>
      <c r="C533" s="1">
        <v>9.9</v>
      </c>
      <c r="D533" s="1">
        <v>49.9</v>
      </c>
    </row>
    <row r="534" spans="1:4">
      <c r="A534" s="16">
        <v>39886</v>
      </c>
      <c r="B534" s="1" t="s">
        <v>459</v>
      </c>
      <c r="C534" s="1">
        <v>9.9</v>
      </c>
      <c r="D534" s="1">
        <v>49.9</v>
      </c>
    </row>
    <row r="535" spans="1:4">
      <c r="A535" s="16">
        <v>39887</v>
      </c>
      <c r="B535" s="1" t="s">
        <v>459</v>
      </c>
      <c r="C535" s="1">
        <v>10.199999999999999</v>
      </c>
      <c r="D535" s="1">
        <v>50.3</v>
      </c>
    </row>
    <row r="536" spans="1:4">
      <c r="A536" s="16">
        <v>39888</v>
      </c>
      <c r="B536" s="1" t="s">
        <v>459</v>
      </c>
      <c r="C536" s="1">
        <v>10.7</v>
      </c>
      <c r="D536" s="1">
        <v>51.3</v>
      </c>
    </row>
    <row r="537" spans="1:4">
      <c r="A537" s="16">
        <v>39889</v>
      </c>
      <c r="B537" s="1" t="s">
        <v>459</v>
      </c>
      <c r="C537" s="1">
        <v>11.3</v>
      </c>
      <c r="D537" s="1">
        <v>52.3</v>
      </c>
    </row>
    <row r="538" spans="1:4">
      <c r="A538" s="16">
        <v>39890</v>
      </c>
      <c r="B538" s="1" t="s">
        <v>459</v>
      </c>
      <c r="C538" s="1">
        <v>11.1</v>
      </c>
      <c r="D538" s="1">
        <v>51.9</v>
      </c>
    </row>
    <row r="539" spans="1:4">
      <c r="A539" s="16">
        <v>39891</v>
      </c>
      <c r="B539" s="1" t="s">
        <v>459</v>
      </c>
      <c r="C539" s="1">
        <v>11.6</v>
      </c>
      <c r="D539" s="1">
        <v>52.9</v>
      </c>
    </row>
    <row r="540" spans="1:4">
      <c r="A540" s="16">
        <v>39892</v>
      </c>
      <c r="B540" s="1" t="s">
        <v>459</v>
      </c>
      <c r="C540" s="1">
        <v>11.9</v>
      </c>
      <c r="D540" s="1">
        <v>53.4</v>
      </c>
    </row>
    <row r="541" spans="1:4">
      <c r="A541" s="16">
        <v>39893</v>
      </c>
      <c r="B541" s="1" t="s">
        <v>459</v>
      </c>
      <c r="C541" s="1">
        <v>11.4</v>
      </c>
      <c r="D541" s="1">
        <v>52.4</v>
      </c>
    </row>
    <row r="542" spans="1:4">
      <c r="A542" s="16">
        <v>39894</v>
      </c>
      <c r="B542" s="1" t="s">
        <v>459</v>
      </c>
      <c r="C542" s="1">
        <v>10.3</v>
      </c>
      <c r="D542" s="1">
        <v>50.5</v>
      </c>
    </row>
    <row r="543" spans="1:4">
      <c r="A543" s="16">
        <v>39895</v>
      </c>
      <c r="B543" s="1" t="s">
        <v>459</v>
      </c>
      <c r="C543" s="1">
        <v>8.8000000000000007</v>
      </c>
      <c r="D543" s="1">
        <v>47.9</v>
      </c>
    </row>
    <row r="544" spans="1:4">
      <c r="A544" s="16">
        <v>39896</v>
      </c>
      <c r="B544" s="1" t="s">
        <v>459</v>
      </c>
      <c r="C544" s="1">
        <v>9.8000000000000007</v>
      </c>
      <c r="D544" s="1">
        <v>49.7</v>
      </c>
    </row>
    <row r="545" spans="1:4">
      <c r="A545" s="16">
        <v>39897</v>
      </c>
      <c r="B545" s="1" t="s">
        <v>459</v>
      </c>
      <c r="C545" s="1">
        <v>10.9</v>
      </c>
      <c r="D545" s="1">
        <v>51.6</v>
      </c>
    </row>
    <row r="546" spans="1:4">
      <c r="A546" s="16">
        <v>39898</v>
      </c>
      <c r="B546" s="1" t="s">
        <v>459</v>
      </c>
      <c r="C546" s="1">
        <v>11.7</v>
      </c>
      <c r="D546" s="1">
        <v>53.1</v>
      </c>
    </row>
    <row r="547" spans="1:4">
      <c r="A547" s="16">
        <v>39899</v>
      </c>
      <c r="B547" s="1" t="s">
        <v>459</v>
      </c>
      <c r="C547" s="1">
        <v>12.1</v>
      </c>
      <c r="D547" s="1">
        <v>53.9</v>
      </c>
    </row>
    <row r="548" spans="1:4">
      <c r="A548" s="16">
        <v>39900</v>
      </c>
      <c r="B548" s="1" t="s">
        <v>459</v>
      </c>
      <c r="C548" s="1">
        <v>12.6</v>
      </c>
      <c r="D548" s="1">
        <v>54.6</v>
      </c>
    </row>
    <row r="549" spans="1:4">
      <c r="A549" s="16">
        <v>39901</v>
      </c>
      <c r="B549" s="1" t="s">
        <v>459</v>
      </c>
      <c r="C549" s="1">
        <v>11.7</v>
      </c>
      <c r="D549" s="1">
        <v>53</v>
      </c>
    </row>
    <row r="550" spans="1:4">
      <c r="A550" s="16">
        <v>39902</v>
      </c>
      <c r="B550" s="1" t="s">
        <v>459</v>
      </c>
      <c r="C550" s="1">
        <v>10.1</v>
      </c>
      <c r="D550" s="1">
        <v>50.1</v>
      </c>
    </row>
    <row r="551" spans="1:4">
      <c r="A551" s="16">
        <v>39903</v>
      </c>
      <c r="B551" s="1" t="s">
        <v>459</v>
      </c>
      <c r="C551" s="1">
        <v>10.9</v>
      </c>
      <c r="D551" s="1">
        <v>51.6</v>
      </c>
    </row>
    <row r="552" spans="1:4">
      <c r="A552" s="16">
        <v>39904</v>
      </c>
      <c r="B552" s="1" t="s">
        <v>459</v>
      </c>
      <c r="C552" s="1">
        <v>12.3</v>
      </c>
      <c r="D552" s="1">
        <v>54.1</v>
      </c>
    </row>
    <row r="553" spans="1:4">
      <c r="A553" s="16">
        <v>39905</v>
      </c>
      <c r="B553" s="1" t="s">
        <v>459</v>
      </c>
      <c r="C553" s="1">
        <v>12.4</v>
      </c>
      <c r="D553" s="1">
        <v>54.3</v>
      </c>
    </row>
    <row r="554" spans="1:4">
      <c r="A554" s="16">
        <v>39906</v>
      </c>
      <c r="B554" s="1" t="s">
        <v>459</v>
      </c>
      <c r="C554" s="1">
        <v>11.1</v>
      </c>
      <c r="D554" s="1">
        <v>52.1</v>
      </c>
    </row>
    <row r="555" spans="1:4">
      <c r="A555" s="16">
        <v>39907</v>
      </c>
      <c r="B555" s="1" t="s">
        <v>459</v>
      </c>
      <c r="C555" s="1">
        <v>10.3</v>
      </c>
      <c r="D555" s="1">
        <v>50.6</v>
      </c>
    </row>
    <row r="556" spans="1:4">
      <c r="A556" s="16">
        <v>39908</v>
      </c>
      <c r="B556" s="1" t="s">
        <v>459</v>
      </c>
      <c r="C556" s="1">
        <v>11</v>
      </c>
      <c r="D556" s="1">
        <v>51.8</v>
      </c>
    </row>
    <row r="557" spans="1:4">
      <c r="A557" s="16">
        <v>39909</v>
      </c>
      <c r="B557" s="1" t="s">
        <v>459</v>
      </c>
      <c r="C557" s="1">
        <v>12</v>
      </c>
      <c r="D557" s="1">
        <v>53.6</v>
      </c>
    </row>
    <row r="558" spans="1:4">
      <c r="A558" s="16">
        <v>39910</v>
      </c>
      <c r="B558" s="1" t="s">
        <v>459</v>
      </c>
      <c r="C558" s="1">
        <v>12</v>
      </c>
      <c r="D558" s="1">
        <v>53.6</v>
      </c>
    </row>
    <row r="559" spans="1:4">
      <c r="A559" s="16">
        <v>40183</v>
      </c>
      <c r="B559" s="1" t="s">
        <v>459</v>
      </c>
      <c r="C559" s="1">
        <v>8.6999999999999993</v>
      </c>
      <c r="D559" s="1">
        <v>47.6</v>
      </c>
    </row>
    <row r="560" spans="1:4">
      <c r="A560" s="16">
        <v>40184</v>
      </c>
      <c r="B560" s="1" t="s">
        <v>459</v>
      </c>
      <c r="C560" s="1">
        <v>8.8000000000000007</v>
      </c>
      <c r="D560" s="1">
        <v>47.9</v>
      </c>
    </row>
    <row r="561" spans="1:4">
      <c r="A561" s="16">
        <v>40185</v>
      </c>
      <c r="B561" s="1" t="s">
        <v>459</v>
      </c>
      <c r="C561" s="1">
        <v>9.4</v>
      </c>
      <c r="D561" s="1">
        <v>48.8</v>
      </c>
    </row>
    <row r="562" spans="1:4">
      <c r="A562" s="16">
        <v>40186</v>
      </c>
      <c r="B562" s="1" t="s">
        <v>459</v>
      </c>
      <c r="C562" s="1">
        <v>9.6</v>
      </c>
      <c r="D562" s="1">
        <v>49.2</v>
      </c>
    </row>
    <row r="563" spans="1:4">
      <c r="A563" s="16">
        <v>40187</v>
      </c>
      <c r="B563" s="1" t="s">
        <v>459</v>
      </c>
      <c r="C563" s="1">
        <v>9.1999999999999993</v>
      </c>
      <c r="D563" s="1">
        <v>48.5</v>
      </c>
    </row>
    <row r="564" spans="1:4">
      <c r="A564" s="16">
        <v>40188</v>
      </c>
      <c r="B564" s="1" t="s">
        <v>459</v>
      </c>
      <c r="C564" s="1">
        <v>9.6</v>
      </c>
      <c r="D564" s="1">
        <v>49.3</v>
      </c>
    </row>
    <row r="565" spans="1:4">
      <c r="A565" s="16">
        <v>40189</v>
      </c>
      <c r="B565" s="1" t="s">
        <v>459</v>
      </c>
      <c r="C565" s="1">
        <v>9.9</v>
      </c>
      <c r="D565" s="1">
        <v>49.7</v>
      </c>
    </row>
    <row r="566" spans="1:4">
      <c r="A566" s="16">
        <v>40190</v>
      </c>
      <c r="B566" s="1" t="s">
        <v>459</v>
      </c>
      <c r="C566" s="1">
        <v>10</v>
      </c>
      <c r="D566" s="1">
        <v>50</v>
      </c>
    </row>
    <row r="567" spans="1:4">
      <c r="A567" s="16">
        <v>40191</v>
      </c>
      <c r="B567" s="1" t="s">
        <v>459</v>
      </c>
      <c r="C567" s="1">
        <v>9.6999999999999993</v>
      </c>
      <c r="D567" s="1">
        <v>49.5</v>
      </c>
    </row>
    <row r="568" spans="1:4">
      <c r="A568" s="16">
        <v>40192</v>
      </c>
      <c r="B568" s="1" t="s">
        <v>459</v>
      </c>
      <c r="C568" s="1">
        <v>8.5</v>
      </c>
      <c r="D568" s="1">
        <v>47.2</v>
      </c>
    </row>
    <row r="569" spans="1:4">
      <c r="A569" s="16">
        <v>40193</v>
      </c>
      <c r="B569" s="1" t="s">
        <v>459</v>
      </c>
      <c r="C569" s="1">
        <v>8.6</v>
      </c>
      <c r="D569" s="1">
        <v>47.5</v>
      </c>
    </row>
    <row r="570" spans="1:4">
      <c r="A570" s="16">
        <v>40194</v>
      </c>
      <c r="B570" s="1" t="s">
        <v>459</v>
      </c>
      <c r="C570" s="1">
        <v>9</v>
      </c>
      <c r="D570" s="1">
        <v>48.1</v>
      </c>
    </row>
    <row r="571" spans="1:4">
      <c r="A571" s="16">
        <v>40195</v>
      </c>
      <c r="B571" s="1" t="s">
        <v>459</v>
      </c>
      <c r="C571" s="1">
        <v>9.5</v>
      </c>
      <c r="D571" s="1">
        <v>49.1</v>
      </c>
    </row>
    <row r="572" spans="1:4">
      <c r="A572" s="16">
        <v>40196</v>
      </c>
      <c r="B572" s="1" t="s">
        <v>459</v>
      </c>
      <c r="C572" s="1">
        <v>9.1</v>
      </c>
      <c r="D572" s="1">
        <v>48.3</v>
      </c>
    </row>
    <row r="573" spans="1:4">
      <c r="A573" s="16">
        <v>40197</v>
      </c>
      <c r="B573" s="1" t="s">
        <v>459</v>
      </c>
      <c r="C573" s="1">
        <v>8.1999999999999993</v>
      </c>
      <c r="D573" s="1">
        <v>46.8</v>
      </c>
    </row>
    <row r="574" spans="1:4">
      <c r="A574" s="16">
        <v>40198</v>
      </c>
      <c r="B574" s="1" t="s">
        <v>459</v>
      </c>
      <c r="C574" s="1">
        <v>7.5</v>
      </c>
      <c r="D574" s="1">
        <v>45.4</v>
      </c>
    </row>
    <row r="575" spans="1:4">
      <c r="A575" s="16">
        <v>40199</v>
      </c>
      <c r="B575" s="1" t="s">
        <v>459</v>
      </c>
      <c r="C575" s="1">
        <v>7.4</v>
      </c>
      <c r="D575" s="1">
        <v>45.4</v>
      </c>
    </row>
    <row r="576" spans="1:4">
      <c r="A576" s="16">
        <v>40200</v>
      </c>
      <c r="B576" s="1" t="s">
        <v>459</v>
      </c>
      <c r="C576" s="1">
        <v>7.6</v>
      </c>
      <c r="D576" s="1">
        <v>45.6</v>
      </c>
    </row>
    <row r="577" spans="1:4">
      <c r="A577" s="16">
        <v>40201</v>
      </c>
      <c r="B577" s="1" t="s">
        <v>459</v>
      </c>
      <c r="C577" s="1">
        <v>7.7</v>
      </c>
      <c r="D577" s="1">
        <v>45.9</v>
      </c>
    </row>
    <row r="578" spans="1:4">
      <c r="A578" s="16">
        <v>40202</v>
      </c>
      <c r="B578" s="1" t="s">
        <v>459</v>
      </c>
      <c r="C578" s="1">
        <v>7.9</v>
      </c>
      <c r="D578" s="1">
        <v>46.3</v>
      </c>
    </row>
    <row r="579" spans="1:4">
      <c r="A579" s="16">
        <v>40203</v>
      </c>
      <c r="B579" s="1" t="s">
        <v>459</v>
      </c>
      <c r="C579" s="1">
        <v>7.7</v>
      </c>
      <c r="D579" s="1">
        <v>45.8</v>
      </c>
    </row>
    <row r="580" spans="1:4">
      <c r="A580" s="16">
        <v>40204</v>
      </c>
      <c r="B580" s="1" t="s">
        <v>459</v>
      </c>
      <c r="C580" s="1">
        <v>7.9</v>
      </c>
      <c r="D580" s="1">
        <v>46.1</v>
      </c>
    </row>
    <row r="581" spans="1:4">
      <c r="A581" s="16">
        <v>40205</v>
      </c>
      <c r="B581" s="1" t="s">
        <v>459</v>
      </c>
      <c r="C581" s="1">
        <v>7.9</v>
      </c>
      <c r="D581" s="1">
        <v>46.2</v>
      </c>
    </row>
    <row r="582" spans="1:4">
      <c r="A582" s="16">
        <v>40206</v>
      </c>
      <c r="B582" s="1" t="s">
        <v>459</v>
      </c>
      <c r="C582" s="1">
        <v>8.1</v>
      </c>
      <c r="D582" s="1">
        <v>46.6</v>
      </c>
    </row>
    <row r="583" spans="1:4">
      <c r="A583" s="16">
        <v>40207</v>
      </c>
      <c r="B583" s="1" t="s">
        <v>459</v>
      </c>
      <c r="C583" s="1">
        <v>8.9</v>
      </c>
      <c r="D583" s="1">
        <v>48.1</v>
      </c>
    </row>
    <row r="584" spans="1:4">
      <c r="A584" s="16">
        <v>40208</v>
      </c>
      <c r="B584" s="1" t="s">
        <v>459</v>
      </c>
      <c r="C584" s="1">
        <v>9.6</v>
      </c>
      <c r="D584" s="1">
        <v>49.3</v>
      </c>
    </row>
    <row r="585" spans="1:4">
      <c r="A585" s="16">
        <v>40209</v>
      </c>
      <c r="B585" s="1" t="s">
        <v>459</v>
      </c>
      <c r="C585" s="1">
        <v>9.1</v>
      </c>
      <c r="D585" s="1">
        <v>48.4</v>
      </c>
    </row>
    <row r="586" spans="1:4">
      <c r="A586" s="16">
        <v>40210</v>
      </c>
      <c r="B586" s="1" t="s">
        <v>459</v>
      </c>
      <c r="C586" s="1">
        <v>8.6999999999999993</v>
      </c>
      <c r="D586" s="1">
        <v>47.7</v>
      </c>
    </row>
    <row r="587" spans="1:4">
      <c r="A587" s="16">
        <v>40211</v>
      </c>
      <c r="B587" s="1" t="s">
        <v>459</v>
      </c>
      <c r="C587" s="1">
        <v>8.6</v>
      </c>
      <c r="D587" s="1">
        <v>47.4</v>
      </c>
    </row>
    <row r="588" spans="1:4">
      <c r="A588" s="16">
        <v>40212</v>
      </c>
      <c r="B588" s="1" t="s">
        <v>459</v>
      </c>
      <c r="C588" s="1">
        <v>9.6</v>
      </c>
      <c r="D588" s="1">
        <v>49.3</v>
      </c>
    </row>
    <row r="589" spans="1:4">
      <c r="A589" s="16">
        <v>40213</v>
      </c>
      <c r="B589" s="1" t="s">
        <v>459</v>
      </c>
      <c r="C589" s="1">
        <v>9.4</v>
      </c>
      <c r="D589" s="1">
        <v>49</v>
      </c>
    </row>
    <row r="590" spans="1:4">
      <c r="A590" s="16">
        <v>40214</v>
      </c>
      <c r="B590" s="1" t="s">
        <v>459</v>
      </c>
      <c r="C590" s="1">
        <v>9.5</v>
      </c>
      <c r="D590" s="1">
        <v>49.2</v>
      </c>
    </row>
    <row r="591" spans="1:4">
      <c r="A591" s="16">
        <v>40215</v>
      </c>
      <c r="B591" s="1" t="s">
        <v>459</v>
      </c>
      <c r="C591" s="1">
        <v>9.1999999999999993</v>
      </c>
      <c r="D591" s="1">
        <v>48.6</v>
      </c>
    </row>
    <row r="592" spans="1:4">
      <c r="A592" s="16">
        <v>40216</v>
      </c>
      <c r="B592" s="1" t="s">
        <v>459</v>
      </c>
      <c r="C592" s="1">
        <v>7.9</v>
      </c>
      <c r="D592" s="1">
        <v>46.3</v>
      </c>
    </row>
    <row r="593" spans="1:4">
      <c r="A593" s="16">
        <v>40217</v>
      </c>
      <c r="B593" s="1" t="s">
        <v>459</v>
      </c>
      <c r="C593" s="1">
        <v>8.6999999999999993</v>
      </c>
      <c r="D593" s="1">
        <v>47.6</v>
      </c>
    </row>
    <row r="594" spans="1:4">
      <c r="A594" s="16">
        <v>40218</v>
      </c>
      <c r="B594" s="1" t="s">
        <v>459</v>
      </c>
      <c r="C594" s="1">
        <v>9.4</v>
      </c>
      <c r="D594" s="1">
        <v>49</v>
      </c>
    </row>
    <row r="595" spans="1:4">
      <c r="A595" s="16">
        <v>40219</v>
      </c>
      <c r="B595" s="1" t="s">
        <v>459</v>
      </c>
      <c r="C595" s="1">
        <v>8.5</v>
      </c>
      <c r="D595" s="1">
        <v>47.3</v>
      </c>
    </row>
    <row r="596" spans="1:4">
      <c r="A596" s="16">
        <v>40220</v>
      </c>
      <c r="B596" s="1" t="s">
        <v>459</v>
      </c>
      <c r="C596" s="1">
        <v>9.5</v>
      </c>
      <c r="D596" s="1">
        <v>49.1</v>
      </c>
    </row>
    <row r="597" spans="1:4">
      <c r="A597" s="16">
        <v>40221</v>
      </c>
      <c r="B597" s="1" t="s">
        <v>459</v>
      </c>
      <c r="C597" s="1">
        <v>10.1</v>
      </c>
      <c r="D597" s="1">
        <v>50.2</v>
      </c>
    </row>
    <row r="598" spans="1:4">
      <c r="A598" s="16">
        <v>40222</v>
      </c>
      <c r="B598" s="1" t="s">
        <v>459</v>
      </c>
      <c r="C598" s="1">
        <v>10.6</v>
      </c>
      <c r="D598" s="1">
        <v>51.1</v>
      </c>
    </row>
    <row r="599" spans="1:4">
      <c r="A599" s="16">
        <v>40223</v>
      </c>
      <c r="B599" s="1" t="s">
        <v>459</v>
      </c>
      <c r="C599" s="1">
        <v>10</v>
      </c>
      <c r="D599" s="1">
        <v>49.9</v>
      </c>
    </row>
    <row r="600" spans="1:4">
      <c r="A600" s="16">
        <v>40224</v>
      </c>
      <c r="B600" s="1" t="s">
        <v>459</v>
      </c>
      <c r="C600" s="1">
        <v>10.5</v>
      </c>
      <c r="D600" s="1">
        <v>50.8</v>
      </c>
    </row>
    <row r="601" spans="1:4">
      <c r="A601" s="16">
        <v>40225</v>
      </c>
      <c r="B601" s="1" t="s">
        <v>459</v>
      </c>
      <c r="C601" s="1">
        <v>11</v>
      </c>
      <c r="D601" s="1">
        <v>51.7</v>
      </c>
    </row>
    <row r="602" spans="1:4">
      <c r="A602" s="16">
        <v>40226</v>
      </c>
      <c r="B602" s="1" t="s">
        <v>459</v>
      </c>
      <c r="C602" s="1">
        <v>10.9</v>
      </c>
      <c r="D602" s="1">
        <v>51.6</v>
      </c>
    </row>
    <row r="603" spans="1:4">
      <c r="A603" s="16">
        <v>40227</v>
      </c>
      <c r="B603" s="1" t="s">
        <v>459</v>
      </c>
      <c r="C603" s="1">
        <v>10.7</v>
      </c>
      <c r="D603" s="1">
        <v>51.2</v>
      </c>
    </row>
    <row r="604" spans="1:4">
      <c r="A604" s="16">
        <v>40228</v>
      </c>
      <c r="B604" s="1" t="s">
        <v>459</v>
      </c>
      <c r="C604" s="1">
        <v>10.7</v>
      </c>
      <c r="D604" s="1">
        <v>51.3</v>
      </c>
    </row>
    <row r="605" spans="1:4">
      <c r="A605" s="16">
        <v>40229</v>
      </c>
      <c r="B605" s="1" t="s">
        <v>459</v>
      </c>
      <c r="C605" s="1">
        <v>10.8</v>
      </c>
      <c r="D605" s="1">
        <v>51.5</v>
      </c>
    </row>
    <row r="606" spans="1:4">
      <c r="A606" s="16">
        <v>40230</v>
      </c>
      <c r="B606" s="1" t="s">
        <v>459</v>
      </c>
      <c r="C606" s="1">
        <v>9.9</v>
      </c>
      <c r="D606" s="1">
        <v>49.8</v>
      </c>
    </row>
    <row r="607" spans="1:4">
      <c r="A607" s="16">
        <v>40231</v>
      </c>
      <c r="B607" s="1" t="s">
        <v>459</v>
      </c>
      <c r="C607" s="1">
        <v>8.8000000000000007</v>
      </c>
      <c r="D607" s="1">
        <v>47.9</v>
      </c>
    </row>
    <row r="608" spans="1:4">
      <c r="A608" s="16">
        <v>40555</v>
      </c>
      <c r="B608" s="1" t="s">
        <v>459</v>
      </c>
      <c r="C608" s="1">
        <v>7.7</v>
      </c>
      <c r="D608" s="1">
        <v>45.9</v>
      </c>
    </row>
    <row r="609" spans="1:4">
      <c r="A609" s="16">
        <v>40556</v>
      </c>
      <c r="B609" s="1" t="s">
        <v>459</v>
      </c>
      <c r="C609" s="1">
        <v>8.6</v>
      </c>
      <c r="D609" s="1">
        <v>47.4</v>
      </c>
    </row>
    <row r="610" spans="1:4">
      <c r="A610" s="16">
        <v>40557</v>
      </c>
      <c r="B610" s="1" t="s">
        <v>459</v>
      </c>
      <c r="C610" s="1">
        <v>8.5</v>
      </c>
      <c r="D610" s="1">
        <v>47.3</v>
      </c>
    </row>
    <row r="611" spans="1:4">
      <c r="A611" s="16">
        <v>40558</v>
      </c>
      <c r="B611" s="1" t="s">
        <v>459</v>
      </c>
      <c r="C611" s="1">
        <v>9</v>
      </c>
      <c r="D611" s="1">
        <v>48.1</v>
      </c>
    </row>
    <row r="612" spans="1:4">
      <c r="A612" s="16">
        <v>40559</v>
      </c>
      <c r="B612" s="1" t="s">
        <v>459</v>
      </c>
      <c r="C612" s="1">
        <v>10</v>
      </c>
      <c r="D612" s="1">
        <v>50.1</v>
      </c>
    </row>
    <row r="613" spans="1:4">
      <c r="A613" s="16">
        <v>40560</v>
      </c>
      <c r="B613" s="1" t="s">
        <v>459</v>
      </c>
      <c r="C613" s="1">
        <v>10.199999999999999</v>
      </c>
      <c r="D613" s="1">
        <v>50.4</v>
      </c>
    </row>
    <row r="614" spans="1:4">
      <c r="A614" s="16">
        <v>40561</v>
      </c>
      <c r="B614" s="1" t="s">
        <v>459</v>
      </c>
      <c r="C614" s="1">
        <v>9.3000000000000007</v>
      </c>
      <c r="D614" s="1">
        <v>48.7</v>
      </c>
    </row>
    <row r="615" spans="1:4">
      <c r="A615" s="16">
        <v>40562</v>
      </c>
      <c r="B615" s="1" t="s">
        <v>459</v>
      </c>
      <c r="C615" s="1">
        <v>8.6999999999999993</v>
      </c>
      <c r="D615" s="1">
        <v>47.7</v>
      </c>
    </row>
    <row r="616" spans="1:4">
      <c r="A616" s="16">
        <v>40563</v>
      </c>
      <c r="B616" s="1" t="s">
        <v>459</v>
      </c>
      <c r="C616" s="1">
        <v>8</v>
      </c>
      <c r="D616" s="1">
        <v>46.4</v>
      </c>
    </row>
    <row r="617" spans="1:4">
      <c r="A617" s="16">
        <v>40564</v>
      </c>
      <c r="B617" s="1" t="s">
        <v>459</v>
      </c>
      <c r="C617" s="1">
        <v>8.3000000000000007</v>
      </c>
      <c r="D617" s="1">
        <v>46.9</v>
      </c>
    </row>
    <row r="618" spans="1:4">
      <c r="A618" s="16">
        <v>40565</v>
      </c>
      <c r="B618" s="1" t="s">
        <v>459</v>
      </c>
      <c r="C618" s="1">
        <v>9.1</v>
      </c>
      <c r="D618" s="1">
        <v>48.5</v>
      </c>
    </row>
    <row r="619" spans="1:4">
      <c r="A619" s="16">
        <v>40566</v>
      </c>
      <c r="B619" s="1" t="s">
        <v>459</v>
      </c>
      <c r="C619" s="1">
        <v>8.6</v>
      </c>
      <c r="D619" s="1">
        <v>47.4</v>
      </c>
    </row>
    <row r="620" spans="1:4">
      <c r="A620" s="16">
        <v>40567</v>
      </c>
      <c r="B620" s="1" t="s">
        <v>459</v>
      </c>
      <c r="C620" s="1">
        <v>8.6</v>
      </c>
      <c r="D620" s="1">
        <v>47.6</v>
      </c>
    </row>
    <row r="621" spans="1:4">
      <c r="A621" s="16">
        <v>40568</v>
      </c>
      <c r="B621" s="1" t="s">
        <v>459</v>
      </c>
      <c r="C621" s="1">
        <v>9</v>
      </c>
      <c r="D621" s="1">
        <v>48.2</v>
      </c>
    </row>
    <row r="622" spans="1:4">
      <c r="A622" s="16">
        <v>40569</v>
      </c>
      <c r="B622" s="1" t="s">
        <v>459</v>
      </c>
      <c r="C622" s="1">
        <v>9.1999999999999993</v>
      </c>
      <c r="D622" s="1">
        <v>48.5</v>
      </c>
    </row>
    <row r="623" spans="1:4">
      <c r="A623" s="16">
        <v>40570</v>
      </c>
      <c r="B623" s="1" t="s">
        <v>459</v>
      </c>
      <c r="C623" s="1">
        <v>8.9</v>
      </c>
      <c r="D623" s="1">
        <v>48.1</v>
      </c>
    </row>
    <row r="624" spans="1:4">
      <c r="A624" s="16">
        <v>40571</v>
      </c>
      <c r="B624" s="1" t="s">
        <v>459</v>
      </c>
      <c r="C624" s="1">
        <v>8.6</v>
      </c>
      <c r="D624" s="1">
        <v>47.5</v>
      </c>
    </row>
    <row r="625" spans="1:4">
      <c r="A625" s="16">
        <v>40572</v>
      </c>
      <c r="B625" s="1" t="s">
        <v>459</v>
      </c>
      <c r="C625" s="1">
        <v>8.1999999999999993</v>
      </c>
      <c r="D625" s="1">
        <v>46.8</v>
      </c>
    </row>
    <row r="626" spans="1:4">
      <c r="A626" s="16">
        <v>40573</v>
      </c>
      <c r="B626" s="1" t="s">
        <v>459</v>
      </c>
      <c r="C626" s="1">
        <v>8.5</v>
      </c>
      <c r="D626" s="1">
        <v>47.4</v>
      </c>
    </row>
    <row r="627" spans="1:4">
      <c r="A627" s="16">
        <v>40574</v>
      </c>
      <c r="B627" s="1" t="s">
        <v>459</v>
      </c>
      <c r="C627" s="1">
        <v>8.1999999999999993</v>
      </c>
      <c r="D627" s="1">
        <v>46.8</v>
      </c>
    </row>
    <row r="628" spans="1:4">
      <c r="A628" s="16">
        <v>40575</v>
      </c>
      <c r="B628" s="1" t="s">
        <v>459</v>
      </c>
      <c r="C628" s="1">
        <v>8.1999999999999993</v>
      </c>
      <c r="D628" s="1">
        <v>46.8</v>
      </c>
    </row>
    <row r="629" spans="1:4">
      <c r="A629" s="16">
        <v>40576</v>
      </c>
      <c r="B629" s="1" t="s">
        <v>459</v>
      </c>
      <c r="C629" s="1">
        <v>7.5</v>
      </c>
      <c r="D629" s="1">
        <v>45.4</v>
      </c>
    </row>
    <row r="630" spans="1:4">
      <c r="A630" s="16">
        <v>40577</v>
      </c>
      <c r="B630" s="1" t="s">
        <v>459</v>
      </c>
      <c r="C630" s="1">
        <v>7.8</v>
      </c>
      <c r="D630" s="1">
        <v>46.1</v>
      </c>
    </row>
    <row r="631" spans="1:4">
      <c r="A631" s="16">
        <v>40578</v>
      </c>
      <c r="B631" s="1" t="s">
        <v>459</v>
      </c>
      <c r="C631" s="1">
        <v>8.9</v>
      </c>
      <c r="D631" s="1">
        <v>48</v>
      </c>
    </row>
    <row r="632" spans="1:4">
      <c r="A632" s="16">
        <v>40579</v>
      </c>
      <c r="B632" s="1" t="s">
        <v>459</v>
      </c>
      <c r="C632" s="1">
        <v>9.8000000000000007</v>
      </c>
      <c r="D632" s="1">
        <v>49.6</v>
      </c>
    </row>
    <row r="633" spans="1:4">
      <c r="A633" s="16">
        <v>40580</v>
      </c>
      <c r="B633" s="1" t="s">
        <v>459</v>
      </c>
      <c r="C633" s="1">
        <v>10</v>
      </c>
      <c r="D633" s="1">
        <v>50.1</v>
      </c>
    </row>
    <row r="634" spans="1:4">
      <c r="A634" s="16">
        <v>40581</v>
      </c>
      <c r="B634" s="1" t="s">
        <v>459</v>
      </c>
      <c r="C634" s="1">
        <v>9.6999999999999993</v>
      </c>
      <c r="D634" s="1">
        <v>49.4</v>
      </c>
    </row>
    <row r="635" spans="1:4">
      <c r="A635" s="16">
        <v>40582</v>
      </c>
      <c r="B635" s="1" t="s">
        <v>459</v>
      </c>
      <c r="C635" s="1">
        <v>8.4</v>
      </c>
      <c r="D635" s="1">
        <v>47.1</v>
      </c>
    </row>
    <row r="636" spans="1:4">
      <c r="A636" s="16">
        <v>40583</v>
      </c>
      <c r="B636" s="1" t="s">
        <v>459</v>
      </c>
      <c r="C636" s="1">
        <v>7.5</v>
      </c>
      <c r="D636" s="1">
        <v>45.4</v>
      </c>
    </row>
    <row r="637" spans="1:4">
      <c r="A637" s="16">
        <v>40584</v>
      </c>
      <c r="B637" s="1" t="s">
        <v>459</v>
      </c>
      <c r="C637" s="1">
        <v>7.7</v>
      </c>
      <c r="D637" s="1">
        <v>45.9</v>
      </c>
    </row>
    <row r="638" spans="1:4">
      <c r="A638" s="16">
        <v>40585</v>
      </c>
      <c r="B638" s="1" t="s">
        <v>459</v>
      </c>
      <c r="C638" s="1">
        <v>8.4</v>
      </c>
      <c r="D638" s="1">
        <v>47.1</v>
      </c>
    </row>
    <row r="639" spans="1:4">
      <c r="A639" s="16">
        <v>40586</v>
      </c>
      <c r="B639" s="1" t="s">
        <v>459</v>
      </c>
      <c r="C639" s="1">
        <v>9</v>
      </c>
      <c r="D639" s="1">
        <v>48.2</v>
      </c>
    </row>
    <row r="640" spans="1:4">
      <c r="A640" s="16">
        <v>40587</v>
      </c>
      <c r="B640" s="1" t="s">
        <v>459</v>
      </c>
      <c r="C640" s="1">
        <v>8.6</v>
      </c>
      <c r="D640" s="1">
        <v>47.5</v>
      </c>
    </row>
    <row r="641" spans="1:4">
      <c r="A641" s="16">
        <v>40588</v>
      </c>
      <c r="B641" s="1" t="s">
        <v>459</v>
      </c>
      <c r="C641" s="1">
        <v>8.6999999999999993</v>
      </c>
      <c r="D641" s="1">
        <v>47.7</v>
      </c>
    </row>
    <row r="642" spans="1:4">
      <c r="A642" s="16">
        <v>40589</v>
      </c>
      <c r="B642" s="1" t="s">
        <v>459</v>
      </c>
      <c r="C642" s="1">
        <v>9.1999999999999993</v>
      </c>
      <c r="D642" s="1">
        <v>48.6</v>
      </c>
    </row>
    <row r="643" spans="1:4">
      <c r="A643" s="16">
        <v>40590</v>
      </c>
      <c r="B643" s="1" t="s">
        <v>459</v>
      </c>
      <c r="C643" s="1">
        <v>8.1999999999999993</v>
      </c>
      <c r="D643" s="1">
        <v>46.8</v>
      </c>
    </row>
    <row r="644" spans="1:4">
      <c r="A644" s="16">
        <v>40591</v>
      </c>
      <c r="B644" s="1" t="s">
        <v>459</v>
      </c>
      <c r="C644" s="1">
        <v>6.8</v>
      </c>
      <c r="D644" s="1">
        <v>44.2</v>
      </c>
    </row>
    <row r="645" spans="1:4">
      <c r="A645" s="16">
        <v>40592</v>
      </c>
      <c r="B645" s="1" t="s">
        <v>459</v>
      </c>
      <c r="C645" s="1">
        <v>7.2</v>
      </c>
      <c r="D645" s="1">
        <v>45</v>
      </c>
    </row>
    <row r="646" spans="1:4">
      <c r="A646" s="16">
        <v>40593</v>
      </c>
      <c r="B646" s="1" t="s">
        <v>459</v>
      </c>
      <c r="C646" s="1">
        <v>7.2</v>
      </c>
      <c r="D646" s="1">
        <v>44.9</v>
      </c>
    </row>
    <row r="647" spans="1:4">
      <c r="A647" s="16">
        <v>40594</v>
      </c>
      <c r="B647" s="1" t="s">
        <v>459</v>
      </c>
      <c r="C647" s="1">
        <v>6.7</v>
      </c>
      <c r="D647" s="1">
        <v>44.1</v>
      </c>
    </row>
    <row r="648" spans="1:4">
      <c r="A648" s="16">
        <v>40595</v>
      </c>
      <c r="B648" s="1" t="s">
        <v>459</v>
      </c>
      <c r="C648" s="1">
        <v>7.4</v>
      </c>
      <c r="D648" s="1">
        <v>45.4</v>
      </c>
    </row>
    <row r="649" spans="1:4">
      <c r="A649" s="16">
        <v>40596</v>
      </c>
      <c r="B649" s="1" t="s">
        <v>459</v>
      </c>
      <c r="C649" s="1">
        <v>7.2</v>
      </c>
      <c r="D649" s="1">
        <v>44.9</v>
      </c>
    </row>
    <row r="650" spans="1:4">
      <c r="A650" s="16">
        <v>40597</v>
      </c>
      <c r="B650" s="1" t="s">
        <v>459</v>
      </c>
      <c r="C650" s="1">
        <v>7.5</v>
      </c>
      <c r="D650" s="1">
        <v>45.5</v>
      </c>
    </row>
    <row r="651" spans="1:4">
      <c r="A651" s="16">
        <v>40598</v>
      </c>
      <c r="B651" s="1" t="s">
        <v>459</v>
      </c>
      <c r="C651" s="1">
        <v>7.8</v>
      </c>
      <c r="D651" s="1">
        <v>46.1</v>
      </c>
    </row>
    <row r="652" spans="1:4">
      <c r="A652" s="16">
        <v>40599</v>
      </c>
      <c r="B652" s="1" t="s">
        <v>459</v>
      </c>
      <c r="C652" s="1">
        <v>7.3</v>
      </c>
      <c r="D652" s="1">
        <v>45.2</v>
      </c>
    </row>
    <row r="653" spans="1:4">
      <c r="A653" s="16">
        <v>40600</v>
      </c>
      <c r="B653" s="1" t="s">
        <v>459</v>
      </c>
      <c r="C653" s="1">
        <v>6.1</v>
      </c>
      <c r="D653" s="1">
        <v>43</v>
      </c>
    </row>
    <row r="654" spans="1:4">
      <c r="A654" s="16">
        <v>40601</v>
      </c>
      <c r="B654" s="1" t="s">
        <v>459</v>
      </c>
      <c r="C654" s="1">
        <v>6.9</v>
      </c>
      <c r="D654" s="1">
        <v>44.5</v>
      </c>
    </row>
    <row r="655" spans="1:4">
      <c r="A655" s="16">
        <v>40602</v>
      </c>
      <c r="B655" s="1" t="s">
        <v>459</v>
      </c>
      <c r="C655" s="1">
        <v>7.9</v>
      </c>
      <c r="D655" s="1">
        <v>46.2</v>
      </c>
    </row>
    <row r="656" spans="1:4">
      <c r="A656" s="16">
        <v>40603</v>
      </c>
      <c r="B656" s="1" t="s">
        <v>459</v>
      </c>
      <c r="C656" s="1">
        <v>8.3000000000000007</v>
      </c>
      <c r="D656" s="1">
        <v>46.9</v>
      </c>
    </row>
    <row r="657" spans="1:4">
      <c r="A657" s="16">
        <v>40604</v>
      </c>
      <c r="B657" s="1" t="s">
        <v>459</v>
      </c>
      <c r="C657" s="1">
        <v>9.1</v>
      </c>
      <c r="D657" s="1">
        <v>48.3</v>
      </c>
    </row>
    <row r="658" spans="1:4">
      <c r="A658" s="16">
        <v>40605</v>
      </c>
      <c r="B658" s="1" t="s">
        <v>459</v>
      </c>
      <c r="C658" s="1">
        <v>9.9</v>
      </c>
      <c r="D658" s="1">
        <v>49.8</v>
      </c>
    </row>
    <row r="659" spans="1:4">
      <c r="A659" s="16">
        <v>40606</v>
      </c>
      <c r="B659" s="1" t="s">
        <v>459</v>
      </c>
      <c r="C659" s="1">
        <v>9.5</v>
      </c>
      <c r="D659" s="1">
        <v>49.1</v>
      </c>
    </row>
    <row r="660" spans="1:4">
      <c r="A660" s="16">
        <v>40607</v>
      </c>
      <c r="B660" s="1" t="s">
        <v>459</v>
      </c>
      <c r="C660" s="1">
        <v>9.9</v>
      </c>
      <c r="D660" s="1">
        <v>49.8</v>
      </c>
    </row>
    <row r="661" spans="1:4">
      <c r="A661" s="16">
        <v>40921</v>
      </c>
      <c r="B661" s="1" t="s">
        <v>459</v>
      </c>
      <c r="C661" s="1">
        <v>7.5</v>
      </c>
      <c r="D661" s="1">
        <v>45.5</v>
      </c>
    </row>
    <row r="662" spans="1:4">
      <c r="A662" s="16">
        <v>40922</v>
      </c>
      <c r="B662" s="1" t="s">
        <v>459</v>
      </c>
      <c r="C662" s="1">
        <v>7.5</v>
      </c>
      <c r="D662" s="1">
        <v>45.5</v>
      </c>
    </row>
    <row r="663" spans="1:4">
      <c r="A663" s="16">
        <v>40923</v>
      </c>
      <c r="B663" s="1" t="s">
        <v>459</v>
      </c>
      <c r="C663" s="1">
        <v>7.3</v>
      </c>
      <c r="D663" s="1">
        <v>45.2</v>
      </c>
    </row>
    <row r="664" spans="1:4">
      <c r="A664" s="16">
        <v>40924</v>
      </c>
      <c r="B664" s="1" t="s">
        <v>459</v>
      </c>
      <c r="C664" s="1">
        <v>6</v>
      </c>
      <c r="D664" s="1">
        <v>42.8</v>
      </c>
    </row>
    <row r="665" spans="1:4">
      <c r="A665" s="16">
        <v>40925</v>
      </c>
      <c r="B665" s="1" t="s">
        <v>459</v>
      </c>
      <c r="C665" s="1">
        <v>5.0999999999999996</v>
      </c>
      <c r="D665" s="1">
        <v>41.2</v>
      </c>
    </row>
    <row r="666" spans="1:4">
      <c r="A666" s="16">
        <v>40926</v>
      </c>
      <c r="B666" s="1" t="s">
        <v>459</v>
      </c>
      <c r="C666" s="1">
        <v>6.3</v>
      </c>
      <c r="D666" s="1">
        <v>43.3</v>
      </c>
    </row>
    <row r="667" spans="1:4">
      <c r="A667" s="16">
        <v>40927</v>
      </c>
      <c r="B667" s="1" t="s">
        <v>459</v>
      </c>
      <c r="C667" s="1">
        <v>7.2</v>
      </c>
      <c r="D667" s="1">
        <v>44.9</v>
      </c>
    </row>
    <row r="668" spans="1:4">
      <c r="A668" s="16">
        <v>40928</v>
      </c>
      <c r="B668" s="1" t="s">
        <v>459</v>
      </c>
      <c r="C668" s="1">
        <v>7.2</v>
      </c>
      <c r="D668" s="1">
        <v>45</v>
      </c>
    </row>
    <row r="669" spans="1:4">
      <c r="A669" s="16">
        <v>40929</v>
      </c>
      <c r="B669" s="1" t="s">
        <v>459</v>
      </c>
      <c r="C669" s="1">
        <v>7.4</v>
      </c>
      <c r="D669" s="1">
        <v>45.3</v>
      </c>
    </row>
    <row r="670" spans="1:4">
      <c r="A670" s="16">
        <v>40930</v>
      </c>
      <c r="B670" s="1" t="s">
        <v>459</v>
      </c>
      <c r="C670" s="1">
        <v>6.9</v>
      </c>
      <c r="D670" s="1">
        <v>44.4</v>
      </c>
    </row>
    <row r="671" spans="1:4">
      <c r="A671" s="16">
        <v>40931</v>
      </c>
      <c r="B671" s="1" t="s">
        <v>459</v>
      </c>
      <c r="C671" s="1">
        <v>7</v>
      </c>
      <c r="D671" s="1">
        <v>44.6</v>
      </c>
    </row>
    <row r="672" spans="1:4">
      <c r="A672" s="16">
        <v>40932</v>
      </c>
      <c r="B672" s="1" t="s">
        <v>459</v>
      </c>
      <c r="C672" s="1">
        <v>7.9</v>
      </c>
      <c r="D672" s="1">
        <v>46.2</v>
      </c>
    </row>
    <row r="673" spans="1:4">
      <c r="A673" s="16">
        <v>40933</v>
      </c>
      <c r="B673" s="1" t="s">
        <v>459</v>
      </c>
      <c r="C673" s="1">
        <v>9.3000000000000007</v>
      </c>
      <c r="D673" s="1">
        <v>48.7</v>
      </c>
    </row>
    <row r="674" spans="1:4">
      <c r="A674" s="16">
        <v>40934</v>
      </c>
      <c r="B674" s="1" t="s">
        <v>459</v>
      </c>
      <c r="C674" s="1">
        <v>10.199999999999999</v>
      </c>
      <c r="D674" s="1">
        <v>50.4</v>
      </c>
    </row>
    <row r="675" spans="1:4">
      <c r="A675" s="16">
        <v>40935</v>
      </c>
      <c r="B675" s="1" t="s">
        <v>459</v>
      </c>
      <c r="C675" s="1">
        <v>8.5</v>
      </c>
      <c r="D675" s="1">
        <v>47.2</v>
      </c>
    </row>
    <row r="676" spans="1:4">
      <c r="A676" s="16">
        <v>40936</v>
      </c>
      <c r="B676" s="1" t="s">
        <v>459</v>
      </c>
      <c r="C676" s="1">
        <v>7.2</v>
      </c>
      <c r="D676" s="1">
        <v>45</v>
      </c>
    </row>
    <row r="677" spans="1:4">
      <c r="A677" s="16">
        <v>40937</v>
      </c>
      <c r="B677" s="1" t="s">
        <v>459</v>
      </c>
      <c r="C677" s="1">
        <v>8.1</v>
      </c>
      <c r="D677" s="1">
        <v>46.6</v>
      </c>
    </row>
    <row r="678" spans="1:4">
      <c r="A678" s="16">
        <v>40938</v>
      </c>
      <c r="B678" s="1" t="s">
        <v>459</v>
      </c>
      <c r="C678" s="1">
        <v>9</v>
      </c>
      <c r="D678" s="1">
        <v>48.3</v>
      </c>
    </row>
    <row r="679" spans="1:4">
      <c r="A679" s="16">
        <v>40939</v>
      </c>
      <c r="B679" s="1" t="s">
        <v>459</v>
      </c>
      <c r="C679" s="1">
        <v>8.8000000000000007</v>
      </c>
      <c r="D679" s="1">
        <v>47.9</v>
      </c>
    </row>
    <row r="680" spans="1:4">
      <c r="A680" s="16">
        <v>40940</v>
      </c>
      <c r="B680" s="1" t="s">
        <v>459</v>
      </c>
      <c r="C680" s="1">
        <v>9.8000000000000007</v>
      </c>
      <c r="D680" s="1">
        <v>49.6</v>
      </c>
    </row>
    <row r="681" spans="1:4">
      <c r="A681" s="16">
        <v>40941</v>
      </c>
      <c r="B681" s="1" t="s">
        <v>459</v>
      </c>
      <c r="C681" s="1">
        <v>9</v>
      </c>
      <c r="D681" s="1">
        <v>48.2</v>
      </c>
    </row>
    <row r="682" spans="1:4">
      <c r="A682" s="16">
        <v>40942</v>
      </c>
      <c r="B682" s="1" t="s">
        <v>459</v>
      </c>
      <c r="C682" s="1">
        <v>8.1999999999999993</v>
      </c>
      <c r="D682" s="1">
        <v>46.7</v>
      </c>
    </row>
    <row r="683" spans="1:4">
      <c r="A683" s="16">
        <v>40943</v>
      </c>
      <c r="B683" s="1" t="s">
        <v>459</v>
      </c>
      <c r="C683" s="1">
        <v>8</v>
      </c>
      <c r="D683" s="1">
        <v>46.4</v>
      </c>
    </row>
    <row r="684" spans="1:4">
      <c r="A684" s="16">
        <v>40944</v>
      </c>
      <c r="B684" s="1" t="s">
        <v>459</v>
      </c>
      <c r="C684" s="1">
        <v>8.1999999999999993</v>
      </c>
      <c r="D684" s="1">
        <v>46.8</v>
      </c>
    </row>
    <row r="685" spans="1:4">
      <c r="A685" s="16">
        <v>40945</v>
      </c>
      <c r="B685" s="1" t="s">
        <v>459</v>
      </c>
      <c r="C685" s="1">
        <v>8.3000000000000007</v>
      </c>
      <c r="D685" s="1">
        <v>46.9</v>
      </c>
    </row>
    <row r="686" spans="1:4">
      <c r="A686" s="16">
        <v>40946</v>
      </c>
      <c r="B686" s="1" t="s">
        <v>459</v>
      </c>
      <c r="C686" s="1">
        <v>8.9</v>
      </c>
      <c r="D686" s="1">
        <v>48.1</v>
      </c>
    </row>
    <row r="687" spans="1:4">
      <c r="A687" s="16">
        <v>40947</v>
      </c>
      <c r="B687" s="1" t="s">
        <v>459</v>
      </c>
      <c r="C687" s="1">
        <v>10.1</v>
      </c>
      <c r="D687" s="1">
        <v>50.2</v>
      </c>
    </row>
    <row r="688" spans="1:4">
      <c r="A688" s="16">
        <v>40948</v>
      </c>
      <c r="B688" s="1" t="s">
        <v>459</v>
      </c>
      <c r="C688" s="1">
        <v>10.1</v>
      </c>
      <c r="D688" s="1">
        <v>50.1</v>
      </c>
    </row>
    <row r="689" spans="1:4">
      <c r="A689" s="16">
        <v>40949</v>
      </c>
      <c r="B689" s="1" t="s">
        <v>459</v>
      </c>
      <c r="C689" s="1">
        <v>10.3</v>
      </c>
      <c r="D689" s="1">
        <v>50.6</v>
      </c>
    </row>
    <row r="690" spans="1:4">
      <c r="A690" s="16">
        <v>40950</v>
      </c>
      <c r="B690" s="1" t="s">
        <v>459</v>
      </c>
      <c r="C690" s="1">
        <v>10.5</v>
      </c>
      <c r="D690" s="1">
        <v>50.9</v>
      </c>
    </row>
    <row r="691" spans="1:4">
      <c r="A691" s="16">
        <v>40951</v>
      </c>
      <c r="B691" s="1" t="s">
        <v>459</v>
      </c>
      <c r="C691" s="1">
        <v>9.4</v>
      </c>
      <c r="D691" s="1">
        <v>48.9</v>
      </c>
    </row>
    <row r="692" spans="1:4">
      <c r="A692" s="16">
        <v>40952</v>
      </c>
      <c r="B692" s="1" t="s">
        <v>459</v>
      </c>
      <c r="C692" s="1">
        <v>9.4</v>
      </c>
      <c r="D692" s="1">
        <v>49</v>
      </c>
    </row>
    <row r="693" spans="1:4">
      <c r="A693" s="16">
        <v>40953</v>
      </c>
      <c r="B693" s="1" t="s">
        <v>459</v>
      </c>
      <c r="C693" s="1">
        <v>9</v>
      </c>
      <c r="D693" s="1">
        <v>48.2</v>
      </c>
    </row>
    <row r="694" spans="1:4">
      <c r="A694" s="16">
        <v>40954</v>
      </c>
      <c r="B694" s="1" t="s">
        <v>459</v>
      </c>
      <c r="C694" s="1">
        <v>8.4</v>
      </c>
      <c r="D694" s="1">
        <v>47.2</v>
      </c>
    </row>
    <row r="695" spans="1:4">
      <c r="A695" s="16">
        <v>40955</v>
      </c>
      <c r="B695" s="1" t="s">
        <v>459</v>
      </c>
      <c r="C695" s="1">
        <v>8.4</v>
      </c>
      <c r="D695" s="1">
        <v>47</v>
      </c>
    </row>
    <row r="696" spans="1:4">
      <c r="A696" s="16">
        <v>40956</v>
      </c>
      <c r="B696" s="1" t="s">
        <v>459</v>
      </c>
      <c r="C696" s="1">
        <v>9.1</v>
      </c>
      <c r="D696" s="1">
        <v>48.3</v>
      </c>
    </row>
    <row r="697" spans="1:4">
      <c r="A697" s="16">
        <v>40957</v>
      </c>
      <c r="B697" s="1" t="s">
        <v>459</v>
      </c>
      <c r="C697" s="1">
        <v>9.5</v>
      </c>
      <c r="D697" s="1">
        <v>49.2</v>
      </c>
    </row>
    <row r="698" spans="1:4">
      <c r="A698" s="16">
        <v>40958</v>
      </c>
      <c r="B698" s="1" t="s">
        <v>459</v>
      </c>
      <c r="C698" s="1">
        <v>8.6999999999999993</v>
      </c>
      <c r="D698" s="1">
        <v>47.6</v>
      </c>
    </row>
    <row r="699" spans="1:4">
      <c r="A699" s="16">
        <v>40959</v>
      </c>
      <c r="B699" s="1" t="s">
        <v>459</v>
      </c>
      <c r="C699" s="1">
        <v>8.6999999999999993</v>
      </c>
      <c r="D699" s="1">
        <v>47.6</v>
      </c>
    </row>
    <row r="700" spans="1:4">
      <c r="A700" s="16">
        <v>40960</v>
      </c>
      <c r="B700" s="1" t="s">
        <v>459</v>
      </c>
      <c r="C700" s="1">
        <v>9.5</v>
      </c>
      <c r="D700" s="1">
        <v>49.2</v>
      </c>
    </row>
    <row r="701" spans="1:4">
      <c r="A701" s="16">
        <v>40961</v>
      </c>
      <c r="B701" s="1" t="s">
        <v>459</v>
      </c>
      <c r="C701" s="1">
        <v>11.1</v>
      </c>
      <c r="D701" s="1">
        <v>51.9</v>
      </c>
    </row>
    <row r="702" spans="1:4">
      <c r="A702" s="16">
        <v>40962</v>
      </c>
      <c r="B702" s="1" t="s">
        <v>459</v>
      </c>
      <c r="C702" s="1">
        <v>10.6</v>
      </c>
      <c r="D702" s="1">
        <v>51.1</v>
      </c>
    </row>
    <row r="703" spans="1:4">
      <c r="A703" s="16">
        <v>40963</v>
      </c>
      <c r="B703" s="1" t="s">
        <v>459</v>
      </c>
      <c r="C703" s="1">
        <v>10.199999999999999</v>
      </c>
      <c r="D703" s="1">
        <v>50.4</v>
      </c>
    </row>
    <row r="704" spans="1:4">
      <c r="A704" s="16">
        <v>40964</v>
      </c>
      <c r="B704" s="1" t="s">
        <v>459</v>
      </c>
      <c r="C704" s="1">
        <v>10.1</v>
      </c>
      <c r="D704" s="1">
        <v>50.1</v>
      </c>
    </row>
    <row r="705" spans="1:4">
      <c r="A705" s="16">
        <v>40965</v>
      </c>
      <c r="B705" s="1" t="s">
        <v>459</v>
      </c>
      <c r="C705" s="1">
        <v>8</v>
      </c>
      <c r="D705" s="1">
        <v>46.4</v>
      </c>
    </row>
    <row r="706" spans="1:4">
      <c r="A706" s="16">
        <v>40966</v>
      </c>
      <c r="B706" s="1" t="s">
        <v>459</v>
      </c>
      <c r="C706" s="1">
        <v>7.8</v>
      </c>
      <c r="D706" s="1">
        <v>46.1</v>
      </c>
    </row>
    <row r="707" spans="1:4">
      <c r="A707" s="16">
        <v>40967</v>
      </c>
      <c r="B707" s="1" t="s">
        <v>459</v>
      </c>
      <c r="C707" s="1">
        <v>8.1999999999999993</v>
      </c>
      <c r="D707" s="1">
        <v>46.8</v>
      </c>
    </row>
    <row r="708" spans="1:4">
      <c r="A708" s="16">
        <v>40968</v>
      </c>
      <c r="B708" s="1" t="s">
        <v>459</v>
      </c>
      <c r="C708" s="1">
        <v>8.3000000000000007</v>
      </c>
      <c r="D708" s="1">
        <v>46.9</v>
      </c>
    </row>
    <row r="709" spans="1:4">
      <c r="A709" s="16">
        <v>40969</v>
      </c>
      <c r="B709" s="1" t="s">
        <v>459</v>
      </c>
      <c r="C709" s="1">
        <v>8.6999999999999993</v>
      </c>
      <c r="D709" s="1">
        <v>47.7</v>
      </c>
    </row>
    <row r="710" spans="1:4">
      <c r="A710" s="16">
        <v>40970</v>
      </c>
      <c r="B710" s="1" t="s">
        <v>459</v>
      </c>
      <c r="C710" s="1">
        <v>8.5</v>
      </c>
      <c r="D710" s="1">
        <v>47.4</v>
      </c>
    </row>
    <row r="711" spans="1:4">
      <c r="A711" s="16">
        <v>40971</v>
      </c>
      <c r="B711" s="1" t="s">
        <v>459</v>
      </c>
      <c r="C711" s="1">
        <v>9.5</v>
      </c>
      <c r="D711" s="1">
        <v>49.2</v>
      </c>
    </row>
    <row r="712" spans="1:4">
      <c r="A712" s="16">
        <v>40972</v>
      </c>
      <c r="B712" s="1" t="s">
        <v>459</v>
      </c>
      <c r="C712" s="1">
        <v>10.6</v>
      </c>
      <c r="D712" s="1">
        <v>51.1</v>
      </c>
    </row>
    <row r="713" spans="1:4">
      <c r="A713" s="16">
        <v>40973</v>
      </c>
      <c r="B713" s="1" t="s">
        <v>459</v>
      </c>
      <c r="C713" s="1">
        <v>11</v>
      </c>
      <c r="D713" s="1">
        <v>51.8</v>
      </c>
    </row>
    <row r="714" spans="1:4">
      <c r="A714" s="16">
        <v>40974</v>
      </c>
      <c r="B714" s="1" t="s">
        <v>459</v>
      </c>
      <c r="C714" s="1">
        <v>10.6</v>
      </c>
      <c r="D714" s="1">
        <v>51</v>
      </c>
    </row>
    <row r="715" spans="1:4">
      <c r="A715" s="16">
        <v>40975</v>
      </c>
      <c r="B715" s="1" t="s">
        <v>459</v>
      </c>
      <c r="C715" s="1">
        <v>8.8000000000000007</v>
      </c>
      <c r="D715" s="1">
        <v>47.9</v>
      </c>
    </row>
    <row r="716" spans="1:4">
      <c r="A716" s="16">
        <v>40976</v>
      </c>
      <c r="B716" s="1" t="s">
        <v>459</v>
      </c>
      <c r="C716" s="1">
        <v>9.5</v>
      </c>
      <c r="D716" s="1">
        <v>49.2</v>
      </c>
    </row>
    <row r="717" spans="1:4">
      <c r="A717" s="16">
        <v>40977</v>
      </c>
      <c r="B717" s="1" t="s">
        <v>459</v>
      </c>
      <c r="C717" s="1">
        <v>10.4</v>
      </c>
      <c r="D717" s="1">
        <v>50.7</v>
      </c>
    </row>
    <row r="718" spans="1:4">
      <c r="A718" s="16">
        <v>40978</v>
      </c>
      <c r="B718" s="1" t="s">
        <v>459</v>
      </c>
      <c r="C718" s="1">
        <v>10.8</v>
      </c>
      <c r="D718" s="1">
        <v>51.4</v>
      </c>
    </row>
    <row r="719" spans="1:4">
      <c r="A719" s="16">
        <v>40979</v>
      </c>
      <c r="B719" s="1" t="s">
        <v>459</v>
      </c>
      <c r="C719" s="1">
        <v>11</v>
      </c>
      <c r="D719" s="1">
        <v>51.7</v>
      </c>
    </row>
    <row r="720" spans="1:4">
      <c r="A720" s="16">
        <v>40980</v>
      </c>
      <c r="B720" s="1" t="s">
        <v>459</v>
      </c>
      <c r="C720" s="1">
        <v>10.3</v>
      </c>
      <c r="D720" s="1">
        <v>50.5</v>
      </c>
    </row>
    <row r="721" spans="1:4">
      <c r="A721" s="16">
        <v>40981</v>
      </c>
      <c r="B721" s="1" t="s">
        <v>459</v>
      </c>
      <c r="C721" s="1">
        <v>10</v>
      </c>
      <c r="D721" s="1">
        <v>50</v>
      </c>
    </row>
    <row r="722" spans="1:4">
      <c r="A722" s="16">
        <v>40982</v>
      </c>
      <c r="B722" s="1" t="s">
        <v>459</v>
      </c>
      <c r="C722" s="1">
        <v>9.6999999999999993</v>
      </c>
      <c r="D722" s="1">
        <v>49.5</v>
      </c>
    </row>
    <row r="723" spans="1:4">
      <c r="A723" s="16">
        <v>40983</v>
      </c>
      <c r="B723" s="1" t="s">
        <v>459</v>
      </c>
      <c r="C723" s="1">
        <v>9.4</v>
      </c>
      <c r="D723" s="1">
        <v>49</v>
      </c>
    </row>
    <row r="724" spans="1:4">
      <c r="A724" s="16">
        <v>40984</v>
      </c>
      <c r="B724" s="1" t="s">
        <v>459</v>
      </c>
      <c r="C724" s="1">
        <v>9.3000000000000007</v>
      </c>
      <c r="D724" s="1">
        <v>48.7</v>
      </c>
    </row>
    <row r="725" spans="1:4">
      <c r="A725" s="16">
        <v>40985</v>
      </c>
      <c r="B725" s="1" t="s">
        <v>459</v>
      </c>
      <c r="C725" s="1">
        <v>7.9</v>
      </c>
      <c r="D725" s="1">
        <v>46.3</v>
      </c>
    </row>
    <row r="726" spans="1:4">
      <c r="A726" s="16">
        <v>40986</v>
      </c>
      <c r="B726" s="1" t="s">
        <v>459</v>
      </c>
      <c r="C726" s="1">
        <v>8.5</v>
      </c>
      <c r="D726" s="1">
        <v>47.3</v>
      </c>
    </row>
    <row r="727" spans="1:4">
      <c r="A727" s="16">
        <v>40987</v>
      </c>
      <c r="B727" s="1" t="s">
        <v>459</v>
      </c>
      <c r="C727" s="1">
        <v>7.4</v>
      </c>
      <c r="D727" s="1">
        <v>45.4</v>
      </c>
    </row>
    <row r="728" spans="1:4">
      <c r="A728" s="16">
        <v>40988</v>
      </c>
      <c r="B728" s="1" t="s">
        <v>459</v>
      </c>
      <c r="C728" s="1">
        <v>8.1</v>
      </c>
      <c r="D728" s="1">
        <v>46.7</v>
      </c>
    </row>
    <row r="729" spans="1:4">
      <c r="A729" s="16">
        <v>40989</v>
      </c>
      <c r="B729" s="1" t="s">
        <v>459</v>
      </c>
      <c r="C729" s="1">
        <v>9.1999999999999993</v>
      </c>
      <c r="D729" s="1">
        <v>48.6</v>
      </c>
    </row>
    <row r="730" spans="1:4">
      <c r="A730" s="16">
        <v>40990</v>
      </c>
      <c r="B730" s="1" t="s">
        <v>459</v>
      </c>
      <c r="C730" s="1">
        <v>10.199999999999999</v>
      </c>
      <c r="D730" s="1">
        <v>50.4</v>
      </c>
    </row>
    <row r="731" spans="1:4">
      <c r="A731" s="16">
        <v>41296</v>
      </c>
      <c r="B731" s="1" t="s">
        <v>459</v>
      </c>
      <c r="C731" s="1">
        <v>8.4</v>
      </c>
      <c r="D731" s="1">
        <v>47.2</v>
      </c>
    </row>
    <row r="732" spans="1:4">
      <c r="A732" s="16">
        <v>41297</v>
      </c>
      <c r="B732" s="1" t="s">
        <v>459</v>
      </c>
      <c r="C732" s="1">
        <v>8.6999999999999993</v>
      </c>
      <c r="D732" s="1">
        <v>47.7</v>
      </c>
    </row>
    <row r="733" spans="1:4">
      <c r="A733" s="16">
        <v>41298</v>
      </c>
      <c r="B733" s="1" t="s">
        <v>459</v>
      </c>
      <c r="C733" s="1">
        <v>9.6999999999999993</v>
      </c>
      <c r="D733" s="1">
        <v>49.4</v>
      </c>
    </row>
    <row r="734" spans="1:4">
      <c r="A734" s="16">
        <v>41299</v>
      </c>
      <c r="B734" s="1" t="s">
        <v>459</v>
      </c>
      <c r="C734" s="1">
        <v>10.1</v>
      </c>
      <c r="D734" s="1">
        <v>50.2</v>
      </c>
    </row>
    <row r="735" spans="1:4">
      <c r="A735" s="16">
        <v>41300</v>
      </c>
      <c r="B735" s="1" t="s">
        <v>459</v>
      </c>
      <c r="C735" s="1">
        <v>10.1</v>
      </c>
      <c r="D735" s="1">
        <v>50.2</v>
      </c>
    </row>
    <row r="736" spans="1:4">
      <c r="A736" s="16">
        <v>41301</v>
      </c>
      <c r="B736" s="1" t="s">
        <v>459</v>
      </c>
      <c r="C736" s="1">
        <v>8.6</v>
      </c>
      <c r="D736" s="1">
        <v>47.5</v>
      </c>
    </row>
    <row r="737" spans="1:4">
      <c r="A737" s="16">
        <v>41302</v>
      </c>
      <c r="B737" s="1" t="s">
        <v>459</v>
      </c>
      <c r="C737" s="1">
        <v>8.1999999999999993</v>
      </c>
      <c r="D737" s="1">
        <v>46.8</v>
      </c>
    </row>
    <row r="738" spans="1:4">
      <c r="A738" s="16">
        <v>41303</v>
      </c>
      <c r="B738" s="1" t="s">
        <v>459</v>
      </c>
      <c r="C738" s="1">
        <v>8.4</v>
      </c>
      <c r="D738" s="1">
        <v>47</v>
      </c>
    </row>
    <row r="739" spans="1:4">
      <c r="A739" s="16">
        <v>41304</v>
      </c>
      <c r="B739" s="1" t="s">
        <v>459</v>
      </c>
      <c r="C739" s="1">
        <v>8.8000000000000007</v>
      </c>
      <c r="D739" s="1">
        <v>47.9</v>
      </c>
    </row>
    <row r="740" spans="1:4">
      <c r="A740" s="16">
        <v>41305</v>
      </c>
      <c r="B740" s="1" t="s">
        <v>459</v>
      </c>
      <c r="C740" s="1">
        <v>9</v>
      </c>
      <c r="D740" s="1">
        <v>48.3</v>
      </c>
    </row>
    <row r="741" spans="1:4">
      <c r="A741" s="16">
        <v>41306</v>
      </c>
      <c r="B741" s="1" t="s">
        <v>459</v>
      </c>
      <c r="C741" s="1">
        <v>8.6</v>
      </c>
      <c r="D741" s="1">
        <v>47.6</v>
      </c>
    </row>
    <row r="742" spans="1:4">
      <c r="A742" s="16">
        <v>41307</v>
      </c>
      <c r="B742" s="1" t="s">
        <v>459</v>
      </c>
      <c r="C742" s="1">
        <v>8.8000000000000007</v>
      </c>
      <c r="D742" s="1">
        <v>47.8</v>
      </c>
    </row>
    <row r="743" spans="1:4">
      <c r="A743" s="16">
        <v>41308</v>
      </c>
      <c r="B743" s="1" t="s">
        <v>459</v>
      </c>
      <c r="C743" s="1">
        <v>8.9</v>
      </c>
      <c r="D743" s="1">
        <v>47.9</v>
      </c>
    </row>
    <row r="744" spans="1:4">
      <c r="A744" s="16">
        <v>41309</v>
      </c>
      <c r="B744" s="1" t="s">
        <v>459</v>
      </c>
      <c r="C744" s="1">
        <v>8.8000000000000007</v>
      </c>
      <c r="D744" s="1">
        <v>47.8</v>
      </c>
    </row>
    <row r="745" spans="1:4">
      <c r="A745" s="16">
        <v>41310</v>
      </c>
      <c r="B745" s="1" t="s">
        <v>459</v>
      </c>
      <c r="C745" s="1">
        <v>8.9</v>
      </c>
      <c r="D745" s="1">
        <v>48</v>
      </c>
    </row>
    <row r="746" spans="1:4">
      <c r="A746" s="16">
        <v>41311</v>
      </c>
      <c r="B746" s="1" t="s">
        <v>459</v>
      </c>
      <c r="C746" s="1">
        <v>8.4</v>
      </c>
      <c r="D746" s="1">
        <v>47.2</v>
      </c>
    </row>
    <row r="747" spans="1:4">
      <c r="A747" s="16">
        <v>41312</v>
      </c>
      <c r="B747" s="1" t="s">
        <v>459</v>
      </c>
      <c r="C747" s="1">
        <v>8.6999999999999993</v>
      </c>
      <c r="D747" s="1">
        <v>47.6</v>
      </c>
    </row>
    <row r="748" spans="1:4">
      <c r="A748" s="16">
        <v>41313</v>
      </c>
      <c r="B748" s="1" t="s">
        <v>459</v>
      </c>
      <c r="C748" s="1">
        <v>8.1999999999999993</v>
      </c>
      <c r="D748" s="1">
        <v>46.7</v>
      </c>
    </row>
    <row r="749" spans="1:4">
      <c r="A749" s="16">
        <v>41314</v>
      </c>
      <c r="B749" s="1" t="s">
        <v>459</v>
      </c>
      <c r="C749" s="1">
        <v>7.2</v>
      </c>
      <c r="D749" s="1">
        <v>45</v>
      </c>
    </row>
    <row r="750" spans="1:4">
      <c r="A750" s="16">
        <v>41315</v>
      </c>
      <c r="B750" s="1" t="s">
        <v>459</v>
      </c>
      <c r="C750" s="1">
        <v>7.5</v>
      </c>
      <c r="D750" s="1">
        <v>45.5</v>
      </c>
    </row>
    <row r="751" spans="1:4">
      <c r="A751" s="16">
        <v>41316</v>
      </c>
      <c r="B751" s="1" t="s">
        <v>459</v>
      </c>
      <c r="C751" s="1">
        <v>7.9</v>
      </c>
      <c r="D751" s="1">
        <v>46.3</v>
      </c>
    </row>
    <row r="752" spans="1:4">
      <c r="A752" s="16">
        <v>41317</v>
      </c>
      <c r="B752" s="1" t="s">
        <v>459</v>
      </c>
      <c r="C752" s="1">
        <v>8.1</v>
      </c>
      <c r="D752" s="1">
        <v>46.6</v>
      </c>
    </row>
    <row r="753" spans="1:4">
      <c r="A753" s="16">
        <v>41318</v>
      </c>
      <c r="B753" s="1" t="s">
        <v>459</v>
      </c>
      <c r="C753" s="1">
        <v>8.4</v>
      </c>
      <c r="D753" s="1">
        <v>47.2</v>
      </c>
    </row>
    <row r="754" spans="1:4">
      <c r="A754" s="16">
        <v>41319</v>
      </c>
      <c r="B754" s="1" t="s">
        <v>459</v>
      </c>
      <c r="C754" s="1">
        <v>9.4</v>
      </c>
      <c r="D754" s="1">
        <v>48.9</v>
      </c>
    </row>
    <row r="755" spans="1:4">
      <c r="A755" s="16">
        <v>41320</v>
      </c>
      <c r="B755" s="1" t="s">
        <v>459</v>
      </c>
      <c r="C755" s="1">
        <v>9.5</v>
      </c>
      <c r="D755" s="1">
        <v>49</v>
      </c>
    </row>
    <row r="756" spans="1:4">
      <c r="A756" s="16">
        <v>41321</v>
      </c>
      <c r="B756" s="1" t="s">
        <v>459</v>
      </c>
      <c r="C756" s="1">
        <v>9.5</v>
      </c>
      <c r="D756" s="1">
        <v>49.1</v>
      </c>
    </row>
    <row r="757" spans="1:4">
      <c r="A757" s="16">
        <v>41322</v>
      </c>
      <c r="B757" s="1" t="s">
        <v>459</v>
      </c>
      <c r="C757" s="1">
        <v>9.3000000000000007</v>
      </c>
      <c r="D757" s="1">
        <v>48.8</v>
      </c>
    </row>
    <row r="758" spans="1:4">
      <c r="A758" s="16">
        <v>41323</v>
      </c>
      <c r="B758" s="1" t="s">
        <v>459</v>
      </c>
      <c r="C758" s="1">
        <v>8.6999999999999993</v>
      </c>
      <c r="D758" s="1">
        <v>47.7</v>
      </c>
    </row>
    <row r="759" spans="1:4">
      <c r="A759" s="16">
        <v>41324</v>
      </c>
      <c r="B759" s="1" t="s">
        <v>459</v>
      </c>
      <c r="C759" s="1">
        <v>8.6999999999999993</v>
      </c>
      <c r="D759" s="1">
        <v>47.7</v>
      </c>
    </row>
    <row r="760" spans="1:4">
      <c r="A760" s="16">
        <v>41325</v>
      </c>
      <c r="B760" s="1" t="s">
        <v>459</v>
      </c>
      <c r="C760" s="1">
        <v>7.5</v>
      </c>
      <c r="D760" s="1">
        <v>45.6</v>
      </c>
    </row>
    <row r="761" spans="1:4">
      <c r="A761" s="16">
        <v>41326</v>
      </c>
      <c r="B761" s="1" t="s">
        <v>459</v>
      </c>
      <c r="C761" s="1">
        <v>7.8</v>
      </c>
      <c r="D761" s="1">
        <v>46.1</v>
      </c>
    </row>
    <row r="762" spans="1:4">
      <c r="A762" s="16">
        <v>41327</v>
      </c>
      <c r="B762" s="1" t="s">
        <v>459</v>
      </c>
      <c r="C762" s="1">
        <v>8.4</v>
      </c>
      <c r="D762" s="1">
        <v>47.1</v>
      </c>
    </row>
    <row r="763" spans="1:4">
      <c r="A763" s="16">
        <v>41328</v>
      </c>
      <c r="B763" s="1" t="s">
        <v>459</v>
      </c>
      <c r="C763" s="1">
        <v>9.1999999999999993</v>
      </c>
      <c r="D763" s="1">
        <v>48.5</v>
      </c>
    </row>
    <row r="764" spans="1:4">
      <c r="A764" s="16">
        <v>41329</v>
      </c>
      <c r="B764" s="1" t="s">
        <v>459</v>
      </c>
      <c r="C764" s="1">
        <v>8.3000000000000007</v>
      </c>
      <c r="D764" s="1">
        <v>46.9</v>
      </c>
    </row>
    <row r="765" spans="1:4">
      <c r="A765" s="16">
        <v>41330</v>
      </c>
      <c r="B765" s="1" t="s">
        <v>459</v>
      </c>
      <c r="C765" s="1">
        <v>8.9</v>
      </c>
      <c r="D765" s="1">
        <v>48.1</v>
      </c>
    </row>
    <row r="766" spans="1:4">
      <c r="A766" s="16">
        <v>41331</v>
      </c>
      <c r="B766" s="1" t="s">
        <v>459</v>
      </c>
      <c r="C766" s="1">
        <v>8.6999999999999993</v>
      </c>
      <c r="D766" s="1">
        <v>47.6</v>
      </c>
    </row>
    <row r="767" spans="1:4">
      <c r="A767" s="16">
        <v>41332</v>
      </c>
      <c r="B767" s="1" t="s">
        <v>459</v>
      </c>
      <c r="C767" s="1">
        <v>8.9</v>
      </c>
      <c r="D767" s="1">
        <v>48</v>
      </c>
    </row>
    <row r="768" spans="1:4">
      <c r="A768" s="16">
        <v>41333</v>
      </c>
      <c r="B768" s="1" t="s">
        <v>459</v>
      </c>
      <c r="C768" s="1">
        <v>10.199999999999999</v>
      </c>
      <c r="D768" s="1">
        <v>50.4</v>
      </c>
    </row>
    <row r="769" spans="1:4">
      <c r="A769" s="16">
        <v>41334</v>
      </c>
      <c r="B769" s="1" t="s">
        <v>459</v>
      </c>
      <c r="C769" s="1">
        <v>10.7</v>
      </c>
      <c r="D769" s="1">
        <v>51.3</v>
      </c>
    </row>
    <row r="770" spans="1:4">
      <c r="A770" s="16">
        <v>41673</v>
      </c>
      <c r="B770" s="1" t="s">
        <v>459</v>
      </c>
      <c r="C770" s="1">
        <v>8</v>
      </c>
      <c r="D770" s="1">
        <v>46.3</v>
      </c>
    </row>
    <row r="771" spans="1:4">
      <c r="A771" s="16">
        <v>41674</v>
      </c>
      <c r="B771" s="1" t="s">
        <v>459</v>
      </c>
      <c r="C771" s="1">
        <v>7.4</v>
      </c>
      <c r="D771" s="1">
        <v>45.4</v>
      </c>
    </row>
    <row r="772" spans="1:4">
      <c r="A772" s="16">
        <v>41675</v>
      </c>
      <c r="B772" s="1" t="s">
        <v>459</v>
      </c>
      <c r="C772" s="1">
        <v>7.5</v>
      </c>
      <c r="D772" s="1">
        <v>45.5</v>
      </c>
    </row>
    <row r="773" spans="1:4">
      <c r="A773" s="16">
        <v>41676</v>
      </c>
      <c r="B773" s="1" t="s">
        <v>459</v>
      </c>
      <c r="C773" s="1">
        <v>8.3000000000000007</v>
      </c>
      <c r="D773" s="1">
        <v>46.9</v>
      </c>
    </row>
    <row r="774" spans="1:4">
      <c r="A774" s="16">
        <v>41677</v>
      </c>
      <c r="B774" s="1" t="s">
        <v>459</v>
      </c>
      <c r="C774" s="1">
        <v>9</v>
      </c>
      <c r="D774" s="1">
        <v>48.3</v>
      </c>
    </row>
    <row r="775" spans="1:4">
      <c r="A775" s="16">
        <v>41678</v>
      </c>
      <c r="B775" s="1" t="s">
        <v>459</v>
      </c>
      <c r="C775" s="1">
        <v>9.9</v>
      </c>
      <c r="D775" s="1">
        <v>49.8</v>
      </c>
    </row>
    <row r="776" spans="1:4">
      <c r="A776" s="16">
        <v>41679</v>
      </c>
      <c r="B776" s="1" t="s">
        <v>459</v>
      </c>
      <c r="C776" s="1">
        <v>10.9</v>
      </c>
      <c r="D776" s="1">
        <v>51.6</v>
      </c>
    </row>
    <row r="777" spans="1:4">
      <c r="A777" s="16">
        <v>41680</v>
      </c>
      <c r="B777" s="1" t="s">
        <v>459</v>
      </c>
      <c r="C777" s="1">
        <v>9.8000000000000007</v>
      </c>
      <c r="D777" s="1">
        <v>49.7</v>
      </c>
    </row>
    <row r="778" spans="1:4">
      <c r="A778" s="16">
        <v>41681</v>
      </c>
      <c r="B778" s="1" t="s">
        <v>459</v>
      </c>
      <c r="C778" s="1">
        <v>9.6999999999999993</v>
      </c>
      <c r="D778" s="1">
        <v>49.5</v>
      </c>
    </row>
    <row r="779" spans="1:4">
      <c r="A779" s="16">
        <v>41682</v>
      </c>
      <c r="B779" s="1" t="s">
        <v>459</v>
      </c>
      <c r="C779" s="1">
        <v>10.8</v>
      </c>
      <c r="D779" s="1">
        <v>51.4</v>
      </c>
    </row>
    <row r="780" spans="1:4">
      <c r="A780" s="16">
        <v>41683</v>
      </c>
      <c r="B780" s="1" t="s">
        <v>459</v>
      </c>
      <c r="C780" s="1">
        <v>11.5</v>
      </c>
      <c r="D780" s="1">
        <v>52.7</v>
      </c>
    </row>
    <row r="781" spans="1:4">
      <c r="A781" s="16">
        <v>41684</v>
      </c>
      <c r="B781" s="1" t="s">
        <v>459</v>
      </c>
      <c r="C781" s="1">
        <v>11.9</v>
      </c>
      <c r="D781" s="1">
        <v>53.4</v>
      </c>
    </row>
    <row r="782" spans="1:4">
      <c r="A782" s="16">
        <v>41685</v>
      </c>
      <c r="B782" s="1" t="s">
        <v>459</v>
      </c>
      <c r="C782" s="1">
        <v>11.9</v>
      </c>
      <c r="D782" s="1">
        <v>53.5</v>
      </c>
    </row>
    <row r="783" spans="1:4">
      <c r="A783" s="16">
        <v>41686</v>
      </c>
      <c r="B783" s="1" t="s">
        <v>459</v>
      </c>
      <c r="C783" s="1">
        <v>10.7</v>
      </c>
      <c r="D783" s="1">
        <v>51.2</v>
      </c>
    </row>
    <row r="784" spans="1:4">
      <c r="A784" s="16">
        <v>41687</v>
      </c>
      <c r="B784" s="1" t="s">
        <v>459</v>
      </c>
      <c r="C784" s="1">
        <v>9.3000000000000007</v>
      </c>
      <c r="D784" s="1">
        <v>48.8</v>
      </c>
    </row>
    <row r="785" spans="1:4">
      <c r="A785" s="16">
        <v>41688</v>
      </c>
      <c r="B785" s="1" t="s">
        <v>459</v>
      </c>
      <c r="C785" s="1">
        <v>9.8000000000000007</v>
      </c>
      <c r="D785" s="1">
        <v>49.7</v>
      </c>
    </row>
    <row r="786" spans="1:4">
      <c r="A786" s="16">
        <v>41689</v>
      </c>
      <c r="B786" s="1" t="s">
        <v>459</v>
      </c>
      <c r="C786" s="1">
        <v>10.7</v>
      </c>
      <c r="D786" s="1">
        <v>51.3</v>
      </c>
    </row>
    <row r="787" spans="1:4">
      <c r="A787" s="16">
        <v>41690</v>
      </c>
      <c r="B787" s="1" t="s">
        <v>459</v>
      </c>
      <c r="C787" s="1">
        <v>9.8000000000000007</v>
      </c>
      <c r="D787" s="1">
        <v>49.7</v>
      </c>
    </row>
    <row r="788" spans="1:4">
      <c r="A788" s="16">
        <v>41691</v>
      </c>
      <c r="B788" s="1" t="s">
        <v>459</v>
      </c>
      <c r="C788" s="1">
        <v>10.1</v>
      </c>
      <c r="D788" s="1">
        <v>50.2</v>
      </c>
    </row>
    <row r="789" spans="1:4">
      <c r="A789" s="16">
        <v>42352</v>
      </c>
      <c r="B789" s="1" t="s">
        <v>459</v>
      </c>
      <c r="C789" s="1">
        <v>7.4</v>
      </c>
      <c r="D789" s="1">
        <v>45.3</v>
      </c>
    </row>
    <row r="790" spans="1:4">
      <c r="A790" s="16">
        <v>42353</v>
      </c>
      <c r="B790" s="1" t="s">
        <v>459</v>
      </c>
      <c r="C790" s="1">
        <v>7</v>
      </c>
      <c r="D790" s="1">
        <v>44.5</v>
      </c>
    </row>
    <row r="791" spans="1:4">
      <c r="A791" s="16">
        <v>42354</v>
      </c>
      <c r="B791" s="1" t="s">
        <v>459</v>
      </c>
      <c r="C791" s="1">
        <v>7</v>
      </c>
      <c r="D791" s="1">
        <v>44.6</v>
      </c>
    </row>
    <row r="792" spans="1:4">
      <c r="A792" s="16">
        <v>42383</v>
      </c>
      <c r="B792" s="1" t="s">
        <v>459</v>
      </c>
      <c r="C792" s="1">
        <v>7.6</v>
      </c>
      <c r="D792" s="1">
        <v>45.7</v>
      </c>
    </row>
    <row r="793" spans="1:4">
      <c r="A793" s="16">
        <v>42384</v>
      </c>
      <c r="B793" s="1" t="s">
        <v>459</v>
      </c>
      <c r="C793" s="1">
        <v>8.1999999999999993</v>
      </c>
      <c r="D793" s="1">
        <v>46.8</v>
      </c>
    </row>
    <row r="794" spans="1:4">
      <c r="A794" s="16">
        <v>42385</v>
      </c>
      <c r="B794" s="1" t="s">
        <v>459</v>
      </c>
      <c r="C794" s="1">
        <v>9.1999999999999993</v>
      </c>
      <c r="D794" s="1">
        <v>48.5</v>
      </c>
    </row>
    <row r="795" spans="1:4">
      <c r="A795" s="16">
        <v>42443</v>
      </c>
      <c r="B795" s="1" t="s">
        <v>459</v>
      </c>
      <c r="C795" s="1">
        <v>9.5</v>
      </c>
      <c r="D795" s="1">
        <v>49.1</v>
      </c>
    </row>
    <row r="796" spans="1:4">
      <c r="A796" s="16">
        <v>42444</v>
      </c>
      <c r="B796" s="1" t="s">
        <v>459</v>
      </c>
      <c r="C796" s="1">
        <v>10.199999999999999</v>
      </c>
      <c r="D796" s="1">
        <v>50.4</v>
      </c>
    </row>
    <row r="797" spans="1:4">
      <c r="A797" s="16">
        <v>42445</v>
      </c>
      <c r="B797" s="1" t="s">
        <v>459</v>
      </c>
      <c r="C797" s="1">
        <v>11.1</v>
      </c>
      <c r="D797" s="1">
        <v>51.9</v>
      </c>
    </row>
    <row r="798" spans="1:4">
      <c r="A798" s="16">
        <v>42730</v>
      </c>
      <c r="B798" s="1" t="s">
        <v>459</v>
      </c>
      <c r="C798" s="1">
        <v>5.4</v>
      </c>
      <c r="D798" s="1">
        <v>41.7</v>
      </c>
    </row>
    <row r="799" spans="1:4">
      <c r="A799" s="16">
        <v>42731</v>
      </c>
      <c r="B799" s="1" t="s">
        <v>459</v>
      </c>
      <c r="C799" s="1">
        <v>6.3</v>
      </c>
      <c r="D799" s="1">
        <v>43.4</v>
      </c>
    </row>
    <row r="800" spans="1:4">
      <c r="A800" s="16">
        <v>42732</v>
      </c>
      <c r="B800" s="1" t="s">
        <v>459</v>
      </c>
      <c r="C800" s="1">
        <v>6.8</v>
      </c>
      <c r="D800" s="1">
        <v>44.2</v>
      </c>
    </row>
    <row r="801" spans="1:4">
      <c r="A801" s="16">
        <v>42733</v>
      </c>
      <c r="B801" s="1" t="s">
        <v>459</v>
      </c>
      <c r="C801" s="1">
        <v>7</v>
      </c>
      <c r="D801" s="1">
        <v>44.6</v>
      </c>
    </row>
    <row r="802" spans="1:4">
      <c r="A802" s="16">
        <v>42734</v>
      </c>
      <c r="B802" s="1" t="s">
        <v>459</v>
      </c>
      <c r="C802" s="1">
        <v>7.4</v>
      </c>
      <c r="D802" s="1">
        <v>45.3</v>
      </c>
    </row>
    <row r="803" spans="1:4">
      <c r="A803" s="16">
        <v>42735</v>
      </c>
      <c r="B803" s="1" t="s">
        <v>459</v>
      </c>
      <c r="C803" s="1">
        <v>7.7</v>
      </c>
      <c r="D803" s="1">
        <v>45.9</v>
      </c>
    </row>
    <row r="804" spans="1:4">
      <c r="A804" s="16">
        <v>42736</v>
      </c>
      <c r="B804" s="1" t="s">
        <v>459</v>
      </c>
      <c r="C804" s="1">
        <v>7.5</v>
      </c>
      <c r="D804" s="1">
        <v>45.4</v>
      </c>
    </row>
    <row r="805" spans="1:4">
      <c r="A805" s="16">
        <v>42737</v>
      </c>
      <c r="B805" s="1" t="s">
        <v>459</v>
      </c>
      <c r="C805" s="1">
        <v>7.3</v>
      </c>
      <c r="D805" s="1">
        <v>45.1</v>
      </c>
    </row>
    <row r="806" spans="1:4">
      <c r="A806" s="16">
        <v>42738</v>
      </c>
      <c r="B806" s="1" t="s">
        <v>459</v>
      </c>
      <c r="C806" s="1">
        <v>7.5</v>
      </c>
      <c r="D806" s="1">
        <v>45.6</v>
      </c>
    </row>
    <row r="807" spans="1:4">
      <c r="A807" s="16">
        <v>42739</v>
      </c>
      <c r="B807" s="1" t="s">
        <v>459</v>
      </c>
      <c r="C807" s="1">
        <v>8.3000000000000007</v>
      </c>
      <c r="D807" s="1">
        <v>46.9</v>
      </c>
    </row>
    <row r="808" spans="1:4">
      <c r="A808" s="16">
        <v>42740</v>
      </c>
      <c r="B808" s="1" t="s">
        <v>459</v>
      </c>
      <c r="C808" s="1">
        <v>6.6</v>
      </c>
      <c r="D808" s="1">
        <v>43.8</v>
      </c>
    </row>
    <row r="809" spans="1:4">
      <c r="A809" s="16">
        <v>42741</v>
      </c>
      <c r="B809" s="1" t="s">
        <v>459</v>
      </c>
      <c r="C809" s="1">
        <v>5.4</v>
      </c>
      <c r="D809" s="1">
        <v>41.7</v>
      </c>
    </row>
    <row r="810" spans="1:4">
      <c r="A810" s="16">
        <v>42742</v>
      </c>
      <c r="B810" s="1" t="s">
        <v>459</v>
      </c>
      <c r="C810" s="1">
        <v>5.9</v>
      </c>
      <c r="D810" s="1">
        <v>42.7</v>
      </c>
    </row>
    <row r="811" spans="1:4">
      <c r="A811" s="16">
        <v>42743</v>
      </c>
      <c r="B811" s="1" t="s">
        <v>459</v>
      </c>
      <c r="C811" s="1">
        <v>7.4</v>
      </c>
      <c r="D811" s="1">
        <v>45.3</v>
      </c>
    </row>
    <row r="812" spans="1:4">
      <c r="A812" s="16">
        <v>42744</v>
      </c>
      <c r="B812" s="1" t="s">
        <v>459</v>
      </c>
      <c r="C812" s="1">
        <v>7</v>
      </c>
      <c r="D812" s="1">
        <v>44.6</v>
      </c>
    </row>
    <row r="813" spans="1:4">
      <c r="A813" s="16">
        <v>42745</v>
      </c>
      <c r="B813" s="1" t="s">
        <v>459</v>
      </c>
      <c r="C813" s="1">
        <v>7.6</v>
      </c>
      <c r="D813" s="1">
        <v>45.6</v>
      </c>
    </row>
    <row r="814" spans="1:4">
      <c r="A814" s="16">
        <v>42746</v>
      </c>
      <c r="B814" s="1" t="s">
        <v>459</v>
      </c>
      <c r="C814" s="1">
        <v>7.2</v>
      </c>
      <c r="D814" s="1">
        <v>45</v>
      </c>
    </row>
    <row r="815" spans="1:4">
      <c r="A815" s="16">
        <v>42747</v>
      </c>
      <c r="B815" s="1" t="s">
        <v>459</v>
      </c>
      <c r="C815" s="1">
        <v>7.1</v>
      </c>
      <c r="D815" s="1">
        <v>44.8</v>
      </c>
    </row>
    <row r="816" spans="1:4">
      <c r="A816" s="16">
        <v>42748</v>
      </c>
      <c r="B816" s="1" t="s">
        <v>459</v>
      </c>
      <c r="C816" s="1">
        <v>6.6</v>
      </c>
      <c r="D816" s="1">
        <v>44</v>
      </c>
    </row>
    <row r="817" spans="1:4">
      <c r="A817" s="16">
        <v>42749</v>
      </c>
      <c r="B817" s="1" t="s">
        <v>459</v>
      </c>
      <c r="C817" s="1">
        <v>6.9</v>
      </c>
      <c r="D817" s="1">
        <v>44.4</v>
      </c>
    </row>
    <row r="818" spans="1:4">
      <c r="A818" s="16">
        <v>42750</v>
      </c>
      <c r="B818" s="1" t="s">
        <v>459</v>
      </c>
      <c r="C818" s="1">
        <v>6.8</v>
      </c>
      <c r="D818" s="1">
        <v>44.3</v>
      </c>
    </row>
    <row r="819" spans="1:4">
      <c r="A819" s="16">
        <v>42751</v>
      </c>
      <c r="B819" s="1" t="s">
        <v>459</v>
      </c>
      <c r="C819" s="1">
        <v>7</v>
      </c>
      <c r="D819" s="1">
        <v>44.6</v>
      </c>
    </row>
    <row r="820" spans="1:4">
      <c r="A820" s="16">
        <v>42752</v>
      </c>
      <c r="B820" s="1" t="s">
        <v>459</v>
      </c>
      <c r="C820" s="1">
        <v>7.5</v>
      </c>
      <c r="D820" s="1">
        <v>45.4</v>
      </c>
    </row>
    <row r="821" spans="1:4">
      <c r="A821" s="16">
        <v>42753</v>
      </c>
      <c r="B821" s="1" t="s">
        <v>459</v>
      </c>
      <c r="C821" s="1">
        <v>8.1</v>
      </c>
      <c r="D821" s="1">
        <v>46.5</v>
      </c>
    </row>
    <row r="822" spans="1:4">
      <c r="A822" s="16">
        <v>42754</v>
      </c>
      <c r="B822" s="1" t="s">
        <v>459</v>
      </c>
      <c r="C822" s="1">
        <v>8</v>
      </c>
      <c r="D822" s="1">
        <v>46.4</v>
      </c>
    </row>
    <row r="823" spans="1:4">
      <c r="A823" s="16">
        <v>42755</v>
      </c>
      <c r="B823" s="1" t="s">
        <v>459</v>
      </c>
      <c r="C823" s="1">
        <v>8</v>
      </c>
      <c r="D823" s="1">
        <v>46.4</v>
      </c>
    </row>
    <row r="824" spans="1:4">
      <c r="A824" s="16">
        <v>42756</v>
      </c>
      <c r="B824" s="1" t="s">
        <v>459</v>
      </c>
      <c r="C824" s="1">
        <v>8.1999999999999993</v>
      </c>
      <c r="D824" s="1">
        <v>46.7</v>
      </c>
    </row>
    <row r="825" spans="1:4">
      <c r="A825" s="16">
        <v>42757</v>
      </c>
      <c r="B825" s="1" t="s">
        <v>459</v>
      </c>
      <c r="C825" s="1">
        <v>8.3000000000000007</v>
      </c>
      <c r="D825" s="1">
        <v>47</v>
      </c>
    </row>
    <row r="826" spans="1:4">
      <c r="A826" s="16">
        <v>42758</v>
      </c>
      <c r="B826" s="1" t="s">
        <v>459</v>
      </c>
      <c r="C826" s="1">
        <v>8.1</v>
      </c>
      <c r="D826" s="1">
        <v>46.6</v>
      </c>
    </row>
    <row r="827" spans="1:4">
      <c r="A827" s="16">
        <v>42759</v>
      </c>
      <c r="B827" s="1" t="s">
        <v>459</v>
      </c>
      <c r="C827" s="1">
        <v>7.5</v>
      </c>
      <c r="D827" s="1">
        <v>45.4</v>
      </c>
    </row>
    <row r="828" spans="1:4">
      <c r="A828" s="16">
        <v>42760</v>
      </c>
      <c r="B828" s="1" t="s">
        <v>459</v>
      </c>
      <c r="C828" s="1">
        <v>7.1</v>
      </c>
      <c r="D828" s="1">
        <v>44.8</v>
      </c>
    </row>
    <row r="829" spans="1:4">
      <c r="A829" s="16">
        <v>42761</v>
      </c>
      <c r="B829" s="1" t="s">
        <v>459</v>
      </c>
      <c r="C829" s="1">
        <v>7.4</v>
      </c>
      <c r="D829" s="1">
        <v>45.3</v>
      </c>
    </row>
    <row r="830" spans="1:4">
      <c r="A830" s="16">
        <v>42762</v>
      </c>
      <c r="B830" s="1" t="s">
        <v>459</v>
      </c>
      <c r="C830" s="1">
        <v>7.2</v>
      </c>
      <c r="D830" s="1">
        <v>45</v>
      </c>
    </row>
    <row r="831" spans="1:4">
      <c r="A831" s="16">
        <v>42763</v>
      </c>
      <c r="B831" s="1" t="s">
        <v>459</v>
      </c>
      <c r="C831" s="1">
        <v>7.4</v>
      </c>
      <c r="D831" s="1">
        <v>45.3</v>
      </c>
    </row>
    <row r="832" spans="1:4">
      <c r="A832" s="16">
        <v>42764</v>
      </c>
      <c r="B832" s="1" t="s">
        <v>459</v>
      </c>
      <c r="C832" s="1">
        <v>7.8</v>
      </c>
      <c r="D832" s="1">
        <v>46.1</v>
      </c>
    </row>
    <row r="833" spans="1:4">
      <c r="A833" s="16">
        <v>42765</v>
      </c>
      <c r="B833" s="1" t="s">
        <v>459</v>
      </c>
      <c r="C833" s="1">
        <v>8.1</v>
      </c>
      <c r="D833" s="1">
        <v>46.6</v>
      </c>
    </row>
    <row r="834" spans="1:4">
      <c r="A834" s="16">
        <v>42766</v>
      </c>
      <c r="B834" s="1" t="s">
        <v>459</v>
      </c>
      <c r="C834" s="1">
        <v>8.1999999999999993</v>
      </c>
      <c r="D834" s="1">
        <v>46.8</v>
      </c>
    </row>
    <row r="835" spans="1:4">
      <c r="A835" s="16">
        <v>42767</v>
      </c>
      <c r="B835" s="1" t="s">
        <v>459</v>
      </c>
      <c r="C835" s="1">
        <v>8.6</v>
      </c>
      <c r="D835" s="1">
        <v>47.5</v>
      </c>
    </row>
    <row r="836" spans="1:4">
      <c r="A836" s="16">
        <v>43115</v>
      </c>
      <c r="B836" s="1" t="s">
        <v>459</v>
      </c>
      <c r="C836" s="1">
        <v>10</v>
      </c>
      <c r="D836" s="1">
        <v>49.9</v>
      </c>
    </row>
    <row r="837" spans="1:4">
      <c r="A837" s="16">
        <v>43116</v>
      </c>
      <c r="B837" s="1" t="s">
        <v>459</v>
      </c>
      <c r="C837" s="1">
        <v>11</v>
      </c>
      <c r="D837" s="1">
        <v>51.8</v>
      </c>
    </row>
    <row r="838" spans="1:4">
      <c r="A838" s="16">
        <v>43117</v>
      </c>
      <c r="B838" s="1" t="s">
        <v>459</v>
      </c>
      <c r="C838" s="1">
        <v>11.2</v>
      </c>
      <c r="D838" s="1">
        <v>52.2</v>
      </c>
    </row>
    <row r="839" spans="1:4">
      <c r="A839" s="16">
        <v>43118</v>
      </c>
      <c r="B839" s="1" t="s">
        <v>459</v>
      </c>
      <c r="C839" s="1">
        <v>11.1</v>
      </c>
      <c r="D839" s="1">
        <v>52</v>
      </c>
    </row>
    <row r="840" spans="1:4">
      <c r="A840" s="16">
        <v>43119</v>
      </c>
      <c r="B840" s="1" t="s">
        <v>459</v>
      </c>
      <c r="C840" s="1">
        <v>9.1</v>
      </c>
      <c r="D840" s="1">
        <v>48.4</v>
      </c>
    </row>
    <row r="841" spans="1:4">
      <c r="A841" s="16">
        <v>43120</v>
      </c>
      <c r="B841" s="1" t="s">
        <v>459</v>
      </c>
      <c r="C841" s="1">
        <v>7.5</v>
      </c>
      <c r="D841" s="1">
        <v>45.6</v>
      </c>
    </row>
    <row r="842" spans="1:4">
      <c r="A842" s="16">
        <v>43121</v>
      </c>
      <c r="B842" s="1" t="s">
        <v>459</v>
      </c>
      <c r="C842" s="1">
        <v>7.5</v>
      </c>
      <c r="D842" s="1">
        <v>45.5</v>
      </c>
    </row>
    <row r="843" spans="1:4">
      <c r="A843" s="16">
        <v>43122</v>
      </c>
      <c r="B843" s="1" t="s">
        <v>459</v>
      </c>
      <c r="C843" s="1">
        <v>8.5</v>
      </c>
      <c r="D843" s="1">
        <v>47.4</v>
      </c>
    </row>
    <row r="844" spans="1:4">
      <c r="A844" s="16">
        <v>43123</v>
      </c>
      <c r="B844" s="1" t="s">
        <v>459</v>
      </c>
      <c r="C844" s="1">
        <v>8.6</v>
      </c>
      <c r="D844" s="1">
        <v>47.6</v>
      </c>
    </row>
    <row r="845" spans="1:4">
      <c r="A845" s="16">
        <v>43124</v>
      </c>
      <c r="B845" s="1" t="s">
        <v>459</v>
      </c>
      <c r="C845" s="1">
        <v>9.1999999999999993</v>
      </c>
      <c r="D845" s="1">
        <v>48.5</v>
      </c>
    </row>
    <row r="846" spans="1:4">
      <c r="A846" s="16">
        <v>43125</v>
      </c>
      <c r="B846" s="1" t="s">
        <v>459</v>
      </c>
      <c r="C846" s="1">
        <v>8</v>
      </c>
      <c r="D846" s="1">
        <v>46.3</v>
      </c>
    </row>
    <row r="847" spans="1:4">
      <c r="A847" s="16">
        <v>43126</v>
      </c>
      <c r="B847" s="1" t="s">
        <v>459</v>
      </c>
      <c r="C847" s="1">
        <v>8.3000000000000007</v>
      </c>
      <c r="D847" s="1">
        <v>46.9</v>
      </c>
    </row>
    <row r="848" spans="1:4">
      <c r="A848" s="16">
        <v>43127</v>
      </c>
      <c r="B848" s="1" t="s">
        <v>459</v>
      </c>
      <c r="C848" s="1">
        <v>8.9</v>
      </c>
      <c r="D848" s="1">
        <v>48.1</v>
      </c>
    </row>
    <row r="849" spans="1:4">
      <c r="A849" s="16">
        <v>43128</v>
      </c>
      <c r="B849" s="1" t="s">
        <v>459</v>
      </c>
      <c r="C849" s="1">
        <v>8.8000000000000007</v>
      </c>
      <c r="D849" s="1">
        <v>47.8</v>
      </c>
    </row>
    <row r="850" spans="1:4">
      <c r="A850" s="16">
        <v>43129</v>
      </c>
      <c r="B850" s="1" t="s">
        <v>459</v>
      </c>
      <c r="C850" s="1">
        <v>9.4</v>
      </c>
      <c r="D850" s="1">
        <v>49</v>
      </c>
    </row>
    <row r="851" spans="1:4">
      <c r="A851" s="16">
        <v>43130</v>
      </c>
      <c r="B851" s="1" t="s">
        <v>459</v>
      </c>
      <c r="C851" s="1">
        <v>9.5</v>
      </c>
      <c r="D851" s="1">
        <v>49.1</v>
      </c>
    </row>
    <row r="852" spans="1:4">
      <c r="A852" s="16">
        <v>43131</v>
      </c>
      <c r="B852" s="1" t="s">
        <v>459</v>
      </c>
      <c r="C852" s="1">
        <v>9.3000000000000007</v>
      </c>
      <c r="D852" s="1">
        <v>48.7</v>
      </c>
    </row>
    <row r="853" spans="1:4">
      <c r="A853" s="16">
        <v>43132</v>
      </c>
      <c r="B853" s="1" t="s">
        <v>459</v>
      </c>
      <c r="C853" s="1">
        <v>10.199999999999999</v>
      </c>
      <c r="D853" s="1">
        <v>50.3</v>
      </c>
    </row>
    <row r="854" spans="1:4">
      <c r="A854" s="16">
        <v>43133</v>
      </c>
      <c r="B854" s="1" t="s">
        <v>459</v>
      </c>
      <c r="C854" s="1">
        <v>10.5</v>
      </c>
      <c r="D854" s="1">
        <v>50.9</v>
      </c>
    </row>
    <row r="855" spans="1:4">
      <c r="A855" s="16">
        <v>43134</v>
      </c>
      <c r="B855" s="1" t="s">
        <v>459</v>
      </c>
      <c r="C855" s="1">
        <v>11.2</v>
      </c>
      <c r="D855" s="1">
        <v>52.2</v>
      </c>
    </row>
    <row r="856" spans="1:4">
      <c r="A856" s="16">
        <v>43135</v>
      </c>
      <c r="B856" s="1" t="s">
        <v>459</v>
      </c>
      <c r="C856" s="1">
        <v>11.3</v>
      </c>
      <c r="D856" s="1">
        <v>52.3</v>
      </c>
    </row>
    <row r="857" spans="1:4">
      <c r="A857" s="16">
        <v>43136</v>
      </c>
      <c r="B857" s="1" t="s">
        <v>459</v>
      </c>
      <c r="C857" s="1">
        <v>11.1</v>
      </c>
      <c r="D857" s="1">
        <v>52</v>
      </c>
    </row>
    <row r="858" spans="1:4">
      <c r="A858" s="16">
        <v>43137</v>
      </c>
      <c r="B858" s="1" t="s">
        <v>459</v>
      </c>
      <c r="C858" s="1">
        <v>10.4</v>
      </c>
      <c r="D858" s="1">
        <v>50.7</v>
      </c>
    </row>
    <row r="859" spans="1:4">
      <c r="A859" s="16">
        <v>43138</v>
      </c>
      <c r="B859" s="1" t="s">
        <v>459</v>
      </c>
      <c r="C859" s="1">
        <v>10.199999999999999</v>
      </c>
      <c r="D859" s="1">
        <v>50.4</v>
      </c>
    </row>
    <row r="860" spans="1:4">
      <c r="A860" s="16">
        <v>43139</v>
      </c>
      <c r="B860" s="1" t="s">
        <v>459</v>
      </c>
      <c r="C860" s="1">
        <v>10.5</v>
      </c>
      <c r="D860" s="1">
        <v>51</v>
      </c>
    </row>
    <row r="861" spans="1:4">
      <c r="A861" s="16">
        <v>43140</v>
      </c>
      <c r="B861" s="1" t="s">
        <v>459</v>
      </c>
      <c r="C861" s="1">
        <v>10.6</v>
      </c>
      <c r="D861" s="1">
        <v>51.1</v>
      </c>
    </row>
    <row r="862" spans="1:4">
      <c r="A862" s="16">
        <v>43141</v>
      </c>
      <c r="B862" s="1" t="s">
        <v>459</v>
      </c>
      <c r="C862" s="1">
        <v>10.1</v>
      </c>
      <c r="D862" s="1">
        <v>50.2</v>
      </c>
    </row>
    <row r="863" spans="1:4">
      <c r="A863" s="16">
        <v>43142</v>
      </c>
      <c r="B863" s="1" t="s">
        <v>459</v>
      </c>
      <c r="C863" s="1">
        <v>8.5</v>
      </c>
      <c r="D863" s="1">
        <v>47.2</v>
      </c>
    </row>
    <row r="864" spans="1:4">
      <c r="A864" s="16">
        <v>43143</v>
      </c>
      <c r="B864" s="1" t="s">
        <v>459</v>
      </c>
      <c r="C864" s="1">
        <v>8.3000000000000007</v>
      </c>
      <c r="D864" s="1">
        <v>46.9</v>
      </c>
    </row>
    <row r="865" spans="1:4">
      <c r="A865" s="16">
        <v>43144</v>
      </c>
      <c r="B865" s="1" t="s">
        <v>459</v>
      </c>
      <c r="C865" s="1">
        <v>7.9</v>
      </c>
      <c r="D865" s="1">
        <v>46.2</v>
      </c>
    </row>
    <row r="866" spans="1:4">
      <c r="A866" s="16">
        <v>43145</v>
      </c>
      <c r="B866" s="1" t="s">
        <v>459</v>
      </c>
      <c r="C866" s="1">
        <v>8.3000000000000007</v>
      </c>
      <c r="D866" s="1">
        <v>46.9</v>
      </c>
    </row>
    <row r="867" spans="1:4">
      <c r="A867" s="16">
        <v>43146</v>
      </c>
      <c r="B867" s="1" t="s">
        <v>459</v>
      </c>
      <c r="C867" s="1">
        <v>8.3000000000000007</v>
      </c>
      <c r="D867" s="1">
        <v>47</v>
      </c>
    </row>
    <row r="868" spans="1:4">
      <c r="A868" s="16">
        <v>43147</v>
      </c>
      <c r="B868" s="1" t="s">
        <v>459</v>
      </c>
      <c r="C868" s="1">
        <v>8.5</v>
      </c>
      <c r="D868" s="1">
        <v>47.3</v>
      </c>
    </row>
    <row r="869" spans="1:4">
      <c r="A869" s="16">
        <v>43148</v>
      </c>
      <c r="B869" s="1" t="s">
        <v>459</v>
      </c>
      <c r="C869" s="1">
        <v>9.3000000000000007</v>
      </c>
      <c r="D869" s="1">
        <v>48.7</v>
      </c>
    </row>
    <row r="870" spans="1:4">
      <c r="A870" s="16">
        <v>43149</v>
      </c>
      <c r="B870" s="1" t="s">
        <v>459</v>
      </c>
      <c r="C870" s="1">
        <v>9.5</v>
      </c>
      <c r="D870" s="1">
        <v>49.2</v>
      </c>
    </row>
    <row r="871" spans="1:4">
      <c r="A871" s="16">
        <v>43150</v>
      </c>
      <c r="B871" s="1" t="s">
        <v>459</v>
      </c>
      <c r="C871" s="1">
        <v>7.6</v>
      </c>
      <c r="D871" s="1">
        <v>45.7</v>
      </c>
    </row>
    <row r="872" spans="1:4">
      <c r="A872" s="16">
        <v>43151</v>
      </c>
      <c r="B872" s="1" t="s">
        <v>459</v>
      </c>
      <c r="C872" s="1">
        <v>6.6</v>
      </c>
      <c r="D872" s="1">
        <v>43.8</v>
      </c>
    </row>
    <row r="873" spans="1:4">
      <c r="A873" s="16">
        <v>43152</v>
      </c>
      <c r="B873" s="1" t="s">
        <v>459</v>
      </c>
      <c r="C873" s="1">
        <v>6.9</v>
      </c>
      <c r="D873" s="1">
        <v>44.4</v>
      </c>
    </row>
    <row r="874" spans="1:4">
      <c r="A874" s="16">
        <v>43153</v>
      </c>
      <c r="B874" s="1" t="s">
        <v>459</v>
      </c>
      <c r="C874" s="1">
        <v>7.3</v>
      </c>
      <c r="D874" s="1">
        <v>45.1</v>
      </c>
    </row>
    <row r="875" spans="1:4">
      <c r="A875" s="16">
        <v>43154</v>
      </c>
      <c r="B875" s="1" t="s">
        <v>459</v>
      </c>
      <c r="C875" s="1">
        <v>6.9</v>
      </c>
      <c r="D875" s="1">
        <v>44.4</v>
      </c>
    </row>
    <row r="876" spans="1:4">
      <c r="A876" s="16">
        <v>43155</v>
      </c>
      <c r="B876" s="1" t="s">
        <v>459</v>
      </c>
      <c r="C876" s="1">
        <v>6.9</v>
      </c>
      <c r="D876" s="1">
        <v>44.4</v>
      </c>
    </row>
    <row r="877" spans="1:4">
      <c r="A877" s="16">
        <v>43156</v>
      </c>
      <c r="B877" s="1" t="s">
        <v>459</v>
      </c>
      <c r="C877" s="1">
        <v>7.7</v>
      </c>
      <c r="D877" s="1">
        <v>45.9</v>
      </c>
    </row>
    <row r="878" spans="1:4">
      <c r="A878" s="16">
        <v>43157</v>
      </c>
      <c r="B878" s="1" t="s">
        <v>459</v>
      </c>
      <c r="C878" s="1">
        <v>8.9</v>
      </c>
      <c r="D878" s="1">
        <v>47.9</v>
      </c>
    </row>
    <row r="879" spans="1:4">
      <c r="A879" s="16">
        <v>43158</v>
      </c>
      <c r="B879" s="1" t="s">
        <v>459</v>
      </c>
      <c r="C879" s="1">
        <v>7.5</v>
      </c>
      <c r="D879" s="1">
        <v>45.5</v>
      </c>
    </row>
    <row r="880" spans="1:4">
      <c r="A880" s="16">
        <v>43159</v>
      </c>
      <c r="B880" s="1" t="s">
        <v>459</v>
      </c>
      <c r="C880" s="1">
        <v>7.6</v>
      </c>
      <c r="D880" s="1">
        <v>45.7</v>
      </c>
    </row>
    <row r="881" spans="1:4">
      <c r="A881" s="16">
        <v>43160</v>
      </c>
      <c r="B881" s="1" t="s">
        <v>459</v>
      </c>
      <c r="C881" s="1">
        <v>8.9</v>
      </c>
      <c r="D881" s="1">
        <v>48</v>
      </c>
    </row>
    <row r="882" spans="1:4">
      <c r="A882" s="16">
        <v>43161</v>
      </c>
      <c r="B882" s="1" t="s">
        <v>459</v>
      </c>
      <c r="C882" s="1">
        <v>8.3000000000000007</v>
      </c>
      <c r="D882" s="1">
        <v>46.9</v>
      </c>
    </row>
    <row r="883" spans="1:4">
      <c r="A883" s="16">
        <v>43162</v>
      </c>
      <c r="B883" s="1" t="s">
        <v>459</v>
      </c>
      <c r="C883" s="1">
        <v>8.3000000000000007</v>
      </c>
      <c r="D883" s="1">
        <v>46.9</v>
      </c>
    </row>
    <row r="884" spans="1:4">
      <c r="A884" s="16">
        <v>43163</v>
      </c>
      <c r="B884" s="1" t="s">
        <v>459</v>
      </c>
      <c r="C884" s="1">
        <v>8.6</v>
      </c>
      <c r="D884" s="1">
        <v>47.5</v>
      </c>
    </row>
    <row r="885" spans="1:4">
      <c r="A885" s="16">
        <v>43164</v>
      </c>
      <c r="B885" s="1" t="s">
        <v>459</v>
      </c>
      <c r="C885" s="1">
        <v>8.3000000000000007</v>
      </c>
      <c r="D885" s="1">
        <v>47</v>
      </c>
    </row>
    <row r="886" spans="1:4">
      <c r="A886" s="16">
        <v>43165</v>
      </c>
      <c r="B886" s="1" t="s">
        <v>459</v>
      </c>
      <c r="C886" s="1">
        <v>9.1</v>
      </c>
      <c r="D886" s="1">
        <v>48.3</v>
      </c>
    </row>
    <row r="887" spans="1:4">
      <c r="A887" s="16">
        <v>43166</v>
      </c>
      <c r="B887" s="1" t="s">
        <v>459</v>
      </c>
      <c r="C887" s="1">
        <v>10.199999999999999</v>
      </c>
      <c r="D887" s="1">
        <v>50.3</v>
      </c>
    </row>
    <row r="888" spans="1:4">
      <c r="A888" s="16">
        <v>43167</v>
      </c>
      <c r="B888" s="1" t="s">
        <v>459</v>
      </c>
      <c r="C888" s="1">
        <v>11.4</v>
      </c>
      <c r="D888" s="1">
        <v>52.6</v>
      </c>
    </row>
    <row r="889" spans="1:4">
      <c r="A889" s="16">
        <v>43168</v>
      </c>
      <c r="B889" s="1" t="s">
        <v>459</v>
      </c>
      <c r="C889" s="1">
        <v>10.8</v>
      </c>
      <c r="D889" s="1">
        <v>51.5</v>
      </c>
    </row>
    <row r="890" spans="1:4">
      <c r="A890" s="16">
        <v>43169</v>
      </c>
      <c r="B890" s="1" t="s">
        <v>459</v>
      </c>
      <c r="C890" s="1">
        <v>10.7</v>
      </c>
      <c r="D890" s="1">
        <v>51.3</v>
      </c>
    </row>
    <row r="891" spans="1:4">
      <c r="A891" s="16">
        <v>43170</v>
      </c>
      <c r="B891" s="1" t="s">
        <v>459</v>
      </c>
      <c r="C891" s="1">
        <v>11.1</v>
      </c>
      <c r="D891" s="1">
        <v>52</v>
      </c>
    </row>
    <row r="892" spans="1:4">
      <c r="A892" s="16">
        <v>43171</v>
      </c>
      <c r="B892" s="1" t="s">
        <v>459</v>
      </c>
      <c r="C892" s="1">
        <v>11.6</v>
      </c>
      <c r="D892" s="1">
        <v>53</v>
      </c>
    </row>
    <row r="893" spans="1:4">
      <c r="A893" s="16">
        <v>43172</v>
      </c>
      <c r="B893" s="1" t="s">
        <v>459</v>
      </c>
      <c r="C893" s="1">
        <v>11.9</v>
      </c>
      <c r="D893" s="1">
        <v>53.4</v>
      </c>
    </row>
    <row r="894" spans="1:4">
      <c r="A894" s="16">
        <v>43173</v>
      </c>
      <c r="B894" s="1" t="s">
        <v>459</v>
      </c>
      <c r="C894" s="1">
        <v>8.8000000000000007</v>
      </c>
      <c r="D894" s="1">
        <v>47.9</v>
      </c>
    </row>
    <row r="895" spans="1:4">
      <c r="A895" s="16">
        <v>43174</v>
      </c>
      <c r="B895" s="1" t="s">
        <v>459</v>
      </c>
      <c r="C895" s="1">
        <v>8.1999999999999993</v>
      </c>
      <c r="D895" s="1">
        <v>46.7</v>
      </c>
    </row>
    <row r="896" spans="1:4">
      <c r="A896" s="16">
        <v>43175</v>
      </c>
      <c r="B896" s="1" t="s">
        <v>459</v>
      </c>
      <c r="C896" s="1">
        <v>8.6999999999999993</v>
      </c>
      <c r="D896" s="1">
        <v>47.6</v>
      </c>
    </row>
    <row r="897" spans="1:4">
      <c r="A897" s="16">
        <v>43176</v>
      </c>
      <c r="B897" s="1" t="s">
        <v>459</v>
      </c>
      <c r="C897" s="1">
        <v>8.8000000000000007</v>
      </c>
      <c r="D897" s="1">
        <v>47.8</v>
      </c>
    </row>
    <row r="898" spans="1:4">
      <c r="A898" s="16">
        <v>43177</v>
      </c>
      <c r="B898" s="1" t="s">
        <v>459</v>
      </c>
      <c r="C898" s="1">
        <v>8.9</v>
      </c>
      <c r="D898" s="1">
        <v>48</v>
      </c>
    </row>
    <row r="899" spans="1:4">
      <c r="A899" s="16">
        <v>43178</v>
      </c>
      <c r="B899" s="1" t="s">
        <v>459</v>
      </c>
      <c r="C899" s="1">
        <v>9.6999999999999993</v>
      </c>
      <c r="D899" s="1">
        <v>49.4</v>
      </c>
    </row>
    <row r="900" spans="1:4">
      <c r="A900" s="16">
        <v>43179</v>
      </c>
      <c r="B900" s="1" t="s">
        <v>459</v>
      </c>
      <c r="C900" s="1">
        <v>10</v>
      </c>
      <c r="D900" s="1">
        <v>50</v>
      </c>
    </row>
    <row r="901" spans="1:4">
      <c r="A901" s="16">
        <v>43180</v>
      </c>
      <c r="B901" s="1" t="s">
        <v>459</v>
      </c>
      <c r="C901" s="1">
        <v>10.6</v>
      </c>
      <c r="D901" s="1">
        <v>51.1</v>
      </c>
    </row>
    <row r="902" spans="1:4">
      <c r="A902" s="16">
        <v>43181</v>
      </c>
      <c r="B902" s="1" t="s">
        <v>459</v>
      </c>
      <c r="C902" s="1">
        <v>10.8</v>
      </c>
      <c r="D902" s="1">
        <v>51.4</v>
      </c>
    </row>
    <row r="903" spans="1:4">
      <c r="A903" s="16">
        <v>43182</v>
      </c>
      <c r="B903" s="1" t="s">
        <v>459</v>
      </c>
      <c r="C903" s="1">
        <v>8.6</v>
      </c>
      <c r="D903" s="1">
        <v>47.4</v>
      </c>
    </row>
    <row r="904" spans="1:4">
      <c r="A904" s="16">
        <v>43183</v>
      </c>
      <c r="B904" s="1" t="s">
        <v>459</v>
      </c>
      <c r="C904" s="1">
        <v>8.9</v>
      </c>
      <c r="D904" s="1">
        <v>47.9</v>
      </c>
    </row>
    <row r="905" spans="1:4">
      <c r="A905" s="16">
        <v>43184</v>
      </c>
      <c r="B905" s="1" t="s">
        <v>459</v>
      </c>
      <c r="C905" s="1">
        <v>8.9</v>
      </c>
      <c r="D905" s="1">
        <v>48.1</v>
      </c>
    </row>
    <row r="906" spans="1:4">
      <c r="A906" s="16">
        <v>43185</v>
      </c>
      <c r="B906" s="1" t="s">
        <v>459</v>
      </c>
      <c r="C906" s="1">
        <v>8.8000000000000007</v>
      </c>
      <c r="D906" s="1">
        <v>47.9</v>
      </c>
    </row>
    <row r="907" spans="1:4">
      <c r="A907" s="16">
        <v>43186</v>
      </c>
      <c r="B907" s="1" t="s">
        <v>459</v>
      </c>
      <c r="C907" s="1">
        <v>10.3</v>
      </c>
      <c r="D907" s="1">
        <v>50.5</v>
      </c>
    </row>
    <row r="908" spans="1:4">
      <c r="A908" s="16">
        <v>43187</v>
      </c>
      <c r="B908" s="1" t="s">
        <v>459</v>
      </c>
      <c r="C908" s="1">
        <v>11.9</v>
      </c>
      <c r="D908" s="1">
        <v>53.4</v>
      </c>
    </row>
    <row r="909" spans="1:4">
      <c r="A909" s="16">
        <v>43188</v>
      </c>
      <c r="B909" s="1" t="s">
        <v>459</v>
      </c>
      <c r="C909" s="1">
        <v>12.4</v>
      </c>
      <c r="D909" s="1">
        <v>54.3</v>
      </c>
    </row>
    <row r="910" spans="1:4">
      <c r="A910" s="16">
        <v>43189</v>
      </c>
      <c r="B910" s="1" t="s">
        <v>459</v>
      </c>
      <c r="C910" s="1">
        <v>12.2</v>
      </c>
      <c r="D910" s="1">
        <v>54</v>
      </c>
    </row>
    <row r="911" spans="1:4">
      <c r="A911" s="16">
        <v>43190</v>
      </c>
      <c r="B911" s="1" t="s">
        <v>459</v>
      </c>
      <c r="C911" s="1">
        <v>12.6</v>
      </c>
      <c r="D911" s="1">
        <v>54.7</v>
      </c>
    </row>
    <row r="912" spans="1:4">
      <c r="A912" s="16">
        <v>43191</v>
      </c>
      <c r="B912" s="1" t="s">
        <v>459</v>
      </c>
      <c r="C912" s="1">
        <v>12.7</v>
      </c>
      <c r="D912" s="1">
        <v>54.9</v>
      </c>
    </row>
    <row r="913" spans="1:4">
      <c r="A913" s="16">
        <v>43192</v>
      </c>
      <c r="B913" s="1" t="s">
        <v>459</v>
      </c>
      <c r="C913" s="1">
        <v>12.8</v>
      </c>
      <c r="D913" s="1">
        <v>55.1</v>
      </c>
    </row>
    <row r="914" spans="1:4">
      <c r="A914" s="16">
        <v>43193</v>
      </c>
      <c r="B914" s="1" t="s">
        <v>459</v>
      </c>
      <c r="C914" s="1">
        <v>12.1</v>
      </c>
      <c r="D914" s="1">
        <v>53.7</v>
      </c>
    </row>
    <row r="915" spans="1:4">
      <c r="A915" s="16">
        <v>43194</v>
      </c>
      <c r="B915" s="1" t="s">
        <v>459</v>
      </c>
      <c r="C915" s="1">
        <v>12.7</v>
      </c>
      <c r="D915" s="1">
        <v>54.9</v>
      </c>
    </row>
    <row r="916" spans="1:4">
      <c r="A916" s="16">
        <v>43195</v>
      </c>
      <c r="B916" s="1" t="s">
        <v>459</v>
      </c>
      <c r="C916" s="1">
        <v>12.5</v>
      </c>
      <c r="D916" s="1">
        <v>54.5</v>
      </c>
    </row>
    <row r="917" spans="1:4">
      <c r="A917" s="16">
        <v>43196</v>
      </c>
      <c r="B917" s="1" t="s">
        <v>459</v>
      </c>
      <c r="C917" s="1">
        <v>12.1</v>
      </c>
      <c r="D917" s="1">
        <v>53.8</v>
      </c>
    </row>
    <row r="918" spans="1:4">
      <c r="A918" s="16">
        <v>43466</v>
      </c>
      <c r="B918" s="1" t="s">
        <v>459</v>
      </c>
      <c r="C918" s="1">
        <v>6.3</v>
      </c>
      <c r="D918" s="1">
        <v>43.3</v>
      </c>
    </row>
    <row r="919" spans="1:4">
      <c r="A919" s="16">
        <v>43467</v>
      </c>
      <c r="B919" s="1" t="s">
        <v>459</v>
      </c>
      <c r="C919" s="1">
        <v>6.5</v>
      </c>
      <c r="D919" s="1">
        <v>43.8</v>
      </c>
    </row>
    <row r="920" spans="1:4">
      <c r="A920" s="16">
        <v>43500</v>
      </c>
      <c r="B920" s="1" t="s">
        <v>459</v>
      </c>
      <c r="C920" s="1">
        <v>8</v>
      </c>
      <c r="D920" s="1">
        <v>46.4</v>
      </c>
    </row>
    <row r="921" spans="1:4">
      <c r="A921" s="16">
        <v>43501</v>
      </c>
      <c r="B921" s="1" t="s">
        <v>459</v>
      </c>
      <c r="C921" s="1">
        <v>6.8</v>
      </c>
      <c r="D921" s="1">
        <v>44.2</v>
      </c>
    </row>
    <row r="922" spans="1:4">
      <c r="A922" s="16">
        <v>43502</v>
      </c>
      <c r="B922" s="1" t="s">
        <v>459</v>
      </c>
      <c r="C922" s="1">
        <v>7.2</v>
      </c>
      <c r="D922" s="1">
        <v>45</v>
      </c>
    </row>
    <row r="923" spans="1:4">
      <c r="A923" s="16">
        <v>43549</v>
      </c>
      <c r="B923" s="1" t="s">
        <v>459</v>
      </c>
      <c r="C923" s="1">
        <v>10.3</v>
      </c>
      <c r="D923" s="1">
        <v>50.5</v>
      </c>
    </row>
    <row r="924" spans="1:4">
      <c r="A924" s="16">
        <v>43550</v>
      </c>
      <c r="B924" s="1" t="s">
        <v>459</v>
      </c>
      <c r="C924" s="1">
        <v>10.8</v>
      </c>
      <c r="D924" s="1">
        <v>51.4</v>
      </c>
    </row>
    <row r="925" spans="1:4">
      <c r="A925" s="16">
        <v>43551</v>
      </c>
      <c r="B925" s="1" t="s">
        <v>459</v>
      </c>
      <c r="C925" s="1">
        <v>11.4</v>
      </c>
      <c r="D925" s="1">
        <v>52.5</v>
      </c>
    </row>
    <row r="926" spans="1:4">
      <c r="A926" s="16">
        <v>43857</v>
      </c>
      <c r="B926" s="1" t="s">
        <v>459</v>
      </c>
      <c r="C926" s="1">
        <v>10.199999999999999</v>
      </c>
      <c r="D926" s="1">
        <v>50.4</v>
      </c>
    </row>
    <row r="927" spans="1:4">
      <c r="A927" s="16">
        <v>43858</v>
      </c>
      <c r="B927" s="1" t="s">
        <v>459</v>
      </c>
      <c r="C927" s="1">
        <v>10.4</v>
      </c>
      <c r="D927" s="1">
        <v>50.8</v>
      </c>
    </row>
    <row r="928" spans="1:4">
      <c r="A928" s="16">
        <v>43859</v>
      </c>
      <c r="B928" s="1" t="s">
        <v>459</v>
      </c>
      <c r="C928" s="1">
        <v>10.1</v>
      </c>
      <c r="D928" s="1">
        <v>50.1</v>
      </c>
    </row>
    <row r="929" spans="1:4">
      <c r="A929" s="16">
        <v>43860</v>
      </c>
      <c r="B929" s="1" t="s">
        <v>459</v>
      </c>
      <c r="C929" s="1">
        <v>10.8</v>
      </c>
      <c r="D929" s="1">
        <v>51.4</v>
      </c>
    </row>
    <row r="930" spans="1:4">
      <c r="A930" s="16">
        <v>43861</v>
      </c>
      <c r="B930" s="1" t="s">
        <v>459</v>
      </c>
      <c r="C930" s="1">
        <v>10.5</v>
      </c>
      <c r="D930" s="1">
        <v>50.8</v>
      </c>
    </row>
    <row r="931" spans="1:4">
      <c r="A931" s="16">
        <v>43862</v>
      </c>
      <c r="B931" s="1" t="s">
        <v>459</v>
      </c>
      <c r="C931" s="1">
        <v>10</v>
      </c>
      <c r="D931" s="1">
        <v>50</v>
      </c>
    </row>
    <row r="932" spans="1:4">
      <c r="A932" s="16">
        <v>43863</v>
      </c>
      <c r="B932" s="1" t="s">
        <v>459</v>
      </c>
      <c r="C932" s="1">
        <v>10</v>
      </c>
      <c r="D932" s="1">
        <v>50.1</v>
      </c>
    </row>
    <row r="933" spans="1:4">
      <c r="A933" s="16">
        <v>43864</v>
      </c>
      <c r="B933" s="1" t="s">
        <v>459</v>
      </c>
      <c r="C933" s="1">
        <v>7.7</v>
      </c>
      <c r="D933" s="1">
        <v>45.8</v>
      </c>
    </row>
    <row r="934" spans="1:4">
      <c r="A934" s="16">
        <v>43865</v>
      </c>
      <c r="B934" s="1" t="s">
        <v>459</v>
      </c>
      <c r="C934" s="1">
        <v>6.9</v>
      </c>
      <c r="D934" s="1">
        <v>44.4</v>
      </c>
    </row>
    <row r="935" spans="1:4">
      <c r="A935" s="16">
        <v>43866</v>
      </c>
      <c r="B935" s="1" t="s">
        <v>459</v>
      </c>
      <c r="C935" s="1">
        <v>7.7</v>
      </c>
      <c r="D935" s="1">
        <v>45.9</v>
      </c>
    </row>
    <row r="936" spans="1:4">
      <c r="A936" s="16">
        <v>43867</v>
      </c>
      <c r="B936" s="1" t="s">
        <v>459</v>
      </c>
      <c r="C936" s="1">
        <v>9.1</v>
      </c>
      <c r="D936" s="1">
        <v>48.3</v>
      </c>
    </row>
    <row r="937" spans="1:4">
      <c r="A937" s="16">
        <v>43868</v>
      </c>
      <c r="B937" s="1" t="s">
        <v>459</v>
      </c>
      <c r="C937" s="1">
        <v>9.4</v>
      </c>
      <c r="D937" s="1">
        <v>48.9</v>
      </c>
    </row>
    <row r="938" spans="1:4">
      <c r="A938" s="16">
        <v>43869</v>
      </c>
      <c r="B938" s="1" t="s">
        <v>459</v>
      </c>
      <c r="C938" s="1">
        <v>9.1999999999999993</v>
      </c>
      <c r="D938" s="1">
        <v>48.6</v>
      </c>
    </row>
    <row r="939" spans="1:4">
      <c r="A939" s="16">
        <v>43870</v>
      </c>
      <c r="B939" s="1" t="s">
        <v>459</v>
      </c>
      <c r="C939" s="1">
        <v>8.6</v>
      </c>
      <c r="D939" s="1">
        <v>47.5</v>
      </c>
    </row>
    <row r="940" spans="1:4">
      <c r="A940" s="16">
        <v>43871</v>
      </c>
      <c r="B940" s="1" t="s">
        <v>459</v>
      </c>
      <c r="C940" s="1">
        <v>8.6999999999999993</v>
      </c>
      <c r="D940" s="1">
        <v>47.7</v>
      </c>
    </row>
    <row r="941" spans="1:4">
      <c r="A941" s="16">
        <v>43872</v>
      </c>
      <c r="B941" s="1" t="s">
        <v>459</v>
      </c>
      <c r="C941" s="1">
        <v>9.5</v>
      </c>
      <c r="D941" s="1">
        <v>49.1</v>
      </c>
    </row>
    <row r="942" spans="1:4">
      <c r="A942" s="16">
        <v>43873</v>
      </c>
      <c r="B942" s="1" t="s">
        <v>459</v>
      </c>
      <c r="C942" s="1">
        <v>10</v>
      </c>
      <c r="D942" s="1">
        <v>49.9</v>
      </c>
    </row>
    <row r="943" spans="1:4">
      <c r="A943" s="16">
        <v>43874</v>
      </c>
      <c r="B943" s="1" t="s">
        <v>459</v>
      </c>
      <c r="C943" s="1">
        <v>9.6999999999999993</v>
      </c>
      <c r="D943" s="1">
        <v>49.5</v>
      </c>
    </row>
    <row r="944" spans="1:4">
      <c r="A944" s="16">
        <v>43875</v>
      </c>
      <c r="B944" s="1" t="s">
        <v>459</v>
      </c>
      <c r="C944" s="1">
        <v>9.9</v>
      </c>
      <c r="D944" s="1">
        <v>49.7</v>
      </c>
    </row>
    <row r="945" spans="1:4">
      <c r="A945" s="16">
        <v>43876</v>
      </c>
      <c r="B945" s="1" t="s">
        <v>459</v>
      </c>
      <c r="C945" s="1">
        <v>10.1</v>
      </c>
      <c r="D945" s="1">
        <v>50.2</v>
      </c>
    </row>
    <row r="946" spans="1:4">
      <c r="A946" s="16">
        <v>43877</v>
      </c>
      <c r="B946" s="1" t="s">
        <v>459</v>
      </c>
      <c r="C946" s="1">
        <v>11.3</v>
      </c>
      <c r="D946" s="1">
        <v>52.3</v>
      </c>
    </row>
    <row r="947" spans="1:4">
      <c r="A947" s="16">
        <v>43878</v>
      </c>
      <c r="B947" s="1" t="s">
        <v>459</v>
      </c>
      <c r="C947" s="1">
        <v>10.3</v>
      </c>
      <c r="D947" s="1">
        <v>50.6</v>
      </c>
    </row>
    <row r="948" spans="1:4">
      <c r="A948" s="16">
        <v>43879</v>
      </c>
      <c r="B948" s="1" t="s">
        <v>459</v>
      </c>
      <c r="C948" s="1">
        <v>9.1999999999999993</v>
      </c>
      <c r="D948" s="1">
        <v>48.6</v>
      </c>
    </row>
    <row r="949" spans="1:4">
      <c r="A949" s="16">
        <v>43880</v>
      </c>
      <c r="B949" s="1" t="s">
        <v>459</v>
      </c>
      <c r="C949" s="1">
        <v>9.1</v>
      </c>
      <c r="D949" s="1">
        <v>48.4</v>
      </c>
    </row>
    <row r="950" spans="1:4">
      <c r="A950" s="16">
        <v>43881</v>
      </c>
      <c r="B950" s="1" t="s">
        <v>459</v>
      </c>
      <c r="C950" s="1">
        <v>9.5</v>
      </c>
      <c r="D950" s="1">
        <v>49.2</v>
      </c>
    </row>
    <row r="951" spans="1:4">
      <c r="A951" s="16">
        <v>44140</v>
      </c>
      <c r="B951" s="1" t="s">
        <v>459</v>
      </c>
      <c r="C951" s="1">
        <v>11.8</v>
      </c>
      <c r="D951" s="1">
        <v>53.2</v>
      </c>
    </row>
    <row r="952" spans="1:4">
      <c r="A952" s="16">
        <v>44141</v>
      </c>
      <c r="B952" s="1" t="s">
        <v>459</v>
      </c>
      <c r="C952" s="1">
        <v>12.1</v>
      </c>
      <c r="D952" s="1">
        <v>53.8</v>
      </c>
    </row>
    <row r="953" spans="1:4">
      <c r="A953" s="16">
        <v>44142</v>
      </c>
      <c r="B953" s="1" t="s">
        <v>459</v>
      </c>
      <c r="C953" s="1">
        <v>10.5</v>
      </c>
      <c r="D953" s="1">
        <v>50.9</v>
      </c>
    </row>
    <row r="954" spans="1:4">
      <c r="A954" s="16">
        <v>44143</v>
      </c>
      <c r="B954" s="1" t="s">
        <v>459</v>
      </c>
      <c r="C954" s="1">
        <v>9.1999999999999993</v>
      </c>
      <c r="D954" s="1">
        <v>48.5</v>
      </c>
    </row>
    <row r="955" spans="1:4">
      <c r="A955" s="16">
        <v>44144</v>
      </c>
      <c r="B955" s="1" t="s">
        <v>459</v>
      </c>
      <c r="C955" s="1">
        <v>8.1999999999999993</v>
      </c>
      <c r="D955" s="1">
        <v>46.8</v>
      </c>
    </row>
    <row r="956" spans="1:4">
      <c r="A956" s="16">
        <v>44145</v>
      </c>
      <c r="B956" s="1" t="s">
        <v>459</v>
      </c>
      <c r="C956" s="1">
        <v>8</v>
      </c>
      <c r="D956" s="1">
        <v>46.4</v>
      </c>
    </row>
    <row r="957" spans="1:4">
      <c r="A957" s="16">
        <v>44146</v>
      </c>
      <c r="B957" s="1" t="s">
        <v>459</v>
      </c>
      <c r="C957" s="1">
        <v>8</v>
      </c>
      <c r="D957" s="1">
        <v>46.3</v>
      </c>
    </row>
    <row r="958" spans="1:4">
      <c r="A958" s="16">
        <v>44147</v>
      </c>
      <c r="B958" s="1" t="s">
        <v>459</v>
      </c>
      <c r="C958" s="1">
        <v>8</v>
      </c>
      <c r="D958" s="1">
        <v>46.5</v>
      </c>
    </row>
    <row r="959" spans="1:4">
      <c r="A959" s="16">
        <v>44148</v>
      </c>
      <c r="B959" s="1" t="s">
        <v>459</v>
      </c>
      <c r="C959" s="1">
        <v>8.9</v>
      </c>
      <c r="D959" s="1">
        <v>48.1</v>
      </c>
    </row>
    <row r="960" spans="1:4">
      <c r="A960" s="16">
        <v>44149</v>
      </c>
      <c r="B960" s="1" t="s">
        <v>459</v>
      </c>
      <c r="C960" s="1">
        <v>9.5</v>
      </c>
      <c r="D960" s="1">
        <v>49.1</v>
      </c>
    </row>
    <row r="961" spans="1:4">
      <c r="A961" s="16">
        <v>44150</v>
      </c>
      <c r="B961" s="1" t="s">
        <v>459</v>
      </c>
      <c r="C961" s="1">
        <v>10.4</v>
      </c>
      <c r="D961" s="1">
        <v>50.7</v>
      </c>
    </row>
    <row r="962" spans="1:4">
      <c r="A962" s="16">
        <v>44151</v>
      </c>
      <c r="B962" s="1" t="s">
        <v>459</v>
      </c>
      <c r="C962" s="1">
        <v>10.3</v>
      </c>
      <c r="D962" s="1">
        <v>50.5</v>
      </c>
    </row>
    <row r="963" spans="1:4">
      <c r="A963" s="16">
        <v>44152</v>
      </c>
      <c r="B963" s="1" t="s">
        <v>459</v>
      </c>
      <c r="C963" s="1">
        <v>10.6</v>
      </c>
      <c r="D963" s="1">
        <v>51.1</v>
      </c>
    </row>
    <row r="964" spans="1:4">
      <c r="A964" s="16">
        <v>44153</v>
      </c>
      <c r="B964" s="1" t="s">
        <v>459</v>
      </c>
      <c r="C964" s="1">
        <v>11.7</v>
      </c>
      <c r="D964" s="1">
        <v>53</v>
      </c>
    </row>
    <row r="965" spans="1:4">
      <c r="A965" s="16">
        <v>44154</v>
      </c>
      <c r="B965" s="1" t="s">
        <v>459</v>
      </c>
      <c r="C965" s="1">
        <v>10.7</v>
      </c>
      <c r="D965" s="1">
        <v>51.3</v>
      </c>
    </row>
    <row r="966" spans="1:4">
      <c r="A966" s="16">
        <v>44155</v>
      </c>
      <c r="B966" s="1" t="s">
        <v>459</v>
      </c>
      <c r="C966" s="1">
        <v>9.1999999999999993</v>
      </c>
      <c r="D966" s="1">
        <v>48.5</v>
      </c>
    </row>
    <row r="967" spans="1:4">
      <c r="A967" s="16">
        <v>44156</v>
      </c>
      <c r="B967" s="1" t="s">
        <v>459</v>
      </c>
      <c r="C967" s="1">
        <v>8.5</v>
      </c>
      <c r="D967" s="1">
        <v>47.3</v>
      </c>
    </row>
    <row r="968" spans="1:4">
      <c r="A968" s="16">
        <v>44157</v>
      </c>
      <c r="B968" s="1" t="s">
        <v>459</v>
      </c>
      <c r="C968" s="1">
        <v>8.6999999999999993</v>
      </c>
      <c r="D968" s="1">
        <v>47.6</v>
      </c>
    </row>
    <row r="969" spans="1:4">
      <c r="A969" s="16">
        <v>44158</v>
      </c>
      <c r="B969" s="1" t="s">
        <v>459</v>
      </c>
      <c r="C969" s="1">
        <v>9.4</v>
      </c>
      <c r="D969" s="1">
        <v>48.9</v>
      </c>
    </row>
    <row r="970" spans="1:4">
      <c r="A970" s="16">
        <v>44159</v>
      </c>
      <c r="B970" s="1" t="s">
        <v>459</v>
      </c>
      <c r="C970" s="1">
        <v>9.1</v>
      </c>
      <c r="D970" s="1">
        <v>48.4</v>
      </c>
    </row>
    <row r="971" spans="1:4">
      <c r="A971" s="16">
        <v>44160</v>
      </c>
      <c r="B971" s="1" t="s">
        <v>459</v>
      </c>
      <c r="C971" s="1">
        <v>9.1</v>
      </c>
      <c r="D971" s="1">
        <v>48.3</v>
      </c>
    </row>
    <row r="972" spans="1:4">
      <c r="A972" s="16">
        <v>44161</v>
      </c>
      <c r="B972" s="1" t="s">
        <v>459</v>
      </c>
      <c r="C972" s="1">
        <v>8.5</v>
      </c>
      <c r="D972" s="1">
        <v>47.3</v>
      </c>
    </row>
    <row r="973" spans="1:4">
      <c r="A973" s="16">
        <v>44162</v>
      </c>
      <c r="B973" s="1" t="s">
        <v>459</v>
      </c>
      <c r="C973" s="1">
        <v>7.9</v>
      </c>
      <c r="D973" s="1">
        <v>46.3</v>
      </c>
    </row>
    <row r="974" spans="1:4">
      <c r="A974" s="16">
        <v>44163</v>
      </c>
      <c r="B974" s="1" t="s">
        <v>459</v>
      </c>
      <c r="C974" s="1">
        <v>8</v>
      </c>
      <c r="D974" s="1">
        <v>46.3</v>
      </c>
    </row>
    <row r="975" spans="1:4">
      <c r="A975" s="16">
        <v>44164</v>
      </c>
      <c r="B975" s="1" t="s">
        <v>459</v>
      </c>
      <c r="C975" s="1">
        <v>8.1</v>
      </c>
      <c r="D975" s="1">
        <v>46.7</v>
      </c>
    </row>
    <row r="976" spans="1:4">
      <c r="A976" s="16">
        <v>44165</v>
      </c>
      <c r="B976" s="1" t="s">
        <v>459</v>
      </c>
      <c r="C976" s="1">
        <v>8.3000000000000007</v>
      </c>
      <c r="D976" s="1">
        <v>47</v>
      </c>
    </row>
    <row r="977" spans="1:4">
      <c r="A977" s="16">
        <v>44166</v>
      </c>
      <c r="B977" s="1" t="s">
        <v>459</v>
      </c>
      <c r="C977" s="1">
        <v>8.4</v>
      </c>
      <c r="D977" s="1">
        <v>47.2</v>
      </c>
    </row>
    <row r="978" spans="1:4">
      <c r="A978" s="16">
        <v>44167</v>
      </c>
      <c r="B978" s="1" t="s">
        <v>459</v>
      </c>
      <c r="C978" s="1">
        <v>8.4</v>
      </c>
      <c r="D978" s="1">
        <v>47.1</v>
      </c>
    </row>
    <row r="979" spans="1:4">
      <c r="A979" s="16">
        <v>44168</v>
      </c>
      <c r="B979" s="1" t="s">
        <v>459</v>
      </c>
      <c r="C979" s="1">
        <v>8.5</v>
      </c>
      <c r="D979" s="1">
        <v>47.3</v>
      </c>
    </row>
    <row r="980" spans="1:4">
      <c r="A980" s="16">
        <v>44169</v>
      </c>
      <c r="B980" s="1" t="s">
        <v>459</v>
      </c>
      <c r="C980" s="1">
        <v>8.6999999999999993</v>
      </c>
      <c r="D980" s="1">
        <v>47.7</v>
      </c>
    </row>
    <row r="981" spans="1:4">
      <c r="A981" s="16">
        <v>44170</v>
      </c>
      <c r="B981" s="1" t="s">
        <v>459</v>
      </c>
      <c r="C981" s="1">
        <v>8.6</v>
      </c>
      <c r="D981" s="1">
        <v>47.5</v>
      </c>
    </row>
    <row r="982" spans="1:4">
      <c r="A982" s="16">
        <v>44171</v>
      </c>
      <c r="B982" s="1" t="s">
        <v>459</v>
      </c>
      <c r="C982" s="1">
        <v>9.1</v>
      </c>
      <c r="D982" s="1">
        <v>48.4</v>
      </c>
    </row>
    <row r="983" spans="1:4">
      <c r="A983" s="16">
        <v>44172</v>
      </c>
      <c r="B983" s="1" t="s">
        <v>459</v>
      </c>
      <c r="C983" s="1">
        <v>9.1999999999999993</v>
      </c>
      <c r="D983" s="1">
        <v>48.6</v>
      </c>
    </row>
    <row r="984" spans="1:4">
      <c r="A984" s="16">
        <v>44173</v>
      </c>
      <c r="B984" s="1" t="s">
        <v>459</v>
      </c>
      <c r="C984" s="1">
        <v>8.5</v>
      </c>
      <c r="D984" s="1">
        <v>47.3</v>
      </c>
    </row>
    <row r="985" spans="1:4">
      <c r="A985" s="16">
        <v>44174</v>
      </c>
      <c r="B985" s="1" t="s">
        <v>459</v>
      </c>
      <c r="C985" s="1">
        <v>8.6</v>
      </c>
      <c r="D985" s="1">
        <v>47.5</v>
      </c>
    </row>
    <row r="986" spans="1:4">
      <c r="A986" s="16">
        <v>44175</v>
      </c>
      <c r="B986" s="1" t="s">
        <v>459</v>
      </c>
      <c r="C986" s="1">
        <v>8.8000000000000007</v>
      </c>
      <c r="D986" s="1">
        <v>47.8</v>
      </c>
    </row>
    <row r="987" spans="1:4">
      <c r="A987" s="16">
        <v>44176</v>
      </c>
      <c r="B987" s="1" t="s">
        <v>459</v>
      </c>
      <c r="C987" s="1">
        <v>8.1999999999999993</v>
      </c>
      <c r="D987" s="1">
        <v>46.8</v>
      </c>
    </row>
    <row r="988" spans="1:4">
      <c r="A988" s="16">
        <v>44177</v>
      </c>
      <c r="B988" s="1" t="s">
        <v>459</v>
      </c>
      <c r="C988" s="1">
        <v>9.1999999999999993</v>
      </c>
      <c r="D988" s="1">
        <v>48.5</v>
      </c>
    </row>
    <row r="989" spans="1:4">
      <c r="A989" s="16">
        <v>44178</v>
      </c>
      <c r="B989" s="1" t="s">
        <v>459</v>
      </c>
      <c r="C989" s="1">
        <v>9.3000000000000007</v>
      </c>
      <c r="D989" s="1">
        <v>48.7</v>
      </c>
    </row>
    <row r="990" spans="1:4">
      <c r="A990" s="16">
        <v>44179</v>
      </c>
      <c r="B990" s="1" t="s">
        <v>459</v>
      </c>
      <c r="C990" s="1">
        <v>8.6</v>
      </c>
      <c r="D990" s="1">
        <v>47.5</v>
      </c>
    </row>
    <row r="991" spans="1:4">
      <c r="A991" s="16">
        <v>44180</v>
      </c>
      <c r="B991" s="1" t="s">
        <v>459</v>
      </c>
      <c r="C991" s="1">
        <v>8.4</v>
      </c>
      <c r="D991" s="1">
        <v>47.2</v>
      </c>
    </row>
    <row r="992" spans="1:4">
      <c r="A992" s="16">
        <v>44181</v>
      </c>
      <c r="B992" s="1" t="s">
        <v>459</v>
      </c>
      <c r="C992" s="1">
        <v>8.6</v>
      </c>
      <c r="D992" s="1">
        <v>47.5</v>
      </c>
    </row>
    <row r="993" spans="1:4">
      <c r="A993" s="16">
        <v>44182</v>
      </c>
      <c r="B993" s="1" t="s">
        <v>459</v>
      </c>
      <c r="C993" s="1">
        <v>9.6</v>
      </c>
      <c r="D993" s="1">
        <v>49.2</v>
      </c>
    </row>
    <row r="994" spans="1:4">
      <c r="A994" s="16">
        <v>44183</v>
      </c>
      <c r="B994" s="1" t="s">
        <v>459</v>
      </c>
      <c r="C994" s="1">
        <v>8.3000000000000007</v>
      </c>
      <c r="D994" s="1">
        <v>46.9</v>
      </c>
    </row>
    <row r="995" spans="1:4">
      <c r="A995" s="16">
        <v>44184</v>
      </c>
      <c r="B995" s="1" t="s">
        <v>459</v>
      </c>
      <c r="C995" s="1">
        <v>7.9</v>
      </c>
      <c r="D995" s="1">
        <v>46.3</v>
      </c>
    </row>
    <row r="996" spans="1:4">
      <c r="A996" s="16">
        <v>44185</v>
      </c>
      <c r="B996" s="1" t="s">
        <v>459</v>
      </c>
      <c r="C996" s="1">
        <v>8.1999999999999993</v>
      </c>
      <c r="D996" s="1">
        <v>46.7</v>
      </c>
    </row>
    <row r="997" spans="1:4">
      <c r="A997" s="16">
        <v>44235</v>
      </c>
      <c r="B997" s="1" t="s">
        <v>459</v>
      </c>
      <c r="C997" s="1">
        <v>9.1</v>
      </c>
      <c r="D997" s="1">
        <v>48.3</v>
      </c>
    </row>
    <row r="998" spans="1:4">
      <c r="A998" s="16">
        <v>44236</v>
      </c>
      <c r="B998" s="1" t="s">
        <v>459</v>
      </c>
      <c r="C998" s="1">
        <v>10.1</v>
      </c>
      <c r="D998" s="1">
        <v>50.2</v>
      </c>
    </row>
    <row r="999" spans="1:4">
      <c r="A999" s="16">
        <v>44237</v>
      </c>
      <c r="B999" s="1" t="s">
        <v>459</v>
      </c>
      <c r="C999" s="1">
        <v>10.4</v>
      </c>
      <c r="D999" s="1">
        <v>50.7</v>
      </c>
    </row>
    <row r="1000" spans="1:4">
      <c r="A1000" s="16">
        <v>44238</v>
      </c>
      <c r="B1000" s="1" t="s">
        <v>459</v>
      </c>
      <c r="C1000" s="1">
        <v>10.199999999999999</v>
      </c>
      <c r="D1000" s="1">
        <v>50.4</v>
      </c>
    </row>
    <row r="1001" spans="1:4">
      <c r="A1001" s="16">
        <v>44239</v>
      </c>
      <c r="B1001" s="1" t="s">
        <v>459</v>
      </c>
      <c r="C1001" s="1">
        <v>10</v>
      </c>
      <c r="D1001" s="1">
        <v>50</v>
      </c>
    </row>
    <row r="1002" spans="1:4">
      <c r="A1002" s="16">
        <v>44240</v>
      </c>
      <c r="B1002" s="1" t="s">
        <v>459</v>
      </c>
      <c r="C1002" s="1">
        <v>10.199999999999999</v>
      </c>
      <c r="D1002" s="1">
        <v>50.3</v>
      </c>
    </row>
    <row r="1003" spans="1:4">
      <c r="A1003" s="16">
        <v>44241</v>
      </c>
      <c r="B1003" s="1" t="s">
        <v>459</v>
      </c>
      <c r="C1003" s="1">
        <v>9.1999999999999993</v>
      </c>
      <c r="D1003" s="1">
        <v>48.6</v>
      </c>
    </row>
    <row r="1004" spans="1:4">
      <c r="A1004" s="16">
        <v>44242</v>
      </c>
      <c r="B1004" s="1" t="s">
        <v>459</v>
      </c>
      <c r="C1004" s="1">
        <v>9.6</v>
      </c>
      <c r="D1004" s="1">
        <v>49.2</v>
      </c>
    </row>
    <row r="1005" spans="1:4">
      <c r="A1005" s="16">
        <v>44243</v>
      </c>
      <c r="B1005" s="1" t="s">
        <v>459</v>
      </c>
      <c r="C1005" s="1">
        <v>9.5</v>
      </c>
      <c r="D1005" s="1">
        <v>49</v>
      </c>
    </row>
    <row r="1006" spans="1:4">
      <c r="A1006" s="16">
        <v>44244</v>
      </c>
      <c r="B1006" s="1" t="s">
        <v>459</v>
      </c>
      <c r="C1006" s="1">
        <v>8.8000000000000007</v>
      </c>
      <c r="D1006" s="1">
        <v>47.8</v>
      </c>
    </row>
    <row r="1007" spans="1:4">
      <c r="A1007" s="16">
        <v>44245</v>
      </c>
      <c r="B1007" s="1" t="s">
        <v>459</v>
      </c>
      <c r="C1007" s="1">
        <v>8.5</v>
      </c>
      <c r="D1007" s="1">
        <v>47.2</v>
      </c>
    </row>
    <row r="1008" spans="1:4">
      <c r="A1008" s="16">
        <v>44246</v>
      </c>
      <c r="B1008" s="1" t="s">
        <v>459</v>
      </c>
      <c r="C1008" s="1">
        <v>9.3000000000000007</v>
      </c>
      <c r="D1008" s="1">
        <v>48.8</v>
      </c>
    </row>
    <row r="1009" spans="1:4">
      <c r="A1009" s="16">
        <v>44247</v>
      </c>
      <c r="B1009" s="1" t="s">
        <v>459</v>
      </c>
      <c r="C1009" s="1">
        <v>9.9</v>
      </c>
      <c r="D1009" s="1">
        <v>49.9</v>
      </c>
    </row>
    <row r="1010" spans="1:4">
      <c r="A1010" s="16">
        <v>44248</v>
      </c>
      <c r="B1010" s="1" t="s">
        <v>459</v>
      </c>
      <c r="C1010" s="1">
        <v>9.5</v>
      </c>
      <c r="D1010" s="1">
        <v>49</v>
      </c>
    </row>
    <row r="1011" spans="1:4">
      <c r="A1011" s="16">
        <v>44249</v>
      </c>
      <c r="B1011" s="1" t="s">
        <v>459</v>
      </c>
      <c r="C1011" s="1">
        <v>10.199999999999999</v>
      </c>
      <c r="D1011" s="1">
        <v>50.3</v>
      </c>
    </row>
    <row r="1012" spans="1:4">
      <c r="A1012" s="16">
        <v>44250</v>
      </c>
      <c r="B1012" s="1" t="s">
        <v>459</v>
      </c>
      <c r="C1012" s="1">
        <v>10.9</v>
      </c>
      <c r="D1012" s="1">
        <v>51.6</v>
      </c>
    </row>
    <row r="1013" spans="1:4">
      <c r="A1013" s="16">
        <v>44251</v>
      </c>
      <c r="B1013" s="1" t="s">
        <v>459</v>
      </c>
      <c r="C1013" s="1">
        <v>9.8000000000000007</v>
      </c>
      <c r="D1013" s="1">
        <v>49.7</v>
      </c>
    </row>
    <row r="1014" spans="1:4">
      <c r="A1014" s="16">
        <v>44252</v>
      </c>
      <c r="B1014" s="1" t="s">
        <v>459</v>
      </c>
      <c r="C1014" s="1">
        <v>9.1</v>
      </c>
      <c r="D1014" s="1">
        <v>48.3</v>
      </c>
    </row>
    <row r="1015" spans="1:4">
      <c r="A1015" s="16">
        <v>44253</v>
      </c>
      <c r="B1015" s="1" t="s">
        <v>459</v>
      </c>
      <c r="C1015" s="1">
        <v>9.4</v>
      </c>
      <c r="D1015" s="1">
        <v>49</v>
      </c>
    </row>
    <row r="1016" spans="1:4">
      <c r="A1016" s="16">
        <v>44254</v>
      </c>
      <c r="B1016" s="1" t="s">
        <v>459</v>
      </c>
      <c r="C1016" s="1">
        <v>9.3000000000000007</v>
      </c>
      <c r="D1016" s="1">
        <v>48.8</v>
      </c>
    </row>
    <row r="1017" spans="1:4">
      <c r="A1017" s="16">
        <v>44255</v>
      </c>
      <c r="B1017" s="1" t="s">
        <v>459</v>
      </c>
      <c r="C1017" s="1">
        <v>9.5</v>
      </c>
      <c r="D1017" s="1">
        <v>49.2</v>
      </c>
    </row>
    <row r="1018" spans="1:4">
      <c r="A1018" s="16">
        <v>44256</v>
      </c>
      <c r="B1018" s="1" t="s">
        <v>459</v>
      </c>
      <c r="C1018" s="1">
        <v>10</v>
      </c>
      <c r="D1018" s="1">
        <v>50.1</v>
      </c>
    </row>
    <row r="1019" spans="1:4">
      <c r="A1019" s="16">
        <v>44257</v>
      </c>
      <c r="B1019" s="1" t="s">
        <v>459</v>
      </c>
      <c r="C1019" s="1">
        <v>10.1</v>
      </c>
      <c r="D1019" s="1">
        <v>50.1</v>
      </c>
    </row>
    <row r="1020" spans="1:4">
      <c r="A1020" s="16">
        <v>44258</v>
      </c>
      <c r="B1020" s="1" t="s">
        <v>459</v>
      </c>
      <c r="C1020" s="1">
        <v>10.3</v>
      </c>
      <c r="D1020" s="1">
        <v>50.6</v>
      </c>
    </row>
    <row r="1021" spans="1:4">
      <c r="A1021" s="16">
        <v>44259</v>
      </c>
      <c r="B1021" s="1" t="s">
        <v>459</v>
      </c>
      <c r="C1021" s="1">
        <v>10.6</v>
      </c>
      <c r="D1021" s="1">
        <v>51.1</v>
      </c>
    </row>
    <row r="1022" spans="1:4">
      <c r="A1022" s="16">
        <v>44260</v>
      </c>
      <c r="B1022" s="1" t="s">
        <v>459</v>
      </c>
      <c r="C1022" s="1">
        <v>10.7</v>
      </c>
      <c r="D1022" s="1">
        <v>51.2</v>
      </c>
    </row>
    <row r="1023" spans="1:4">
      <c r="A1023" s="16">
        <v>44261</v>
      </c>
      <c r="B1023" s="1" t="s">
        <v>459</v>
      </c>
      <c r="C1023" s="1">
        <v>11.1</v>
      </c>
      <c r="D1023" s="1">
        <v>51.9</v>
      </c>
    </row>
    <row r="1024" spans="1:4">
      <c r="A1024" s="16">
        <v>44262</v>
      </c>
      <c r="B1024" s="1" t="s">
        <v>459</v>
      </c>
      <c r="C1024" s="1">
        <v>10.6</v>
      </c>
      <c r="D1024" s="1">
        <v>51</v>
      </c>
    </row>
    <row r="1025" spans="1:4">
      <c r="A1025" s="16">
        <v>44263</v>
      </c>
      <c r="B1025" s="1" t="s">
        <v>459</v>
      </c>
      <c r="C1025" s="1">
        <v>10.5</v>
      </c>
      <c r="D1025" s="1">
        <v>50.9</v>
      </c>
    </row>
    <row r="1026" spans="1:4">
      <c r="A1026" s="16">
        <v>44264</v>
      </c>
      <c r="B1026" s="1" t="s">
        <v>459</v>
      </c>
      <c r="C1026" s="1">
        <v>9.9</v>
      </c>
      <c r="D1026" s="1">
        <v>49.9</v>
      </c>
    </row>
    <row r="1027" spans="1:4">
      <c r="A1027" s="16">
        <v>44265</v>
      </c>
      <c r="B1027" s="1" t="s">
        <v>459</v>
      </c>
      <c r="C1027" s="1">
        <v>9.8000000000000007</v>
      </c>
      <c r="D1027" s="1">
        <v>49.6</v>
      </c>
    </row>
    <row r="1028" spans="1:4">
      <c r="A1028" s="16">
        <v>44266</v>
      </c>
      <c r="B1028" s="1" t="s">
        <v>459</v>
      </c>
      <c r="C1028" s="1">
        <v>10</v>
      </c>
      <c r="D1028" s="1">
        <v>50</v>
      </c>
    </row>
    <row r="1029" spans="1:4">
      <c r="A1029" s="16">
        <v>44267</v>
      </c>
      <c r="B1029" s="1" t="s">
        <v>459</v>
      </c>
      <c r="C1029" s="1">
        <v>10.6</v>
      </c>
      <c r="D1029" s="1">
        <v>51</v>
      </c>
    </row>
    <row r="1030" spans="1:4">
      <c r="A1030" s="16">
        <v>44268</v>
      </c>
      <c r="B1030" s="1" t="s">
        <v>459</v>
      </c>
      <c r="C1030" s="1">
        <v>10.9</v>
      </c>
      <c r="D1030" s="1">
        <v>51.6</v>
      </c>
    </row>
    <row r="1031" spans="1:4">
      <c r="A1031" s="16">
        <v>44269</v>
      </c>
      <c r="B1031" s="1" t="s">
        <v>459</v>
      </c>
      <c r="C1031" s="1">
        <v>10.3</v>
      </c>
      <c r="D1031" s="1">
        <v>50.5</v>
      </c>
    </row>
    <row r="1032" spans="1:4">
      <c r="A1032" s="16">
        <v>44270</v>
      </c>
      <c r="B1032" s="1" t="s">
        <v>459</v>
      </c>
      <c r="C1032" s="1">
        <v>8.9</v>
      </c>
      <c r="D1032" s="1">
        <v>48</v>
      </c>
    </row>
    <row r="1033" spans="1:4">
      <c r="A1033" s="16">
        <v>44271</v>
      </c>
      <c r="B1033" s="1" t="s">
        <v>459</v>
      </c>
      <c r="C1033" s="1">
        <v>9.1999999999999993</v>
      </c>
      <c r="D1033" s="1">
        <v>48.5</v>
      </c>
    </row>
    <row r="1034" spans="1:4">
      <c r="A1034" s="16">
        <v>44272</v>
      </c>
      <c r="B1034" s="1" t="s">
        <v>459</v>
      </c>
      <c r="C1034" s="1">
        <v>10.6</v>
      </c>
      <c r="D1034" s="1">
        <v>51.1</v>
      </c>
    </row>
    <row r="1035" spans="1:4">
      <c r="A1035" s="16">
        <v>44273</v>
      </c>
      <c r="B1035" s="1" t="s">
        <v>459</v>
      </c>
      <c r="C1035" s="1">
        <v>10.3</v>
      </c>
      <c r="D1035" s="1">
        <v>50.6</v>
      </c>
    </row>
    <row r="1036" spans="1:4">
      <c r="A1036" s="16">
        <v>44274</v>
      </c>
      <c r="B1036" s="1" t="s">
        <v>459</v>
      </c>
      <c r="C1036" s="1">
        <v>10.8</v>
      </c>
      <c r="D1036" s="1">
        <v>51.5</v>
      </c>
    </row>
    <row r="1037" spans="1:4">
      <c r="A1037" s="16">
        <v>44275</v>
      </c>
      <c r="B1037" s="1" t="s">
        <v>459</v>
      </c>
      <c r="C1037" s="1">
        <v>11.3</v>
      </c>
      <c r="D1037" s="1">
        <v>52.4</v>
      </c>
    </row>
    <row r="1038" spans="1:4">
      <c r="A1038" s="16">
        <v>44276</v>
      </c>
      <c r="B1038" s="1" t="s">
        <v>459</v>
      </c>
      <c r="C1038" s="1">
        <v>10.9</v>
      </c>
      <c r="D1038" s="1">
        <v>51.7</v>
      </c>
    </row>
    <row r="1039" spans="1:4">
      <c r="A1039" s="16">
        <v>44277</v>
      </c>
      <c r="B1039" s="1" t="s">
        <v>459</v>
      </c>
      <c r="C1039" s="1">
        <v>11.7</v>
      </c>
      <c r="D1039" s="1">
        <v>53.1</v>
      </c>
    </row>
    <row r="1040" spans="1:4">
      <c r="A1040" s="16">
        <v>44278</v>
      </c>
      <c r="B1040" s="1" t="s">
        <v>459</v>
      </c>
      <c r="C1040" s="1">
        <v>11.6</v>
      </c>
      <c r="D1040" s="1">
        <v>52.8</v>
      </c>
    </row>
    <row r="1041" spans="1:4">
      <c r="A1041" s="16">
        <v>44279</v>
      </c>
      <c r="B1041" s="1" t="s">
        <v>459</v>
      </c>
      <c r="C1041" s="1">
        <v>11</v>
      </c>
      <c r="D1041" s="1">
        <v>51.8</v>
      </c>
    </row>
    <row r="1042" spans="1:4">
      <c r="A1042" s="16">
        <v>44280</v>
      </c>
      <c r="B1042" s="1" t="s">
        <v>459</v>
      </c>
      <c r="C1042" s="1">
        <v>12</v>
      </c>
      <c r="D1042" s="1">
        <v>53.7</v>
      </c>
    </row>
    <row r="1043" spans="1:4">
      <c r="A1043" s="16">
        <v>44281</v>
      </c>
      <c r="B1043" s="1" t="s">
        <v>459</v>
      </c>
      <c r="C1043" s="1">
        <v>11.9</v>
      </c>
      <c r="D1043" s="1">
        <v>53.4</v>
      </c>
    </row>
    <row r="1044" spans="1:4">
      <c r="A1044" s="16">
        <v>44282</v>
      </c>
      <c r="B1044" s="1" t="s">
        <v>459</v>
      </c>
      <c r="C1044" s="1">
        <v>12.5</v>
      </c>
      <c r="D1044" s="1">
        <v>54.5</v>
      </c>
    </row>
    <row r="1045" spans="1:4">
      <c r="A1045" s="16">
        <v>44283</v>
      </c>
      <c r="B1045" s="1" t="s">
        <v>459</v>
      </c>
      <c r="C1045" s="1">
        <v>13.4</v>
      </c>
      <c r="D1045" s="1">
        <v>56</v>
      </c>
    </row>
    <row r="1046" spans="1:4">
      <c r="A1046" s="16">
        <v>44284</v>
      </c>
      <c r="B1046" s="1" t="s">
        <v>459</v>
      </c>
      <c r="C1046" s="1">
        <v>13.1</v>
      </c>
      <c r="D1046" s="1">
        <v>55.5</v>
      </c>
    </row>
    <row r="1047" spans="1:4">
      <c r="A1047" s="16">
        <v>44285</v>
      </c>
      <c r="B1047" s="1" t="s">
        <v>459</v>
      </c>
      <c r="C1047" s="1">
        <v>12</v>
      </c>
      <c r="D1047" s="1">
        <v>53.6</v>
      </c>
    </row>
    <row r="1048" spans="1:4">
      <c r="A1048" s="16">
        <v>44286</v>
      </c>
      <c r="B1048" s="1" t="s">
        <v>459</v>
      </c>
      <c r="C1048" s="1">
        <v>12.6</v>
      </c>
      <c r="D1048" s="1">
        <v>54.7</v>
      </c>
    </row>
    <row r="1049" spans="1:4">
      <c r="A1049" s="16">
        <v>44287</v>
      </c>
      <c r="B1049" s="1" t="s">
        <v>459</v>
      </c>
      <c r="C1049" s="1">
        <v>13.6</v>
      </c>
      <c r="D1049" s="1">
        <v>56.5</v>
      </c>
    </row>
    <row r="1050" spans="1:4">
      <c r="A1050" s="16">
        <v>44288</v>
      </c>
      <c r="B1050" s="1" t="s">
        <v>459</v>
      </c>
      <c r="C1050" s="1">
        <v>13.8</v>
      </c>
      <c r="D1050" s="1">
        <v>56.8</v>
      </c>
    </row>
    <row r="1051" spans="1:4">
      <c r="A1051" s="16">
        <v>44289</v>
      </c>
      <c r="B1051" s="1" t="s">
        <v>459</v>
      </c>
      <c r="C1051" s="1">
        <v>13.5</v>
      </c>
      <c r="D1051" s="1">
        <v>56.2</v>
      </c>
    </row>
    <row r="1052" spans="1:4">
      <c r="A1052" s="16">
        <v>44290</v>
      </c>
      <c r="B1052" s="1" t="s">
        <v>459</v>
      </c>
      <c r="C1052" s="1">
        <v>13.7</v>
      </c>
      <c r="D1052" s="1">
        <v>56.7</v>
      </c>
    </row>
    <row r="1053" spans="1:4">
      <c r="A1053" s="16">
        <v>44291</v>
      </c>
      <c r="B1053" s="1" t="s">
        <v>459</v>
      </c>
      <c r="C1053" s="1">
        <v>14.4</v>
      </c>
      <c r="D1053" s="1">
        <v>57.9</v>
      </c>
    </row>
    <row r="1054" spans="1:4">
      <c r="A1054" s="16">
        <v>44292</v>
      </c>
      <c r="B1054" s="1" t="s">
        <v>459</v>
      </c>
      <c r="C1054" s="1">
        <v>14</v>
      </c>
      <c r="D1054" s="1">
        <v>57.2</v>
      </c>
    </row>
    <row r="1055" spans="1:4">
      <c r="A1055" s="16">
        <v>44293</v>
      </c>
      <c r="B1055" s="1" t="s">
        <v>459</v>
      </c>
      <c r="C1055" s="1">
        <v>14.2</v>
      </c>
      <c r="D1055" s="1">
        <v>57.6</v>
      </c>
    </row>
    <row r="1056" spans="1:4">
      <c r="A1056" s="16">
        <v>44294</v>
      </c>
      <c r="B1056" s="1" t="s">
        <v>459</v>
      </c>
      <c r="C1056" s="1">
        <v>13.8</v>
      </c>
      <c r="D1056" s="1">
        <v>56.8</v>
      </c>
    </row>
    <row r="1057" spans="1:4">
      <c r="A1057" s="16">
        <v>44295</v>
      </c>
      <c r="B1057" s="1" t="s">
        <v>459</v>
      </c>
      <c r="C1057" s="1">
        <v>13.7</v>
      </c>
      <c r="D1057" s="1">
        <v>56.7</v>
      </c>
    </row>
    <row r="1058" spans="1:4">
      <c r="A1058" s="16">
        <v>44296</v>
      </c>
      <c r="B1058" s="1" t="s">
        <v>459</v>
      </c>
      <c r="C1058" s="1">
        <v>14.2</v>
      </c>
      <c r="D1058" s="1">
        <v>57.6</v>
      </c>
    </row>
    <row r="1059" spans="1:4">
      <c r="A1059" s="16">
        <v>44297</v>
      </c>
      <c r="B1059" s="1" t="s">
        <v>459</v>
      </c>
      <c r="C1059" s="1">
        <v>14.1</v>
      </c>
      <c r="D1059" s="1">
        <v>57.3</v>
      </c>
    </row>
    <row r="1060" spans="1:4">
      <c r="A1060" s="16">
        <v>44298</v>
      </c>
      <c r="B1060" s="1" t="s">
        <v>459</v>
      </c>
      <c r="C1060" s="1">
        <v>14.3</v>
      </c>
      <c r="D1060" s="1">
        <v>57.7</v>
      </c>
    </row>
    <row r="1061" spans="1:4">
      <c r="A1061" s="16">
        <v>44299</v>
      </c>
      <c r="B1061" s="1" t="s">
        <v>459</v>
      </c>
      <c r="C1061" s="1">
        <v>14</v>
      </c>
      <c r="D1061" s="1">
        <v>57.2</v>
      </c>
    </row>
    <row r="1062" spans="1:4">
      <c r="A1062" s="16">
        <v>44557</v>
      </c>
      <c r="B1062" s="1" t="s">
        <v>459</v>
      </c>
      <c r="C1062" s="1">
        <v>7.1</v>
      </c>
      <c r="D1062" s="1">
        <v>44.8</v>
      </c>
    </row>
    <row r="1063" spans="1:4">
      <c r="A1063" s="16">
        <v>44558</v>
      </c>
      <c r="B1063" s="1" t="s">
        <v>459</v>
      </c>
      <c r="C1063" s="1">
        <v>6.9</v>
      </c>
      <c r="D1063" s="1">
        <v>44.5</v>
      </c>
    </row>
    <row r="1064" spans="1:4">
      <c r="A1064" s="16">
        <v>44559</v>
      </c>
      <c r="B1064" s="1" t="s">
        <v>459</v>
      </c>
      <c r="C1064" s="1">
        <v>6.6</v>
      </c>
      <c r="D1064" s="1">
        <v>43.8</v>
      </c>
    </row>
    <row r="1065" spans="1:4">
      <c r="A1065" s="16">
        <v>44560</v>
      </c>
      <c r="B1065" s="1" t="s">
        <v>459</v>
      </c>
      <c r="C1065" s="1">
        <v>6.8</v>
      </c>
      <c r="D1065" s="1">
        <v>44.3</v>
      </c>
    </row>
    <row r="1066" spans="1:4">
      <c r="A1066" s="16">
        <v>44561</v>
      </c>
      <c r="B1066" s="1" t="s">
        <v>459</v>
      </c>
      <c r="C1066" s="1">
        <v>7.4</v>
      </c>
      <c r="D1066" s="1">
        <v>45.4</v>
      </c>
    </row>
    <row r="1067" spans="1:4">
      <c r="A1067" s="16">
        <v>44562</v>
      </c>
      <c r="B1067" s="1" t="s">
        <v>459</v>
      </c>
      <c r="C1067" s="1">
        <v>6.4</v>
      </c>
      <c r="D1067" s="1">
        <v>43.5</v>
      </c>
    </row>
    <row r="1068" spans="1:4">
      <c r="A1068" s="16">
        <v>44563</v>
      </c>
      <c r="B1068" s="1" t="s">
        <v>459</v>
      </c>
      <c r="C1068" s="1">
        <v>6.2</v>
      </c>
      <c r="D1068" s="1">
        <v>43.2</v>
      </c>
    </row>
    <row r="1069" spans="1:4">
      <c r="A1069" s="16">
        <v>44564</v>
      </c>
      <c r="B1069" s="1" t="s">
        <v>459</v>
      </c>
      <c r="C1069" s="1">
        <v>7.6</v>
      </c>
      <c r="D1069" s="1">
        <v>45.6</v>
      </c>
    </row>
    <row r="1070" spans="1:4">
      <c r="A1070" s="16">
        <v>44565</v>
      </c>
      <c r="B1070" s="1" t="s">
        <v>459</v>
      </c>
      <c r="C1070" s="1">
        <v>9.5</v>
      </c>
      <c r="D1070" s="1">
        <v>49.1</v>
      </c>
    </row>
    <row r="1071" spans="1:4">
      <c r="A1071" s="16">
        <v>44566</v>
      </c>
      <c r="B1071" s="1" t="s">
        <v>459</v>
      </c>
      <c r="C1071" s="1">
        <v>9.6999999999999993</v>
      </c>
      <c r="D1071" s="1">
        <v>49.5</v>
      </c>
    </row>
    <row r="1072" spans="1:4">
      <c r="A1072" s="16">
        <v>44567</v>
      </c>
      <c r="B1072" s="1" t="s">
        <v>459</v>
      </c>
      <c r="C1072" s="1">
        <v>9.6999999999999993</v>
      </c>
      <c r="D1072" s="1">
        <v>49.5</v>
      </c>
    </row>
    <row r="1073" spans="1:4">
      <c r="A1073" s="16">
        <v>44568</v>
      </c>
      <c r="B1073" s="1" t="s">
        <v>459</v>
      </c>
      <c r="C1073" s="1">
        <v>9.9</v>
      </c>
      <c r="D1073" s="1">
        <v>49.8</v>
      </c>
    </row>
    <row r="1074" spans="1:4">
      <c r="A1074" s="16">
        <v>44569</v>
      </c>
      <c r="B1074" s="1" t="s">
        <v>459</v>
      </c>
      <c r="C1074" s="1">
        <v>8.9</v>
      </c>
      <c r="D1074" s="1">
        <v>48</v>
      </c>
    </row>
    <row r="1075" spans="1:4">
      <c r="A1075" s="16">
        <v>44570</v>
      </c>
      <c r="B1075" s="1" t="s">
        <v>459</v>
      </c>
      <c r="C1075" s="1">
        <v>7.7</v>
      </c>
      <c r="D1075" s="1">
        <v>45.9</v>
      </c>
    </row>
    <row r="1076" spans="1:4">
      <c r="A1076" s="16">
        <v>44571</v>
      </c>
      <c r="B1076" s="1" t="s">
        <v>459</v>
      </c>
      <c r="C1076" s="1">
        <v>8.4</v>
      </c>
      <c r="D1076" s="1">
        <v>47.1</v>
      </c>
    </row>
    <row r="1077" spans="1:4">
      <c r="A1077" s="16">
        <v>44572</v>
      </c>
      <c r="B1077" s="1" t="s">
        <v>459</v>
      </c>
      <c r="C1077" s="1">
        <v>8.9</v>
      </c>
      <c r="D1077" s="1">
        <v>48</v>
      </c>
    </row>
    <row r="1078" spans="1:4">
      <c r="A1078" s="16">
        <v>44573</v>
      </c>
      <c r="B1078" s="1" t="s">
        <v>459</v>
      </c>
      <c r="C1078" s="1">
        <v>8.6</v>
      </c>
      <c r="D1078" s="1">
        <v>47.5</v>
      </c>
    </row>
    <row r="1079" spans="1:4">
      <c r="A1079" s="16">
        <v>44574</v>
      </c>
      <c r="B1079" s="1" t="s">
        <v>459</v>
      </c>
      <c r="C1079" s="1">
        <v>8.6999999999999993</v>
      </c>
      <c r="D1079" s="1">
        <v>47.6</v>
      </c>
    </row>
    <row r="1080" spans="1:4">
      <c r="A1080" s="16">
        <v>44575</v>
      </c>
      <c r="B1080" s="1" t="s">
        <v>459</v>
      </c>
      <c r="C1080" s="1">
        <v>8.6</v>
      </c>
      <c r="D1080" s="1">
        <v>47.4</v>
      </c>
    </row>
    <row r="1081" spans="1:4">
      <c r="A1081" s="16">
        <v>44576</v>
      </c>
      <c r="B1081" s="1" t="s">
        <v>459</v>
      </c>
      <c r="C1081" s="1">
        <v>8.5</v>
      </c>
      <c r="D1081" s="1">
        <v>47.3</v>
      </c>
    </row>
    <row r="1082" spans="1:4">
      <c r="A1082" s="16">
        <v>44577</v>
      </c>
      <c r="B1082" s="1" t="s">
        <v>459</v>
      </c>
      <c r="C1082" s="1">
        <v>8.1999999999999993</v>
      </c>
      <c r="D1082" s="1">
        <v>46.8</v>
      </c>
    </row>
    <row r="1083" spans="1:4">
      <c r="A1083" s="16">
        <v>44578</v>
      </c>
      <c r="B1083" s="1" t="s">
        <v>459</v>
      </c>
      <c r="C1083" s="1">
        <v>8.1</v>
      </c>
      <c r="D1083" s="1">
        <v>46.5</v>
      </c>
    </row>
    <row r="1084" spans="1:4">
      <c r="A1084" s="16">
        <v>44579</v>
      </c>
      <c r="B1084" s="1" t="s">
        <v>459</v>
      </c>
      <c r="C1084" s="1">
        <v>8.3000000000000007</v>
      </c>
      <c r="D1084" s="1">
        <v>46.9</v>
      </c>
    </row>
    <row r="1085" spans="1:4">
      <c r="A1085" s="16">
        <v>44580</v>
      </c>
      <c r="B1085" s="1" t="s">
        <v>459</v>
      </c>
      <c r="C1085" s="1">
        <v>8.5</v>
      </c>
      <c r="D1085" s="1">
        <v>47.4</v>
      </c>
    </row>
    <row r="1086" spans="1:4">
      <c r="A1086" s="16">
        <v>44581</v>
      </c>
      <c r="B1086" s="1" t="s">
        <v>459</v>
      </c>
      <c r="C1086" s="1">
        <v>9.1</v>
      </c>
      <c r="D1086" s="1">
        <v>48.5</v>
      </c>
    </row>
    <row r="1087" spans="1:4">
      <c r="A1087" s="16">
        <v>44582</v>
      </c>
      <c r="B1087" s="1" t="s">
        <v>459</v>
      </c>
      <c r="C1087" s="1">
        <v>9.1</v>
      </c>
      <c r="D1087" s="1">
        <v>48.3</v>
      </c>
    </row>
    <row r="1088" spans="1:4">
      <c r="A1088" s="16">
        <v>44583</v>
      </c>
      <c r="B1088" s="1" t="s">
        <v>459</v>
      </c>
      <c r="C1088" s="1">
        <v>8.9</v>
      </c>
      <c r="D1088" s="1">
        <v>48</v>
      </c>
    </row>
    <row r="1089" spans="1:4">
      <c r="A1089" s="16">
        <v>44584</v>
      </c>
      <c r="B1089" s="1" t="s">
        <v>459</v>
      </c>
      <c r="C1089" s="1">
        <v>8.6999999999999993</v>
      </c>
      <c r="D1089" s="1">
        <v>47.7</v>
      </c>
    </row>
    <row r="1090" spans="1:4">
      <c r="A1090" s="16">
        <v>44585</v>
      </c>
      <c r="B1090" s="1" t="s">
        <v>459</v>
      </c>
      <c r="C1090" s="1">
        <v>8.6999999999999993</v>
      </c>
      <c r="D1090" s="1">
        <v>47.6</v>
      </c>
    </row>
    <row r="1091" spans="1:4">
      <c r="A1091" s="16">
        <v>44586</v>
      </c>
      <c r="B1091" s="1" t="s">
        <v>459</v>
      </c>
      <c r="C1091" s="1">
        <v>8.3000000000000007</v>
      </c>
      <c r="D1091" s="1">
        <v>47</v>
      </c>
    </row>
    <row r="1092" spans="1:4">
      <c r="A1092" s="16">
        <v>44587</v>
      </c>
      <c r="B1092" s="1" t="s">
        <v>459</v>
      </c>
      <c r="C1092" s="1">
        <v>7.9</v>
      </c>
      <c r="D1092" s="1">
        <v>46.3</v>
      </c>
    </row>
    <row r="1093" spans="1:4">
      <c r="A1093" s="16">
        <v>44588</v>
      </c>
      <c r="B1093" s="1" t="s">
        <v>459</v>
      </c>
      <c r="C1093" s="1">
        <v>8</v>
      </c>
      <c r="D1093" s="1">
        <v>46.5</v>
      </c>
    </row>
    <row r="1094" spans="1:4">
      <c r="A1094" s="16">
        <v>44589</v>
      </c>
      <c r="B1094" s="1" t="s">
        <v>459</v>
      </c>
      <c r="C1094" s="1">
        <v>8.1</v>
      </c>
      <c r="D1094" s="1">
        <v>46.6</v>
      </c>
    </row>
    <row r="1095" spans="1:4">
      <c r="A1095" s="16">
        <v>44590</v>
      </c>
      <c r="B1095" s="1" t="s">
        <v>459</v>
      </c>
      <c r="C1095" s="1">
        <v>8.1999999999999993</v>
      </c>
      <c r="D1095" s="1">
        <v>46.8</v>
      </c>
    </row>
    <row r="1096" spans="1:4">
      <c r="A1096" s="16">
        <v>44591</v>
      </c>
      <c r="B1096" s="1" t="s">
        <v>459</v>
      </c>
      <c r="C1096" s="1">
        <v>8.1999999999999993</v>
      </c>
      <c r="D1096" s="1">
        <v>46.7</v>
      </c>
    </row>
    <row r="1097" spans="1:4">
      <c r="A1097" s="16">
        <v>44592</v>
      </c>
      <c r="B1097" s="1" t="s">
        <v>459</v>
      </c>
      <c r="C1097" s="1">
        <v>8.4</v>
      </c>
      <c r="D1097" s="1">
        <v>47.1</v>
      </c>
    </row>
    <row r="1098" spans="1:4">
      <c r="A1098" s="16">
        <v>44593</v>
      </c>
      <c r="B1098" s="1" t="s">
        <v>459</v>
      </c>
      <c r="C1098" s="1">
        <v>7.8</v>
      </c>
      <c r="D1098" s="1">
        <v>46.1</v>
      </c>
    </row>
    <row r="1099" spans="1:4">
      <c r="A1099" s="16">
        <v>44594</v>
      </c>
      <c r="B1099" s="1" t="s">
        <v>459</v>
      </c>
      <c r="C1099" s="1">
        <v>7.4</v>
      </c>
      <c r="D1099" s="1">
        <v>45.3</v>
      </c>
    </row>
    <row r="1100" spans="1:4">
      <c r="A1100" s="16">
        <v>44595</v>
      </c>
      <c r="B1100" s="1" t="s">
        <v>459</v>
      </c>
      <c r="C1100" s="1">
        <v>7.9</v>
      </c>
      <c r="D1100" s="1">
        <v>46.2</v>
      </c>
    </row>
    <row r="1101" spans="1:4">
      <c r="A1101" s="16">
        <v>44596</v>
      </c>
      <c r="B1101" s="1" t="s">
        <v>459</v>
      </c>
      <c r="C1101" s="1">
        <v>8.5</v>
      </c>
      <c r="D1101" s="1">
        <v>47.2</v>
      </c>
    </row>
    <row r="1102" spans="1:4">
      <c r="A1102" s="16">
        <v>44597</v>
      </c>
      <c r="B1102" s="1" t="s">
        <v>459</v>
      </c>
      <c r="C1102" s="1">
        <v>8.9</v>
      </c>
      <c r="D1102" s="1">
        <v>47.9</v>
      </c>
    </row>
    <row r="1103" spans="1:4">
      <c r="A1103" s="16">
        <v>44598</v>
      </c>
      <c r="B1103" s="1" t="s">
        <v>459</v>
      </c>
      <c r="C1103" s="1">
        <v>9</v>
      </c>
      <c r="D1103" s="1">
        <v>48.2</v>
      </c>
    </row>
    <row r="1104" spans="1:4">
      <c r="A1104" s="16">
        <v>44599</v>
      </c>
      <c r="B1104" s="1" t="s">
        <v>459</v>
      </c>
      <c r="C1104" s="1">
        <v>9.1999999999999993</v>
      </c>
      <c r="D1104" s="1">
        <v>48.6</v>
      </c>
    </row>
    <row r="1105" spans="1:4">
      <c r="A1105" s="16">
        <v>44600</v>
      </c>
      <c r="B1105" s="1" t="s">
        <v>459</v>
      </c>
      <c r="C1105" s="1">
        <v>9.6</v>
      </c>
      <c r="D1105" s="1">
        <v>49.2</v>
      </c>
    </row>
    <row r="1106" spans="1:4">
      <c r="A1106" s="16">
        <v>44601</v>
      </c>
      <c r="B1106" s="1" t="s">
        <v>459</v>
      </c>
      <c r="C1106" s="1">
        <v>10.1</v>
      </c>
      <c r="D1106" s="1">
        <v>50.2</v>
      </c>
    </row>
    <row r="1107" spans="1:4">
      <c r="A1107" s="16">
        <v>44602</v>
      </c>
      <c r="B1107" s="1" t="s">
        <v>459</v>
      </c>
      <c r="C1107" s="1">
        <v>10.8</v>
      </c>
      <c r="D1107" s="1">
        <v>51.5</v>
      </c>
    </row>
    <row r="1108" spans="1:4">
      <c r="A1108" s="16">
        <v>44603</v>
      </c>
      <c r="B1108" s="1" t="s">
        <v>459</v>
      </c>
      <c r="C1108" s="1">
        <v>11</v>
      </c>
      <c r="D1108" s="1">
        <v>51.8</v>
      </c>
    </row>
    <row r="1109" spans="1:4">
      <c r="A1109" s="16">
        <v>44604</v>
      </c>
      <c r="B1109" s="1" t="s">
        <v>459</v>
      </c>
      <c r="C1109" s="1">
        <v>10.7</v>
      </c>
      <c r="D1109" s="1">
        <v>51.3</v>
      </c>
    </row>
    <row r="1110" spans="1:4">
      <c r="A1110" s="16">
        <v>44661</v>
      </c>
      <c r="B1110" s="1" t="s">
        <v>459</v>
      </c>
      <c r="C1110" s="1">
        <v>12.6</v>
      </c>
      <c r="D1110" s="1">
        <v>54.8</v>
      </c>
    </row>
    <row r="1111" spans="1:4">
      <c r="A1111" s="16">
        <v>44662</v>
      </c>
      <c r="B1111" s="1" t="s">
        <v>459</v>
      </c>
      <c r="C1111" s="1">
        <v>12.7</v>
      </c>
      <c r="D1111" s="1">
        <v>54.8</v>
      </c>
    </row>
    <row r="1112" spans="1:4">
      <c r="A1112" s="16">
        <v>44663</v>
      </c>
      <c r="B1112" s="1" t="s">
        <v>459</v>
      </c>
      <c r="C1112" s="1">
        <v>10.7</v>
      </c>
      <c r="D1112" s="1">
        <v>51.3</v>
      </c>
    </row>
    <row r="1113" spans="1:4">
      <c r="A1113" s="16">
        <v>44664</v>
      </c>
      <c r="B1113" s="1" t="s">
        <v>459</v>
      </c>
      <c r="C1113" s="1">
        <v>10</v>
      </c>
      <c r="D1113" s="1">
        <v>50</v>
      </c>
    </row>
    <row r="1114" spans="1:4">
      <c r="A1114" s="16">
        <v>44665</v>
      </c>
      <c r="B1114" s="1" t="s">
        <v>459</v>
      </c>
      <c r="C1114" s="1">
        <v>10.6</v>
      </c>
      <c r="D1114" s="1">
        <v>51.1</v>
      </c>
    </row>
    <row r="1115" spans="1:4">
      <c r="A1115" s="16">
        <v>44666</v>
      </c>
      <c r="B1115" s="1" t="s">
        <v>459</v>
      </c>
      <c r="C1115" s="1">
        <v>11.7</v>
      </c>
      <c r="D1115" s="1">
        <v>53.1</v>
      </c>
    </row>
    <row r="1116" spans="1:4">
      <c r="A1116" s="16">
        <v>44667</v>
      </c>
      <c r="B1116" s="1" t="s">
        <v>459</v>
      </c>
      <c r="C1116" s="1">
        <v>11.7</v>
      </c>
      <c r="D1116" s="1">
        <v>53</v>
      </c>
    </row>
    <row r="1117" spans="1:4">
      <c r="A1117" s="16">
        <v>44668</v>
      </c>
      <c r="B1117" s="1" t="s">
        <v>459</v>
      </c>
      <c r="C1117" s="1">
        <v>11.8</v>
      </c>
      <c r="D1117" s="1">
        <v>53.3</v>
      </c>
    </row>
    <row r="1118" spans="1:4">
      <c r="A1118" s="16">
        <v>44669</v>
      </c>
      <c r="B1118" s="1" t="s">
        <v>459</v>
      </c>
      <c r="C1118" s="1">
        <v>11.6</v>
      </c>
      <c r="D1118" s="1">
        <v>52.9</v>
      </c>
    </row>
    <row r="1119" spans="1:4">
      <c r="A1119" s="16">
        <v>44670</v>
      </c>
      <c r="B1119" s="1" t="s">
        <v>459</v>
      </c>
      <c r="C1119" s="1">
        <v>11.8</v>
      </c>
      <c r="D1119" s="1">
        <v>53.3</v>
      </c>
    </row>
    <row r="1120" spans="1:4">
      <c r="A1120" s="16">
        <v>44671</v>
      </c>
      <c r="B1120" s="1" t="s">
        <v>459</v>
      </c>
      <c r="C1120" s="1">
        <v>11</v>
      </c>
      <c r="D1120" s="1">
        <v>51.7</v>
      </c>
    </row>
    <row r="1121" spans="1:4">
      <c r="A1121" s="16">
        <v>44672</v>
      </c>
      <c r="B1121" s="1" t="s">
        <v>459</v>
      </c>
      <c r="C1121" s="1">
        <v>11.8</v>
      </c>
      <c r="D1121" s="1">
        <v>53.2</v>
      </c>
    </row>
    <row r="1122" spans="1:4">
      <c r="A1122" s="16">
        <v>44673</v>
      </c>
      <c r="B1122" s="1" t="s">
        <v>459</v>
      </c>
      <c r="C1122" s="1">
        <v>12.1</v>
      </c>
      <c r="D1122" s="1">
        <v>53.7</v>
      </c>
    </row>
    <row r="1123" spans="1:4">
      <c r="A1123" s="16">
        <v>44674</v>
      </c>
      <c r="B1123" s="1" t="s">
        <v>459</v>
      </c>
      <c r="C1123" s="1">
        <v>12.5</v>
      </c>
      <c r="D1123" s="1">
        <v>54.5</v>
      </c>
    </row>
    <row r="1124" spans="1:4">
      <c r="A1124" s="16">
        <v>44675</v>
      </c>
      <c r="B1124" s="1" t="s">
        <v>459</v>
      </c>
      <c r="C1124" s="1">
        <v>13.2</v>
      </c>
      <c r="D1124" s="1">
        <v>55.8</v>
      </c>
    </row>
    <row r="1125" spans="1:4">
      <c r="A1125" s="16">
        <v>44857</v>
      </c>
      <c r="B1125" s="1" t="s">
        <v>459</v>
      </c>
      <c r="C1125" s="1">
        <v>12.2</v>
      </c>
      <c r="D1125" s="1">
        <v>53.9</v>
      </c>
    </row>
    <row r="1126" spans="1:4">
      <c r="A1126" s="16">
        <v>44858</v>
      </c>
      <c r="B1126" s="1" t="s">
        <v>459</v>
      </c>
      <c r="C1126" s="1">
        <v>11.3</v>
      </c>
      <c r="D1126" s="1">
        <v>52.4</v>
      </c>
    </row>
    <row r="1127" spans="1:4">
      <c r="A1127" s="16">
        <v>44859</v>
      </c>
      <c r="B1127" s="1" t="s">
        <v>459</v>
      </c>
      <c r="C1127" s="1">
        <v>12.1</v>
      </c>
      <c r="D1127" s="1">
        <v>53.9</v>
      </c>
    </row>
    <row r="1128" spans="1:4">
      <c r="A1128" s="16">
        <v>44860</v>
      </c>
      <c r="B1128" s="1" t="s">
        <v>459</v>
      </c>
      <c r="C1128" s="1">
        <v>11.6</v>
      </c>
      <c r="D1128" s="1">
        <v>52.9</v>
      </c>
    </row>
    <row r="1129" spans="1:4">
      <c r="A1129" s="16">
        <v>44861</v>
      </c>
      <c r="B1129" s="1" t="s">
        <v>459</v>
      </c>
      <c r="C1129" s="1">
        <v>11</v>
      </c>
      <c r="D1129" s="1">
        <v>51.8</v>
      </c>
    </row>
    <row r="1130" spans="1:4">
      <c r="A1130" s="16">
        <v>44862</v>
      </c>
      <c r="B1130" s="1" t="s">
        <v>459</v>
      </c>
      <c r="C1130" s="1">
        <v>10.9</v>
      </c>
      <c r="D1130" s="1">
        <v>51.6</v>
      </c>
    </row>
    <row r="1131" spans="1:4">
      <c r="A1131" s="16">
        <v>44863</v>
      </c>
      <c r="B1131" s="1" t="s">
        <v>459</v>
      </c>
      <c r="C1131" s="1">
        <v>11.1</v>
      </c>
      <c r="D1131" s="1">
        <v>52</v>
      </c>
    </row>
    <row r="1132" spans="1:4">
      <c r="A1132" s="16">
        <v>44864</v>
      </c>
      <c r="B1132" s="1" t="s">
        <v>459</v>
      </c>
      <c r="C1132" s="1">
        <v>11.5</v>
      </c>
      <c r="D1132" s="1">
        <v>52.6</v>
      </c>
    </row>
    <row r="1133" spans="1:4">
      <c r="A1133" s="16">
        <v>44865</v>
      </c>
      <c r="B1133" s="1" t="s">
        <v>459</v>
      </c>
      <c r="C1133" s="1">
        <v>11.8</v>
      </c>
      <c r="D1133" s="1">
        <v>53.2</v>
      </c>
    </row>
    <row r="1134" spans="1:4">
      <c r="A1134" s="16">
        <v>44866</v>
      </c>
      <c r="B1134" s="1" t="s">
        <v>459</v>
      </c>
      <c r="C1134" s="1">
        <v>11.4</v>
      </c>
      <c r="D1134" s="1">
        <v>52.5</v>
      </c>
    </row>
    <row r="1135" spans="1:4">
      <c r="A1135" s="16">
        <v>44867</v>
      </c>
      <c r="B1135" s="1" t="s">
        <v>459</v>
      </c>
      <c r="C1135" s="1">
        <v>10.6</v>
      </c>
      <c r="D1135" s="1">
        <v>51.1</v>
      </c>
    </row>
    <row r="1136" spans="1:4">
      <c r="A1136" s="16">
        <v>44868</v>
      </c>
      <c r="B1136" s="1" t="s">
        <v>459</v>
      </c>
      <c r="C1136" s="1">
        <v>9.5</v>
      </c>
      <c r="D1136" s="1">
        <v>49.1</v>
      </c>
    </row>
    <row r="1137" spans="1:4">
      <c r="A1137" s="16">
        <v>44869</v>
      </c>
      <c r="B1137" s="1" t="s">
        <v>459</v>
      </c>
      <c r="C1137" s="1">
        <v>9.6999999999999993</v>
      </c>
      <c r="D1137" s="1">
        <v>49.5</v>
      </c>
    </row>
    <row r="1138" spans="1:4">
      <c r="A1138" s="16">
        <v>44870</v>
      </c>
      <c r="B1138" s="1" t="s">
        <v>459</v>
      </c>
      <c r="C1138" s="1">
        <v>10.5</v>
      </c>
      <c r="D1138" s="1">
        <v>50.9</v>
      </c>
    </row>
    <row r="1139" spans="1:4">
      <c r="A1139" s="16">
        <v>44871</v>
      </c>
      <c r="B1139" s="1" t="s">
        <v>459</v>
      </c>
      <c r="C1139" s="1">
        <v>11.3</v>
      </c>
      <c r="D1139" s="1">
        <v>52.3</v>
      </c>
    </row>
    <row r="1140" spans="1:4">
      <c r="A1140" s="16">
        <v>44872</v>
      </c>
      <c r="B1140" s="1" t="s">
        <v>459</v>
      </c>
      <c r="C1140" s="1">
        <v>10.3</v>
      </c>
      <c r="D1140" s="1">
        <v>50.6</v>
      </c>
    </row>
    <row r="1141" spans="1:4">
      <c r="A1141" s="16">
        <v>44873</v>
      </c>
      <c r="B1141" s="1" t="s">
        <v>459</v>
      </c>
      <c r="C1141" s="1">
        <v>9.5</v>
      </c>
      <c r="D1141" s="1">
        <v>49.1</v>
      </c>
    </row>
    <row r="1142" spans="1:4">
      <c r="A1142" s="16">
        <v>44874</v>
      </c>
      <c r="B1142" s="1" t="s">
        <v>459</v>
      </c>
      <c r="C1142" s="1">
        <v>9.3000000000000007</v>
      </c>
      <c r="D1142" s="1">
        <v>48.7</v>
      </c>
    </row>
    <row r="1143" spans="1:4">
      <c r="A1143" s="16">
        <v>44875</v>
      </c>
      <c r="B1143" s="1" t="s">
        <v>459</v>
      </c>
      <c r="C1143" s="1">
        <v>8.6</v>
      </c>
      <c r="D1143" s="1">
        <v>47.4</v>
      </c>
    </row>
    <row r="1144" spans="1:4">
      <c r="A1144" s="16">
        <v>44876</v>
      </c>
      <c r="B1144" s="1" t="s">
        <v>459</v>
      </c>
      <c r="C1144" s="1">
        <v>8.6</v>
      </c>
      <c r="D1144" s="1">
        <v>47.6</v>
      </c>
    </row>
    <row r="1145" spans="1:4">
      <c r="A1145" s="16">
        <v>44877</v>
      </c>
      <c r="B1145" s="1" t="s">
        <v>459</v>
      </c>
      <c r="C1145" s="1">
        <v>9.4</v>
      </c>
      <c r="D1145" s="1">
        <v>48.9</v>
      </c>
    </row>
    <row r="1146" spans="1:4">
      <c r="A1146" s="16">
        <v>44878</v>
      </c>
      <c r="B1146" s="1" t="s">
        <v>459</v>
      </c>
      <c r="C1146" s="1">
        <v>8.9</v>
      </c>
      <c r="D1146" s="1">
        <v>47.9</v>
      </c>
    </row>
    <row r="1147" spans="1:4">
      <c r="A1147" s="16">
        <v>44879</v>
      </c>
      <c r="B1147" s="1" t="s">
        <v>459</v>
      </c>
      <c r="C1147" s="1">
        <v>8.4</v>
      </c>
      <c r="D1147" s="1">
        <v>47.2</v>
      </c>
    </row>
    <row r="1148" spans="1:4">
      <c r="A1148" s="16">
        <v>44880</v>
      </c>
      <c r="B1148" s="1" t="s">
        <v>459</v>
      </c>
      <c r="C1148" s="1">
        <v>8.4</v>
      </c>
      <c r="D1148" s="1">
        <v>47.1</v>
      </c>
    </row>
    <row r="1149" spans="1:4">
      <c r="A1149" s="16">
        <v>44963</v>
      </c>
      <c r="B1149" s="1" t="s">
        <v>459</v>
      </c>
      <c r="C1149" s="1">
        <v>8.5</v>
      </c>
      <c r="D1149" s="1">
        <v>47.3</v>
      </c>
    </row>
    <row r="1150" spans="1:4">
      <c r="A1150" s="16">
        <v>44964</v>
      </c>
      <c r="B1150" s="1" t="s">
        <v>459</v>
      </c>
      <c r="C1150" s="1">
        <v>8.4</v>
      </c>
      <c r="D1150" s="1">
        <v>47.1</v>
      </c>
    </row>
    <row r="1151" spans="1:4">
      <c r="A1151" s="16">
        <v>44965</v>
      </c>
      <c r="B1151" s="1" t="s">
        <v>459</v>
      </c>
      <c r="C1151" s="1">
        <v>8.6999999999999993</v>
      </c>
      <c r="D1151" s="1">
        <v>47.6</v>
      </c>
    </row>
    <row r="1152" spans="1:4">
      <c r="A1152" s="16">
        <v>44966</v>
      </c>
      <c r="B1152" s="1" t="s">
        <v>459</v>
      </c>
      <c r="C1152" s="1">
        <v>9.1999999999999993</v>
      </c>
      <c r="D1152" s="1">
        <v>48.5</v>
      </c>
    </row>
    <row r="1153" spans="1:4">
      <c r="A1153" s="16">
        <v>44967</v>
      </c>
      <c r="B1153" s="1" t="s">
        <v>459</v>
      </c>
      <c r="C1153" s="1">
        <v>9.5</v>
      </c>
      <c r="D1153" s="1">
        <v>49.1</v>
      </c>
    </row>
    <row r="1154" spans="1:4">
      <c r="A1154" s="16">
        <v>44968</v>
      </c>
      <c r="B1154" s="1" t="s">
        <v>459</v>
      </c>
      <c r="C1154" s="1">
        <v>9.5</v>
      </c>
      <c r="D1154" s="1">
        <v>49.2</v>
      </c>
    </row>
    <row r="1155" spans="1:4">
      <c r="A1155" s="16">
        <v>44969</v>
      </c>
      <c r="B1155" s="1" t="s">
        <v>459</v>
      </c>
      <c r="C1155" s="1">
        <v>9.4</v>
      </c>
      <c r="D1155" s="1">
        <v>48.9</v>
      </c>
    </row>
    <row r="1156" spans="1:4">
      <c r="A1156" s="16">
        <v>44970</v>
      </c>
      <c r="B1156" s="1" t="s">
        <v>459</v>
      </c>
      <c r="C1156" s="1">
        <v>9.5</v>
      </c>
      <c r="D1156" s="1">
        <v>49</v>
      </c>
    </row>
    <row r="1157" spans="1:4">
      <c r="A1157" s="16">
        <v>44971</v>
      </c>
      <c r="B1157" s="1" t="s">
        <v>459</v>
      </c>
      <c r="C1157" s="1">
        <v>8.5</v>
      </c>
      <c r="D1157" s="1">
        <v>47.3</v>
      </c>
    </row>
    <row r="1158" spans="1:4">
      <c r="A1158" s="16">
        <v>44972</v>
      </c>
      <c r="B1158" s="1" t="s">
        <v>459</v>
      </c>
      <c r="C1158" s="1">
        <v>7.5</v>
      </c>
      <c r="D1158" s="1">
        <v>45.5</v>
      </c>
    </row>
    <row r="1159" spans="1:4">
      <c r="A1159" s="16">
        <v>44973</v>
      </c>
      <c r="B1159" s="1" t="s">
        <v>459</v>
      </c>
      <c r="C1159" s="1">
        <v>7.4</v>
      </c>
      <c r="D1159" s="1">
        <v>45.3</v>
      </c>
    </row>
    <row r="1160" spans="1:4">
      <c r="A1160" s="16">
        <v>44974</v>
      </c>
      <c r="B1160" s="1" t="s">
        <v>459</v>
      </c>
      <c r="C1160" s="1">
        <v>7.9</v>
      </c>
      <c r="D1160" s="1">
        <v>46.3</v>
      </c>
    </row>
    <row r="1161" spans="1:4">
      <c r="A1161" s="16">
        <v>44975</v>
      </c>
      <c r="B1161" s="1" t="s">
        <v>459</v>
      </c>
      <c r="C1161" s="1">
        <v>8.1</v>
      </c>
      <c r="D1161" s="1">
        <v>46.6</v>
      </c>
    </row>
    <row r="1162" spans="1:4">
      <c r="A1162" s="16">
        <v>44976</v>
      </c>
      <c r="B1162" s="1" t="s">
        <v>459</v>
      </c>
      <c r="C1162" s="1">
        <v>8.8000000000000007</v>
      </c>
      <c r="D1162" s="1">
        <v>47.9</v>
      </c>
    </row>
    <row r="1163" spans="1:4">
      <c r="A1163" s="16">
        <v>44977</v>
      </c>
      <c r="B1163" s="1" t="s">
        <v>459</v>
      </c>
      <c r="C1163" s="1">
        <v>10.3</v>
      </c>
      <c r="D1163" s="1">
        <v>50.6</v>
      </c>
    </row>
    <row r="1164" spans="1:4">
      <c r="A1164" s="16">
        <v>44978</v>
      </c>
      <c r="B1164" s="1" t="s">
        <v>459</v>
      </c>
      <c r="C1164" s="1">
        <v>10.6</v>
      </c>
      <c r="D1164" s="1">
        <v>51</v>
      </c>
    </row>
    <row r="1165" spans="1:4">
      <c r="A1165" s="16">
        <v>44979</v>
      </c>
      <c r="B1165" s="1" t="s">
        <v>459</v>
      </c>
      <c r="C1165" s="1">
        <v>8.1999999999999993</v>
      </c>
      <c r="D1165" s="1">
        <v>46.7</v>
      </c>
    </row>
    <row r="1166" spans="1:4">
      <c r="A1166" s="16">
        <v>44980</v>
      </c>
      <c r="B1166" s="1" t="s">
        <v>459</v>
      </c>
      <c r="C1166" s="1">
        <v>7.4</v>
      </c>
      <c r="D1166" s="1">
        <v>45.3</v>
      </c>
    </row>
    <row r="1167" spans="1:4">
      <c r="A1167" s="16">
        <v>44981</v>
      </c>
      <c r="B1167" s="1" t="s">
        <v>459</v>
      </c>
      <c r="C1167" s="1">
        <v>6.3</v>
      </c>
      <c r="D1167" s="1">
        <v>43.4</v>
      </c>
    </row>
    <row r="1168" spans="1:4">
      <c r="A1168" s="16">
        <v>44982</v>
      </c>
      <c r="B1168" s="1" t="s">
        <v>459</v>
      </c>
      <c r="C1168" s="1">
        <v>7</v>
      </c>
      <c r="D1168" s="1">
        <v>44.6</v>
      </c>
    </row>
    <row r="1169" spans="1:4">
      <c r="A1169" s="16">
        <v>44983</v>
      </c>
      <c r="B1169" s="1" t="s">
        <v>459</v>
      </c>
      <c r="C1169" s="1">
        <v>7.8</v>
      </c>
      <c r="D1169" s="1">
        <v>46.1</v>
      </c>
    </row>
    <row r="1170" spans="1:4">
      <c r="A1170" s="16">
        <v>44984</v>
      </c>
      <c r="B1170" s="1" t="s">
        <v>459</v>
      </c>
      <c r="C1170" s="1">
        <v>6.3</v>
      </c>
      <c r="D1170" s="1">
        <v>43.4</v>
      </c>
    </row>
    <row r="1171" spans="1:4">
      <c r="A1171" s="16">
        <v>44985</v>
      </c>
      <c r="B1171" s="1" t="s">
        <v>459</v>
      </c>
      <c r="C1171" s="1">
        <v>6.6</v>
      </c>
      <c r="D1171" s="1">
        <v>43.9</v>
      </c>
    </row>
    <row r="1172" spans="1:4">
      <c r="A1172" s="16">
        <v>44986</v>
      </c>
      <c r="B1172" s="1" t="s">
        <v>459</v>
      </c>
      <c r="C1172" s="1">
        <v>6</v>
      </c>
      <c r="D1172" s="1">
        <v>42.8</v>
      </c>
    </row>
    <row r="1173" spans="1:4">
      <c r="A1173" s="16">
        <v>44987</v>
      </c>
      <c r="B1173" s="1" t="s">
        <v>459</v>
      </c>
      <c r="C1173" s="1">
        <v>7.4</v>
      </c>
      <c r="D1173" s="1">
        <v>45.4</v>
      </c>
    </row>
    <row r="1174" spans="1:4">
      <c r="A1174" s="16">
        <v>44988</v>
      </c>
      <c r="B1174" s="1" t="s">
        <v>459</v>
      </c>
      <c r="C1174" s="1">
        <v>9</v>
      </c>
      <c r="D1174" s="1">
        <v>48.2</v>
      </c>
    </row>
    <row r="1175" spans="1:4">
      <c r="A1175" s="16">
        <v>44990</v>
      </c>
      <c r="B1175" s="1" t="s">
        <v>459</v>
      </c>
      <c r="C1175" s="1">
        <v>8</v>
      </c>
      <c r="D1175" s="1">
        <v>46.4</v>
      </c>
    </row>
    <row r="1176" spans="1:4">
      <c r="A1176" s="16">
        <v>44991</v>
      </c>
      <c r="B1176" s="1" t="s">
        <v>459</v>
      </c>
      <c r="C1176" s="1">
        <v>7.2</v>
      </c>
      <c r="D1176" s="1">
        <v>45</v>
      </c>
    </row>
    <row r="1177" spans="1:4">
      <c r="A1177" s="16">
        <v>44992</v>
      </c>
      <c r="B1177" s="1" t="s">
        <v>459</v>
      </c>
      <c r="C1177" s="1">
        <v>7.4</v>
      </c>
      <c r="D1177" s="1">
        <v>45.3</v>
      </c>
    </row>
    <row r="1178" spans="1:4">
      <c r="A1178" s="16">
        <v>44993</v>
      </c>
      <c r="B1178" s="1" t="s">
        <v>459</v>
      </c>
      <c r="C1178" s="1">
        <v>8.3000000000000007</v>
      </c>
      <c r="D1178" s="1">
        <v>47</v>
      </c>
    </row>
    <row r="1179" spans="1:4">
      <c r="A1179" s="16">
        <v>44994</v>
      </c>
      <c r="B1179" s="1" t="s">
        <v>459</v>
      </c>
      <c r="C1179" s="1">
        <v>8.1</v>
      </c>
      <c r="D1179" s="1">
        <v>46.6</v>
      </c>
    </row>
    <row r="1180" spans="1:4">
      <c r="A1180" s="16">
        <v>44995</v>
      </c>
      <c r="B1180" s="1" t="s">
        <v>459</v>
      </c>
      <c r="C1180" s="1">
        <v>8.4</v>
      </c>
      <c r="D1180" s="1">
        <v>47.1</v>
      </c>
    </row>
    <row r="1181" spans="1:4">
      <c r="A1181" s="16">
        <v>44996</v>
      </c>
      <c r="B1181" s="1" t="s">
        <v>459</v>
      </c>
      <c r="C1181" s="1">
        <v>8.6</v>
      </c>
      <c r="D1181" s="1">
        <v>47.4</v>
      </c>
    </row>
    <row r="1182" spans="1:4">
      <c r="A1182" s="16">
        <v>44997</v>
      </c>
      <c r="B1182" s="1" t="s">
        <v>459</v>
      </c>
      <c r="C1182" s="1">
        <v>9</v>
      </c>
      <c r="D1182" s="1">
        <v>48.1</v>
      </c>
    </row>
    <row r="1183" spans="1:4">
      <c r="A1183" s="16">
        <v>44998</v>
      </c>
      <c r="B1183" s="1" t="s">
        <v>459</v>
      </c>
      <c r="C1183" s="1">
        <v>9.6999999999999993</v>
      </c>
      <c r="D1183" s="1">
        <v>49.5</v>
      </c>
    </row>
    <row r="1184" spans="1:4">
      <c r="A1184" s="16">
        <v>44999</v>
      </c>
      <c r="B1184" s="1" t="s">
        <v>459</v>
      </c>
      <c r="C1184" s="1">
        <v>9.6</v>
      </c>
      <c r="D1184" s="1">
        <v>49.3</v>
      </c>
    </row>
    <row r="1185" spans="1:4">
      <c r="A1185" s="16">
        <v>45000</v>
      </c>
      <c r="B1185" s="1" t="s">
        <v>459</v>
      </c>
      <c r="C1185" s="1">
        <v>7.8</v>
      </c>
      <c r="D1185" s="1">
        <v>46</v>
      </c>
    </row>
    <row r="1186" spans="1:4">
      <c r="A1186" s="16">
        <v>45001</v>
      </c>
      <c r="B1186" s="1" t="s">
        <v>459</v>
      </c>
      <c r="C1186" s="1">
        <v>8.4</v>
      </c>
      <c r="D1186" s="1">
        <v>47.1</v>
      </c>
    </row>
    <row r="1187" spans="1:4">
      <c r="A1187" s="16">
        <v>45002</v>
      </c>
      <c r="B1187" s="1" t="s">
        <v>459</v>
      </c>
      <c r="C1187" s="1">
        <v>9</v>
      </c>
      <c r="D1187" s="1">
        <v>48.2</v>
      </c>
    </row>
    <row r="1188" spans="1:4">
      <c r="A1188" s="16">
        <v>45003</v>
      </c>
      <c r="B1188" s="1" t="s">
        <v>459</v>
      </c>
      <c r="C1188" s="1">
        <v>9.4</v>
      </c>
      <c r="D1188" s="1">
        <v>48.9</v>
      </c>
    </row>
    <row r="1189" spans="1:4">
      <c r="A1189" s="16">
        <v>45004</v>
      </c>
      <c r="B1189" s="1" t="s">
        <v>459</v>
      </c>
      <c r="C1189" s="1">
        <v>10</v>
      </c>
      <c r="D1189" s="1">
        <v>50.1</v>
      </c>
    </row>
    <row r="1190" spans="1:4">
      <c r="A1190" s="16">
        <v>45005</v>
      </c>
      <c r="B1190" s="1" t="s">
        <v>459</v>
      </c>
      <c r="C1190" s="1">
        <v>10.4</v>
      </c>
      <c r="D1190" s="1">
        <v>50.7</v>
      </c>
    </row>
    <row r="1191" spans="1:4">
      <c r="A1191" s="16">
        <v>45006</v>
      </c>
      <c r="B1191" s="1" t="s">
        <v>459</v>
      </c>
      <c r="C1191" s="1">
        <v>9.1</v>
      </c>
      <c r="D1191" s="1">
        <v>48.4</v>
      </c>
    </row>
    <row r="1192" spans="1:4">
      <c r="A1192" s="16">
        <v>45007</v>
      </c>
      <c r="B1192" s="1" t="s">
        <v>459</v>
      </c>
      <c r="C1192" s="1">
        <v>9.8000000000000007</v>
      </c>
      <c r="D1192" s="1">
        <v>49.6</v>
      </c>
    </row>
    <row r="1193" spans="1:4">
      <c r="A1193" s="16">
        <v>45008</v>
      </c>
      <c r="B1193" s="1" t="s">
        <v>459</v>
      </c>
      <c r="C1193" s="1">
        <v>10.6</v>
      </c>
      <c r="D1193" s="1">
        <v>51</v>
      </c>
    </row>
    <row r="1194" spans="1:4">
      <c r="A1194" s="16">
        <v>45009</v>
      </c>
      <c r="B1194" s="1" t="s">
        <v>459</v>
      </c>
      <c r="C1194" s="1">
        <v>9.4</v>
      </c>
      <c r="D1194" s="1">
        <v>48.8</v>
      </c>
    </row>
    <row r="1195" spans="1:4">
      <c r="A1195" s="16">
        <v>45010</v>
      </c>
      <c r="B1195" s="1" t="s">
        <v>459</v>
      </c>
      <c r="C1195" s="1">
        <v>9.1</v>
      </c>
      <c r="D1195" s="1">
        <v>48.4</v>
      </c>
    </row>
    <row r="1196" spans="1:4">
      <c r="A1196" s="16">
        <v>45011</v>
      </c>
      <c r="B1196" s="1" t="s">
        <v>459</v>
      </c>
      <c r="C1196" s="1">
        <v>9.1</v>
      </c>
      <c r="D1196" s="1">
        <v>48.4</v>
      </c>
    </row>
    <row r="1197" spans="1:4">
      <c r="A1197" s="16">
        <v>45012</v>
      </c>
      <c r="B1197" s="1" t="s">
        <v>459</v>
      </c>
      <c r="C1197" s="1">
        <v>8.6999999999999993</v>
      </c>
      <c r="D1197" s="1">
        <v>47.7</v>
      </c>
    </row>
    <row r="1198" spans="1:4">
      <c r="A1198" s="16">
        <v>45013</v>
      </c>
      <c r="B1198" s="1" t="s">
        <v>459</v>
      </c>
      <c r="C1198" s="1">
        <v>8.5</v>
      </c>
      <c r="D1198" s="1">
        <v>47.3</v>
      </c>
    </row>
    <row r="1199" spans="1:4">
      <c r="A1199" s="16">
        <v>45014</v>
      </c>
      <c r="B1199" s="1" t="s">
        <v>459</v>
      </c>
      <c r="C1199" s="1">
        <v>8.1</v>
      </c>
      <c r="D1199" s="1">
        <v>46.5</v>
      </c>
    </row>
    <row r="1200" spans="1:4">
      <c r="A1200" s="16">
        <v>45015</v>
      </c>
      <c r="B1200" s="1" t="s">
        <v>459</v>
      </c>
      <c r="C1200" s="1">
        <v>8.6999999999999993</v>
      </c>
      <c r="D1200" s="1">
        <v>47.6</v>
      </c>
    </row>
    <row r="1201" spans="1:4">
      <c r="A1201" s="16">
        <v>45016</v>
      </c>
      <c r="B1201" s="1" t="s">
        <v>459</v>
      </c>
      <c r="C1201" s="1">
        <v>10.4</v>
      </c>
      <c r="D1201" s="1">
        <v>50.7</v>
      </c>
    </row>
    <row r="1202" spans="1:4">
      <c r="A1202" s="16">
        <v>45017</v>
      </c>
      <c r="B1202" s="1" t="s">
        <v>459</v>
      </c>
      <c r="C1202" s="1">
        <v>10.4</v>
      </c>
      <c r="D1202" s="1">
        <v>50.7</v>
      </c>
    </row>
    <row r="1203" spans="1:4">
      <c r="A1203" s="16">
        <v>45018</v>
      </c>
      <c r="B1203" s="1" t="s">
        <v>459</v>
      </c>
      <c r="C1203" s="1">
        <v>10.7</v>
      </c>
      <c r="D1203" s="1">
        <v>51.3</v>
      </c>
    </row>
    <row r="1204" spans="1:4">
      <c r="A1204" s="16">
        <v>45019</v>
      </c>
      <c r="B1204" s="1" t="s">
        <v>459</v>
      </c>
      <c r="C1204" s="1">
        <v>9.1999999999999993</v>
      </c>
      <c r="D1204" s="1">
        <v>48.6</v>
      </c>
    </row>
    <row r="1205" spans="1:4">
      <c r="A1205" s="16">
        <v>45020</v>
      </c>
      <c r="B1205" s="1" t="s">
        <v>459</v>
      </c>
      <c r="C1205" s="1">
        <v>9</v>
      </c>
      <c r="D1205" s="1">
        <v>48.2</v>
      </c>
    </row>
    <row r="1206" spans="1:4">
      <c r="A1206" s="16">
        <v>45021</v>
      </c>
      <c r="B1206" s="1" t="s">
        <v>459</v>
      </c>
      <c r="C1206" s="1">
        <v>9.6999999999999993</v>
      </c>
      <c r="D1206" s="1">
        <v>49.5</v>
      </c>
    </row>
    <row r="1207" spans="1:4">
      <c r="A1207" s="16">
        <v>45022</v>
      </c>
      <c r="B1207" s="1" t="s">
        <v>459</v>
      </c>
      <c r="C1207" s="1">
        <v>10.3</v>
      </c>
      <c r="D1207" s="1">
        <v>50.6</v>
      </c>
    </row>
    <row r="1208" spans="1:4">
      <c r="A1208" s="16">
        <v>45023</v>
      </c>
      <c r="B1208" s="1" t="s">
        <v>459</v>
      </c>
      <c r="C1208" s="1">
        <v>11.1</v>
      </c>
      <c r="D1208" s="1">
        <v>51.9</v>
      </c>
    </row>
    <row r="1209" spans="1:4">
      <c r="A1209" s="16">
        <v>45024</v>
      </c>
      <c r="B1209" s="1" t="s">
        <v>459</v>
      </c>
      <c r="C1209" s="1">
        <v>11.5</v>
      </c>
      <c r="D1209" s="1">
        <v>52.7</v>
      </c>
    </row>
    <row r="1210" spans="1:4">
      <c r="A1210" s="16">
        <v>45025</v>
      </c>
      <c r="B1210" s="1" t="s">
        <v>459</v>
      </c>
      <c r="C1210" s="1">
        <v>11.8</v>
      </c>
      <c r="D1210" s="1">
        <v>53.3</v>
      </c>
    </row>
    <row r="1211" spans="1:4">
      <c r="A1211" s="16">
        <v>45026</v>
      </c>
      <c r="B1211" s="1" t="s">
        <v>459</v>
      </c>
      <c r="C1211" s="1">
        <v>13</v>
      </c>
      <c r="D1211" s="1">
        <v>55.4</v>
      </c>
    </row>
    <row r="1212" spans="1:4">
      <c r="A1212" s="16">
        <v>45027</v>
      </c>
      <c r="B1212" s="1" t="s">
        <v>459</v>
      </c>
      <c r="C1212" s="1">
        <v>13.6</v>
      </c>
      <c r="D1212" s="1">
        <v>56.5</v>
      </c>
    </row>
    <row r="1213" spans="1:4">
      <c r="A1213" s="16">
        <v>45028</v>
      </c>
      <c r="B1213" s="1" t="s">
        <v>459</v>
      </c>
      <c r="C1213" s="1">
        <v>11.9</v>
      </c>
      <c r="D1213" s="1">
        <v>53.4</v>
      </c>
    </row>
    <row r="1214" spans="1:4">
      <c r="A1214" s="16">
        <v>45029</v>
      </c>
      <c r="B1214" s="1" t="s">
        <v>459</v>
      </c>
      <c r="C1214" s="1">
        <v>10.4</v>
      </c>
      <c r="D1214" s="1">
        <v>50.7</v>
      </c>
    </row>
    <row r="1215" spans="1:4">
      <c r="A1215" s="16">
        <v>45030</v>
      </c>
      <c r="B1215" s="1" t="s">
        <v>459</v>
      </c>
      <c r="C1215" s="1">
        <v>10.6</v>
      </c>
      <c r="D1215" s="1">
        <v>51.2</v>
      </c>
    </row>
    <row r="1216" spans="1:4">
      <c r="A1216" s="16">
        <v>45031</v>
      </c>
      <c r="B1216" s="1" t="s">
        <v>459</v>
      </c>
      <c r="C1216" s="1">
        <v>11.5</v>
      </c>
      <c r="D1216" s="1">
        <v>52.8</v>
      </c>
    </row>
    <row r="1217" spans="1:4">
      <c r="A1217" s="16">
        <v>45203</v>
      </c>
      <c r="B1217" s="1" t="s">
        <v>459</v>
      </c>
      <c r="C1217" s="1">
        <v>15.7</v>
      </c>
      <c r="D1217" s="1">
        <v>60.3</v>
      </c>
    </row>
    <row r="1218" spans="1:4">
      <c r="A1218" s="16">
        <v>45204</v>
      </c>
      <c r="B1218" s="1" t="s">
        <v>459</v>
      </c>
      <c r="C1218" s="1">
        <v>15.7</v>
      </c>
      <c r="D1218" s="1">
        <v>60.2</v>
      </c>
    </row>
    <row r="1219" spans="1:4">
      <c r="A1219" s="16">
        <v>45205</v>
      </c>
      <c r="B1219" s="1" t="s">
        <v>459</v>
      </c>
      <c r="C1219" s="1">
        <v>15.9</v>
      </c>
      <c r="D1219" s="1">
        <v>60.6</v>
      </c>
    </row>
    <row r="1220" spans="1:4">
      <c r="A1220" s="16">
        <v>45206</v>
      </c>
      <c r="B1220" s="1" t="s">
        <v>459</v>
      </c>
      <c r="C1220" s="1">
        <v>16.100000000000001</v>
      </c>
      <c r="D1220" s="1">
        <v>61</v>
      </c>
    </row>
    <row r="1221" spans="1:4">
      <c r="A1221" s="16">
        <v>45207</v>
      </c>
      <c r="B1221" s="1" t="s">
        <v>459</v>
      </c>
      <c r="C1221" s="1">
        <v>15.9</v>
      </c>
      <c r="D1221" s="1">
        <v>60.6</v>
      </c>
    </row>
    <row r="1222" spans="1:4">
      <c r="A1222" s="16">
        <v>45208</v>
      </c>
      <c r="B1222" s="1" t="s">
        <v>459</v>
      </c>
      <c r="C1222" s="1">
        <v>15.3</v>
      </c>
      <c r="D1222" s="1">
        <v>59.5</v>
      </c>
    </row>
    <row r="1223" spans="1:4">
      <c r="A1223" s="16">
        <v>45209</v>
      </c>
      <c r="B1223" s="1" t="s">
        <v>459</v>
      </c>
      <c r="C1223" s="1">
        <v>14.8</v>
      </c>
      <c r="D1223" s="1">
        <v>58.6</v>
      </c>
    </row>
    <row r="1224" spans="1:4">
      <c r="A1224" s="16">
        <v>45210</v>
      </c>
      <c r="B1224" s="1" t="s">
        <v>459</v>
      </c>
      <c r="C1224" s="1">
        <v>14.1</v>
      </c>
      <c r="D1224" s="1">
        <v>57.3</v>
      </c>
    </row>
    <row r="1225" spans="1:4">
      <c r="A1225" s="16">
        <v>45211</v>
      </c>
      <c r="B1225" s="1" t="s">
        <v>459</v>
      </c>
      <c r="C1225" s="1">
        <v>13.3</v>
      </c>
      <c r="D1225" s="1">
        <v>55.9</v>
      </c>
    </row>
    <row r="1226" spans="1:4">
      <c r="A1226" s="16">
        <v>45212</v>
      </c>
      <c r="B1226" s="1" t="s">
        <v>459</v>
      </c>
      <c r="C1226" s="1">
        <v>12.9</v>
      </c>
      <c r="D1226" s="1">
        <v>55.2</v>
      </c>
    </row>
    <row r="1227" spans="1:4">
      <c r="A1227" s="16">
        <v>45213</v>
      </c>
      <c r="B1227" s="1" t="s">
        <v>459</v>
      </c>
      <c r="C1227" s="1">
        <v>13.8</v>
      </c>
      <c r="D1227" s="1">
        <v>56.8</v>
      </c>
    </row>
    <row r="1228" spans="1:4">
      <c r="A1228" s="16">
        <v>45214</v>
      </c>
      <c r="B1228" s="1" t="s">
        <v>459</v>
      </c>
      <c r="C1228" s="1">
        <v>14</v>
      </c>
      <c r="D1228" s="1">
        <v>57.3</v>
      </c>
    </row>
    <row r="1229" spans="1:4">
      <c r="A1229" s="16">
        <v>45215</v>
      </c>
      <c r="B1229" s="1" t="s">
        <v>459</v>
      </c>
      <c r="C1229" s="1">
        <v>13.8</v>
      </c>
      <c r="D1229" s="1">
        <v>56.9</v>
      </c>
    </row>
    <row r="1230" spans="1:4">
      <c r="A1230" s="16">
        <v>45216</v>
      </c>
      <c r="B1230" s="1" t="s">
        <v>459</v>
      </c>
      <c r="C1230" s="1">
        <v>14.3</v>
      </c>
      <c r="D1230" s="1">
        <v>57.7</v>
      </c>
    </row>
    <row r="1231" spans="1:4">
      <c r="A1231" s="16">
        <v>45217</v>
      </c>
      <c r="B1231" s="1" t="s">
        <v>459</v>
      </c>
      <c r="C1231" s="1">
        <v>14.4</v>
      </c>
      <c r="D1231" s="1">
        <v>58</v>
      </c>
    </row>
    <row r="1232" spans="1:4">
      <c r="A1232" s="16">
        <v>45218</v>
      </c>
      <c r="B1232" s="1" t="s">
        <v>459</v>
      </c>
      <c r="C1232" s="1">
        <v>14.4</v>
      </c>
      <c r="D1232" s="1">
        <v>57.9</v>
      </c>
    </row>
    <row r="1233" spans="1:4">
      <c r="A1233" s="16">
        <v>45219</v>
      </c>
      <c r="B1233" s="1" t="s">
        <v>459</v>
      </c>
      <c r="C1233" s="1">
        <v>14.4</v>
      </c>
      <c r="D1233" s="1">
        <v>57.9</v>
      </c>
    </row>
    <row r="1234" spans="1:4">
      <c r="A1234" s="16">
        <v>45220</v>
      </c>
      <c r="B1234" s="1" t="s">
        <v>459</v>
      </c>
      <c r="C1234" s="1">
        <v>14.5</v>
      </c>
      <c r="D1234" s="1">
        <v>58</v>
      </c>
    </row>
    <row r="1235" spans="1:4">
      <c r="A1235" s="16">
        <v>45221</v>
      </c>
      <c r="B1235" s="1" t="s">
        <v>459</v>
      </c>
      <c r="C1235" s="1">
        <v>14.2</v>
      </c>
      <c r="D1235" s="1">
        <v>57.6</v>
      </c>
    </row>
    <row r="1236" spans="1:4">
      <c r="A1236" s="16">
        <v>45222</v>
      </c>
      <c r="B1236" s="1" t="s">
        <v>459</v>
      </c>
      <c r="C1236" s="1">
        <v>13.9</v>
      </c>
      <c r="D1236" s="1">
        <v>56.9</v>
      </c>
    </row>
    <row r="1237" spans="1:4">
      <c r="A1237" s="16">
        <v>45223</v>
      </c>
      <c r="B1237" s="1" t="s">
        <v>459</v>
      </c>
      <c r="C1237" s="1">
        <v>13.3</v>
      </c>
      <c r="D1237" s="1">
        <v>55.9</v>
      </c>
    </row>
    <row r="1238" spans="1:4">
      <c r="A1238" s="16">
        <v>45224</v>
      </c>
      <c r="B1238" s="1" t="s">
        <v>459</v>
      </c>
      <c r="C1238" s="1">
        <v>13.5</v>
      </c>
      <c r="D1238" s="1">
        <v>56.3</v>
      </c>
    </row>
    <row r="1239" spans="1:4">
      <c r="A1239" s="16">
        <v>45225</v>
      </c>
      <c r="B1239" s="1" t="s">
        <v>459</v>
      </c>
      <c r="C1239" s="1">
        <v>11.7</v>
      </c>
      <c r="D1239" s="1">
        <v>53.1</v>
      </c>
    </row>
    <row r="1240" spans="1:4">
      <c r="A1240" s="16">
        <v>45226</v>
      </c>
      <c r="B1240" s="1" t="s">
        <v>459</v>
      </c>
      <c r="C1240" s="1">
        <v>10.4</v>
      </c>
      <c r="D1240" s="1">
        <v>50.7</v>
      </c>
    </row>
    <row r="1241" spans="1:4">
      <c r="A1241" s="16">
        <v>45366</v>
      </c>
      <c r="B1241" s="1" t="s">
        <v>459</v>
      </c>
      <c r="C1241" s="1">
        <v>10.5</v>
      </c>
      <c r="D1241" s="1">
        <v>50.9</v>
      </c>
    </row>
    <row r="1242" spans="1:4">
      <c r="A1242" s="16">
        <v>45367</v>
      </c>
      <c r="B1242" s="1" t="s">
        <v>459</v>
      </c>
      <c r="C1242" s="1">
        <v>11</v>
      </c>
      <c r="D1242" s="1">
        <v>51.8</v>
      </c>
    </row>
    <row r="1243" spans="1:4">
      <c r="A1243" s="16">
        <v>45368</v>
      </c>
      <c r="B1243" s="1" t="s">
        <v>459</v>
      </c>
      <c r="C1243" s="1">
        <v>11.5</v>
      </c>
      <c r="D1243" s="1">
        <v>52.8</v>
      </c>
    </row>
    <row r="1244" spans="1:4">
      <c r="A1244" s="16">
        <v>45369</v>
      </c>
      <c r="B1244" s="1" t="s">
        <v>459</v>
      </c>
      <c r="C1244" s="1">
        <v>12</v>
      </c>
      <c r="D1244" s="1">
        <v>53.7</v>
      </c>
    </row>
    <row r="1245" spans="1:4">
      <c r="A1245" s="16">
        <v>45370</v>
      </c>
      <c r="B1245" s="1" t="s">
        <v>459</v>
      </c>
      <c r="C1245" s="1">
        <v>12.5</v>
      </c>
      <c r="D1245" s="1">
        <v>54.5</v>
      </c>
    </row>
    <row r="1246" spans="1:4">
      <c r="A1246" s="16">
        <v>45371</v>
      </c>
      <c r="B1246" s="1" t="s">
        <v>459</v>
      </c>
      <c r="C1246" s="1">
        <v>12.7</v>
      </c>
      <c r="D1246" s="1">
        <v>54.8</v>
      </c>
    </row>
    <row r="1247" spans="1:4">
      <c r="A1247" s="16">
        <v>45372</v>
      </c>
      <c r="B1247" s="1" t="s">
        <v>459</v>
      </c>
      <c r="C1247" s="1">
        <v>12.5</v>
      </c>
      <c r="D1247" s="1">
        <v>54.5</v>
      </c>
    </row>
    <row r="1248" spans="1:4">
      <c r="A1248" s="16">
        <v>45373</v>
      </c>
      <c r="B1248" s="1" t="s">
        <v>459</v>
      </c>
      <c r="C1248" s="1">
        <v>11.8</v>
      </c>
      <c r="D1248" s="1">
        <v>53.2</v>
      </c>
    </row>
    <row r="1249" spans="1:4">
      <c r="A1249" s="16">
        <v>45374</v>
      </c>
      <c r="B1249" s="1" t="s">
        <v>459</v>
      </c>
      <c r="C1249" s="1">
        <v>10.9</v>
      </c>
      <c r="D1249" s="1">
        <v>51.6</v>
      </c>
    </row>
    <row r="1250" spans="1:4">
      <c r="A1250" s="16">
        <v>45375</v>
      </c>
      <c r="B1250" s="1" t="s">
        <v>459</v>
      </c>
      <c r="C1250" s="1">
        <v>10.4</v>
      </c>
      <c r="D1250" s="1">
        <v>50.8</v>
      </c>
    </row>
    <row r="1251" spans="1:4">
      <c r="A1251" s="16">
        <v>45376</v>
      </c>
      <c r="B1251" s="1" t="s">
        <v>459</v>
      </c>
      <c r="C1251" s="1">
        <v>11</v>
      </c>
      <c r="D1251" s="1">
        <v>51.9</v>
      </c>
    </row>
    <row r="1252" spans="1:4">
      <c r="A1252" s="16">
        <v>45377</v>
      </c>
      <c r="B1252" s="1" t="s">
        <v>459</v>
      </c>
      <c r="C1252" s="1">
        <v>11.7</v>
      </c>
      <c r="D1252" s="1">
        <v>53.1</v>
      </c>
    </row>
    <row r="1253" spans="1:4">
      <c r="A1253" s="16">
        <v>45378</v>
      </c>
      <c r="B1253" s="1" t="s">
        <v>459</v>
      </c>
      <c r="C1253" s="1">
        <v>11.4</v>
      </c>
      <c r="D1253" s="1">
        <v>52.6</v>
      </c>
    </row>
    <row r="1254" spans="1:4">
      <c r="A1254" s="16">
        <v>45379</v>
      </c>
      <c r="B1254" s="1" t="s">
        <v>459</v>
      </c>
      <c r="C1254" s="1">
        <v>10.8</v>
      </c>
      <c r="D1254" s="1">
        <v>51.4</v>
      </c>
    </row>
    <row r="1255" spans="1:4">
      <c r="A1255" s="16">
        <v>45380</v>
      </c>
      <c r="B1255" s="1" t="s">
        <v>459</v>
      </c>
      <c r="C1255" s="1">
        <v>10.6</v>
      </c>
      <c r="D1255" s="1">
        <v>51.1</v>
      </c>
    </row>
    <row r="1256" spans="1:4">
      <c r="A1256" s="16">
        <v>45381</v>
      </c>
      <c r="B1256" s="1" t="s">
        <v>459</v>
      </c>
      <c r="C1256" s="1">
        <v>10.5</v>
      </c>
      <c r="D1256" s="1">
        <v>50.9</v>
      </c>
    </row>
    <row r="1257" spans="1:4">
      <c r="A1257" s="16">
        <v>45382</v>
      </c>
      <c r="B1257" s="1" t="s">
        <v>459</v>
      </c>
      <c r="C1257" s="1">
        <v>11</v>
      </c>
      <c r="D1257" s="1">
        <v>51.8</v>
      </c>
    </row>
    <row r="1258" spans="1:4">
      <c r="A1258" s="16">
        <v>45383</v>
      </c>
      <c r="B1258" s="1" t="s">
        <v>459</v>
      </c>
      <c r="C1258" s="1">
        <v>11.7</v>
      </c>
      <c r="D1258" s="1">
        <v>53.1</v>
      </c>
    </row>
    <row r="1259" spans="1:4">
      <c r="A1259" s="16">
        <v>45384</v>
      </c>
      <c r="B1259" s="1" t="s">
        <v>459</v>
      </c>
      <c r="C1259" s="1">
        <v>12.8</v>
      </c>
      <c r="D1259" s="1">
        <v>55</v>
      </c>
    </row>
    <row r="1260" spans="1:4">
      <c r="A1260" s="16">
        <v>45385</v>
      </c>
      <c r="B1260" s="1" t="s">
        <v>459</v>
      </c>
      <c r="C1260" s="1">
        <v>13</v>
      </c>
      <c r="D1260" s="1">
        <v>55.4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c94d882-77ac-4491-a432-314e5fde401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114F7CFA95BA4B98CAB50B18E91F85" ma:contentTypeVersion="13" ma:contentTypeDescription="Create a new document." ma:contentTypeScope="" ma:versionID="5354f6d50bab45a7c1a811299f4eabdc">
  <xsd:schema xmlns:xsd="http://www.w3.org/2001/XMLSchema" xmlns:xs="http://www.w3.org/2001/XMLSchema" xmlns:p="http://schemas.microsoft.com/office/2006/metadata/properties" xmlns:ns3="0c94d882-77ac-4491-a432-314e5fde401e" xmlns:ns4="7b0599fa-ab82-4558-a1f5-db4bc7cea5b8" targetNamespace="http://schemas.microsoft.com/office/2006/metadata/properties" ma:root="true" ma:fieldsID="e15651fad691b38dacceb5207ceb3615" ns3:_="" ns4:_="">
    <xsd:import namespace="0c94d882-77ac-4491-a432-314e5fde401e"/>
    <xsd:import namespace="7b0599fa-ab82-4558-a1f5-db4bc7cea5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94d882-77ac-4491-a432-314e5fde40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0599fa-ab82-4558-a1f5-db4bc7cea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A7D2D3-D909-4F6B-9AB4-4E395FD5D9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623983-7C94-4178-ACAA-6BD6AC646EF9}">
  <ds:schemaRefs>
    <ds:schemaRef ds:uri="http://schemas.openxmlformats.org/package/2006/metadata/core-properties"/>
    <ds:schemaRef ds:uri="http://www.w3.org/XML/1998/namespace"/>
    <ds:schemaRef ds:uri="http://purl.org/dc/terms/"/>
    <ds:schemaRef ds:uri="0c94d882-77ac-4491-a432-314e5fde401e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7b0599fa-ab82-4558-a1f5-db4bc7cea5b8"/>
  </ds:schemaRefs>
</ds:datastoreItem>
</file>

<file path=customXml/itemProps3.xml><?xml version="1.0" encoding="utf-8"?>
<ds:datastoreItem xmlns:ds="http://schemas.openxmlformats.org/officeDocument/2006/customXml" ds:itemID="{C31D2960-254C-4D7F-9102-F9A057AC5E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94d882-77ac-4491-a432-314e5fde401e"/>
    <ds:schemaRef ds:uri="7b0599fa-ab82-4558-a1f5-db4bc7cea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Variable Definitions</vt:lpstr>
      <vt:lpstr>Data Entry</vt:lpstr>
      <vt:lpstr>Wunder</vt:lpstr>
      <vt:lpstr>KRDD</vt:lpstr>
      <vt:lpstr>Meso</vt:lpstr>
      <vt:lpstr>Moon</vt:lpstr>
      <vt:lpstr>Flow</vt:lpstr>
      <vt:lpstr>Temp30</vt:lpstr>
      <vt:lpstr>MDT</vt:lpstr>
      <vt:lpstr>MesoWest Variables</vt:lpstr>
      <vt:lpstr>Proofed</vt:lpstr>
      <vt:lpstr>KRDD!_18_span_3624hours</vt:lpstr>
      <vt:lpstr>'Data Entry'!Print_Area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Beer, Gina Lynn</dc:creator>
  <cp:lastModifiedBy>Schraml, Mike</cp:lastModifiedBy>
  <dcterms:created xsi:type="dcterms:W3CDTF">2013-02-08T17:30:12Z</dcterms:created>
  <dcterms:modified xsi:type="dcterms:W3CDTF">2025-03-27T22:16:08Z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0x010100E3114F7CFA95BA4B98CAB50B18E91F85</vt:lpwstr>
  </property>
</Properties>
</file>