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RREVNAK\Desktop\SPRING RUN\SPRING-RUN ESCAPMENT SURVEYS\MILL CREEK\"/>
    </mc:Choice>
  </mc:AlternateContent>
  <xr:revisionPtr revIDLastSave="0" documentId="13_ncr:1_{02965D02-F08F-403D-AB28-6D47F8DAFA07}" xr6:coauthVersionLast="47" xr6:coauthVersionMax="47" xr10:uidLastSave="{00000000-0000-0000-0000-000000000000}"/>
  <bookViews>
    <workbookView xWindow="840" yWindow="540" windowWidth="21600" windowHeight="11385" activeTab="1" xr2:uid="{00000000-000D-0000-FFFF-FFFF00000000}"/>
  </bookViews>
  <sheets>
    <sheet name="2007-2023 SR redds" sheetId="1" r:id="rId1"/>
    <sheet name="2022 Mill SRCS Redd Count" sheetId="4" r:id="rId2"/>
    <sheet name="nearest temp-logger" sheetId="2" r:id="rId3"/>
  </sheets>
  <definedNames>
    <definedName name="_xlnm.Print_Area" localSheetId="1">'2022 Mill SRCS Redd Count'!$A$1:$H$18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4" l="1"/>
  <c r="F18" i="4"/>
  <c r="E18" i="4"/>
  <c r="D18" i="4"/>
  <c r="AC13" i="1"/>
  <c r="AE13" i="1"/>
  <c r="AG11" i="1"/>
  <c r="AI14" i="1"/>
  <c r="AK13" i="1"/>
  <c r="AK8" i="1"/>
  <c r="AK5" i="1"/>
  <c r="AK6" i="1"/>
  <c r="AK7" i="1"/>
  <c r="AK9" i="1"/>
  <c r="AK10" i="1"/>
  <c r="AK11" i="1"/>
  <c r="AK12" i="1"/>
  <c r="AK14" i="1"/>
  <c r="AK15" i="1"/>
  <c r="AK16" i="1"/>
  <c r="AK17" i="1"/>
  <c r="AK4" i="1"/>
  <c r="AJ18" i="1"/>
  <c r="Y4" i="1"/>
  <c r="Y5" i="1"/>
  <c r="AA8" i="1"/>
  <c r="AI11" i="1" l="1"/>
  <c r="AI12" i="1"/>
  <c r="AI13" i="1"/>
  <c r="AI15" i="1"/>
  <c r="AI16" i="1"/>
  <c r="AI17" i="1"/>
  <c r="AI10" i="1"/>
  <c r="AG14" i="1"/>
  <c r="AG8" i="1"/>
  <c r="AG9" i="1"/>
  <c r="AG10" i="1"/>
  <c r="AG12" i="1"/>
  <c r="AG13" i="1"/>
  <c r="AG15" i="1"/>
  <c r="AG16" i="1"/>
  <c r="AG17" i="1"/>
  <c r="AG7" i="1"/>
  <c r="AE8" i="1"/>
  <c r="AE9" i="1"/>
  <c r="AE10" i="1"/>
  <c r="AE11" i="1"/>
  <c r="AE12" i="1"/>
  <c r="AE14" i="1"/>
  <c r="AE15" i="1"/>
  <c r="AE16" i="1"/>
  <c r="AE17" i="1"/>
  <c r="AE7" i="1"/>
  <c r="AC16" i="1"/>
  <c r="AC7" i="1"/>
  <c r="AC8" i="1"/>
  <c r="AC9" i="1"/>
  <c r="AC10" i="1"/>
  <c r="AC11" i="1"/>
  <c r="AC12" i="1"/>
  <c r="AC14" i="1"/>
  <c r="AC15" i="1"/>
  <c r="AC17" i="1"/>
  <c r="AC6" i="1"/>
  <c r="AA6" i="1"/>
  <c r="AA7" i="1"/>
  <c r="AA9" i="1"/>
  <c r="AA10" i="1"/>
  <c r="AA11" i="1"/>
  <c r="AA12" i="1"/>
  <c r="AA13" i="1"/>
  <c r="AA14" i="1"/>
  <c r="AA15" i="1"/>
  <c r="AA16" i="1"/>
  <c r="AA17" i="1"/>
  <c r="AA5" i="1"/>
  <c r="Y11" i="1"/>
  <c r="Y10" i="1"/>
  <c r="Y9" i="1"/>
  <c r="Y7" i="1"/>
  <c r="Y8" i="1"/>
  <c r="Y12" i="1"/>
  <c r="Y13" i="1"/>
  <c r="Y14" i="1"/>
  <c r="Y15" i="1"/>
  <c r="Y16" i="1"/>
  <c r="Y17" i="1"/>
  <c r="Y6" i="1"/>
  <c r="AH18" i="1"/>
  <c r="AI9" i="1"/>
  <c r="AI8" i="1"/>
  <c r="AI7" i="1"/>
  <c r="AI6" i="1"/>
  <c r="AI5" i="1"/>
  <c r="AI4" i="1"/>
  <c r="AF18" i="1"/>
  <c r="Z18" i="1"/>
  <c r="AB18" i="1"/>
  <c r="AD18" i="1"/>
  <c r="X18" i="1" l="1"/>
  <c r="V18" i="1" l="1"/>
  <c r="R18" i="1"/>
  <c r="S16" i="1" s="1"/>
  <c r="P18" i="1"/>
  <c r="Q14" i="1" s="1"/>
  <c r="N18" i="1"/>
  <c r="O15" i="1" s="1"/>
  <c r="L18" i="1"/>
  <c r="M17" i="1" s="1"/>
  <c r="J18" i="1"/>
  <c r="H18" i="1"/>
  <c r="W17" i="1"/>
  <c r="U17" i="1"/>
  <c r="S17" i="1"/>
  <c r="K17" i="1"/>
  <c r="I17" i="1"/>
  <c r="G17" i="1"/>
  <c r="E17" i="1"/>
  <c r="W16" i="1"/>
  <c r="U16" i="1"/>
  <c r="M16" i="1"/>
  <c r="K16" i="1"/>
  <c r="I16" i="1"/>
  <c r="G16" i="1"/>
  <c r="E16" i="1"/>
  <c r="U15" i="1"/>
  <c r="M15" i="1"/>
  <c r="K15" i="1"/>
  <c r="I15" i="1"/>
  <c r="G15" i="1"/>
  <c r="E15" i="1"/>
  <c r="W14" i="1"/>
  <c r="U14" i="1"/>
  <c r="S14" i="1"/>
  <c r="M14" i="1"/>
  <c r="K14" i="1"/>
  <c r="I14" i="1"/>
  <c r="G14" i="1"/>
  <c r="E14" i="1"/>
  <c r="W13" i="1"/>
  <c r="U13" i="1"/>
  <c r="M13" i="1"/>
  <c r="K13" i="1"/>
  <c r="I13" i="1"/>
  <c r="G13" i="1"/>
  <c r="E13" i="1"/>
  <c r="W12" i="1"/>
  <c r="U12" i="1"/>
  <c r="M12" i="1"/>
  <c r="K12" i="1"/>
  <c r="I12" i="1"/>
  <c r="G12" i="1"/>
  <c r="E12" i="1"/>
  <c r="U11" i="1"/>
  <c r="M11" i="1"/>
  <c r="K11" i="1"/>
  <c r="I11" i="1"/>
  <c r="G11" i="1"/>
  <c r="E11" i="1"/>
  <c r="W10" i="1"/>
  <c r="U10" i="1"/>
  <c r="M10" i="1"/>
  <c r="K10" i="1"/>
  <c r="I10" i="1"/>
  <c r="G10" i="1"/>
  <c r="E10" i="1"/>
  <c r="W9" i="1"/>
  <c r="U9" i="1"/>
  <c r="S9" i="1"/>
  <c r="M9" i="1"/>
  <c r="K9" i="1"/>
  <c r="I9" i="1"/>
  <c r="G9" i="1"/>
  <c r="E9" i="1"/>
  <c r="W8" i="1"/>
  <c r="U8" i="1"/>
  <c r="M8" i="1"/>
  <c r="K8" i="1"/>
  <c r="I8" i="1"/>
  <c r="G8" i="1"/>
  <c r="E8" i="1"/>
  <c r="U7" i="1"/>
  <c r="S7" i="1"/>
  <c r="M7" i="1"/>
  <c r="K7" i="1"/>
  <c r="I7" i="1"/>
  <c r="G7" i="1"/>
  <c r="E7" i="1"/>
  <c r="W6" i="1"/>
  <c r="U6" i="1"/>
  <c r="S6" i="1"/>
  <c r="O6" i="1"/>
  <c r="M6" i="1"/>
  <c r="K6" i="1"/>
  <c r="I6" i="1"/>
  <c r="G6" i="1"/>
  <c r="E6" i="1"/>
  <c r="U5" i="1"/>
  <c r="M5" i="1"/>
  <c r="K5" i="1"/>
  <c r="E5" i="1"/>
  <c r="U4" i="1"/>
  <c r="M4" i="1"/>
  <c r="K4" i="1"/>
  <c r="G4" i="1"/>
  <c r="E4" i="1"/>
  <c r="O5" i="1" l="1"/>
  <c r="O7" i="1"/>
  <c r="O8" i="1"/>
  <c r="O9" i="1"/>
  <c r="O12" i="1"/>
  <c r="O13" i="1"/>
  <c r="O14" i="1"/>
  <c r="O10" i="1"/>
  <c r="O11" i="1"/>
  <c r="AG6" i="1"/>
  <c r="AG5" i="1"/>
  <c r="AG4" i="1"/>
  <c r="O17" i="1"/>
  <c r="O16" i="1"/>
  <c r="Q9" i="1"/>
  <c r="Q17" i="1"/>
  <c r="S10" i="1"/>
  <c r="Q13" i="1"/>
  <c r="S13" i="1"/>
  <c r="AE5" i="1"/>
  <c r="AA4" i="1"/>
  <c r="AE6" i="1"/>
  <c r="AC5" i="1"/>
  <c r="AE4" i="1"/>
  <c r="AC4" i="1"/>
  <c r="W15" i="1"/>
  <c r="Q7" i="1"/>
  <c r="Q11" i="1"/>
  <c r="Q15" i="1"/>
  <c r="S11" i="1"/>
  <c r="S15" i="1"/>
  <c r="Q8" i="1"/>
  <c r="Q12" i="1"/>
  <c r="Q16" i="1"/>
  <c r="W7" i="1"/>
  <c r="S8" i="1"/>
  <c r="W11" i="1"/>
  <c r="S12" i="1"/>
  <c r="Q5" i="1"/>
  <c r="Q6" i="1"/>
  <c r="Q10" i="1"/>
</calcChain>
</file>

<file path=xl/sharedStrings.xml><?xml version="1.0" encoding="utf-8"?>
<sst xmlns="http://schemas.openxmlformats.org/spreadsheetml/2006/main" count="125" uniqueCount="85">
  <si>
    <t>Mill Creek Spring-Run Redd Survey</t>
  </si>
  <si>
    <t>2007 redd count</t>
  </si>
  <si>
    <t>2007 % by reach</t>
  </si>
  <si>
    <t>2008 redd count</t>
  </si>
  <si>
    <t>2008 % by reach</t>
  </si>
  <si>
    <t>2009 redd count</t>
  </si>
  <si>
    <t>2009 % by reach</t>
  </si>
  <si>
    <t>2010 redd count</t>
  </si>
  <si>
    <t>2010 % by reach</t>
  </si>
  <si>
    <t>2011 redd count</t>
  </si>
  <si>
    <t>2011 % by reach</t>
  </si>
  <si>
    <t>2012 redd count</t>
  </si>
  <si>
    <t>2012 % by reach</t>
  </si>
  <si>
    <t>2013 redd count</t>
  </si>
  <si>
    <t>2013 % by reach</t>
  </si>
  <si>
    <t>2014 redd count</t>
  </si>
  <si>
    <t>2014 % by reach</t>
  </si>
  <si>
    <t>2015 redd count</t>
  </si>
  <si>
    <t>2015 % by reach</t>
  </si>
  <si>
    <t>2016 redd count</t>
  </si>
  <si>
    <t>2016 % by reach</t>
  </si>
  <si>
    <t>Section</t>
  </si>
  <si>
    <t>Above Hwy 36</t>
  </si>
  <si>
    <t>Hwy 36 to Little HIG</t>
  </si>
  <si>
    <t>Litte HIG to HIG</t>
  </si>
  <si>
    <t xml:space="preserve">HIG to Ishi Trail Head   </t>
  </si>
  <si>
    <t xml:space="preserve">Ishi Trail Head to Big Bend   </t>
  </si>
  <si>
    <t xml:space="preserve">Big Bend to Canyon Camp  </t>
  </si>
  <si>
    <t>Canyon Camp to Sooner</t>
  </si>
  <si>
    <t>Sooner to McCarty</t>
  </si>
  <si>
    <t>McCarty to Savercool</t>
  </si>
  <si>
    <t>Savercool to Black Rock</t>
  </si>
  <si>
    <t>Black Rock to below Ranch House</t>
  </si>
  <si>
    <t>Above Avery to Pape</t>
  </si>
  <si>
    <t>Total Redds Observed:</t>
  </si>
  <si>
    <t xml:space="preserve"> </t>
  </si>
  <si>
    <t>2017 redd count</t>
  </si>
  <si>
    <t>2017 % by reach</t>
  </si>
  <si>
    <t>2018 redd count</t>
  </si>
  <si>
    <t>2018 % by reach</t>
  </si>
  <si>
    <t>2019 redd count</t>
  </si>
  <si>
    <t>2019 % by reach</t>
  </si>
  <si>
    <t>2020 redd count</t>
  </si>
  <si>
    <t>2020 % by reach</t>
  </si>
  <si>
    <t xml:space="preserve">Ranch House to above Avery   </t>
  </si>
  <si>
    <t xml:space="preserve">Pape to Buckhorn Gulch </t>
  </si>
  <si>
    <t>Nearest Temp Logger</t>
  </si>
  <si>
    <t>Lat</t>
  </si>
  <si>
    <t>Long</t>
  </si>
  <si>
    <t>Rancheria</t>
  </si>
  <si>
    <t>Black Rock</t>
  </si>
  <si>
    <t>Sooner</t>
  </si>
  <si>
    <t>Hole in Ground</t>
  </si>
  <si>
    <t>Little Hole in Ground</t>
  </si>
  <si>
    <t>Redd Survey Section</t>
  </si>
  <si>
    <t>Brokenshire</t>
  </si>
  <si>
    <t>2021 redd count</t>
  </si>
  <si>
    <t>2021 % by reach</t>
  </si>
  <si>
    <t>Sooner to McCarthy</t>
  </si>
  <si>
    <t>McCarthy to Savercool</t>
  </si>
  <si>
    <t>2022 redd count</t>
  </si>
  <si>
    <t>2022 % by reach</t>
  </si>
  <si>
    <t>Totals:</t>
  </si>
  <si>
    <t>*</t>
  </si>
  <si>
    <t>Helicopter Flight</t>
  </si>
  <si>
    <t>Buckhorn to Little Mill</t>
  </si>
  <si>
    <t>Walking</t>
  </si>
  <si>
    <t>Pape to Buckhorn</t>
  </si>
  <si>
    <t xml:space="preserve"> Avery to Pape</t>
  </si>
  <si>
    <t xml:space="preserve">Ranch House to Avery   </t>
  </si>
  <si>
    <t>Black Rock to Ranch House</t>
  </si>
  <si>
    <t xml:space="preserve">Big Bend to Canyon Camp   </t>
  </si>
  <si>
    <t xml:space="preserve">Mill Trail Head to Big Bend    </t>
  </si>
  <si>
    <t xml:space="preserve">HIG to Mill Trail Head    </t>
  </si>
  <si>
    <t xml:space="preserve">Hwy 36 to Little HIG </t>
  </si>
  <si>
    <t>Notes</t>
  </si>
  <si>
    <t>Carcasses</t>
  </si>
  <si>
    <t>Live Salmon</t>
  </si>
  <si>
    <t>Redds</t>
  </si>
  <si>
    <t>Miles Surveyed</t>
  </si>
  <si>
    <t>Method</t>
  </si>
  <si>
    <t>Date Completed</t>
  </si>
  <si>
    <t>2023 redd count</t>
  </si>
  <si>
    <t>2023 % by reach</t>
  </si>
  <si>
    <t>2023 Mill Creek Spring Run Chinook Redd Survey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</si>
</sst>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;@"/>
    <numFmt numFmtId="166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Bauhaus 93"/>
      <family val="5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Aharoni"/>
      <charset val="177"/>
    </font>
    <font>
      <b/>
      <sz val="10"/>
      <name val="Aharoni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9" fillId="0" borderId="0"/>
  </cellStyleXfs>
  <cellXfs count="48">
    <xf numFmtId="0" fontId="0" fillId="0" borderId="0" xfId="0"/>
    <xf numFmtId="0" fontId="2" fillId="3" borderId="0" xfId="0" applyFont="1" applyFill="1" applyAlignment="1">
      <alignment vertical="center" wrapText="1"/>
    </xf>
    <xf numFmtId="0" fontId="5" fillId="0" borderId="2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6" fillId="0" borderId="0" xfId="1" applyFont="1"/>
    <xf numFmtId="0" fontId="4" fillId="0" borderId="0" xfId="1"/>
    <xf numFmtId="0" fontId="0" fillId="0" borderId="0" xfId="0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0" borderId="3" xfId="0" applyBorder="1"/>
    <xf numFmtId="0" fontId="7" fillId="0" borderId="3" xfId="1" applyFont="1" applyBorder="1"/>
    <xf numFmtId="0" fontId="8" fillId="0" borderId="3" xfId="1" applyFont="1" applyBorder="1"/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164" fontId="1" fillId="0" borderId="3" xfId="0" applyNumberFormat="1" applyFont="1" applyBorder="1" applyAlignment="1">
      <alignment horizontal="center" vertical="center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0" fillId="3" borderId="0" xfId="0" applyFont="1" applyFill="1" applyAlignment="1">
      <alignment horizontal="center" wrapText="1"/>
    </xf>
    <xf numFmtId="0" fontId="11" fillId="3" borderId="0" xfId="0" applyFont="1" applyFill="1" applyAlignment="1">
      <alignment horizontal="center" wrapText="1"/>
    </xf>
    <xf numFmtId="0" fontId="12" fillId="0" borderId="0" xfId="0" applyFont="1"/>
    <xf numFmtId="165" fontId="11" fillId="3" borderId="0" xfId="0" applyNumberFormat="1" applyFont="1" applyFill="1"/>
    <xf numFmtId="0" fontId="11" fillId="3" borderId="0" xfId="0" applyFont="1" applyFill="1"/>
    <xf numFmtId="0" fontId="11" fillId="3" borderId="0" xfId="0" applyFont="1" applyFill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6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>
      <alignment horizontal="center"/>
    </xf>
    <xf numFmtId="164" fontId="11" fillId="0" borderId="4" xfId="0" applyNumberFormat="1" applyFont="1" applyBorder="1" applyAlignment="1">
      <alignment horizontal="center"/>
    </xf>
    <xf numFmtId="0" fontId="11" fillId="3" borderId="4" xfId="0" applyFont="1" applyFill="1" applyBorder="1" applyAlignment="1">
      <alignment horizontal="center"/>
    </xf>
    <xf numFmtId="0" fontId="11" fillId="0" borderId="6" xfId="0" applyFont="1" applyBorder="1"/>
    <xf numFmtId="0" fontId="11" fillId="0" borderId="4" xfId="0" applyFont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center"/>
    </xf>
    <xf numFmtId="0" fontId="12" fillId="3" borderId="5" xfId="0" applyFont="1" applyFill="1" applyBorder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0" xfId="0" applyFont="1" applyFill="1" applyAlignment="1">
      <alignment horizontal="center"/>
    </xf>
    <xf numFmtId="0" fontId="12" fillId="3" borderId="0" xfId="0" applyFont="1" applyFill="1"/>
    <xf numFmtId="165" fontId="12" fillId="3" borderId="0" xfId="0" applyNumberFormat="1" applyFont="1" applyFill="1"/>
    <xf numFmtId="165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4" xfId="0" applyFont="1" applyBorder="1"/>
  </cellXfs>
  <cellStyles count="3">
    <cellStyle name="Normal" xfId="0" builtinId="0"/>
    <cellStyle name="Normal 2" xfId="1" xr:uid="{00000000-0005-0000-0000-000001000000}"/>
    <cellStyle name="Normal 3" xfId="2" xr:uid="{0BF9D4E6-D102-4EA3-BA88-D7F8B6FB3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"/>
  <sheetViews>
    <sheetView workbookViewId="0">
      <selection activeCell="X24" sqref="X24"/>
    </sheetView>
  </sheetViews>
  <sheetFormatPr defaultRowHeight="15" x14ac:dyDescent="0.25"/>
  <cols>
    <col min="2" max="2" width="33.42578125" customWidth="1"/>
    <col min="3" max="5" width="5.7109375" customWidth="1"/>
    <col min="6" max="6" width="7.28515625" customWidth="1"/>
    <col min="7" max="18" width="5.7109375" customWidth="1"/>
    <col min="19" max="19" width="5.28515625" customWidth="1"/>
    <col min="20" max="20" width="7.140625" customWidth="1"/>
    <col min="21" max="21" width="6.28515625" customWidth="1"/>
    <col min="22" max="22" width="6.7109375" customWidth="1"/>
    <col min="23" max="23" width="6.140625" customWidth="1"/>
    <col min="24" max="24" width="6.7109375" customWidth="1"/>
    <col min="25" max="25" width="6.140625" customWidth="1"/>
    <col min="26" max="26" width="6.7109375" customWidth="1"/>
    <col min="27" max="27" width="6.140625" customWidth="1"/>
    <col min="28" max="28" width="6.7109375" customWidth="1"/>
    <col min="29" max="29" width="6.140625" customWidth="1"/>
    <col min="30" max="30" width="6.7109375" customWidth="1"/>
    <col min="31" max="31" width="6.140625" customWidth="1"/>
    <col min="32" max="32" width="6.7109375" customWidth="1"/>
    <col min="33" max="33" width="6.140625" customWidth="1"/>
    <col min="34" max="34" width="6.7109375" customWidth="1"/>
    <col min="35" max="35" width="6.140625" customWidth="1"/>
    <col min="36" max="36" width="6.7109375" customWidth="1"/>
    <col min="37" max="37" width="8.42578125" customWidth="1"/>
  </cols>
  <sheetData>
    <row r="1" spans="1:37" ht="11.25" customHeight="1" x14ac:dyDescent="0.25">
      <c r="A1" s="21" t="s">
        <v>0</v>
      </c>
      <c r="B1" s="22"/>
      <c r="C1" s="1"/>
    </row>
    <row r="2" spans="1:37" ht="15" customHeight="1" x14ac:dyDescent="0.25">
      <c r="A2" s="21"/>
      <c r="B2" s="22"/>
      <c r="C2" s="1"/>
      <c r="D2" s="19" t="s">
        <v>1</v>
      </c>
      <c r="E2" s="18" t="s">
        <v>2</v>
      </c>
      <c r="F2" s="19" t="s">
        <v>3</v>
      </c>
      <c r="G2" s="18" t="s">
        <v>4</v>
      </c>
      <c r="H2" s="19" t="s">
        <v>5</v>
      </c>
      <c r="I2" s="18" t="s">
        <v>6</v>
      </c>
      <c r="J2" s="19" t="s">
        <v>7</v>
      </c>
      <c r="K2" s="18" t="s">
        <v>8</v>
      </c>
      <c r="L2" s="19" t="s">
        <v>9</v>
      </c>
      <c r="M2" s="18" t="s">
        <v>10</v>
      </c>
      <c r="N2" s="19" t="s">
        <v>11</v>
      </c>
      <c r="O2" s="18" t="s">
        <v>12</v>
      </c>
      <c r="P2" s="19" t="s">
        <v>13</v>
      </c>
      <c r="Q2" s="18" t="s">
        <v>14</v>
      </c>
      <c r="R2" s="19" t="s">
        <v>15</v>
      </c>
      <c r="S2" s="18" t="s">
        <v>16</v>
      </c>
      <c r="T2" s="19" t="s">
        <v>17</v>
      </c>
      <c r="U2" s="18" t="s">
        <v>18</v>
      </c>
      <c r="V2" s="19" t="s">
        <v>19</v>
      </c>
      <c r="W2" s="18" t="s">
        <v>20</v>
      </c>
      <c r="X2" s="19" t="s">
        <v>36</v>
      </c>
      <c r="Y2" s="18" t="s">
        <v>37</v>
      </c>
      <c r="Z2" s="19" t="s">
        <v>38</v>
      </c>
      <c r="AA2" s="18" t="s">
        <v>39</v>
      </c>
      <c r="AB2" s="19" t="s">
        <v>40</v>
      </c>
      <c r="AC2" s="18" t="s">
        <v>41</v>
      </c>
      <c r="AD2" s="19" t="s">
        <v>42</v>
      </c>
      <c r="AE2" s="18" t="s">
        <v>43</v>
      </c>
      <c r="AF2" s="19" t="s">
        <v>56</v>
      </c>
      <c r="AG2" s="18" t="s">
        <v>57</v>
      </c>
      <c r="AH2" s="19" t="s">
        <v>60</v>
      </c>
      <c r="AI2" s="18" t="s">
        <v>61</v>
      </c>
      <c r="AJ2" s="19" t="s">
        <v>82</v>
      </c>
      <c r="AK2" s="18" t="s">
        <v>83</v>
      </c>
    </row>
    <row r="3" spans="1:37" ht="21" customHeight="1" thickBot="1" x14ac:dyDescent="0.3">
      <c r="B3" s="2" t="s">
        <v>21</v>
      </c>
      <c r="C3" s="3"/>
      <c r="D3" s="19"/>
      <c r="E3" s="18"/>
      <c r="F3" s="20"/>
      <c r="G3" s="18"/>
      <c r="H3" s="19"/>
      <c r="I3" s="18"/>
      <c r="J3" s="19"/>
      <c r="K3" s="18"/>
      <c r="L3" s="20"/>
      <c r="M3" s="18"/>
      <c r="N3" s="20"/>
      <c r="O3" s="18"/>
      <c r="P3" s="19">
        <v>2013</v>
      </c>
      <c r="Q3" s="18"/>
      <c r="R3" s="19">
        <v>2013</v>
      </c>
      <c r="S3" s="18"/>
      <c r="T3" s="19">
        <v>2013</v>
      </c>
      <c r="U3" s="18"/>
      <c r="V3" s="19">
        <v>2013</v>
      </c>
      <c r="W3" s="18"/>
      <c r="X3" s="19">
        <v>2013</v>
      </c>
      <c r="Y3" s="18"/>
      <c r="Z3" s="19">
        <v>2013</v>
      </c>
      <c r="AA3" s="18"/>
      <c r="AB3" s="19">
        <v>2013</v>
      </c>
      <c r="AC3" s="18"/>
      <c r="AD3" s="19">
        <v>2013</v>
      </c>
      <c r="AE3" s="18"/>
      <c r="AF3" s="19">
        <v>2013</v>
      </c>
      <c r="AG3" s="18"/>
      <c r="AH3" s="19">
        <v>2013</v>
      </c>
      <c r="AI3" s="18"/>
      <c r="AJ3" s="19">
        <v>2013</v>
      </c>
      <c r="AK3" s="18"/>
    </row>
    <row r="4" spans="1:37" x14ac:dyDescent="0.25">
      <c r="B4" s="4" t="s">
        <v>22</v>
      </c>
      <c r="C4" s="5"/>
      <c r="D4" s="6">
        <v>3</v>
      </c>
      <c r="E4" s="7">
        <f>(D4/D18)*100</f>
        <v>0.65217391304347827</v>
      </c>
      <c r="F4" s="6">
        <v>1</v>
      </c>
      <c r="G4" s="7">
        <f>(F4/F18)*(100)</f>
        <v>0.55248618784530379</v>
      </c>
      <c r="H4" s="6">
        <v>0</v>
      </c>
      <c r="I4" s="7">
        <v>0</v>
      </c>
      <c r="J4" s="6">
        <v>17</v>
      </c>
      <c r="K4" s="7">
        <f>J4/241*100</f>
        <v>7.0539419087136928</v>
      </c>
      <c r="L4" s="6">
        <v>3</v>
      </c>
      <c r="M4" s="7">
        <f t="shared" ref="M4:M17" si="0">L4/$L$18*100</f>
        <v>1.639344262295082</v>
      </c>
      <c r="N4" s="6">
        <v>0</v>
      </c>
      <c r="O4" s="7">
        <v>0</v>
      </c>
      <c r="P4" s="6">
        <v>0</v>
      </c>
      <c r="Q4" s="7">
        <v>0</v>
      </c>
      <c r="R4" s="6">
        <v>0</v>
      </c>
      <c r="S4" s="7">
        <v>0</v>
      </c>
      <c r="T4" s="6">
        <v>0</v>
      </c>
      <c r="U4" s="8">
        <f t="shared" ref="U4:U17" si="1">(T4/$T$18)*100</f>
        <v>0</v>
      </c>
      <c r="V4" s="6">
        <v>0</v>
      </c>
      <c r="W4" s="7">
        <v>0</v>
      </c>
      <c r="X4" s="6">
        <v>0</v>
      </c>
      <c r="Y4" s="7">
        <f t="shared" ref="Y4:Y5" si="2">(X4/$X$18)*100</f>
        <v>0</v>
      </c>
      <c r="Z4" s="6">
        <v>0</v>
      </c>
      <c r="AA4" s="7">
        <f t="shared" ref="AA4" si="3">(Z4/$V$18)*100</f>
        <v>0</v>
      </c>
      <c r="AB4" s="6">
        <v>0</v>
      </c>
      <c r="AC4" s="7">
        <f t="shared" ref="AC4:AC5" si="4">(AB4/$V$18)*100</f>
        <v>0</v>
      </c>
      <c r="AD4" s="6">
        <v>0</v>
      </c>
      <c r="AE4" s="7">
        <f t="shared" ref="AE4:AG6" si="5">(AD4/$V$18)*100</f>
        <v>0</v>
      </c>
      <c r="AF4" s="6">
        <v>0</v>
      </c>
      <c r="AG4" s="7">
        <f t="shared" si="5"/>
        <v>0</v>
      </c>
      <c r="AH4" s="6">
        <v>0</v>
      </c>
      <c r="AI4" s="7">
        <f t="shared" ref="AI4:AI9" si="6">(AH4/$V$18)*100</f>
        <v>0</v>
      </c>
      <c r="AJ4" s="6">
        <v>0</v>
      </c>
      <c r="AK4" s="7">
        <f>(AJ4/$AJ$18)*100</f>
        <v>0</v>
      </c>
    </row>
    <row r="5" spans="1:37" x14ac:dyDescent="0.25">
      <c r="B5" s="4" t="s">
        <v>23</v>
      </c>
      <c r="C5" s="5"/>
      <c r="D5" s="6">
        <v>17</v>
      </c>
      <c r="E5" s="7">
        <f>D5/D18*100</f>
        <v>3.6956521739130435</v>
      </c>
      <c r="F5" s="6">
        <v>0</v>
      </c>
      <c r="G5" s="7">
        <v>0</v>
      </c>
      <c r="H5" s="6">
        <v>0</v>
      </c>
      <c r="I5" s="7">
        <v>0</v>
      </c>
      <c r="J5" s="6">
        <v>6</v>
      </c>
      <c r="K5" s="7">
        <f t="shared" ref="K5:K17" si="7">J5/241*100</f>
        <v>2.4896265560165975</v>
      </c>
      <c r="L5" s="6">
        <v>3</v>
      </c>
      <c r="M5" s="7">
        <f t="shared" si="0"/>
        <v>1.639344262295082</v>
      </c>
      <c r="N5" s="6">
        <v>8</v>
      </c>
      <c r="O5" s="7">
        <f t="shared" ref="O5:O17" si="8">N5/$N$18*100</f>
        <v>2.9520295202952029</v>
      </c>
      <c r="P5" s="6">
        <v>3</v>
      </c>
      <c r="Q5" s="7">
        <f t="shared" ref="Q5:Q17" si="9">(P5/$P$18)*100</f>
        <v>0.5</v>
      </c>
      <c r="R5" s="6">
        <v>0</v>
      </c>
      <c r="S5" s="7">
        <v>0</v>
      </c>
      <c r="T5" s="6">
        <v>0</v>
      </c>
      <c r="U5" s="8">
        <f t="shared" si="1"/>
        <v>0</v>
      </c>
      <c r="V5" s="6">
        <v>0</v>
      </c>
      <c r="W5" s="7">
        <v>0</v>
      </c>
      <c r="X5" s="6">
        <v>3</v>
      </c>
      <c r="Y5" s="7">
        <f t="shared" si="2"/>
        <v>2.3255813953488373</v>
      </c>
      <c r="Z5" s="6">
        <v>1</v>
      </c>
      <c r="AA5" s="7">
        <f>(Z5/$Z$18)*100</f>
        <v>1.3157894736842104</v>
      </c>
      <c r="AB5" s="6">
        <v>0</v>
      </c>
      <c r="AC5" s="7">
        <f t="shared" si="4"/>
        <v>0</v>
      </c>
      <c r="AD5" s="6">
        <v>0</v>
      </c>
      <c r="AE5" s="7">
        <f t="shared" si="5"/>
        <v>0</v>
      </c>
      <c r="AF5" s="6">
        <v>0</v>
      </c>
      <c r="AG5" s="7">
        <f t="shared" si="5"/>
        <v>0</v>
      </c>
      <c r="AH5" s="6">
        <v>0</v>
      </c>
      <c r="AI5" s="7">
        <f t="shared" si="6"/>
        <v>0</v>
      </c>
      <c r="AJ5" s="6">
        <v>0</v>
      </c>
      <c r="AK5" s="7">
        <f>(AJ5/$AJ$18)*100</f>
        <v>0</v>
      </c>
    </row>
    <row r="6" spans="1:37" x14ac:dyDescent="0.25">
      <c r="B6" s="4" t="s">
        <v>24</v>
      </c>
      <c r="C6" s="5"/>
      <c r="D6" s="6">
        <v>14</v>
      </c>
      <c r="E6" s="7">
        <f>D6/D18*100</f>
        <v>3.0434782608695654</v>
      </c>
      <c r="F6" s="6">
        <v>5</v>
      </c>
      <c r="G6" s="7">
        <f>(F6/F18)*(100)</f>
        <v>2.7624309392265194</v>
      </c>
      <c r="H6" s="6">
        <v>5</v>
      </c>
      <c r="I6" s="7">
        <f>(H6/110)*100</f>
        <v>4.5454545454545459</v>
      </c>
      <c r="J6" s="6">
        <v>4</v>
      </c>
      <c r="K6" s="7">
        <f t="shared" si="7"/>
        <v>1.6597510373443984</v>
      </c>
      <c r="L6" s="6">
        <v>10</v>
      </c>
      <c r="M6" s="7">
        <f t="shared" si="0"/>
        <v>5.4644808743169397</v>
      </c>
      <c r="N6" s="6">
        <v>10</v>
      </c>
      <c r="O6" s="7">
        <f t="shared" si="8"/>
        <v>3.6900369003690034</v>
      </c>
      <c r="P6" s="6">
        <v>16</v>
      </c>
      <c r="Q6" s="7">
        <f t="shared" si="9"/>
        <v>2.666666666666667</v>
      </c>
      <c r="R6" s="6">
        <v>2</v>
      </c>
      <c r="S6" s="7">
        <f t="shared" ref="S6:S17" si="10">(R6/$R$18)*100</f>
        <v>0.90909090909090906</v>
      </c>
      <c r="T6" s="6">
        <v>0</v>
      </c>
      <c r="U6" s="8">
        <f t="shared" si="1"/>
        <v>0</v>
      </c>
      <c r="V6" s="6">
        <v>1</v>
      </c>
      <c r="W6" s="7">
        <f t="shared" ref="W6:W17" si="11">(V6/$V$18)*100</f>
        <v>2.1276595744680851</v>
      </c>
      <c r="X6" s="6">
        <v>3</v>
      </c>
      <c r="Y6" s="7">
        <f>(X6/$X$18)*100</f>
        <v>2.3255813953488373</v>
      </c>
      <c r="Z6" s="6">
        <v>15</v>
      </c>
      <c r="AA6" s="7">
        <f t="shared" ref="AA6:AA17" si="12">(Z6/$Z$18)*100</f>
        <v>19.736842105263158</v>
      </c>
      <c r="AB6" s="6">
        <v>6</v>
      </c>
      <c r="AC6" s="7">
        <f>(AB6/$AB$18)*100</f>
        <v>6.8965517241379306</v>
      </c>
      <c r="AD6" s="6">
        <v>0</v>
      </c>
      <c r="AE6" s="7">
        <f t="shared" si="5"/>
        <v>0</v>
      </c>
      <c r="AF6" s="6">
        <v>0</v>
      </c>
      <c r="AG6" s="7">
        <f t="shared" si="5"/>
        <v>0</v>
      </c>
      <c r="AH6" s="6">
        <v>0</v>
      </c>
      <c r="AI6" s="7">
        <f t="shared" si="6"/>
        <v>0</v>
      </c>
      <c r="AJ6" s="6">
        <v>0</v>
      </c>
      <c r="AK6" s="7">
        <f t="shared" ref="AK5:AK17" si="13">(AJ6/$AJ$18)*100</f>
        <v>0</v>
      </c>
    </row>
    <row r="7" spans="1:37" x14ac:dyDescent="0.25">
      <c r="B7" s="4" t="s">
        <v>25</v>
      </c>
      <c r="C7" s="5"/>
      <c r="D7" s="6">
        <v>18</v>
      </c>
      <c r="E7" s="7">
        <f>D7/D18*100</f>
        <v>3.9130434782608701</v>
      </c>
      <c r="F7" s="6">
        <v>4</v>
      </c>
      <c r="G7" s="7">
        <f>F7/F18*100</f>
        <v>2.2099447513812152</v>
      </c>
      <c r="H7" s="6">
        <v>5</v>
      </c>
      <c r="I7" s="7">
        <f>(H7/110)*100</f>
        <v>4.5454545454545459</v>
      </c>
      <c r="J7" s="6">
        <v>17</v>
      </c>
      <c r="K7" s="7">
        <f t="shared" si="7"/>
        <v>7.0539419087136928</v>
      </c>
      <c r="L7" s="6">
        <v>17</v>
      </c>
      <c r="M7" s="7">
        <f t="shared" si="0"/>
        <v>9.2896174863387984</v>
      </c>
      <c r="N7" s="6">
        <v>16</v>
      </c>
      <c r="O7" s="7">
        <f t="shared" si="8"/>
        <v>5.9040590405904059</v>
      </c>
      <c r="P7" s="6">
        <v>27</v>
      </c>
      <c r="Q7" s="7">
        <f t="shared" si="9"/>
        <v>4.5</v>
      </c>
      <c r="R7" s="6">
        <v>3</v>
      </c>
      <c r="S7" s="7">
        <f t="shared" si="10"/>
        <v>1.3636363636363635</v>
      </c>
      <c r="T7" s="6">
        <v>3</v>
      </c>
      <c r="U7" s="8">
        <f t="shared" si="1"/>
        <v>5.1724137931034484</v>
      </c>
      <c r="V7" s="6">
        <v>2</v>
      </c>
      <c r="W7" s="7">
        <f t="shared" si="11"/>
        <v>4.2553191489361701</v>
      </c>
      <c r="X7" s="6">
        <v>12</v>
      </c>
      <c r="Y7" s="7">
        <f t="shared" ref="Y7:Y17" si="14">(X7/$X$18)*100</f>
        <v>9.3023255813953494</v>
      </c>
      <c r="Z7" s="6">
        <v>12</v>
      </c>
      <c r="AA7" s="7">
        <f t="shared" si="12"/>
        <v>15.789473684210526</v>
      </c>
      <c r="AB7" s="6">
        <v>5</v>
      </c>
      <c r="AC7" s="7">
        <f t="shared" ref="AC7:AC17" si="15">(AB7/$AB$18)*100</f>
        <v>5.7471264367816088</v>
      </c>
      <c r="AD7" s="6">
        <v>1</v>
      </c>
      <c r="AE7" s="7">
        <f>(AD7/$AD$18)*100</f>
        <v>2.6315789473684208</v>
      </c>
      <c r="AF7" s="6">
        <v>0</v>
      </c>
      <c r="AG7" s="7">
        <f>(AF7/$AF$18)*100</f>
        <v>0</v>
      </c>
      <c r="AH7" s="6">
        <v>0</v>
      </c>
      <c r="AI7" s="7">
        <f t="shared" si="6"/>
        <v>0</v>
      </c>
      <c r="AJ7" s="6">
        <v>0</v>
      </c>
      <c r="AK7" s="7">
        <f t="shared" si="13"/>
        <v>0</v>
      </c>
    </row>
    <row r="8" spans="1:37" x14ac:dyDescent="0.25">
      <c r="B8" s="4" t="s">
        <v>26</v>
      </c>
      <c r="C8" s="5"/>
      <c r="D8" s="6">
        <v>11</v>
      </c>
      <c r="E8" s="7">
        <f>D8/D18*100</f>
        <v>2.3913043478260869</v>
      </c>
      <c r="F8" s="6">
        <v>3</v>
      </c>
      <c r="G8" s="7">
        <f>F8/F18*100</f>
        <v>1.6574585635359116</v>
      </c>
      <c r="H8" s="6">
        <v>2</v>
      </c>
      <c r="I8" s="7">
        <f t="shared" ref="I8:I17" si="16">(H8/110)*100</f>
        <v>1.8181818181818181</v>
      </c>
      <c r="J8" s="6">
        <v>10</v>
      </c>
      <c r="K8" s="7">
        <f t="shared" si="7"/>
        <v>4.1493775933609953</v>
      </c>
      <c r="L8" s="6">
        <v>11</v>
      </c>
      <c r="M8" s="7">
        <f t="shared" si="0"/>
        <v>6.0109289617486334</v>
      </c>
      <c r="N8" s="6">
        <v>16</v>
      </c>
      <c r="O8" s="7">
        <f t="shared" si="8"/>
        <v>5.9040590405904059</v>
      </c>
      <c r="P8" s="6">
        <v>13</v>
      </c>
      <c r="Q8" s="7">
        <f t="shared" si="9"/>
        <v>2.166666666666667</v>
      </c>
      <c r="R8" s="6">
        <v>0</v>
      </c>
      <c r="S8" s="7">
        <f t="shared" si="10"/>
        <v>0</v>
      </c>
      <c r="T8" s="6">
        <v>2</v>
      </c>
      <c r="U8" s="8">
        <f t="shared" si="1"/>
        <v>3.4482758620689653</v>
      </c>
      <c r="V8" s="6">
        <v>0</v>
      </c>
      <c r="W8" s="7">
        <f t="shared" si="11"/>
        <v>0</v>
      </c>
      <c r="X8" s="6">
        <v>0</v>
      </c>
      <c r="Y8" s="7">
        <f t="shared" si="14"/>
        <v>0</v>
      </c>
      <c r="Z8" s="6">
        <v>1</v>
      </c>
      <c r="AA8" s="7">
        <f>(Z8/$Z$18)*100</f>
        <v>1.3157894736842104</v>
      </c>
      <c r="AB8" s="6">
        <v>2</v>
      </c>
      <c r="AC8" s="7">
        <f t="shared" si="15"/>
        <v>2.2988505747126435</v>
      </c>
      <c r="AD8" s="6">
        <v>0</v>
      </c>
      <c r="AE8" s="7">
        <f t="shared" ref="AE8:AE17" si="17">(AD8/$AD$18)*100</f>
        <v>0</v>
      </c>
      <c r="AF8" s="6">
        <v>0</v>
      </c>
      <c r="AG8" s="7">
        <f t="shared" ref="AG8:AG17" si="18">(AF8/$AF$18)*100</f>
        <v>0</v>
      </c>
      <c r="AH8" s="6">
        <v>0</v>
      </c>
      <c r="AI8" s="7">
        <f t="shared" si="6"/>
        <v>0</v>
      </c>
      <c r="AJ8" s="6">
        <v>0</v>
      </c>
      <c r="AK8" s="7">
        <f>(AJ8/$AJ$18)*100</f>
        <v>0</v>
      </c>
    </row>
    <row r="9" spans="1:37" x14ac:dyDescent="0.25">
      <c r="B9" s="4" t="s">
        <v>27</v>
      </c>
      <c r="C9" s="5"/>
      <c r="D9" s="6">
        <v>29</v>
      </c>
      <c r="E9" s="7">
        <f>D9/D18*100</f>
        <v>6.3043478260869561</v>
      </c>
      <c r="F9" s="6">
        <v>18</v>
      </c>
      <c r="G9" s="7">
        <f>F9/F18*100</f>
        <v>9.94475138121547</v>
      </c>
      <c r="H9" s="6">
        <v>12</v>
      </c>
      <c r="I9" s="7">
        <f t="shared" si="16"/>
        <v>10.909090909090908</v>
      </c>
      <c r="J9" s="6">
        <v>27</v>
      </c>
      <c r="K9" s="7">
        <f t="shared" si="7"/>
        <v>11.20331950207469</v>
      </c>
      <c r="L9" s="6">
        <v>19</v>
      </c>
      <c r="M9" s="7">
        <f t="shared" si="0"/>
        <v>10.382513661202186</v>
      </c>
      <c r="N9" s="6">
        <v>33</v>
      </c>
      <c r="O9" s="7">
        <f t="shared" si="8"/>
        <v>12.177121771217712</v>
      </c>
      <c r="P9" s="6">
        <v>59</v>
      </c>
      <c r="Q9" s="7">
        <f t="shared" si="9"/>
        <v>9.8333333333333321</v>
      </c>
      <c r="R9" s="6">
        <v>16</v>
      </c>
      <c r="S9" s="7">
        <f t="shared" si="10"/>
        <v>7.2727272727272725</v>
      </c>
      <c r="T9" s="6">
        <v>16</v>
      </c>
      <c r="U9" s="8">
        <f t="shared" si="1"/>
        <v>27.586206896551722</v>
      </c>
      <c r="V9" s="6">
        <v>4</v>
      </c>
      <c r="W9" s="7">
        <f t="shared" si="11"/>
        <v>8.5106382978723403</v>
      </c>
      <c r="X9" s="6">
        <v>28</v>
      </c>
      <c r="Y9" s="7">
        <f>(X9/$X$18)*100</f>
        <v>21.705426356589147</v>
      </c>
      <c r="Z9" s="6">
        <v>0</v>
      </c>
      <c r="AA9" s="7">
        <f t="shared" si="12"/>
        <v>0</v>
      </c>
      <c r="AB9" s="6">
        <v>3</v>
      </c>
      <c r="AC9" s="7">
        <f t="shared" si="15"/>
        <v>3.4482758620689653</v>
      </c>
      <c r="AD9" s="6">
        <v>0</v>
      </c>
      <c r="AE9" s="7">
        <f t="shared" si="17"/>
        <v>0</v>
      </c>
      <c r="AF9" s="6">
        <v>1</v>
      </c>
      <c r="AG9" s="7">
        <f t="shared" si="18"/>
        <v>0.32258064516129031</v>
      </c>
      <c r="AH9" s="6">
        <v>0</v>
      </c>
      <c r="AI9" s="7">
        <f t="shared" si="6"/>
        <v>0</v>
      </c>
      <c r="AJ9" s="6">
        <v>2</v>
      </c>
      <c r="AK9" s="7">
        <f t="shared" si="13"/>
        <v>11.76470588235294</v>
      </c>
    </row>
    <row r="10" spans="1:37" x14ac:dyDescent="0.25">
      <c r="B10" s="4" t="s">
        <v>28</v>
      </c>
      <c r="C10" s="5"/>
      <c r="D10" s="6">
        <v>70</v>
      </c>
      <c r="E10" s="7">
        <f>D10/D18*100</f>
        <v>15.217391304347828</v>
      </c>
      <c r="F10" s="6">
        <v>32</v>
      </c>
      <c r="G10" s="7">
        <f>F10/F18*100</f>
        <v>17.679558011049721</v>
      </c>
      <c r="H10" s="6">
        <v>12</v>
      </c>
      <c r="I10" s="7">
        <f t="shared" si="16"/>
        <v>10.909090909090908</v>
      </c>
      <c r="J10" s="6">
        <v>26</v>
      </c>
      <c r="K10" s="7">
        <f t="shared" si="7"/>
        <v>10.78838174273859</v>
      </c>
      <c r="L10" s="6">
        <v>17</v>
      </c>
      <c r="M10" s="7">
        <f t="shared" si="0"/>
        <v>9.2896174863387984</v>
      </c>
      <c r="N10" s="6">
        <v>47</v>
      </c>
      <c r="O10" s="7">
        <f t="shared" si="8"/>
        <v>17.343173431734318</v>
      </c>
      <c r="P10" s="6">
        <v>109</v>
      </c>
      <c r="Q10" s="7">
        <f t="shared" si="9"/>
        <v>18.166666666666668</v>
      </c>
      <c r="R10" s="6">
        <v>40</v>
      </c>
      <c r="S10" s="7">
        <f t="shared" si="10"/>
        <v>18.181818181818183</v>
      </c>
      <c r="T10" s="6">
        <v>11</v>
      </c>
      <c r="U10" s="8">
        <f t="shared" si="1"/>
        <v>18.96551724137931</v>
      </c>
      <c r="V10" s="6">
        <v>5</v>
      </c>
      <c r="W10" s="7">
        <f t="shared" si="11"/>
        <v>10.638297872340425</v>
      </c>
      <c r="X10" s="6">
        <v>35</v>
      </c>
      <c r="Y10" s="7">
        <f>(X10/$X$18)*100</f>
        <v>27.131782945736433</v>
      </c>
      <c r="Z10" s="6">
        <v>13</v>
      </c>
      <c r="AA10" s="7">
        <f t="shared" si="12"/>
        <v>17.105263157894736</v>
      </c>
      <c r="AB10" s="6">
        <v>15</v>
      </c>
      <c r="AC10" s="7">
        <f t="shared" si="15"/>
        <v>17.241379310344829</v>
      </c>
      <c r="AD10" s="6">
        <v>10</v>
      </c>
      <c r="AE10" s="7">
        <f t="shared" si="17"/>
        <v>26.315789473684209</v>
      </c>
      <c r="AF10" s="6">
        <v>59</v>
      </c>
      <c r="AG10" s="7">
        <f t="shared" si="18"/>
        <v>19.032258064516128</v>
      </c>
      <c r="AH10" s="6">
        <v>66</v>
      </c>
      <c r="AI10" s="7">
        <f>(AH10/$AH$18)*100</f>
        <v>52.800000000000004</v>
      </c>
      <c r="AJ10" s="6">
        <v>1</v>
      </c>
      <c r="AK10" s="7">
        <f t="shared" si="13"/>
        <v>5.8823529411764701</v>
      </c>
    </row>
    <row r="11" spans="1:37" x14ac:dyDescent="0.25">
      <c r="B11" s="4" t="s">
        <v>58</v>
      </c>
      <c r="C11" s="5"/>
      <c r="D11" s="6">
        <v>78</v>
      </c>
      <c r="E11" s="7">
        <f>D11/D18*100</f>
        <v>16.956521739130434</v>
      </c>
      <c r="F11" s="6">
        <v>46</v>
      </c>
      <c r="G11" s="7">
        <f>(F11)/(F18)*(100)</f>
        <v>25.414364640883981</v>
      </c>
      <c r="H11" s="6">
        <v>13</v>
      </c>
      <c r="I11" s="7">
        <f t="shared" si="16"/>
        <v>11.818181818181818</v>
      </c>
      <c r="J11" s="6">
        <v>24</v>
      </c>
      <c r="K11" s="7">
        <f t="shared" si="7"/>
        <v>9.9585062240663902</v>
      </c>
      <c r="L11" s="6">
        <v>31</v>
      </c>
      <c r="M11" s="7">
        <f t="shared" si="0"/>
        <v>16.939890710382514</v>
      </c>
      <c r="N11" s="6">
        <v>34</v>
      </c>
      <c r="O11" s="7">
        <f t="shared" si="8"/>
        <v>12.546125461254611</v>
      </c>
      <c r="P11" s="6">
        <v>78</v>
      </c>
      <c r="Q11" s="7">
        <f t="shared" si="9"/>
        <v>13</v>
      </c>
      <c r="R11" s="6">
        <v>41</v>
      </c>
      <c r="S11" s="7">
        <f t="shared" si="10"/>
        <v>18.636363636363637</v>
      </c>
      <c r="T11" s="6">
        <v>11</v>
      </c>
      <c r="U11" s="8">
        <f t="shared" si="1"/>
        <v>18.96551724137931</v>
      </c>
      <c r="V11" s="6">
        <v>24</v>
      </c>
      <c r="W11" s="7">
        <f t="shared" si="11"/>
        <v>51.063829787234042</v>
      </c>
      <c r="X11" s="6">
        <v>18</v>
      </c>
      <c r="Y11" s="7">
        <f>(X11/$X$18)*100</f>
        <v>13.953488372093023</v>
      </c>
      <c r="Z11" s="6">
        <v>11</v>
      </c>
      <c r="AA11" s="7">
        <f t="shared" si="12"/>
        <v>14.473684210526317</v>
      </c>
      <c r="AB11" s="6">
        <v>9</v>
      </c>
      <c r="AC11" s="7">
        <f t="shared" si="15"/>
        <v>10.344827586206897</v>
      </c>
      <c r="AD11" s="6">
        <v>7</v>
      </c>
      <c r="AE11" s="7">
        <f t="shared" si="17"/>
        <v>18.421052631578945</v>
      </c>
      <c r="AF11" s="6">
        <v>101</v>
      </c>
      <c r="AG11" s="7">
        <f>(AF11/$AF$18)*100</f>
        <v>32.58064516129032</v>
      </c>
      <c r="AH11" s="6">
        <v>20</v>
      </c>
      <c r="AI11" s="7">
        <f t="shared" ref="AI11:AI17" si="19">(AH11/$AH$18)*100</f>
        <v>16</v>
      </c>
      <c r="AJ11" s="6">
        <v>1</v>
      </c>
      <c r="AK11" s="7">
        <f t="shared" si="13"/>
        <v>5.8823529411764701</v>
      </c>
    </row>
    <row r="12" spans="1:37" x14ac:dyDescent="0.25">
      <c r="B12" s="4" t="s">
        <v>59</v>
      </c>
      <c r="C12" s="5"/>
      <c r="D12" s="6">
        <v>38</v>
      </c>
      <c r="E12" s="7">
        <f>D12/D18*100</f>
        <v>8.2608695652173907</v>
      </c>
      <c r="F12" s="6">
        <v>15</v>
      </c>
      <c r="G12" s="7">
        <f>F12/F18*100</f>
        <v>8.2872928176795568</v>
      </c>
      <c r="H12" s="6">
        <v>6</v>
      </c>
      <c r="I12" s="7">
        <f t="shared" si="16"/>
        <v>5.4545454545454541</v>
      </c>
      <c r="J12" s="6">
        <v>17</v>
      </c>
      <c r="K12" s="7">
        <f t="shared" si="7"/>
        <v>7.0539419087136928</v>
      </c>
      <c r="L12" s="6">
        <v>9</v>
      </c>
      <c r="M12" s="7">
        <f t="shared" si="0"/>
        <v>4.918032786885246</v>
      </c>
      <c r="N12" s="6">
        <v>21</v>
      </c>
      <c r="O12" s="7">
        <f t="shared" si="8"/>
        <v>7.7490774907749085</v>
      </c>
      <c r="P12" s="6">
        <v>47</v>
      </c>
      <c r="Q12" s="7">
        <f t="shared" si="9"/>
        <v>7.8333333333333339</v>
      </c>
      <c r="R12" s="6">
        <v>29</v>
      </c>
      <c r="S12" s="7">
        <f t="shared" si="10"/>
        <v>13.18181818181818</v>
      </c>
      <c r="T12" s="6">
        <v>7</v>
      </c>
      <c r="U12" s="8">
        <f t="shared" si="1"/>
        <v>12.068965517241379</v>
      </c>
      <c r="V12" s="6">
        <v>2</v>
      </c>
      <c r="W12" s="7">
        <f t="shared" si="11"/>
        <v>4.2553191489361701</v>
      </c>
      <c r="X12" s="6">
        <v>12</v>
      </c>
      <c r="Y12" s="7">
        <f t="shared" si="14"/>
        <v>9.3023255813953494</v>
      </c>
      <c r="Z12" s="6">
        <v>8</v>
      </c>
      <c r="AA12" s="7">
        <f t="shared" si="12"/>
        <v>10.526315789473683</v>
      </c>
      <c r="AB12" s="6">
        <v>1</v>
      </c>
      <c r="AC12" s="7">
        <f t="shared" si="15"/>
        <v>1.1494252873563218</v>
      </c>
      <c r="AD12" s="6">
        <v>0</v>
      </c>
      <c r="AE12" s="7">
        <f t="shared" si="17"/>
        <v>0</v>
      </c>
      <c r="AF12" s="6">
        <v>43</v>
      </c>
      <c r="AG12" s="7">
        <f t="shared" si="18"/>
        <v>13.870967741935484</v>
      </c>
      <c r="AH12" s="6">
        <v>7</v>
      </c>
      <c r="AI12" s="7">
        <f t="shared" si="19"/>
        <v>5.6000000000000005</v>
      </c>
      <c r="AJ12" s="6">
        <v>1</v>
      </c>
      <c r="AK12" s="7">
        <f t="shared" si="13"/>
        <v>5.8823529411764701</v>
      </c>
    </row>
    <row r="13" spans="1:37" x14ac:dyDescent="0.25">
      <c r="B13" s="4" t="s">
        <v>31</v>
      </c>
      <c r="C13" s="5"/>
      <c r="D13" s="6">
        <v>35</v>
      </c>
      <c r="E13" s="7">
        <f>D13/D18*100</f>
        <v>7.608695652173914</v>
      </c>
      <c r="F13" s="6">
        <v>4</v>
      </c>
      <c r="G13" s="7">
        <f>F13/F18*100</f>
        <v>2.2099447513812152</v>
      </c>
      <c r="H13" s="6">
        <v>3</v>
      </c>
      <c r="I13" s="7">
        <f t="shared" si="16"/>
        <v>2.7272727272727271</v>
      </c>
      <c r="J13" s="6">
        <v>4</v>
      </c>
      <c r="K13" s="7">
        <f t="shared" si="7"/>
        <v>1.6597510373443984</v>
      </c>
      <c r="L13" s="6">
        <v>4</v>
      </c>
      <c r="M13" s="7">
        <f t="shared" si="0"/>
        <v>2.1857923497267762</v>
      </c>
      <c r="N13" s="6">
        <v>12</v>
      </c>
      <c r="O13" s="7">
        <f t="shared" si="8"/>
        <v>4.428044280442804</v>
      </c>
      <c r="P13" s="6">
        <v>10</v>
      </c>
      <c r="Q13" s="7">
        <f t="shared" si="9"/>
        <v>1.6666666666666667</v>
      </c>
      <c r="R13" s="6">
        <v>15</v>
      </c>
      <c r="S13" s="7">
        <f t="shared" si="10"/>
        <v>6.8181818181818175</v>
      </c>
      <c r="T13" s="6">
        <v>4</v>
      </c>
      <c r="U13" s="8">
        <f t="shared" si="1"/>
        <v>6.8965517241379306</v>
      </c>
      <c r="V13" s="6">
        <v>1</v>
      </c>
      <c r="W13" s="7">
        <f t="shared" si="11"/>
        <v>2.1276595744680851</v>
      </c>
      <c r="X13" s="6">
        <v>3</v>
      </c>
      <c r="Y13" s="7">
        <f t="shared" si="14"/>
        <v>2.3255813953488373</v>
      </c>
      <c r="Z13" s="6">
        <v>1</v>
      </c>
      <c r="AA13" s="7">
        <f t="shared" si="12"/>
        <v>1.3157894736842104</v>
      </c>
      <c r="AB13" s="6">
        <v>1</v>
      </c>
      <c r="AC13" s="7">
        <f>(AB13/$AB$18)*100</f>
        <v>1.1494252873563218</v>
      </c>
      <c r="AD13" s="6">
        <v>5</v>
      </c>
      <c r="AE13" s="7">
        <f>(AD13/$AD$18)*100</f>
        <v>13.157894736842104</v>
      </c>
      <c r="AF13" s="6">
        <v>15</v>
      </c>
      <c r="AG13" s="7">
        <f t="shared" si="18"/>
        <v>4.838709677419355</v>
      </c>
      <c r="AH13" s="6">
        <v>0</v>
      </c>
      <c r="AI13" s="7">
        <f t="shared" si="19"/>
        <v>0</v>
      </c>
      <c r="AJ13" s="6">
        <v>1</v>
      </c>
      <c r="AK13" s="7">
        <f>(AJ13/$AJ$18)*100</f>
        <v>5.8823529411764701</v>
      </c>
    </row>
    <row r="14" spans="1:37" x14ac:dyDescent="0.25">
      <c r="B14" s="4" t="s">
        <v>32</v>
      </c>
      <c r="C14" s="5"/>
      <c r="D14" s="6">
        <v>65</v>
      </c>
      <c r="E14" s="7">
        <f>D14/D18*100</f>
        <v>14.130434782608695</v>
      </c>
      <c r="F14" s="6">
        <v>14</v>
      </c>
      <c r="G14" s="7">
        <f>F14/F18*100</f>
        <v>7.7348066298342539</v>
      </c>
      <c r="H14" s="6">
        <v>12</v>
      </c>
      <c r="I14" s="7">
        <f t="shared" si="16"/>
        <v>10.909090909090908</v>
      </c>
      <c r="J14" s="6">
        <v>28</v>
      </c>
      <c r="K14" s="7">
        <f t="shared" si="7"/>
        <v>11.618257261410788</v>
      </c>
      <c r="L14" s="6">
        <v>14</v>
      </c>
      <c r="M14" s="7">
        <f t="shared" si="0"/>
        <v>7.6502732240437163</v>
      </c>
      <c r="N14" s="6">
        <v>21</v>
      </c>
      <c r="O14" s="7">
        <f t="shared" si="8"/>
        <v>7.7490774907749085</v>
      </c>
      <c r="P14" s="6">
        <v>63</v>
      </c>
      <c r="Q14" s="7">
        <f t="shared" si="9"/>
        <v>10.5</v>
      </c>
      <c r="R14" s="6">
        <v>15</v>
      </c>
      <c r="S14" s="7">
        <f t="shared" si="10"/>
        <v>6.8181818181818175</v>
      </c>
      <c r="T14" s="6">
        <v>3</v>
      </c>
      <c r="U14" s="8">
        <f t="shared" si="1"/>
        <v>5.1724137931034484</v>
      </c>
      <c r="V14" s="6">
        <v>4</v>
      </c>
      <c r="W14" s="7">
        <f t="shared" si="11"/>
        <v>8.5106382978723403</v>
      </c>
      <c r="X14" s="6">
        <v>5</v>
      </c>
      <c r="Y14" s="7">
        <f t="shared" si="14"/>
        <v>3.8759689922480618</v>
      </c>
      <c r="Z14" s="6">
        <v>9</v>
      </c>
      <c r="AA14" s="7">
        <f t="shared" si="12"/>
        <v>11.842105263157894</v>
      </c>
      <c r="AB14" s="6">
        <v>1</v>
      </c>
      <c r="AC14" s="7">
        <f t="shared" si="15"/>
        <v>1.1494252873563218</v>
      </c>
      <c r="AD14" s="6">
        <v>2</v>
      </c>
      <c r="AE14" s="7">
        <f t="shared" si="17"/>
        <v>5.2631578947368416</v>
      </c>
      <c r="AF14" s="6">
        <v>29</v>
      </c>
      <c r="AG14" s="7">
        <f>(AF14/$AF$18)*100</f>
        <v>9.3548387096774199</v>
      </c>
      <c r="AH14" s="6">
        <v>19</v>
      </c>
      <c r="AI14" s="7">
        <f>(AH14/$AH$18)*100</f>
        <v>15.2</v>
      </c>
      <c r="AJ14" s="6">
        <v>2</v>
      </c>
      <c r="AK14" s="7">
        <f t="shared" si="13"/>
        <v>11.76470588235294</v>
      </c>
    </row>
    <row r="15" spans="1:37" x14ac:dyDescent="0.25">
      <c r="B15" s="4" t="s">
        <v>44</v>
      </c>
      <c r="C15" s="5"/>
      <c r="D15" s="6">
        <v>23</v>
      </c>
      <c r="E15" s="7">
        <f>D15/D18*100</f>
        <v>5</v>
      </c>
      <c r="F15" s="6">
        <v>21</v>
      </c>
      <c r="G15" s="7">
        <f>F15/F18*100</f>
        <v>11.602209944751381</v>
      </c>
      <c r="H15" s="6">
        <v>17</v>
      </c>
      <c r="I15" s="7">
        <f t="shared" si="16"/>
        <v>15.454545454545453</v>
      </c>
      <c r="J15" s="6">
        <v>33</v>
      </c>
      <c r="K15" s="7">
        <f t="shared" si="7"/>
        <v>13.692946058091287</v>
      </c>
      <c r="L15" s="6">
        <v>8</v>
      </c>
      <c r="M15" s="7">
        <f t="shared" si="0"/>
        <v>4.3715846994535523</v>
      </c>
      <c r="N15" s="6">
        <v>25</v>
      </c>
      <c r="O15" s="7">
        <f t="shared" si="8"/>
        <v>9.2250922509225095</v>
      </c>
      <c r="P15" s="6">
        <v>105</v>
      </c>
      <c r="Q15" s="7">
        <f t="shared" si="9"/>
        <v>17.5</v>
      </c>
      <c r="R15" s="6">
        <v>28</v>
      </c>
      <c r="S15" s="7">
        <f t="shared" si="10"/>
        <v>12.727272727272727</v>
      </c>
      <c r="T15" s="6">
        <v>1</v>
      </c>
      <c r="U15" s="8">
        <f t="shared" si="1"/>
        <v>1.7241379310344827</v>
      </c>
      <c r="V15" s="6">
        <v>2</v>
      </c>
      <c r="W15" s="7">
        <f t="shared" si="11"/>
        <v>4.2553191489361701</v>
      </c>
      <c r="X15" s="6">
        <v>7</v>
      </c>
      <c r="Y15" s="7">
        <f t="shared" si="14"/>
        <v>5.4263565891472867</v>
      </c>
      <c r="Z15" s="6">
        <v>4</v>
      </c>
      <c r="AA15" s="7">
        <f t="shared" si="12"/>
        <v>5.2631578947368416</v>
      </c>
      <c r="AB15" s="6">
        <v>12</v>
      </c>
      <c r="AC15" s="7">
        <f t="shared" si="15"/>
        <v>13.793103448275861</v>
      </c>
      <c r="AD15" s="6">
        <v>10</v>
      </c>
      <c r="AE15" s="7">
        <f t="shared" si="17"/>
        <v>26.315789473684209</v>
      </c>
      <c r="AF15" s="6">
        <v>56</v>
      </c>
      <c r="AG15" s="7">
        <f t="shared" si="18"/>
        <v>18.064516129032256</v>
      </c>
      <c r="AH15" s="6">
        <v>8</v>
      </c>
      <c r="AI15" s="7">
        <f t="shared" si="19"/>
        <v>6.4</v>
      </c>
      <c r="AJ15" s="6">
        <v>6</v>
      </c>
      <c r="AK15" s="7">
        <f t="shared" si="13"/>
        <v>35.294117647058826</v>
      </c>
    </row>
    <row r="16" spans="1:37" x14ac:dyDescent="0.25">
      <c r="B16" s="4" t="s">
        <v>33</v>
      </c>
      <c r="C16" s="5"/>
      <c r="D16" s="6">
        <v>51</v>
      </c>
      <c r="E16" s="7">
        <f>D16/D18*100</f>
        <v>11.086956521739131</v>
      </c>
      <c r="F16" s="6">
        <v>12</v>
      </c>
      <c r="G16" s="7">
        <f>F16/F18*100</f>
        <v>6.6298342541436464</v>
      </c>
      <c r="H16" s="6">
        <v>14</v>
      </c>
      <c r="I16" s="7">
        <f t="shared" si="16"/>
        <v>12.727272727272727</v>
      </c>
      <c r="J16" s="6">
        <v>19</v>
      </c>
      <c r="K16" s="7">
        <f t="shared" si="7"/>
        <v>7.8838174273858916</v>
      </c>
      <c r="L16" s="6">
        <v>15</v>
      </c>
      <c r="M16" s="7">
        <f t="shared" si="0"/>
        <v>8.1967213114754092</v>
      </c>
      <c r="N16" s="6">
        <v>12</v>
      </c>
      <c r="O16" s="7">
        <f t="shared" si="8"/>
        <v>4.428044280442804</v>
      </c>
      <c r="P16" s="6">
        <v>41</v>
      </c>
      <c r="Q16" s="7">
        <f t="shared" si="9"/>
        <v>6.833333333333333</v>
      </c>
      <c r="R16" s="6">
        <v>23</v>
      </c>
      <c r="S16" s="7">
        <f t="shared" si="10"/>
        <v>10.454545454545453</v>
      </c>
      <c r="T16" s="6">
        <v>0</v>
      </c>
      <c r="U16" s="8">
        <f t="shared" si="1"/>
        <v>0</v>
      </c>
      <c r="V16" s="6">
        <v>2</v>
      </c>
      <c r="W16" s="7">
        <f t="shared" si="11"/>
        <v>4.2553191489361701</v>
      </c>
      <c r="X16" s="6">
        <v>2</v>
      </c>
      <c r="Y16" s="7">
        <f t="shared" si="14"/>
        <v>1.5503875968992249</v>
      </c>
      <c r="Z16" s="6">
        <v>0</v>
      </c>
      <c r="AA16" s="7">
        <f t="shared" si="12"/>
        <v>0</v>
      </c>
      <c r="AB16" s="6">
        <v>11</v>
      </c>
      <c r="AC16" s="7">
        <f>(AB16/$AB$18)*100</f>
        <v>12.643678160919542</v>
      </c>
      <c r="AD16" s="6">
        <v>3</v>
      </c>
      <c r="AE16" s="7">
        <f t="shared" si="17"/>
        <v>7.8947368421052628</v>
      </c>
      <c r="AF16" s="6">
        <v>1</v>
      </c>
      <c r="AG16" s="7">
        <f t="shared" si="18"/>
        <v>0.32258064516129031</v>
      </c>
      <c r="AH16" s="6">
        <v>5</v>
      </c>
      <c r="AI16" s="7">
        <f t="shared" si="19"/>
        <v>4</v>
      </c>
      <c r="AJ16" s="6">
        <v>0</v>
      </c>
      <c r="AK16" s="7">
        <f t="shared" si="13"/>
        <v>0</v>
      </c>
    </row>
    <row r="17" spans="1:37" x14ac:dyDescent="0.25">
      <c r="B17" s="4" t="s">
        <v>45</v>
      </c>
      <c r="C17" s="5"/>
      <c r="D17" s="6">
        <v>8</v>
      </c>
      <c r="E17" s="7">
        <f>D17/D18*100</f>
        <v>1.7391304347826086</v>
      </c>
      <c r="F17" s="6">
        <v>6</v>
      </c>
      <c r="G17" s="7">
        <f>F17/F18*100</f>
        <v>3.3149171270718232</v>
      </c>
      <c r="H17" s="6">
        <v>9</v>
      </c>
      <c r="I17" s="7">
        <f t="shared" si="16"/>
        <v>8.1818181818181817</v>
      </c>
      <c r="J17" s="6">
        <v>9</v>
      </c>
      <c r="K17" s="7">
        <f t="shared" si="7"/>
        <v>3.7344398340248963</v>
      </c>
      <c r="L17" s="6">
        <v>22</v>
      </c>
      <c r="M17" s="7">
        <f t="shared" si="0"/>
        <v>12.021857923497267</v>
      </c>
      <c r="N17" s="6">
        <v>16</v>
      </c>
      <c r="O17" s="7">
        <f t="shared" si="8"/>
        <v>5.9040590405904059</v>
      </c>
      <c r="P17" s="6">
        <v>29</v>
      </c>
      <c r="Q17" s="7">
        <f t="shared" si="9"/>
        <v>4.833333333333333</v>
      </c>
      <c r="R17" s="6">
        <v>8</v>
      </c>
      <c r="S17" s="7">
        <f t="shared" si="10"/>
        <v>3.6363636363636362</v>
      </c>
      <c r="T17" s="6">
        <v>0</v>
      </c>
      <c r="U17" s="8">
        <f t="shared" si="1"/>
        <v>0</v>
      </c>
      <c r="V17" s="6">
        <v>0</v>
      </c>
      <c r="W17" s="7">
        <f t="shared" si="11"/>
        <v>0</v>
      </c>
      <c r="X17" s="6">
        <v>1</v>
      </c>
      <c r="Y17" s="7">
        <f t="shared" si="14"/>
        <v>0.77519379844961245</v>
      </c>
      <c r="Z17" s="6">
        <v>1</v>
      </c>
      <c r="AA17" s="7">
        <f t="shared" si="12"/>
        <v>1.3157894736842104</v>
      </c>
      <c r="AB17" s="6">
        <v>21</v>
      </c>
      <c r="AC17" s="7">
        <f t="shared" si="15"/>
        <v>24.137931034482758</v>
      </c>
      <c r="AD17" s="6">
        <v>0</v>
      </c>
      <c r="AE17" s="7">
        <f t="shared" si="17"/>
        <v>0</v>
      </c>
      <c r="AF17" s="6">
        <v>5</v>
      </c>
      <c r="AG17" s="7">
        <f t="shared" si="18"/>
        <v>1.6129032258064515</v>
      </c>
      <c r="AH17" s="6">
        <v>0</v>
      </c>
      <c r="AI17" s="7">
        <f t="shared" si="19"/>
        <v>0</v>
      </c>
      <c r="AJ17" s="6">
        <v>3</v>
      </c>
      <c r="AK17" s="7">
        <f t="shared" si="13"/>
        <v>17.647058823529413</v>
      </c>
    </row>
    <row r="18" spans="1:37" ht="15.75" thickBot="1" x14ac:dyDescent="0.3">
      <c r="A18" s="9"/>
      <c r="B18" s="10" t="s">
        <v>34</v>
      </c>
      <c r="C18" s="11"/>
      <c r="D18" s="12">
        <v>460</v>
      </c>
      <c r="E18" s="12"/>
      <c r="F18" s="12">
        <v>181</v>
      </c>
      <c r="G18" s="12"/>
      <c r="H18" s="12">
        <f>SUM(H4:H17)</f>
        <v>110</v>
      </c>
      <c r="I18" s="12"/>
      <c r="J18" s="12">
        <f>SUM(J4:J17)</f>
        <v>241</v>
      </c>
      <c r="K18" s="12"/>
      <c r="L18" s="12">
        <f>SUM(L4:L17)</f>
        <v>183</v>
      </c>
      <c r="M18" s="12"/>
      <c r="N18" s="12">
        <f>SUM(N4:N17)</f>
        <v>271</v>
      </c>
      <c r="O18" s="12"/>
      <c r="P18" s="12">
        <f>SUM(P4:P17)</f>
        <v>600</v>
      </c>
      <c r="Q18" s="12"/>
      <c r="R18" s="12">
        <f>SUM(R4:R17)</f>
        <v>220</v>
      </c>
      <c r="S18" s="13"/>
      <c r="T18" s="12">
        <v>58</v>
      </c>
      <c r="U18" s="13"/>
      <c r="V18" s="12">
        <f>SUM(V4:V17)</f>
        <v>47</v>
      </c>
      <c r="W18" s="13"/>
      <c r="X18" s="12">
        <f>SUM(X4:X17)</f>
        <v>129</v>
      </c>
      <c r="Y18" s="12"/>
      <c r="Z18" s="12">
        <f t="shared" ref="Z18:AD18" si="20">SUM(Z4:Z17)</f>
        <v>76</v>
      </c>
      <c r="AA18" s="17"/>
      <c r="AB18" s="12">
        <f t="shared" si="20"/>
        <v>87</v>
      </c>
      <c r="AC18" s="12"/>
      <c r="AD18" s="12">
        <f t="shared" si="20"/>
        <v>38</v>
      </c>
      <c r="AE18" s="13"/>
      <c r="AF18" s="12">
        <f t="shared" ref="AF18:AH18" si="21">SUM(AF4:AF17)</f>
        <v>310</v>
      </c>
      <c r="AG18" s="13"/>
      <c r="AH18" s="12">
        <f t="shared" si="21"/>
        <v>125</v>
      </c>
      <c r="AI18" s="13"/>
      <c r="AJ18" s="12">
        <f t="shared" ref="AJ18:AK18" si="22">SUM(AJ4:AJ17)</f>
        <v>17</v>
      </c>
      <c r="AK18" s="13"/>
    </row>
    <row r="19" spans="1:37" ht="15.75" thickTop="1" x14ac:dyDescent="0.25"/>
    <row r="22" spans="1:37" x14ac:dyDescent="0.25">
      <c r="H22" t="s">
        <v>35</v>
      </c>
    </row>
  </sheetData>
  <mergeCells count="35">
    <mergeCell ref="AJ2:AJ3"/>
    <mergeCell ref="AK2:AK3"/>
    <mergeCell ref="AH2:AH3"/>
    <mergeCell ref="AI2:AI3"/>
    <mergeCell ref="S2:S3"/>
    <mergeCell ref="T2:T3"/>
    <mergeCell ref="AC2:AC3"/>
    <mergeCell ref="AD2:AD3"/>
    <mergeCell ref="AE2:AE3"/>
    <mergeCell ref="U2:U3"/>
    <mergeCell ref="V2:V3"/>
    <mergeCell ref="Z2:Z3"/>
    <mergeCell ref="AA2:AA3"/>
    <mergeCell ref="AB2:AB3"/>
    <mergeCell ref="AF2:AF3"/>
    <mergeCell ref="AG2:AG3"/>
    <mergeCell ref="A1:B2"/>
    <mergeCell ref="D2:D3"/>
    <mergeCell ref="E2:E3"/>
    <mergeCell ref="G2:G3"/>
    <mergeCell ref="H2:H3"/>
    <mergeCell ref="I2:I3"/>
    <mergeCell ref="F2:F3"/>
    <mergeCell ref="X2:X3"/>
    <mergeCell ref="Y2:Y3"/>
    <mergeCell ref="W2:W3"/>
    <mergeCell ref="J2:J3"/>
    <mergeCell ref="K2:K3"/>
    <mergeCell ref="M2:M3"/>
    <mergeCell ref="O2:O3"/>
    <mergeCell ref="P2:P3"/>
    <mergeCell ref="Q2:Q3"/>
    <mergeCell ref="L2:L3"/>
    <mergeCell ref="N2:N3"/>
    <mergeCell ref="R2:R3"/>
  </mergeCells>
  <pageMargins left="0.7" right="0.7" top="0.75" bottom="0.75" header="0.3" footer="0.3"/>
  <pageSetup orientation="portrait" horizontalDpi="300" verticalDpi="300" r:id="rId1"/>
  <ignoredErrors>
    <ignoredError sqref="L18 N18 P18 R18 V18 X18 Z18 AB18 AD1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6D3F-2DB7-4D96-B749-B3CCB491E364}">
  <sheetPr>
    <pageSetUpPr fitToPage="1"/>
  </sheetPr>
  <dimension ref="A1:O25"/>
  <sheetViews>
    <sheetView tabSelected="1" zoomScale="70" workbookViewId="0">
      <selection activeCell="F13" sqref="F13"/>
    </sheetView>
  </sheetViews>
  <sheetFormatPr defaultRowHeight="15" x14ac:dyDescent="0.25"/>
  <cols>
    <col min="1" max="1" width="19" style="45" customWidth="1"/>
    <col min="2" max="2" width="30.5703125" style="25" customWidth="1"/>
    <col min="3" max="3" width="24.7109375" style="25" customWidth="1"/>
    <col min="4" max="4" width="18.28515625" style="46" customWidth="1"/>
    <col min="5" max="5" width="17.140625" style="25" customWidth="1"/>
    <col min="6" max="7" width="15.42578125" style="25" customWidth="1"/>
    <col min="8" max="8" width="94.7109375" style="25" customWidth="1"/>
    <col min="9" max="256" width="9.140625" style="25"/>
    <col min="257" max="257" width="19" style="25" customWidth="1"/>
    <col min="258" max="258" width="30.5703125" style="25" customWidth="1"/>
    <col min="259" max="259" width="24.7109375" style="25" customWidth="1"/>
    <col min="260" max="260" width="18.28515625" style="25" customWidth="1"/>
    <col min="261" max="261" width="17.140625" style="25" customWidth="1"/>
    <col min="262" max="263" width="15.42578125" style="25" customWidth="1"/>
    <col min="264" max="264" width="94.7109375" style="25" customWidth="1"/>
    <col min="265" max="512" width="9.140625" style="25"/>
    <col min="513" max="513" width="19" style="25" customWidth="1"/>
    <col min="514" max="514" width="30.5703125" style="25" customWidth="1"/>
    <col min="515" max="515" width="24.7109375" style="25" customWidth="1"/>
    <col min="516" max="516" width="18.28515625" style="25" customWidth="1"/>
    <col min="517" max="517" width="17.140625" style="25" customWidth="1"/>
    <col min="518" max="519" width="15.42578125" style="25" customWidth="1"/>
    <col min="520" max="520" width="94.7109375" style="25" customWidth="1"/>
    <col min="521" max="768" width="9.140625" style="25"/>
    <col min="769" max="769" width="19" style="25" customWidth="1"/>
    <col min="770" max="770" width="30.5703125" style="25" customWidth="1"/>
    <col min="771" max="771" width="24.7109375" style="25" customWidth="1"/>
    <col min="772" max="772" width="18.28515625" style="25" customWidth="1"/>
    <col min="773" max="773" width="17.140625" style="25" customWidth="1"/>
    <col min="774" max="775" width="15.42578125" style="25" customWidth="1"/>
    <col min="776" max="776" width="94.7109375" style="25" customWidth="1"/>
    <col min="777" max="1024" width="9.140625" style="25"/>
    <col min="1025" max="1025" width="19" style="25" customWidth="1"/>
    <col min="1026" max="1026" width="30.5703125" style="25" customWidth="1"/>
    <col min="1027" max="1027" width="24.7109375" style="25" customWidth="1"/>
    <col min="1028" max="1028" width="18.28515625" style="25" customWidth="1"/>
    <col min="1029" max="1029" width="17.140625" style="25" customWidth="1"/>
    <col min="1030" max="1031" width="15.42578125" style="25" customWidth="1"/>
    <col min="1032" max="1032" width="94.7109375" style="25" customWidth="1"/>
    <col min="1033" max="1280" width="9.140625" style="25"/>
    <col min="1281" max="1281" width="19" style="25" customWidth="1"/>
    <col min="1282" max="1282" width="30.5703125" style="25" customWidth="1"/>
    <col min="1283" max="1283" width="24.7109375" style="25" customWidth="1"/>
    <col min="1284" max="1284" width="18.28515625" style="25" customWidth="1"/>
    <col min="1285" max="1285" width="17.140625" style="25" customWidth="1"/>
    <col min="1286" max="1287" width="15.42578125" style="25" customWidth="1"/>
    <col min="1288" max="1288" width="94.7109375" style="25" customWidth="1"/>
    <col min="1289" max="1536" width="9.140625" style="25"/>
    <col min="1537" max="1537" width="19" style="25" customWidth="1"/>
    <col min="1538" max="1538" width="30.5703125" style="25" customWidth="1"/>
    <col min="1539" max="1539" width="24.7109375" style="25" customWidth="1"/>
    <col min="1540" max="1540" width="18.28515625" style="25" customWidth="1"/>
    <col min="1541" max="1541" width="17.140625" style="25" customWidth="1"/>
    <col min="1542" max="1543" width="15.42578125" style="25" customWidth="1"/>
    <col min="1544" max="1544" width="94.7109375" style="25" customWidth="1"/>
    <col min="1545" max="1792" width="9.140625" style="25"/>
    <col min="1793" max="1793" width="19" style="25" customWidth="1"/>
    <col min="1794" max="1794" width="30.5703125" style="25" customWidth="1"/>
    <col min="1795" max="1795" width="24.7109375" style="25" customWidth="1"/>
    <col min="1796" max="1796" width="18.28515625" style="25" customWidth="1"/>
    <col min="1797" max="1797" width="17.140625" style="25" customWidth="1"/>
    <col min="1798" max="1799" width="15.42578125" style="25" customWidth="1"/>
    <col min="1800" max="1800" width="94.7109375" style="25" customWidth="1"/>
    <col min="1801" max="2048" width="9.140625" style="25"/>
    <col min="2049" max="2049" width="19" style="25" customWidth="1"/>
    <col min="2050" max="2050" width="30.5703125" style="25" customWidth="1"/>
    <col min="2051" max="2051" width="24.7109375" style="25" customWidth="1"/>
    <col min="2052" max="2052" width="18.28515625" style="25" customWidth="1"/>
    <col min="2053" max="2053" width="17.140625" style="25" customWidth="1"/>
    <col min="2054" max="2055" width="15.42578125" style="25" customWidth="1"/>
    <col min="2056" max="2056" width="94.7109375" style="25" customWidth="1"/>
    <col min="2057" max="2304" width="9.140625" style="25"/>
    <col min="2305" max="2305" width="19" style="25" customWidth="1"/>
    <col min="2306" max="2306" width="30.5703125" style="25" customWidth="1"/>
    <col min="2307" max="2307" width="24.7109375" style="25" customWidth="1"/>
    <col min="2308" max="2308" width="18.28515625" style="25" customWidth="1"/>
    <col min="2309" max="2309" width="17.140625" style="25" customWidth="1"/>
    <col min="2310" max="2311" width="15.42578125" style="25" customWidth="1"/>
    <col min="2312" max="2312" width="94.7109375" style="25" customWidth="1"/>
    <col min="2313" max="2560" width="9.140625" style="25"/>
    <col min="2561" max="2561" width="19" style="25" customWidth="1"/>
    <col min="2562" max="2562" width="30.5703125" style="25" customWidth="1"/>
    <col min="2563" max="2563" width="24.7109375" style="25" customWidth="1"/>
    <col min="2564" max="2564" width="18.28515625" style="25" customWidth="1"/>
    <col min="2565" max="2565" width="17.140625" style="25" customWidth="1"/>
    <col min="2566" max="2567" width="15.42578125" style="25" customWidth="1"/>
    <col min="2568" max="2568" width="94.7109375" style="25" customWidth="1"/>
    <col min="2569" max="2816" width="9.140625" style="25"/>
    <col min="2817" max="2817" width="19" style="25" customWidth="1"/>
    <col min="2818" max="2818" width="30.5703125" style="25" customWidth="1"/>
    <col min="2819" max="2819" width="24.7109375" style="25" customWidth="1"/>
    <col min="2820" max="2820" width="18.28515625" style="25" customWidth="1"/>
    <col min="2821" max="2821" width="17.140625" style="25" customWidth="1"/>
    <col min="2822" max="2823" width="15.42578125" style="25" customWidth="1"/>
    <col min="2824" max="2824" width="94.7109375" style="25" customWidth="1"/>
    <col min="2825" max="3072" width="9.140625" style="25"/>
    <col min="3073" max="3073" width="19" style="25" customWidth="1"/>
    <col min="3074" max="3074" width="30.5703125" style="25" customWidth="1"/>
    <col min="3075" max="3075" width="24.7109375" style="25" customWidth="1"/>
    <col min="3076" max="3076" width="18.28515625" style="25" customWidth="1"/>
    <col min="3077" max="3077" width="17.140625" style="25" customWidth="1"/>
    <col min="3078" max="3079" width="15.42578125" style="25" customWidth="1"/>
    <col min="3080" max="3080" width="94.7109375" style="25" customWidth="1"/>
    <col min="3081" max="3328" width="9.140625" style="25"/>
    <col min="3329" max="3329" width="19" style="25" customWidth="1"/>
    <col min="3330" max="3330" width="30.5703125" style="25" customWidth="1"/>
    <col min="3331" max="3331" width="24.7109375" style="25" customWidth="1"/>
    <col min="3332" max="3332" width="18.28515625" style="25" customWidth="1"/>
    <col min="3333" max="3333" width="17.140625" style="25" customWidth="1"/>
    <col min="3334" max="3335" width="15.42578125" style="25" customWidth="1"/>
    <col min="3336" max="3336" width="94.7109375" style="25" customWidth="1"/>
    <col min="3337" max="3584" width="9.140625" style="25"/>
    <col min="3585" max="3585" width="19" style="25" customWidth="1"/>
    <col min="3586" max="3586" width="30.5703125" style="25" customWidth="1"/>
    <col min="3587" max="3587" width="24.7109375" style="25" customWidth="1"/>
    <col min="3588" max="3588" width="18.28515625" style="25" customWidth="1"/>
    <col min="3589" max="3589" width="17.140625" style="25" customWidth="1"/>
    <col min="3590" max="3591" width="15.42578125" style="25" customWidth="1"/>
    <col min="3592" max="3592" width="94.7109375" style="25" customWidth="1"/>
    <col min="3593" max="3840" width="9.140625" style="25"/>
    <col min="3841" max="3841" width="19" style="25" customWidth="1"/>
    <col min="3842" max="3842" width="30.5703125" style="25" customWidth="1"/>
    <col min="3843" max="3843" width="24.7109375" style="25" customWidth="1"/>
    <col min="3844" max="3844" width="18.28515625" style="25" customWidth="1"/>
    <col min="3845" max="3845" width="17.140625" style="25" customWidth="1"/>
    <col min="3846" max="3847" width="15.42578125" style="25" customWidth="1"/>
    <col min="3848" max="3848" width="94.7109375" style="25" customWidth="1"/>
    <col min="3849" max="4096" width="9.140625" style="25"/>
    <col min="4097" max="4097" width="19" style="25" customWidth="1"/>
    <col min="4098" max="4098" width="30.5703125" style="25" customWidth="1"/>
    <col min="4099" max="4099" width="24.7109375" style="25" customWidth="1"/>
    <col min="4100" max="4100" width="18.28515625" style="25" customWidth="1"/>
    <col min="4101" max="4101" width="17.140625" style="25" customWidth="1"/>
    <col min="4102" max="4103" width="15.42578125" style="25" customWidth="1"/>
    <col min="4104" max="4104" width="94.7109375" style="25" customWidth="1"/>
    <col min="4105" max="4352" width="9.140625" style="25"/>
    <col min="4353" max="4353" width="19" style="25" customWidth="1"/>
    <col min="4354" max="4354" width="30.5703125" style="25" customWidth="1"/>
    <col min="4355" max="4355" width="24.7109375" style="25" customWidth="1"/>
    <col min="4356" max="4356" width="18.28515625" style="25" customWidth="1"/>
    <col min="4357" max="4357" width="17.140625" style="25" customWidth="1"/>
    <col min="4358" max="4359" width="15.42578125" style="25" customWidth="1"/>
    <col min="4360" max="4360" width="94.7109375" style="25" customWidth="1"/>
    <col min="4361" max="4608" width="9.140625" style="25"/>
    <col min="4609" max="4609" width="19" style="25" customWidth="1"/>
    <col min="4610" max="4610" width="30.5703125" style="25" customWidth="1"/>
    <col min="4611" max="4611" width="24.7109375" style="25" customWidth="1"/>
    <col min="4612" max="4612" width="18.28515625" style="25" customWidth="1"/>
    <col min="4613" max="4613" width="17.140625" style="25" customWidth="1"/>
    <col min="4614" max="4615" width="15.42578125" style="25" customWidth="1"/>
    <col min="4616" max="4616" width="94.7109375" style="25" customWidth="1"/>
    <col min="4617" max="4864" width="9.140625" style="25"/>
    <col min="4865" max="4865" width="19" style="25" customWidth="1"/>
    <col min="4866" max="4866" width="30.5703125" style="25" customWidth="1"/>
    <col min="4867" max="4867" width="24.7109375" style="25" customWidth="1"/>
    <col min="4868" max="4868" width="18.28515625" style="25" customWidth="1"/>
    <col min="4869" max="4869" width="17.140625" style="25" customWidth="1"/>
    <col min="4870" max="4871" width="15.42578125" style="25" customWidth="1"/>
    <col min="4872" max="4872" width="94.7109375" style="25" customWidth="1"/>
    <col min="4873" max="5120" width="9.140625" style="25"/>
    <col min="5121" max="5121" width="19" style="25" customWidth="1"/>
    <col min="5122" max="5122" width="30.5703125" style="25" customWidth="1"/>
    <col min="5123" max="5123" width="24.7109375" style="25" customWidth="1"/>
    <col min="5124" max="5124" width="18.28515625" style="25" customWidth="1"/>
    <col min="5125" max="5125" width="17.140625" style="25" customWidth="1"/>
    <col min="5126" max="5127" width="15.42578125" style="25" customWidth="1"/>
    <col min="5128" max="5128" width="94.7109375" style="25" customWidth="1"/>
    <col min="5129" max="5376" width="9.140625" style="25"/>
    <col min="5377" max="5377" width="19" style="25" customWidth="1"/>
    <col min="5378" max="5378" width="30.5703125" style="25" customWidth="1"/>
    <col min="5379" max="5379" width="24.7109375" style="25" customWidth="1"/>
    <col min="5380" max="5380" width="18.28515625" style="25" customWidth="1"/>
    <col min="5381" max="5381" width="17.140625" style="25" customWidth="1"/>
    <col min="5382" max="5383" width="15.42578125" style="25" customWidth="1"/>
    <col min="5384" max="5384" width="94.7109375" style="25" customWidth="1"/>
    <col min="5385" max="5632" width="9.140625" style="25"/>
    <col min="5633" max="5633" width="19" style="25" customWidth="1"/>
    <col min="5634" max="5634" width="30.5703125" style="25" customWidth="1"/>
    <col min="5635" max="5635" width="24.7109375" style="25" customWidth="1"/>
    <col min="5636" max="5636" width="18.28515625" style="25" customWidth="1"/>
    <col min="5637" max="5637" width="17.140625" style="25" customWidth="1"/>
    <col min="5638" max="5639" width="15.42578125" style="25" customWidth="1"/>
    <col min="5640" max="5640" width="94.7109375" style="25" customWidth="1"/>
    <col min="5641" max="5888" width="9.140625" style="25"/>
    <col min="5889" max="5889" width="19" style="25" customWidth="1"/>
    <col min="5890" max="5890" width="30.5703125" style="25" customWidth="1"/>
    <col min="5891" max="5891" width="24.7109375" style="25" customWidth="1"/>
    <col min="5892" max="5892" width="18.28515625" style="25" customWidth="1"/>
    <col min="5893" max="5893" width="17.140625" style="25" customWidth="1"/>
    <col min="5894" max="5895" width="15.42578125" style="25" customWidth="1"/>
    <col min="5896" max="5896" width="94.7109375" style="25" customWidth="1"/>
    <col min="5897" max="6144" width="9.140625" style="25"/>
    <col min="6145" max="6145" width="19" style="25" customWidth="1"/>
    <col min="6146" max="6146" width="30.5703125" style="25" customWidth="1"/>
    <col min="6147" max="6147" width="24.7109375" style="25" customWidth="1"/>
    <col min="6148" max="6148" width="18.28515625" style="25" customWidth="1"/>
    <col min="6149" max="6149" width="17.140625" style="25" customWidth="1"/>
    <col min="6150" max="6151" width="15.42578125" style="25" customWidth="1"/>
    <col min="6152" max="6152" width="94.7109375" style="25" customWidth="1"/>
    <col min="6153" max="6400" width="9.140625" style="25"/>
    <col min="6401" max="6401" width="19" style="25" customWidth="1"/>
    <col min="6402" max="6402" width="30.5703125" style="25" customWidth="1"/>
    <col min="6403" max="6403" width="24.7109375" style="25" customWidth="1"/>
    <col min="6404" max="6404" width="18.28515625" style="25" customWidth="1"/>
    <col min="6405" max="6405" width="17.140625" style="25" customWidth="1"/>
    <col min="6406" max="6407" width="15.42578125" style="25" customWidth="1"/>
    <col min="6408" max="6408" width="94.7109375" style="25" customWidth="1"/>
    <col min="6409" max="6656" width="9.140625" style="25"/>
    <col min="6657" max="6657" width="19" style="25" customWidth="1"/>
    <col min="6658" max="6658" width="30.5703125" style="25" customWidth="1"/>
    <col min="6659" max="6659" width="24.7109375" style="25" customWidth="1"/>
    <col min="6660" max="6660" width="18.28515625" style="25" customWidth="1"/>
    <col min="6661" max="6661" width="17.140625" style="25" customWidth="1"/>
    <col min="6662" max="6663" width="15.42578125" style="25" customWidth="1"/>
    <col min="6664" max="6664" width="94.7109375" style="25" customWidth="1"/>
    <col min="6665" max="6912" width="9.140625" style="25"/>
    <col min="6913" max="6913" width="19" style="25" customWidth="1"/>
    <col min="6914" max="6914" width="30.5703125" style="25" customWidth="1"/>
    <col min="6915" max="6915" width="24.7109375" style="25" customWidth="1"/>
    <col min="6916" max="6916" width="18.28515625" style="25" customWidth="1"/>
    <col min="6917" max="6917" width="17.140625" style="25" customWidth="1"/>
    <col min="6918" max="6919" width="15.42578125" style="25" customWidth="1"/>
    <col min="6920" max="6920" width="94.7109375" style="25" customWidth="1"/>
    <col min="6921" max="7168" width="9.140625" style="25"/>
    <col min="7169" max="7169" width="19" style="25" customWidth="1"/>
    <col min="7170" max="7170" width="30.5703125" style="25" customWidth="1"/>
    <col min="7171" max="7171" width="24.7109375" style="25" customWidth="1"/>
    <col min="7172" max="7172" width="18.28515625" style="25" customWidth="1"/>
    <col min="7173" max="7173" width="17.140625" style="25" customWidth="1"/>
    <col min="7174" max="7175" width="15.42578125" style="25" customWidth="1"/>
    <col min="7176" max="7176" width="94.7109375" style="25" customWidth="1"/>
    <col min="7177" max="7424" width="9.140625" style="25"/>
    <col min="7425" max="7425" width="19" style="25" customWidth="1"/>
    <col min="7426" max="7426" width="30.5703125" style="25" customWidth="1"/>
    <col min="7427" max="7427" width="24.7109375" style="25" customWidth="1"/>
    <col min="7428" max="7428" width="18.28515625" style="25" customWidth="1"/>
    <col min="7429" max="7429" width="17.140625" style="25" customWidth="1"/>
    <col min="7430" max="7431" width="15.42578125" style="25" customWidth="1"/>
    <col min="7432" max="7432" width="94.7109375" style="25" customWidth="1"/>
    <col min="7433" max="7680" width="9.140625" style="25"/>
    <col min="7681" max="7681" width="19" style="25" customWidth="1"/>
    <col min="7682" max="7682" width="30.5703125" style="25" customWidth="1"/>
    <col min="7683" max="7683" width="24.7109375" style="25" customWidth="1"/>
    <col min="7684" max="7684" width="18.28515625" style="25" customWidth="1"/>
    <col min="7685" max="7685" width="17.140625" style="25" customWidth="1"/>
    <col min="7686" max="7687" width="15.42578125" style="25" customWidth="1"/>
    <col min="7688" max="7688" width="94.7109375" style="25" customWidth="1"/>
    <col min="7689" max="7936" width="9.140625" style="25"/>
    <col min="7937" max="7937" width="19" style="25" customWidth="1"/>
    <col min="7938" max="7938" width="30.5703125" style="25" customWidth="1"/>
    <col min="7939" max="7939" width="24.7109375" style="25" customWidth="1"/>
    <col min="7940" max="7940" width="18.28515625" style="25" customWidth="1"/>
    <col min="7941" max="7941" width="17.140625" style="25" customWidth="1"/>
    <col min="7942" max="7943" width="15.42578125" style="25" customWidth="1"/>
    <col min="7944" max="7944" width="94.7109375" style="25" customWidth="1"/>
    <col min="7945" max="8192" width="9.140625" style="25"/>
    <col min="8193" max="8193" width="19" style="25" customWidth="1"/>
    <col min="8194" max="8194" width="30.5703125" style="25" customWidth="1"/>
    <col min="8195" max="8195" width="24.7109375" style="25" customWidth="1"/>
    <col min="8196" max="8196" width="18.28515625" style="25" customWidth="1"/>
    <col min="8197" max="8197" width="17.140625" style="25" customWidth="1"/>
    <col min="8198" max="8199" width="15.42578125" style="25" customWidth="1"/>
    <col min="8200" max="8200" width="94.7109375" style="25" customWidth="1"/>
    <col min="8201" max="8448" width="9.140625" style="25"/>
    <col min="8449" max="8449" width="19" style="25" customWidth="1"/>
    <col min="8450" max="8450" width="30.5703125" style="25" customWidth="1"/>
    <col min="8451" max="8451" width="24.7109375" style="25" customWidth="1"/>
    <col min="8452" max="8452" width="18.28515625" style="25" customWidth="1"/>
    <col min="8453" max="8453" width="17.140625" style="25" customWidth="1"/>
    <col min="8454" max="8455" width="15.42578125" style="25" customWidth="1"/>
    <col min="8456" max="8456" width="94.7109375" style="25" customWidth="1"/>
    <col min="8457" max="8704" width="9.140625" style="25"/>
    <col min="8705" max="8705" width="19" style="25" customWidth="1"/>
    <col min="8706" max="8706" width="30.5703125" style="25" customWidth="1"/>
    <col min="8707" max="8707" width="24.7109375" style="25" customWidth="1"/>
    <col min="8708" max="8708" width="18.28515625" style="25" customWidth="1"/>
    <col min="8709" max="8709" width="17.140625" style="25" customWidth="1"/>
    <col min="8710" max="8711" width="15.42578125" style="25" customWidth="1"/>
    <col min="8712" max="8712" width="94.7109375" style="25" customWidth="1"/>
    <col min="8713" max="8960" width="9.140625" style="25"/>
    <col min="8961" max="8961" width="19" style="25" customWidth="1"/>
    <col min="8962" max="8962" width="30.5703125" style="25" customWidth="1"/>
    <col min="8963" max="8963" width="24.7109375" style="25" customWidth="1"/>
    <col min="8964" max="8964" width="18.28515625" style="25" customWidth="1"/>
    <col min="8965" max="8965" width="17.140625" style="25" customWidth="1"/>
    <col min="8966" max="8967" width="15.42578125" style="25" customWidth="1"/>
    <col min="8968" max="8968" width="94.7109375" style="25" customWidth="1"/>
    <col min="8969" max="9216" width="9.140625" style="25"/>
    <col min="9217" max="9217" width="19" style="25" customWidth="1"/>
    <col min="9218" max="9218" width="30.5703125" style="25" customWidth="1"/>
    <col min="9219" max="9219" width="24.7109375" style="25" customWidth="1"/>
    <col min="9220" max="9220" width="18.28515625" style="25" customWidth="1"/>
    <col min="9221" max="9221" width="17.140625" style="25" customWidth="1"/>
    <col min="9222" max="9223" width="15.42578125" style="25" customWidth="1"/>
    <col min="9224" max="9224" width="94.7109375" style="25" customWidth="1"/>
    <col min="9225" max="9472" width="9.140625" style="25"/>
    <col min="9473" max="9473" width="19" style="25" customWidth="1"/>
    <col min="9474" max="9474" width="30.5703125" style="25" customWidth="1"/>
    <col min="9475" max="9475" width="24.7109375" style="25" customWidth="1"/>
    <col min="9476" max="9476" width="18.28515625" style="25" customWidth="1"/>
    <col min="9477" max="9477" width="17.140625" style="25" customWidth="1"/>
    <col min="9478" max="9479" width="15.42578125" style="25" customWidth="1"/>
    <col min="9480" max="9480" width="94.7109375" style="25" customWidth="1"/>
    <col min="9481" max="9728" width="9.140625" style="25"/>
    <col min="9729" max="9729" width="19" style="25" customWidth="1"/>
    <col min="9730" max="9730" width="30.5703125" style="25" customWidth="1"/>
    <col min="9731" max="9731" width="24.7109375" style="25" customWidth="1"/>
    <col min="9732" max="9732" width="18.28515625" style="25" customWidth="1"/>
    <col min="9733" max="9733" width="17.140625" style="25" customWidth="1"/>
    <col min="9734" max="9735" width="15.42578125" style="25" customWidth="1"/>
    <col min="9736" max="9736" width="94.7109375" style="25" customWidth="1"/>
    <col min="9737" max="9984" width="9.140625" style="25"/>
    <col min="9985" max="9985" width="19" style="25" customWidth="1"/>
    <col min="9986" max="9986" width="30.5703125" style="25" customWidth="1"/>
    <col min="9987" max="9987" width="24.7109375" style="25" customWidth="1"/>
    <col min="9988" max="9988" width="18.28515625" style="25" customWidth="1"/>
    <col min="9989" max="9989" width="17.140625" style="25" customWidth="1"/>
    <col min="9990" max="9991" width="15.42578125" style="25" customWidth="1"/>
    <col min="9992" max="9992" width="94.7109375" style="25" customWidth="1"/>
    <col min="9993" max="10240" width="9.140625" style="25"/>
    <col min="10241" max="10241" width="19" style="25" customWidth="1"/>
    <col min="10242" max="10242" width="30.5703125" style="25" customWidth="1"/>
    <col min="10243" max="10243" width="24.7109375" style="25" customWidth="1"/>
    <col min="10244" max="10244" width="18.28515625" style="25" customWidth="1"/>
    <col min="10245" max="10245" width="17.140625" style="25" customWidth="1"/>
    <col min="10246" max="10247" width="15.42578125" style="25" customWidth="1"/>
    <col min="10248" max="10248" width="94.7109375" style="25" customWidth="1"/>
    <col min="10249" max="10496" width="9.140625" style="25"/>
    <col min="10497" max="10497" width="19" style="25" customWidth="1"/>
    <col min="10498" max="10498" width="30.5703125" style="25" customWidth="1"/>
    <col min="10499" max="10499" width="24.7109375" style="25" customWidth="1"/>
    <col min="10500" max="10500" width="18.28515625" style="25" customWidth="1"/>
    <col min="10501" max="10501" width="17.140625" style="25" customWidth="1"/>
    <col min="10502" max="10503" width="15.42578125" style="25" customWidth="1"/>
    <col min="10504" max="10504" width="94.7109375" style="25" customWidth="1"/>
    <col min="10505" max="10752" width="9.140625" style="25"/>
    <col min="10753" max="10753" width="19" style="25" customWidth="1"/>
    <col min="10754" max="10754" width="30.5703125" style="25" customWidth="1"/>
    <col min="10755" max="10755" width="24.7109375" style="25" customWidth="1"/>
    <col min="10756" max="10756" width="18.28515625" style="25" customWidth="1"/>
    <col min="10757" max="10757" width="17.140625" style="25" customWidth="1"/>
    <col min="10758" max="10759" width="15.42578125" style="25" customWidth="1"/>
    <col min="10760" max="10760" width="94.7109375" style="25" customWidth="1"/>
    <col min="10761" max="11008" width="9.140625" style="25"/>
    <col min="11009" max="11009" width="19" style="25" customWidth="1"/>
    <col min="11010" max="11010" width="30.5703125" style="25" customWidth="1"/>
    <col min="11011" max="11011" width="24.7109375" style="25" customWidth="1"/>
    <col min="11012" max="11012" width="18.28515625" style="25" customWidth="1"/>
    <col min="11013" max="11013" width="17.140625" style="25" customWidth="1"/>
    <col min="11014" max="11015" width="15.42578125" style="25" customWidth="1"/>
    <col min="11016" max="11016" width="94.7109375" style="25" customWidth="1"/>
    <col min="11017" max="11264" width="9.140625" style="25"/>
    <col min="11265" max="11265" width="19" style="25" customWidth="1"/>
    <col min="11266" max="11266" width="30.5703125" style="25" customWidth="1"/>
    <col min="11267" max="11267" width="24.7109375" style="25" customWidth="1"/>
    <col min="11268" max="11268" width="18.28515625" style="25" customWidth="1"/>
    <col min="11269" max="11269" width="17.140625" style="25" customWidth="1"/>
    <col min="11270" max="11271" width="15.42578125" style="25" customWidth="1"/>
    <col min="11272" max="11272" width="94.7109375" style="25" customWidth="1"/>
    <col min="11273" max="11520" width="9.140625" style="25"/>
    <col min="11521" max="11521" width="19" style="25" customWidth="1"/>
    <col min="11522" max="11522" width="30.5703125" style="25" customWidth="1"/>
    <col min="11523" max="11523" width="24.7109375" style="25" customWidth="1"/>
    <col min="11524" max="11524" width="18.28515625" style="25" customWidth="1"/>
    <col min="11525" max="11525" width="17.140625" style="25" customWidth="1"/>
    <col min="11526" max="11527" width="15.42578125" style="25" customWidth="1"/>
    <col min="11528" max="11528" width="94.7109375" style="25" customWidth="1"/>
    <col min="11529" max="11776" width="9.140625" style="25"/>
    <col min="11777" max="11777" width="19" style="25" customWidth="1"/>
    <col min="11778" max="11778" width="30.5703125" style="25" customWidth="1"/>
    <col min="11779" max="11779" width="24.7109375" style="25" customWidth="1"/>
    <col min="11780" max="11780" width="18.28515625" style="25" customWidth="1"/>
    <col min="11781" max="11781" width="17.140625" style="25" customWidth="1"/>
    <col min="11782" max="11783" width="15.42578125" style="25" customWidth="1"/>
    <col min="11784" max="11784" width="94.7109375" style="25" customWidth="1"/>
    <col min="11785" max="12032" width="9.140625" style="25"/>
    <col min="12033" max="12033" width="19" style="25" customWidth="1"/>
    <col min="12034" max="12034" width="30.5703125" style="25" customWidth="1"/>
    <col min="12035" max="12035" width="24.7109375" style="25" customWidth="1"/>
    <col min="12036" max="12036" width="18.28515625" style="25" customWidth="1"/>
    <col min="12037" max="12037" width="17.140625" style="25" customWidth="1"/>
    <col min="12038" max="12039" width="15.42578125" style="25" customWidth="1"/>
    <col min="12040" max="12040" width="94.7109375" style="25" customWidth="1"/>
    <col min="12041" max="12288" width="9.140625" style="25"/>
    <col min="12289" max="12289" width="19" style="25" customWidth="1"/>
    <col min="12290" max="12290" width="30.5703125" style="25" customWidth="1"/>
    <col min="12291" max="12291" width="24.7109375" style="25" customWidth="1"/>
    <col min="12292" max="12292" width="18.28515625" style="25" customWidth="1"/>
    <col min="12293" max="12293" width="17.140625" style="25" customWidth="1"/>
    <col min="12294" max="12295" width="15.42578125" style="25" customWidth="1"/>
    <col min="12296" max="12296" width="94.7109375" style="25" customWidth="1"/>
    <col min="12297" max="12544" width="9.140625" style="25"/>
    <col min="12545" max="12545" width="19" style="25" customWidth="1"/>
    <col min="12546" max="12546" width="30.5703125" style="25" customWidth="1"/>
    <col min="12547" max="12547" width="24.7109375" style="25" customWidth="1"/>
    <col min="12548" max="12548" width="18.28515625" style="25" customWidth="1"/>
    <col min="12549" max="12549" width="17.140625" style="25" customWidth="1"/>
    <col min="12550" max="12551" width="15.42578125" style="25" customWidth="1"/>
    <col min="12552" max="12552" width="94.7109375" style="25" customWidth="1"/>
    <col min="12553" max="12800" width="9.140625" style="25"/>
    <col min="12801" max="12801" width="19" style="25" customWidth="1"/>
    <col min="12802" max="12802" width="30.5703125" style="25" customWidth="1"/>
    <col min="12803" max="12803" width="24.7109375" style="25" customWidth="1"/>
    <col min="12804" max="12804" width="18.28515625" style="25" customWidth="1"/>
    <col min="12805" max="12805" width="17.140625" style="25" customWidth="1"/>
    <col min="12806" max="12807" width="15.42578125" style="25" customWidth="1"/>
    <col min="12808" max="12808" width="94.7109375" style="25" customWidth="1"/>
    <col min="12809" max="13056" width="9.140625" style="25"/>
    <col min="13057" max="13057" width="19" style="25" customWidth="1"/>
    <col min="13058" max="13058" width="30.5703125" style="25" customWidth="1"/>
    <col min="13059" max="13059" width="24.7109375" style="25" customWidth="1"/>
    <col min="13060" max="13060" width="18.28515625" style="25" customWidth="1"/>
    <col min="13061" max="13061" width="17.140625" style="25" customWidth="1"/>
    <col min="13062" max="13063" width="15.42578125" style="25" customWidth="1"/>
    <col min="13064" max="13064" width="94.7109375" style="25" customWidth="1"/>
    <col min="13065" max="13312" width="9.140625" style="25"/>
    <col min="13313" max="13313" width="19" style="25" customWidth="1"/>
    <col min="13314" max="13314" width="30.5703125" style="25" customWidth="1"/>
    <col min="13315" max="13315" width="24.7109375" style="25" customWidth="1"/>
    <col min="13316" max="13316" width="18.28515625" style="25" customWidth="1"/>
    <col min="13317" max="13317" width="17.140625" style="25" customWidth="1"/>
    <col min="13318" max="13319" width="15.42578125" style="25" customWidth="1"/>
    <col min="13320" max="13320" width="94.7109375" style="25" customWidth="1"/>
    <col min="13321" max="13568" width="9.140625" style="25"/>
    <col min="13569" max="13569" width="19" style="25" customWidth="1"/>
    <col min="13570" max="13570" width="30.5703125" style="25" customWidth="1"/>
    <col min="13571" max="13571" width="24.7109375" style="25" customWidth="1"/>
    <col min="13572" max="13572" width="18.28515625" style="25" customWidth="1"/>
    <col min="13573" max="13573" width="17.140625" style="25" customWidth="1"/>
    <col min="13574" max="13575" width="15.42578125" style="25" customWidth="1"/>
    <col min="13576" max="13576" width="94.7109375" style="25" customWidth="1"/>
    <col min="13577" max="13824" width="9.140625" style="25"/>
    <col min="13825" max="13825" width="19" style="25" customWidth="1"/>
    <col min="13826" max="13826" width="30.5703125" style="25" customWidth="1"/>
    <col min="13827" max="13827" width="24.7109375" style="25" customWidth="1"/>
    <col min="13828" max="13828" width="18.28515625" style="25" customWidth="1"/>
    <col min="13829" max="13829" width="17.140625" style="25" customWidth="1"/>
    <col min="13830" max="13831" width="15.42578125" style="25" customWidth="1"/>
    <col min="13832" max="13832" width="94.7109375" style="25" customWidth="1"/>
    <col min="13833" max="14080" width="9.140625" style="25"/>
    <col min="14081" max="14081" width="19" style="25" customWidth="1"/>
    <col min="14082" max="14082" width="30.5703125" style="25" customWidth="1"/>
    <col min="14083" max="14083" width="24.7109375" style="25" customWidth="1"/>
    <col min="14084" max="14084" width="18.28515625" style="25" customWidth="1"/>
    <col min="14085" max="14085" width="17.140625" style="25" customWidth="1"/>
    <col min="14086" max="14087" width="15.42578125" style="25" customWidth="1"/>
    <col min="14088" max="14088" width="94.7109375" style="25" customWidth="1"/>
    <col min="14089" max="14336" width="9.140625" style="25"/>
    <col min="14337" max="14337" width="19" style="25" customWidth="1"/>
    <col min="14338" max="14338" width="30.5703125" style="25" customWidth="1"/>
    <col min="14339" max="14339" width="24.7109375" style="25" customWidth="1"/>
    <col min="14340" max="14340" width="18.28515625" style="25" customWidth="1"/>
    <col min="14341" max="14341" width="17.140625" style="25" customWidth="1"/>
    <col min="14342" max="14343" width="15.42578125" style="25" customWidth="1"/>
    <col min="14344" max="14344" width="94.7109375" style="25" customWidth="1"/>
    <col min="14345" max="14592" width="9.140625" style="25"/>
    <col min="14593" max="14593" width="19" style="25" customWidth="1"/>
    <col min="14594" max="14594" width="30.5703125" style="25" customWidth="1"/>
    <col min="14595" max="14595" width="24.7109375" style="25" customWidth="1"/>
    <col min="14596" max="14596" width="18.28515625" style="25" customWidth="1"/>
    <col min="14597" max="14597" width="17.140625" style="25" customWidth="1"/>
    <col min="14598" max="14599" width="15.42578125" style="25" customWidth="1"/>
    <col min="14600" max="14600" width="94.7109375" style="25" customWidth="1"/>
    <col min="14601" max="14848" width="9.140625" style="25"/>
    <col min="14849" max="14849" width="19" style="25" customWidth="1"/>
    <col min="14850" max="14850" width="30.5703125" style="25" customWidth="1"/>
    <col min="14851" max="14851" width="24.7109375" style="25" customWidth="1"/>
    <col min="14852" max="14852" width="18.28515625" style="25" customWidth="1"/>
    <col min="14853" max="14853" width="17.140625" style="25" customWidth="1"/>
    <col min="14854" max="14855" width="15.42578125" style="25" customWidth="1"/>
    <col min="14856" max="14856" width="94.7109375" style="25" customWidth="1"/>
    <col min="14857" max="15104" width="9.140625" style="25"/>
    <col min="15105" max="15105" width="19" style="25" customWidth="1"/>
    <col min="15106" max="15106" width="30.5703125" style="25" customWidth="1"/>
    <col min="15107" max="15107" width="24.7109375" style="25" customWidth="1"/>
    <col min="15108" max="15108" width="18.28515625" style="25" customWidth="1"/>
    <col min="15109" max="15109" width="17.140625" style="25" customWidth="1"/>
    <col min="15110" max="15111" width="15.42578125" style="25" customWidth="1"/>
    <col min="15112" max="15112" width="94.7109375" style="25" customWidth="1"/>
    <col min="15113" max="15360" width="9.140625" style="25"/>
    <col min="15361" max="15361" width="19" style="25" customWidth="1"/>
    <col min="15362" max="15362" width="30.5703125" style="25" customWidth="1"/>
    <col min="15363" max="15363" width="24.7109375" style="25" customWidth="1"/>
    <col min="15364" max="15364" width="18.28515625" style="25" customWidth="1"/>
    <col min="15365" max="15365" width="17.140625" style="25" customWidth="1"/>
    <col min="15366" max="15367" width="15.42578125" style="25" customWidth="1"/>
    <col min="15368" max="15368" width="94.7109375" style="25" customWidth="1"/>
    <col min="15369" max="15616" width="9.140625" style="25"/>
    <col min="15617" max="15617" width="19" style="25" customWidth="1"/>
    <col min="15618" max="15618" width="30.5703125" style="25" customWidth="1"/>
    <col min="15619" max="15619" width="24.7109375" style="25" customWidth="1"/>
    <col min="15620" max="15620" width="18.28515625" style="25" customWidth="1"/>
    <col min="15621" max="15621" width="17.140625" style="25" customWidth="1"/>
    <col min="15622" max="15623" width="15.42578125" style="25" customWidth="1"/>
    <col min="15624" max="15624" width="94.7109375" style="25" customWidth="1"/>
    <col min="15625" max="15872" width="9.140625" style="25"/>
    <col min="15873" max="15873" width="19" style="25" customWidth="1"/>
    <col min="15874" max="15874" width="30.5703125" style="25" customWidth="1"/>
    <col min="15875" max="15875" width="24.7109375" style="25" customWidth="1"/>
    <col min="15876" max="15876" width="18.28515625" style="25" customWidth="1"/>
    <col min="15877" max="15877" width="17.140625" style="25" customWidth="1"/>
    <col min="15878" max="15879" width="15.42578125" style="25" customWidth="1"/>
    <col min="15880" max="15880" width="94.7109375" style="25" customWidth="1"/>
    <col min="15881" max="16128" width="9.140625" style="25"/>
    <col min="16129" max="16129" width="19" style="25" customWidth="1"/>
    <col min="16130" max="16130" width="30.5703125" style="25" customWidth="1"/>
    <col min="16131" max="16131" width="24.7109375" style="25" customWidth="1"/>
    <col min="16132" max="16132" width="18.28515625" style="25" customWidth="1"/>
    <col min="16133" max="16133" width="17.140625" style="25" customWidth="1"/>
    <col min="16134" max="16135" width="15.42578125" style="25" customWidth="1"/>
    <col min="16136" max="16136" width="94.7109375" style="25" customWidth="1"/>
    <col min="16137" max="16384" width="9.140625" style="25"/>
  </cols>
  <sheetData>
    <row r="1" spans="1:15" ht="24.95" customHeight="1" x14ac:dyDescent="0.25">
      <c r="A1" s="23" t="s">
        <v>84</v>
      </c>
      <c r="B1" s="24"/>
      <c r="C1" s="24"/>
      <c r="D1" s="24"/>
      <c r="E1" s="24"/>
      <c r="F1" s="24"/>
      <c r="G1" s="24"/>
      <c r="H1" s="24"/>
    </row>
    <row r="2" spans="1:15" ht="24.95" customHeight="1" x14ac:dyDescent="0.25">
      <c r="A2" s="26"/>
      <c r="B2" s="27"/>
      <c r="C2" s="27"/>
      <c r="D2" s="28"/>
      <c r="E2" s="27"/>
      <c r="F2" s="27"/>
      <c r="G2" s="27"/>
      <c r="H2" s="27"/>
    </row>
    <row r="3" spans="1:15" ht="24.95" customHeight="1" x14ac:dyDescent="0.25">
      <c r="A3" s="29" t="s">
        <v>81</v>
      </c>
      <c r="B3" s="30" t="s">
        <v>21</v>
      </c>
      <c r="C3" s="30" t="s">
        <v>80</v>
      </c>
      <c r="D3" s="30" t="s">
        <v>79</v>
      </c>
      <c r="E3" s="30" t="s">
        <v>78</v>
      </c>
      <c r="F3" s="30" t="s">
        <v>77</v>
      </c>
      <c r="G3" s="30" t="s">
        <v>76</v>
      </c>
      <c r="H3" s="30" t="s">
        <v>75</v>
      </c>
    </row>
    <row r="4" spans="1:15" ht="24.95" customHeight="1" x14ac:dyDescent="0.25">
      <c r="A4" s="31">
        <v>45212</v>
      </c>
      <c r="B4" s="32" t="s">
        <v>74</v>
      </c>
      <c r="C4" s="33" t="s">
        <v>66</v>
      </c>
      <c r="D4" s="33">
        <v>4</v>
      </c>
      <c r="E4" s="33">
        <v>0</v>
      </c>
      <c r="F4" s="33">
        <v>0</v>
      </c>
      <c r="G4" s="33">
        <v>0</v>
      </c>
      <c r="H4" s="32"/>
    </row>
    <row r="5" spans="1:15" ht="24.95" customHeight="1" x14ac:dyDescent="0.25">
      <c r="A5" s="31">
        <v>45212</v>
      </c>
      <c r="B5" s="32" t="s">
        <v>24</v>
      </c>
      <c r="C5" s="33" t="s">
        <v>66</v>
      </c>
      <c r="D5" s="33">
        <v>2.1</v>
      </c>
      <c r="E5" s="33">
        <v>0</v>
      </c>
      <c r="F5" s="33">
        <v>0</v>
      </c>
      <c r="G5" s="33">
        <v>0</v>
      </c>
      <c r="H5" s="32"/>
    </row>
    <row r="6" spans="1:15" ht="24.95" customHeight="1" x14ac:dyDescent="0.25">
      <c r="A6" s="31">
        <v>45216</v>
      </c>
      <c r="B6" s="32" t="s">
        <v>73</v>
      </c>
      <c r="C6" s="33" t="s">
        <v>66</v>
      </c>
      <c r="D6" s="33">
        <v>2.5</v>
      </c>
      <c r="E6" s="33">
        <v>0</v>
      </c>
      <c r="F6" s="33">
        <v>0</v>
      </c>
      <c r="G6" s="33">
        <v>0</v>
      </c>
      <c r="H6" s="32"/>
    </row>
    <row r="7" spans="1:15" ht="24.95" customHeight="1" x14ac:dyDescent="0.25">
      <c r="A7" s="31">
        <v>45219</v>
      </c>
      <c r="B7" s="32" t="s">
        <v>72</v>
      </c>
      <c r="C7" s="33" t="s">
        <v>66</v>
      </c>
      <c r="D7" s="33">
        <v>2</v>
      </c>
      <c r="E7" s="33">
        <v>0</v>
      </c>
      <c r="F7" s="33">
        <v>0</v>
      </c>
      <c r="G7" s="33">
        <v>0</v>
      </c>
      <c r="H7" s="32"/>
    </row>
    <row r="8" spans="1:15" ht="24.95" customHeight="1" x14ac:dyDescent="0.25">
      <c r="A8" s="31">
        <v>45225</v>
      </c>
      <c r="B8" s="32" t="s">
        <v>71</v>
      </c>
      <c r="C8" s="33" t="s">
        <v>66</v>
      </c>
      <c r="D8" s="33">
        <v>2</v>
      </c>
      <c r="E8" s="33">
        <v>2</v>
      </c>
      <c r="F8" s="33">
        <v>0</v>
      </c>
      <c r="G8" s="33">
        <v>0</v>
      </c>
      <c r="H8" s="32"/>
    </row>
    <row r="9" spans="1:15" ht="24.95" customHeight="1" x14ac:dyDescent="0.25">
      <c r="A9" s="31">
        <v>45210</v>
      </c>
      <c r="B9" s="32" t="s">
        <v>28</v>
      </c>
      <c r="C9" s="33" t="s">
        <v>66</v>
      </c>
      <c r="D9" s="33">
        <v>3</v>
      </c>
      <c r="E9" s="33">
        <v>1</v>
      </c>
      <c r="F9" s="33">
        <v>0</v>
      </c>
      <c r="G9" s="33">
        <v>0</v>
      </c>
      <c r="H9" s="32"/>
    </row>
    <row r="10" spans="1:15" ht="24.95" customHeight="1" x14ac:dyDescent="0.25">
      <c r="A10" s="31">
        <v>45210</v>
      </c>
      <c r="B10" s="32" t="s">
        <v>58</v>
      </c>
      <c r="C10" s="33" t="s">
        <v>66</v>
      </c>
      <c r="D10" s="34">
        <v>2.2999999999999998</v>
      </c>
      <c r="E10" s="33">
        <v>1</v>
      </c>
      <c r="F10" s="33">
        <v>0</v>
      </c>
      <c r="G10" s="33">
        <v>0</v>
      </c>
      <c r="H10" s="32"/>
    </row>
    <row r="11" spans="1:15" ht="24.95" customHeight="1" x14ac:dyDescent="0.25">
      <c r="A11" s="31">
        <v>44838</v>
      </c>
      <c r="B11" s="32" t="s">
        <v>59</v>
      </c>
      <c r="C11" s="33" t="s">
        <v>66</v>
      </c>
      <c r="D11" s="34">
        <v>1.6</v>
      </c>
      <c r="E11" s="33">
        <v>1</v>
      </c>
      <c r="F11" s="33">
        <v>0</v>
      </c>
      <c r="G11" s="33">
        <v>0</v>
      </c>
      <c r="H11" s="32"/>
    </row>
    <row r="12" spans="1:15" ht="24.95" customHeight="1" x14ac:dyDescent="0.25">
      <c r="A12" s="31">
        <v>44838</v>
      </c>
      <c r="B12" s="32" t="s">
        <v>31</v>
      </c>
      <c r="C12" s="33" t="s">
        <v>66</v>
      </c>
      <c r="D12" s="34">
        <v>1.2</v>
      </c>
      <c r="E12" s="33">
        <v>1</v>
      </c>
      <c r="F12" s="33">
        <v>0</v>
      </c>
      <c r="G12" s="33">
        <v>0</v>
      </c>
      <c r="H12" s="32"/>
    </row>
    <row r="13" spans="1:15" ht="24.95" customHeight="1" x14ac:dyDescent="0.25">
      <c r="A13" s="31">
        <v>44844</v>
      </c>
      <c r="B13" s="32" t="s">
        <v>70</v>
      </c>
      <c r="C13" s="33" t="s">
        <v>66</v>
      </c>
      <c r="D13" s="34">
        <v>2.4</v>
      </c>
      <c r="E13" s="35">
        <v>2</v>
      </c>
      <c r="F13" s="33">
        <v>1</v>
      </c>
      <c r="G13" s="33">
        <v>0</v>
      </c>
      <c r="H13" s="32"/>
      <c r="O13" s="25" t="s">
        <v>35</v>
      </c>
    </row>
    <row r="14" spans="1:15" ht="24.95" customHeight="1" x14ac:dyDescent="0.25">
      <c r="A14" s="31">
        <v>44851</v>
      </c>
      <c r="B14" s="32" t="s">
        <v>69</v>
      </c>
      <c r="C14" s="33" t="s">
        <v>66</v>
      </c>
      <c r="D14" s="33">
        <v>2.4</v>
      </c>
      <c r="E14" s="33">
        <v>6</v>
      </c>
      <c r="F14" s="33">
        <v>0</v>
      </c>
      <c r="G14" s="33">
        <v>1</v>
      </c>
      <c r="H14" s="32"/>
    </row>
    <row r="15" spans="1:15" ht="24.95" customHeight="1" x14ac:dyDescent="0.25">
      <c r="A15" s="31">
        <v>44852</v>
      </c>
      <c r="B15" s="32" t="s">
        <v>68</v>
      </c>
      <c r="C15" s="33" t="s">
        <v>66</v>
      </c>
      <c r="D15" s="33">
        <v>1.6</v>
      </c>
      <c r="E15" s="33">
        <v>0</v>
      </c>
      <c r="F15" s="33">
        <v>0</v>
      </c>
      <c r="G15" s="33">
        <v>0</v>
      </c>
      <c r="H15" s="32"/>
    </row>
    <row r="16" spans="1:15" ht="24.95" customHeight="1" x14ac:dyDescent="0.25">
      <c r="A16" s="31">
        <v>44854</v>
      </c>
      <c r="B16" s="32" t="s">
        <v>67</v>
      </c>
      <c r="C16" s="33" t="s">
        <v>66</v>
      </c>
      <c r="D16" s="33">
        <v>3.5</v>
      </c>
      <c r="E16" s="33">
        <v>3</v>
      </c>
      <c r="F16" s="33">
        <v>0</v>
      </c>
      <c r="G16" s="33">
        <v>0</v>
      </c>
      <c r="H16" s="32"/>
    </row>
    <row r="17" spans="1:8" ht="24.95" customHeight="1" x14ac:dyDescent="0.25">
      <c r="A17" s="31">
        <v>44849</v>
      </c>
      <c r="B17" s="32" t="s">
        <v>65</v>
      </c>
      <c r="C17" s="33" t="s">
        <v>64</v>
      </c>
      <c r="D17" s="33">
        <v>3</v>
      </c>
      <c r="E17" s="33">
        <v>0</v>
      </c>
      <c r="F17" s="33" t="s">
        <v>63</v>
      </c>
      <c r="G17" s="33" t="s">
        <v>63</v>
      </c>
      <c r="H17" s="32"/>
    </row>
    <row r="18" spans="1:8" ht="24.95" customHeight="1" x14ac:dyDescent="0.25">
      <c r="A18" s="29" t="s">
        <v>62</v>
      </c>
      <c r="B18" s="36"/>
      <c r="C18" s="37"/>
      <c r="D18" s="38">
        <f>SUM(D4:D17)</f>
        <v>33.599999999999994</v>
      </c>
      <c r="E18" s="38">
        <f>SUM(E4:E17)</f>
        <v>17</v>
      </c>
      <c r="F18" s="38">
        <f>SUM(F4:F17)</f>
        <v>1</v>
      </c>
      <c r="G18" s="38">
        <f>SUM(G4:G17)</f>
        <v>1</v>
      </c>
      <c r="H18" s="39"/>
    </row>
    <row r="19" spans="1:8" ht="24.95" customHeight="1" x14ac:dyDescent="0.25">
      <c r="A19" s="40"/>
      <c r="B19" s="40"/>
      <c r="C19" s="41"/>
      <c r="D19" s="41"/>
      <c r="E19" s="41"/>
      <c r="F19" s="41"/>
      <c r="G19" s="41"/>
      <c r="H19" s="41"/>
    </row>
    <row r="20" spans="1:8" ht="21.75" customHeight="1" x14ac:dyDescent="0.25">
      <c r="A20" s="42"/>
      <c r="B20" s="43"/>
      <c r="C20" s="43"/>
      <c r="D20" s="43"/>
      <c r="E20" s="41"/>
      <c r="F20" s="41"/>
      <c r="G20" s="41"/>
      <c r="H20" s="41"/>
    </row>
    <row r="21" spans="1:8" x14ac:dyDescent="0.25">
      <c r="A21" s="44"/>
      <c r="B21" s="43"/>
      <c r="C21" s="43"/>
      <c r="D21" s="42"/>
      <c r="E21" s="41"/>
      <c r="F21" s="41"/>
      <c r="G21" s="41"/>
      <c r="H21" s="41"/>
    </row>
    <row r="25" spans="1:8" x14ac:dyDescent="0.25">
      <c r="C25" s="47"/>
    </row>
  </sheetData>
  <mergeCells count="1">
    <mergeCell ref="A1:H1"/>
  </mergeCells>
  <pageMargins left="0.75" right="0.75" top="1" bottom="1" header="0.5" footer="0.5"/>
  <pageSetup scale="7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B28" sqref="B28"/>
    </sheetView>
  </sheetViews>
  <sheetFormatPr defaultRowHeight="15" x14ac:dyDescent="0.25"/>
  <cols>
    <col min="1" max="1" width="29.5703125" customWidth="1"/>
    <col min="2" max="2" width="30.85546875" customWidth="1"/>
    <col min="3" max="4" width="20" style="14" customWidth="1"/>
  </cols>
  <sheetData>
    <row r="1" spans="1:4" x14ac:dyDescent="0.25">
      <c r="A1" s="15" t="s">
        <v>54</v>
      </c>
      <c r="B1" s="15" t="s">
        <v>46</v>
      </c>
      <c r="C1" s="16" t="s">
        <v>47</v>
      </c>
      <c r="D1" s="16" t="s">
        <v>48</v>
      </c>
    </row>
    <row r="2" spans="1:4" x14ac:dyDescent="0.25">
      <c r="A2" s="4" t="s">
        <v>22</v>
      </c>
      <c r="B2" t="s">
        <v>55</v>
      </c>
      <c r="C2" s="14">
        <v>40.356947350383997</v>
      </c>
      <c r="D2" s="14">
        <v>-121.510655727979</v>
      </c>
    </row>
    <row r="3" spans="1:4" x14ac:dyDescent="0.25">
      <c r="A3" s="4" t="s">
        <v>23</v>
      </c>
      <c r="B3" t="s">
        <v>53</v>
      </c>
      <c r="C3" s="14">
        <v>40.318527546344399</v>
      </c>
      <c r="D3" s="14">
        <v>-121.53028131070199</v>
      </c>
    </row>
    <row r="4" spans="1:4" x14ac:dyDescent="0.25">
      <c r="A4" s="4" t="s">
        <v>24</v>
      </c>
      <c r="B4" t="s">
        <v>52</v>
      </c>
      <c r="C4" s="14">
        <v>40.306413829632703</v>
      </c>
      <c r="D4" s="14">
        <v>-121.56509304216</v>
      </c>
    </row>
    <row r="5" spans="1:4" x14ac:dyDescent="0.25">
      <c r="A5" s="4" t="s">
        <v>25</v>
      </c>
      <c r="B5" t="s">
        <v>52</v>
      </c>
      <c r="C5" s="14">
        <v>40.306413829632703</v>
      </c>
      <c r="D5" s="14">
        <v>-121.56509304216</v>
      </c>
    </row>
    <row r="6" spans="1:4" x14ac:dyDescent="0.25">
      <c r="A6" s="4" t="s">
        <v>26</v>
      </c>
      <c r="B6" t="s">
        <v>52</v>
      </c>
      <c r="C6" s="14">
        <v>40.306413829632703</v>
      </c>
      <c r="D6" s="14">
        <v>-121.56509304216</v>
      </c>
    </row>
    <row r="7" spans="1:4" x14ac:dyDescent="0.25">
      <c r="A7" s="4" t="s">
        <v>27</v>
      </c>
      <c r="B7" t="s">
        <v>51</v>
      </c>
      <c r="C7" s="14">
        <v>40.217155488973603</v>
      </c>
      <c r="D7" s="14">
        <v>-121.633460811303</v>
      </c>
    </row>
    <row r="8" spans="1:4" x14ac:dyDescent="0.25">
      <c r="A8" s="4" t="s">
        <v>28</v>
      </c>
      <c r="B8" t="s">
        <v>51</v>
      </c>
      <c r="C8" s="14">
        <v>40.217155488973603</v>
      </c>
      <c r="D8" s="14">
        <v>-121.633460811303</v>
      </c>
    </row>
    <row r="9" spans="1:4" x14ac:dyDescent="0.25">
      <c r="A9" s="4" t="s">
        <v>29</v>
      </c>
      <c r="B9" t="s">
        <v>51</v>
      </c>
      <c r="C9" s="14">
        <v>40.217155488973603</v>
      </c>
      <c r="D9" s="14">
        <v>-121.633460811303</v>
      </c>
    </row>
    <row r="10" spans="1:4" x14ac:dyDescent="0.25">
      <c r="A10" s="4" t="s">
        <v>30</v>
      </c>
      <c r="B10" t="s">
        <v>50</v>
      </c>
      <c r="C10" s="14">
        <v>40.186502051651303</v>
      </c>
      <c r="D10" s="14">
        <v>-121.708899202667</v>
      </c>
    </row>
    <row r="11" spans="1:4" x14ac:dyDescent="0.25">
      <c r="A11" s="4" t="s">
        <v>31</v>
      </c>
      <c r="B11" t="s">
        <v>50</v>
      </c>
      <c r="C11" s="14">
        <v>40.186502051651303</v>
      </c>
      <c r="D11" s="14">
        <v>-121.708899202667</v>
      </c>
    </row>
    <row r="12" spans="1:4" x14ac:dyDescent="0.25">
      <c r="A12" s="4" t="s">
        <v>32</v>
      </c>
      <c r="B12" t="s">
        <v>50</v>
      </c>
      <c r="C12" s="14">
        <v>40.186502051651303</v>
      </c>
      <c r="D12" s="14">
        <v>-121.708899202667</v>
      </c>
    </row>
    <row r="13" spans="1:4" x14ac:dyDescent="0.25">
      <c r="A13" s="4" t="s">
        <v>44</v>
      </c>
      <c r="B13" t="s">
        <v>49</v>
      </c>
      <c r="C13" s="14">
        <v>40.181158917889299</v>
      </c>
      <c r="D13" s="14">
        <v>-121.792256767353</v>
      </c>
    </row>
    <row r="14" spans="1:4" x14ac:dyDescent="0.25">
      <c r="A14" s="4" t="s">
        <v>33</v>
      </c>
      <c r="B14" t="s">
        <v>49</v>
      </c>
      <c r="C14" s="14">
        <v>40.181158917889299</v>
      </c>
      <c r="D14" s="14">
        <v>-121.792256767353</v>
      </c>
    </row>
    <row r="15" spans="1:4" x14ac:dyDescent="0.25">
      <c r="A15" s="4" t="s">
        <v>45</v>
      </c>
      <c r="B15" t="s">
        <v>49</v>
      </c>
      <c r="C15" s="14">
        <v>40.181158917889299</v>
      </c>
      <c r="D15" s="14">
        <v>-121.792256767353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2007-2023 SR redds</vt:lpstr>
      <vt:lpstr>2022 Mill SRCS Redd Count</vt:lpstr>
      <vt:lpstr>nearest temp-logger</vt:lpstr>
      <vt:lpstr>'2022 Mill SRCS Redd Count'!Print_Area</vt:lpstr>
    </vt:vector>
  </TitlesOfParts>
  <Company>CDFW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Matt@Wildlife</dc:creator>
  <cp:lastModifiedBy>Revnak, Ryan@Wildlife</cp:lastModifiedBy>
  <dcterms:created xsi:type="dcterms:W3CDTF">2017-06-30T19:04:52Z</dcterms:created>
  <dcterms:modified xsi:type="dcterms:W3CDTF">2023-11-14T18:31:22Z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685f86-ed8d-482b-be3a-2b7af73f9b7f_Enabled">
    <vt:lpwstr>True</vt:lpwstr>
  </property>
  <property fmtid="{D5CDD505-2E9C-101B-9397-08002B2CF9AE}" pid="3" name="MSIP_Label_6e685f86-ed8d-482b-be3a-2b7af73f9b7f_SiteId">
    <vt:lpwstr>4b633c25-efbf-4006-9f15-07442ba7aa0b</vt:lpwstr>
  </property>
  <property fmtid="{D5CDD505-2E9C-101B-9397-08002B2CF9AE}" pid="4" name="MSIP_Label_6e685f86-ed8d-482b-be3a-2b7af73f9b7f_Owner">
    <vt:lpwstr>Matt.Johnson@wildlife.ca.gov</vt:lpwstr>
  </property>
  <property fmtid="{D5CDD505-2E9C-101B-9397-08002B2CF9AE}" pid="5" name="MSIP_Label_6e685f86-ed8d-482b-be3a-2b7af73f9b7f_SetDate">
    <vt:lpwstr>2021-03-12T19:33:26.7945858Z</vt:lpwstr>
  </property>
  <property fmtid="{D5CDD505-2E9C-101B-9397-08002B2CF9AE}" pid="6" name="MSIP_Label_6e685f86-ed8d-482b-be3a-2b7af73f9b7f_Name">
    <vt:lpwstr>General</vt:lpwstr>
  </property>
  <property fmtid="{D5CDD505-2E9C-101B-9397-08002B2CF9AE}" pid="7" name="MSIP_Label_6e685f86-ed8d-482b-be3a-2b7af73f9b7f_Application">
    <vt:lpwstr>Microsoft Azure Information Protection</vt:lpwstr>
  </property>
  <property fmtid="{D5CDD505-2E9C-101B-9397-08002B2CF9AE}" pid="8" name="MSIP_Label_6e685f86-ed8d-482b-be3a-2b7af73f9b7f_Extended_MSFT_Method">
    <vt:lpwstr>Automatic</vt:lpwstr>
  </property>
  <property fmtid="{D5CDD505-2E9C-101B-9397-08002B2CF9AE}" pid="9" name="Sensitivity">
    <vt:lpwstr>General</vt:lpwstr>
  </property>
</Properties>
</file>