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D:\FH Campus Wien\6.Semester\Bachelorarbeit 2\Arbeit\"/>
    </mc:Choice>
  </mc:AlternateContent>
  <xr:revisionPtr revIDLastSave="0" documentId="13_ncr:1_{D533C6CE-D99E-457B-AB0A-8AC7249219D0}" xr6:coauthVersionLast="47" xr6:coauthVersionMax="47" xr10:uidLastSave="{00000000-0000-0000-0000-000000000000}"/>
  <bookViews>
    <workbookView xWindow="-28920" yWindow="-120" windowWidth="29040" windowHeight="15720" xr2:uid="{00000000-000D-0000-FFFF-FFFF00000000}"/>
  </bookViews>
  <sheets>
    <sheet name="Security Requirements" sheetId="1" r:id="rId1"/>
    <sheet name="About" sheetId="2" r:id="rId2"/>
  </sheets>
  <definedNames>
    <definedName name="_xlnm._FilterDatabase" localSheetId="0" hidden="1">'Security Requirements'!$H$2:$J$130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3" i="1" l="1"/>
  <c r="X20" i="1"/>
  <c r="Y20" i="1"/>
  <c r="X29" i="1"/>
  <c r="Y29" i="1"/>
  <c r="X30" i="1"/>
  <c r="Y30" i="1"/>
  <c r="X31" i="1"/>
  <c r="Y31" i="1"/>
  <c r="X32" i="1"/>
  <c r="Y32" i="1"/>
  <c r="X33" i="1"/>
  <c r="Y33" i="1"/>
  <c r="X34" i="1"/>
  <c r="Y34" i="1"/>
  <c r="X35" i="1"/>
  <c r="Y35" i="1"/>
  <c r="X36" i="1"/>
  <c r="Y36" i="1"/>
  <c r="X37" i="1"/>
  <c r="Y37" i="1"/>
  <c r="X38" i="1"/>
  <c r="Y38" i="1"/>
  <c r="X39" i="1"/>
  <c r="Y39" i="1"/>
  <c r="W40" i="1"/>
  <c r="W49" i="1"/>
  <c r="X49" i="1"/>
  <c r="Y49" i="1"/>
  <c r="W50" i="1"/>
  <c r="X50" i="1"/>
  <c r="Y50" i="1"/>
  <c r="W51" i="1"/>
  <c r="X51" i="1"/>
  <c r="Y51" i="1"/>
  <c r="W52" i="1"/>
  <c r="X52" i="1"/>
  <c r="X53" i="1"/>
  <c r="Y53" i="1"/>
  <c r="X54" i="1"/>
  <c r="Y54" i="1"/>
  <c r="W60" i="1"/>
  <c r="X60" i="1"/>
  <c r="W61" i="1"/>
  <c r="W62" i="1"/>
  <c r="W63" i="1"/>
  <c r="W64" i="1"/>
  <c r="W65" i="1"/>
  <c r="W66" i="1"/>
  <c r="X67" i="1"/>
  <c r="Y67" i="1"/>
  <c r="W68" i="1"/>
  <c r="W69" i="1"/>
  <c r="W70" i="1"/>
  <c r="W77" i="1"/>
  <c r="X77" i="1"/>
  <c r="Y77" i="1"/>
  <c r="W78" i="1"/>
  <c r="X78" i="1"/>
  <c r="Y78" i="1"/>
  <c r="X79" i="1"/>
  <c r="Y79" i="1"/>
  <c r="X80" i="1"/>
  <c r="Y80" i="1"/>
  <c r="W81" i="1"/>
  <c r="X82" i="1"/>
  <c r="X88" i="1"/>
  <c r="Y88" i="1"/>
  <c r="W89" i="1"/>
  <c r="X89" i="1"/>
  <c r="X90" i="1"/>
  <c r="Y90" i="1"/>
  <c r="X91" i="1"/>
  <c r="Y91" i="1"/>
  <c r="X92" i="1"/>
  <c r="Y92" i="1"/>
  <c r="X93" i="1"/>
  <c r="Y93" i="1"/>
  <c r="X94" i="1"/>
  <c r="Y94" i="1"/>
  <c r="X95" i="1"/>
  <c r="Y95" i="1"/>
  <c r="X96" i="1"/>
  <c r="X104" i="1"/>
  <c r="Y104" i="1"/>
  <c r="X105" i="1"/>
  <c r="Y105" i="1"/>
  <c r="X106" i="1"/>
  <c r="Y106" i="1"/>
  <c r="X107" i="1"/>
  <c r="Y107" i="1"/>
  <c r="X108" i="1"/>
  <c r="Y108" i="1"/>
  <c r="X109" i="1"/>
  <c r="Y109" i="1"/>
  <c r="X110" i="1"/>
  <c r="W111" i="1"/>
  <c r="X111" i="1"/>
  <c r="Y111" i="1"/>
  <c r="X112" i="1"/>
  <c r="Y112" i="1"/>
  <c r="X118" i="1"/>
  <c r="Y118" i="1"/>
  <c r="X119" i="1"/>
  <c r="Y119" i="1"/>
  <c r="X120" i="1"/>
  <c r="Y120" i="1"/>
  <c r="X121" i="1"/>
  <c r="Y121" i="1"/>
  <c r="X122" i="1"/>
  <c r="Y122" i="1"/>
  <c r="X123" i="1"/>
  <c r="X126" i="1"/>
  <c r="Y126" i="1"/>
  <c r="X127" i="1"/>
  <c r="Y127" i="1"/>
  <c r="Y128" i="1"/>
  <c r="B32" i="2"/>
  <c r="B26" i="2"/>
  <c r="B20" i="2"/>
  <c r="B16" i="2"/>
  <c r="B12" i="2"/>
  <c r="D4" i="2"/>
  <c r="D3" i="2"/>
  <c r="D4" i="1"/>
  <c r="D3" i="1"/>
</calcChain>
</file>

<file path=xl/sharedStrings.xml><?xml version="1.0" encoding="utf-8"?>
<sst xmlns="http://schemas.openxmlformats.org/spreadsheetml/2006/main" count="498" uniqueCount="286">
  <si>
    <t>Mobile Application Security Verification Standard</t>
  </si>
  <si>
    <t>Architecture, Design and Threat Modeling Requirements</t>
  </si>
  <si>
    <t>ID</t>
  </si>
  <si>
    <t>MASVS-ID</t>
  </si>
  <si>
    <t>Detailed Verification Requirement</t>
  </si>
  <si>
    <t>L1</t>
  </si>
  <si>
    <t>L2</t>
  </si>
  <si>
    <t>R</t>
  </si>
  <si>
    <t>Common</t>
  </si>
  <si>
    <t>Android</t>
  </si>
  <si>
    <t>iOS</t>
  </si>
  <si>
    <t>Status</t>
  </si>
  <si>
    <t>1.1</t>
  </si>
  <si>
    <t>MSTG-ARCH-1</t>
  </si>
  <si>
    <t>All app components are identified and known to be needed.</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</si>
  <si>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</si>
  <si>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</si>
  <si>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</si>
  <si>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</si>
  <si>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</si>
  <si>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</si>
  <si>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</si>
  <si>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</si>
  <si>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</si>
  <si>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</si>
  <si>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</si>
  <si>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</si>
  <si>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</si>
  <si>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</si>
  <si>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</si>
  <si>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</si>
  <si>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</si>
  <si>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</si>
  <si>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</si>
  <si>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</si>
  <si>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</si>
  <si>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</si>
  <si>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</si>
  <si>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</si>
  <si>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</si>
  <si>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</si>
  <si>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</si>
  <si>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</si>
  <si>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</si>
  <si>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</si>
  <si>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</si>
  <si>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</si>
  <si>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</si>
  <si>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Data Storage and Privacy Requirements</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</si>
  <si>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</si>
  <si>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</si>
  <si>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</si>
  <si>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</si>
  <si>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</si>
  <si>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</si>
  <si>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</si>
  <si>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</si>
  <si>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</si>
  <si>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</si>
  <si>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</si>
  <si>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</si>
  <si>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</si>
  <si>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</si>
  <si>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</si>
  <si>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</si>
  <si>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</si>
  <si>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</si>
  <si>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</si>
  <si>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</si>
  <si>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</si>
  <si>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</si>
  <si>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</si>
  <si>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</si>
  <si>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</si>
  <si>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</si>
  <si>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</si>
  <si>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</si>
  <si>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</si>
  <si>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</si>
  <si>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</si>
  <si>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</si>
  <si>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</si>
  <si>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</si>
  <si>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</si>
  <si>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</si>
  <si>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</si>
  <si>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</si>
  <si>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</si>
  <si>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</si>
  <si>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</si>
  <si>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</si>
  <si>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</si>
  <si>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</si>
  <si>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</si>
  <si>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Cryptography Requirements</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</si>
  <si>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</si>
  <si>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</si>
  <si>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</si>
  <si>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</si>
  <si>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</si>
  <si>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</si>
  <si>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</si>
  <si>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</si>
  <si>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</si>
  <si>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</si>
  <si>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</si>
  <si>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</si>
  <si>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</si>
  <si>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</si>
  <si>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</si>
  <si>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</si>
  <si>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</si>
  <si>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</si>
  <si>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Authentication and Session Management Requirements</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</si>
  <si>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</si>
  <si>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</si>
  <si>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</si>
  <si>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</si>
  <si>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</si>
  <si>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</si>
  <si>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</si>
  <si>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</si>
  <si>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</si>
  <si>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</si>
  <si>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</si>
  <si>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</si>
  <si>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</si>
  <si>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</si>
  <si>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</si>
  <si>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</si>
  <si>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</si>
  <si>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</si>
  <si>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</si>
  <si>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</si>
  <si>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</si>
  <si>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</si>
  <si>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</si>
  <si>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</si>
  <si>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</si>
  <si>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</si>
  <si>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</si>
  <si>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</si>
  <si>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</si>
  <si>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</si>
  <si>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</si>
  <si>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</si>
  <si>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</si>
  <si>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</si>
  <si>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</si>
  <si>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</si>
  <si>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Network Communication Requirements</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</si>
  <si>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</si>
  <si>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</si>
  <si>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</si>
  <si>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</si>
  <si>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</si>
  <si>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</si>
  <si>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</si>
  <si>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</si>
  <si>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</si>
  <si>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</si>
  <si>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</si>
  <si>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</si>
  <si>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</si>
  <si>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</si>
  <si>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</si>
  <si>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</si>
  <si>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</si>
  <si>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</si>
  <si>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Platform Interaction Requirements</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</si>
  <si>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</si>
  <si>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</si>
  <si>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</si>
  <si>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</si>
  <si>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</si>
  <si>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</si>
  <si>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</si>
  <si>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</si>
  <si>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</si>
  <si>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</si>
  <si>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</si>
  <si>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</si>
  <si>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</si>
  <si>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</si>
  <si>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</si>
  <si>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</si>
  <si>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</si>
  <si>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</si>
  <si>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</si>
  <si>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</si>
  <si>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</si>
  <si>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</si>
  <si>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</si>
  <si>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</si>
  <si>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</si>
  <si>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</si>
  <si>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</si>
  <si>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</si>
  <si>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</si>
  <si>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</si>
  <si>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</si>
  <si>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</si>
  <si>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 (iOS only).</t>
  </si>
  <si>
    <t>Code Quality and Build Setting Requirements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</si>
  <si>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</si>
  <si>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</si>
  <si>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</si>
  <si>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</si>
  <si>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</si>
  <si>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</si>
  <si>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</si>
  <si>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</si>
  <si>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</si>
  <si>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</si>
  <si>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</si>
  <si>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</si>
  <si>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</si>
  <si>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</si>
  <si>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</si>
  <si>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</si>
  <si>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</si>
  <si>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</si>
  <si>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</si>
  <si>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</si>
  <si>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</si>
  <si>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</si>
  <si>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</si>
  <si>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</si>
  <si>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</si>
  <si>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</si>
  <si>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</si>
  <si>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Resilience Requirements</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</si>
  <si>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</si>
  <si>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</si>
  <si>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</si>
  <si>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</si>
  <si>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</si>
  <si>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</si>
  <si>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</si>
  <si>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</si>
  <si>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</si>
  <si>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</si>
  <si>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</si>
  <si>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</si>
  <si>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</si>
  <si>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</si>
  <si>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</si>
  <si>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</si>
  <si>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</si>
  <si>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</si>
  <si>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</si>
  <si>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</si>
  <si>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</si>
  <si>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8.8</t>
  </si>
  <si>
    <t>MSTG-RESILIENCE-8</t>
  </si>
  <si>
    <t>The detection mechanisms trigger responses of different types, including delayed and stealthy responses.</t>
  </si>
  <si>
    <t>8.9</t>
  </si>
  <si>
    <t>MSTG-RESILIENCE-9</t>
  </si>
  <si>
    <t>Obfuscation is applied to programmatic defenses, which in turn impede de-obfuscation via dynamic analysis.</t>
  </si>
  <si>
    <t>8.10</t>
  </si>
  <si>
    <t>MSTG-RESILIENCE-10</t>
  </si>
  <si>
    <t>The app implements a 'device binding' functionality using a device fingerprint derived from multiple properties unique to the device.</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</si>
  <si>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</si>
  <si>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</si>
  <si>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</si>
  <si>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</si>
  <si>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</si>
  <si>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</si>
  <si>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</si>
  <si>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</si>
  <si>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</si>
  <si>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About the Project</t>
  </si>
  <si>
    <t>The OWASP Mobile Application Security (MAS) flagship project led by Carlos Holguera and Sven Schleier defines the industry standard for mobile application security.</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</si>
  <si>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</si>
  <si>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</si>
  <si>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Feedback</t>
  </si>
  <si>
    <t>If you have any comments or suggestions, please post them on our GitHub Discussions.</t>
  </si>
  <si>
    <t>Licence</t>
  </si>
  <si>
    <t>Copyright © 2022 The OWASP Foundation. This work is licensed under a Creative Commons Attribution-ShareAlike 4.0 International License. For any reuse or distribution, you must make clear to others the license terms of this work.</t>
  </si>
  <si>
    <t>AppSweep 
Mobile Security 
Testing</t>
  </si>
  <si>
    <t>Android Lint</t>
  </si>
  <si>
    <t>x</t>
  </si>
  <si>
    <t>SonarQube</t>
  </si>
  <si>
    <t>Mobile apps permissions monitoring</t>
  </si>
  <si>
    <t>Bitrise Snyk scan</t>
  </si>
  <si>
    <t>Mobile apps logs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</si>
</sst>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name val="Avenir"/>
    </font>
    <font>
      <b/>
      <sz val="15"/>
      <color rgb="FF499FFF"/>
      <name val="Avenir"/>
    </font>
    <font>
      <sz val="25"/>
      <name val="Avenir"/>
    </font>
    <font>
      <b/>
      <sz val="11"/>
      <color rgb="FFC0C0C0"/>
      <name val="Avenir"/>
    </font>
    <font>
      <sz val="11"/>
      <color rgb="FFC0C0C0"/>
      <name val="Avenir"/>
    </font>
    <font>
      <sz val="12"/>
      <color theme="10"/>
      <name val="Calibri"/>
      <family val="2"/>
      <scheme val="minor"/>
    </font>
  </fonts>
  <fills count="8">
    <fill>
      <patternFill patternType="none"/>
    </fill>
    <fill>
      <patternFill patternType="gray125"/>
    </fill>
    <fill>
      <patternFill patternType="solid">
        <fgColor rgb="FFC0C0C0"/>
      </patternFill>
    </fill>
    <fill>
      <patternFill patternType="solid">
        <fgColor rgb="FF33CCCC"/>
      </patternFill>
    </fill>
    <fill>
      <patternFill patternType="solid">
        <fgColor rgb="FF99CC00"/>
      </patternFill>
    </fill>
    <fill>
      <patternFill patternType="solid">
        <fgColor rgb="FFFF9900"/>
      </patternFill>
    </fill>
    <fill>
      <patternFill patternType="solid">
        <fgColor rgb="FFFFFF00"/>
        <bgColor indexed="64"/>
      </patternFill>
    </fill>
    <fill>
      <patternFill patternType="solid">
        <fgColor rgb="FF92D050"/>
        <bgColor indexed="64"/>
      </patternFill>
    </fill>
  </fills>
  <borders count="6">
    <border>
      <left/>
      <right/>
      <top/>
      <bottom/>
      <diagonal/>
    </border>
    <border>
      <left/>
      <right/>
      <top/>
      <bottom/>
      <diagonal/>
    </border>
    <border>
      <left style="thick">
        <color rgb="FFFFFFFF"/>
      </left>
      <right style="thick">
        <color rgb="FFFFFFFF"/>
      </right>
      <top style="thick">
        <color rgb="FFFFFFFF"/>
      </top>
      <bottom style="thick">
        <color rgb="FFFFFFFF"/>
      </bottom>
      <diagonal/>
    </border>
    <border>
      <left/>
      <right/>
      <top/>
      <bottom style="medium">
        <color rgb="FF499FFF"/>
      </bottom>
      <diagonal/>
    </border>
    <border>
      <left/>
      <right/>
      <top/>
      <bottom style="medium">
        <color rgb="FF499FFF"/>
      </bottom>
      <diagonal/>
    </border>
    <border>
      <left/>
      <right/>
      <top style="medium">
        <color rgb="FF499FFF"/>
      </top>
      <bottom/>
      <diagonal/>
    </border>
  </borders>
  <cellStyleXfs count="11">
    <xf numFmtId="0" fontId="0" fillId="0" borderId="0"/>
    <xf numFmtId="0" fontId="1" fillId="0" borderId="1">
      <alignment vertical="center" wrapText="1" justifyLastLine="1" shrinkToFit="1"/>
    </xf>
    <xf numFmtId="0" fontId="1" fillId="0" borderId="1">
      <alignment horizontal="center" vertical="center" wrapText="1" shrinkToFit="1"/>
    </xf>
    <xf numFmtId="0" fontId="1" fillId="2" borderId="2">
      <alignment horizontal="center" vertical="center" wrapText="1" shrinkToFit="1"/>
    </xf>
    <xf numFmtId="0" fontId="1" fillId="3" borderId="2">
      <alignment horizontal="center" vertical="center" wrapText="1" shrinkToFit="1"/>
    </xf>
    <xf numFmtId="0" fontId="1" fillId="4" borderId="2">
      <alignment horizontal="center" vertical="center" wrapText="1" shrinkToFit="1"/>
    </xf>
    <xf numFmtId="0" fontId="1" fillId="5" borderId="2">
      <alignment horizontal="center" vertical="center" wrapText="1" shrinkToFit="1"/>
    </xf>
    <xf numFmtId="0" fontId="2" fillId="0" borderId="3"/>
    <xf numFmtId="0" fontId="3" fillId="0" borderId="1">
      <alignment vertical="center" wrapText="1" justifyLastLine="1" shrinkToFit="1"/>
    </xf>
    <xf numFmtId="0" fontId="4" fillId="0" borderId="1">
      <alignment horizontal="center" vertical="center" wrapText="1" shrinkToFit="1"/>
    </xf>
    <xf numFmtId="0" fontId="6" fillId="0" borderId="0"/>
  </cellStyleXfs>
  <cellXfs count="18">
    <xf numFmtId="0" fontId="0" fillId="0" borderId="0" xfId="0"/>
    <xf numFmtId="0" fontId="3" fillId="0" borderId="1" xfId="8">
      <alignment vertical="center" wrapText="1" justifyLastLine="1" shrinkToFit="1"/>
    </xf>
    <xf numFmtId="0" fontId="5" fillId="0" borderId="0" xfId="0" applyFont="1"/>
    <xf numFmtId="0" fontId="4" fillId="0" borderId="1" xfId="9">
      <alignment horizontal="center" vertical="center" wrapText="1" shrinkToFit="1"/>
    </xf>
    <xf numFmtId="0" fontId="1" fillId="0" borderId="1" xfId="2">
      <alignment horizontal="center" vertical="center" wrapText="1" shrinkToFit="1"/>
    </xf>
    <xf numFmtId="0" fontId="1" fillId="0" borderId="1" xfId="1">
      <alignment vertical="center" wrapText="1" justifyLastLine="1" shrinkToFit="1"/>
    </xf>
    <xf numFmtId="0" fontId="1" fillId="3" borderId="2" xfId="4">
      <alignment horizontal="center" vertical="center" wrapText="1" shrinkToFit="1"/>
    </xf>
    <xf numFmtId="0" fontId="1" fillId="4" borderId="2" xfId="5">
      <alignment horizontal="center" vertical="center" wrapText="1" shrinkToFit="1"/>
    </xf>
    <xf numFmtId="0" fontId="6" fillId="0" borderId="0" xfId="10" applyAlignment="1">
      <alignment horizontal="center" vertical="center" wrapText="1" shrinkToFit="1"/>
    </xf>
    <xf numFmtId="0" fontId="1" fillId="5" borderId="2" xfId="6">
      <alignment horizontal="center" vertical="center" wrapText="1" shrinkToFit="1"/>
    </xf>
    <xf numFmtId="0" fontId="0" fillId="0" borderId="0" xfId="0"/>
    <xf numFmtId="0" fontId="2" fillId="0" borderId="3" xfId="7" applyAlignment="1">
      <alignment vertical="center" wrapText="1" justifyLastLine="1" shrinkToFit="1"/>
    </xf>
    <xf numFmtId="0" fontId="0" fillId="0" borderId="4" xfId="0" applyBorder="1"/>
    <xf numFmtId="0" fontId="0" fillId="7" borderId="5" xfId="0" applyFill="1" applyBorder="1" applyAlignment="1">
      <alignment horizontal="center" vertical="center" wrapText="1"/>
    </xf>
    <xf numFmtId="0" fontId="0" fillId="7" borderId="5" xfId="0" applyFill="1" applyBorder="1" applyAlignment="1">
      <alignment horizontal="center" vertical="center"/>
    </xf>
    <xf numFmtId="0" fontId="0" fillId="6" borderId="5" xfId="0" applyFill="1" applyBorder="1" applyAlignment="1">
      <alignment horizontal="center" vertical="center" wrapText="1"/>
    </xf>
    <xf numFmtId="0" fontId="0" fillId="6" borderId="5" xfId="0" applyFill="1" applyBorder="1" applyAlignment="1">
      <alignment horizontal="center" vertical="center"/>
    </xf>
    <xf numFmtId="0" fontId="1" fillId="0" borderId="1" xfId="1">
      <alignment vertical="center" wrapText="1" justifyLastLine="1" shrinkToFit="1"/>
    </xf>
  </cellXfs>
  <cellStyles count="11">
    <cellStyle name="big_title" xfId="8" xr:uid="{00000000-0005-0000-0000-000009000000}"/>
    <cellStyle name="blue" xfId="4" xr:uid="{00000000-0005-0000-0000-000005000000}"/>
    <cellStyle name="center" xfId="2" xr:uid="{00000000-0005-0000-0000-000002000000}"/>
    <cellStyle name="gray" xfId="3" xr:uid="{00000000-0005-0000-0000-000004000000}"/>
    <cellStyle name="gray_header" xfId="9" xr:uid="{00000000-0005-0000-0000-00000A000000}"/>
    <cellStyle name="green" xfId="5" xr:uid="{00000000-0005-0000-0000-000006000000}"/>
    <cellStyle name="Link" xfId="10" builtinId="8"/>
    <cellStyle name="orange" xfId="6" xr:uid="{00000000-0005-0000-0000-000007000000}"/>
    <cellStyle name="Standard" xfId="0" builtinId="0"/>
    <cellStyle name="text" xfId="1" xr:uid="{00000000-0005-0000-0000-000001000000}"/>
    <cellStyle name="underline" xfId="7" xr:uid="{00000000-0005-0000-0000-000008000000}"/>
  </cellStyles>
  <dxfs count="3">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22</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Z130"/>
  <sheetViews>
    <sheetView showGridLines="0" tabSelected="1" topLeftCell="A105" zoomScaleNormal="100" workbookViewId="0">
      <selection activeCell="D107" sqref="D107"/>
    </sheetView>
  </sheetViews>
  <sheetFormatPr baseColWidth="10" defaultColWidth="8.85546875" defaultRowHeight="15"/>
  <cols>
    <col min="2" max="2" width="10" customWidth="1"/>
    <col min="3" max="3" width="25" customWidth="1"/>
    <col min="4" max="4" width="80" customWidth="1"/>
    <col min="5" max="6" width="5" customWidth="1"/>
    <col min="7" max="7" width="2.42578125" bestFit="1" customWidth="1"/>
    <col min="8" max="9" width="5" customWidth="1"/>
    <col min="10" max="10" width="2.42578125" bestFit="1" customWidth="1"/>
    <col min="11" max="12" width="5" customWidth="1"/>
    <col min="13" max="13" width="2.42578125" bestFit="1" customWidth="1"/>
    <col min="14" max="15" width="5" customWidth="1"/>
    <col min="16" max="16" width="2.42578125" bestFit="1" customWidth="1"/>
    <col min="17" max="18" width="5" customWidth="1"/>
    <col min="19" max="19" width="2.42578125" bestFit="1" customWidth="1"/>
    <col min="20" max="21" width="5" customWidth="1"/>
    <col min="22" max="22" width="2.42578125" bestFit="1" customWidth="1"/>
    <col min="23" max="23" width="9.85546875" bestFit="1" customWidth="1"/>
    <col min="24" max="26" width="10" customWidth="1"/>
  </cols>
  <sheetData>
    <row r="2" spans="2:26" ht="64.900000000000006" customHeight="1">
      <c r="B2" s="10"/>
      <c r="C2" s="10"/>
      <c r="D2" s="1" t="s">
        <v>0</v>
      </c>
    </row>
    <row r="3" spans="2:26">
      <c r="B3" s="10"/>
      <c r="C3" s="10"/>
      <c r="D3" s="2" t="str">
        <f>HYPERLINK("https://github.com/OWASP/owasp-mastg/releases/tag/v1.5.0", "OWASP MASTG v1.5.0 (commit: 3b9278f)")</f>
        <v>OWASP MASTG v1.5.0 (commit: 3b9278f)</v>
      </c>
    </row>
    <row r="4" spans="2:26">
      <c r="B4" s="10"/>
      <c r="C4" s="10"/>
      <c r="D4" s="2" t="str">
        <f>HYPERLINK("https://github.com/OWASP/owasp-masvs/releases/tag/v1.4.2", "OWASP MASVS v1.4.2 (commit: 2a8b582)")</f>
        <v>OWASP MASVS v1.4.2 (commit: 2a8b582)</v>
      </c>
    </row>
    <row r="7" spans="2:26" ht="25.15" customHeight="1" thickBot="1">
      <c r="B7" s="11" t="s">
        <v>1</v>
      </c>
      <c r="C7" s="12"/>
      <c r="D7" s="12"/>
      <c r="E7" s="12"/>
      <c r="F7" s="12"/>
      <c r="G7" s="12"/>
      <c r="H7" s="12"/>
      <c r="I7" s="12"/>
      <c r="J7" s="12"/>
      <c r="K7" s="12"/>
      <c r="L7" s="12"/>
      <c r="M7" s="12"/>
      <c r="N7" s="12"/>
      <c r="O7" s="12"/>
      <c r="P7" s="12"/>
      <c r="Q7" s="12"/>
      <c r="R7" s="12"/>
      <c r="S7" s="12"/>
      <c r="T7" s="12"/>
      <c r="U7" s="12"/>
      <c r="V7" s="12"/>
      <c r="W7" s="12"/>
      <c r="X7" s="12"/>
      <c r="Y7" s="12"/>
      <c r="Z7" s="12"/>
    </row>
    <row r="8" spans="2:26" ht="70.150000000000006" customHeight="1">
      <c r="E8" s="15" t="s">
        <v>279</v>
      </c>
      <c r="F8" s="16"/>
      <c r="G8" s="16"/>
      <c r="H8" s="13" t="s">
        <v>280</v>
      </c>
      <c r="I8" s="14"/>
      <c r="J8" s="14"/>
      <c r="K8" s="15" t="s">
        <v>284</v>
      </c>
      <c r="L8" s="16"/>
      <c r="M8" s="16"/>
      <c r="N8" s="13" t="s">
        <v>283</v>
      </c>
      <c r="O8" s="14"/>
      <c r="P8" s="14"/>
      <c r="Q8" s="15" t="s">
        <v>285</v>
      </c>
      <c r="R8" s="16"/>
      <c r="S8" s="16"/>
      <c r="T8" s="13" t="s">
        <v>282</v>
      </c>
      <c r="U8" s="14"/>
      <c r="V8" s="14"/>
    </row>
    <row r="10" spans="2:26">
      <c r="B10" s="3" t="s">
        <v>2</v>
      </c>
      <c r="C10" s="3" t="s">
        <v>3</v>
      </c>
      <c r="D10" s="3" t="s">
        <v>4</v>
      </c>
      <c r="E10" s="3" t="s">
        <v>5</v>
      </c>
      <c r="F10" s="3" t="s">
        <v>6</v>
      </c>
      <c r="G10" s="3" t="s">
        <v>7</v>
      </c>
      <c r="H10" s="3" t="s">
        <v>5</v>
      </c>
      <c r="I10" s="3" t="s">
        <v>6</v>
      </c>
      <c r="J10" s="3" t="s">
        <v>7</v>
      </c>
      <c r="K10" s="3" t="s">
        <v>5</v>
      </c>
      <c r="L10" s="3" t="s">
        <v>6</v>
      </c>
      <c r="M10" s="3" t="s">
        <v>7</v>
      </c>
      <c r="N10" s="3" t="s">
        <v>5</v>
      </c>
      <c r="O10" s="3" t="s">
        <v>6</v>
      </c>
      <c r="P10" s="3" t="s">
        <v>7</v>
      </c>
      <c r="Q10" s="3" t="s">
        <v>5</v>
      </c>
      <c r="R10" s="3" t="s">
        <v>6</v>
      </c>
      <c r="S10" s="3" t="s">
        <v>7</v>
      </c>
      <c r="T10" s="3" t="s">
        <v>5</v>
      </c>
      <c r="U10" s="3" t="s">
        <v>6</v>
      </c>
      <c r="V10" s="3" t="s">
        <v>7</v>
      </c>
      <c r="W10" s="3" t="s">
        <v>8</v>
      </c>
      <c r="X10" s="3" t="s">
        <v>9</v>
      </c>
      <c r="Y10" s="3" t="s">
        <v>10</v>
      </c>
      <c r="Z10" s="3" t="s">
        <v>11</v>
      </c>
    </row>
    <row r="11" spans="2:26" ht="15.75" thickBot="1"/>
    <row r="12" spans="2:26" ht="55.15" customHeight="1" thickTop="1" thickBot="1">
      <c r="B12" s="4" t="s">
        <v>12</v>
      </c>
      <c r="C12" s="4" t="s">
        <v>13</v>
      </c>
      <c r="D12" s="5" t="s">
        <v>14</v>
      </c>
      <c r="E12" s="6"/>
      <c r="F12" s="7"/>
      <c r="H12" s="6"/>
      <c r="I12" s="7"/>
      <c r="K12" s="6"/>
      <c r="L12" s="7"/>
      <c r="N12" s="6"/>
      <c r="O12" s="7"/>
      <c r="Q12" s="6"/>
      <c r="R12" s="7"/>
      <c r="T12" s="6"/>
      <c r="U12" s="7"/>
    </row>
    <row r="13" spans="2:26" ht="55.15" customHeight="1" thickTop="1" thickBot="1">
      <c r="B13" s="4" t="s">
        <v>15</v>
      </c>
      <c r="C13" s="4" t="s">
        <v>16</v>
      </c>
      <c r="D13" s="5" t="s">
        <v>17</v>
      </c>
      <c r="E13" s="6"/>
      <c r="F13" s="7"/>
      <c r="H13" s="6"/>
      <c r="I13" s="7"/>
      <c r="K13" s="6"/>
      <c r="L13" s="7"/>
      <c r="N13" s="6"/>
      <c r="O13" s="7"/>
      <c r="Q13" s="6"/>
      <c r="R13" s="7"/>
      <c r="T13" s="6"/>
      <c r="U13" s="7"/>
      <c r="W13" s="8" t="str">
        <f>HYPERLINK("https://github.com/OWASP/owasp-mastg/blob/master/Document/0x04h-Testing-Code-Quality.md#injection-flaws-mstg-arch-2-and-mstg-platform-2", "Test Case")</f>
        <v>Test Case</v>
      </c>
    </row>
    <row r="14" spans="2:26" ht="55.15" customHeight="1" thickTop="1" thickBot="1">
      <c r="B14" s="4" t="s">
        <v>18</v>
      </c>
      <c r="C14" s="4" t="s">
        <v>19</v>
      </c>
      <c r="D14" s="5" t="s">
        <v>20</v>
      </c>
      <c r="E14" s="6"/>
      <c r="F14" s="7"/>
      <c r="H14" s="6"/>
      <c r="I14" s="7"/>
      <c r="K14" s="6"/>
      <c r="L14" s="7"/>
      <c r="N14" s="6"/>
      <c r="O14" s="7"/>
      <c r="Q14" s="6"/>
      <c r="R14" s="7"/>
      <c r="T14" s="6"/>
      <c r="U14" s="7"/>
    </row>
    <row r="15" spans="2:26" ht="55.15" customHeight="1" thickTop="1" thickBot="1">
      <c r="B15" s="4" t="s">
        <v>21</v>
      </c>
      <c r="C15" s="4" t="s">
        <v>22</v>
      </c>
      <c r="D15" s="5" t="s">
        <v>23</v>
      </c>
      <c r="E15" s="6"/>
      <c r="F15" s="7"/>
      <c r="H15" s="6"/>
      <c r="I15" s="7"/>
      <c r="K15" s="6"/>
      <c r="L15" s="7"/>
      <c r="N15" s="6"/>
      <c r="O15" s="7"/>
      <c r="Q15" s="6"/>
      <c r="R15" s="7"/>
      <c r="T15" s="6"/>
      <c r="U15" s="7"/>
    </row>
    <row r="16" spans="2:26" ht="55.15" customHeight="1" thickTop="1" thickBot="1">
      <c r="B16" s="4" t="s">
        <v>24</v>
      </c>
      <c r="C16" s="4" t="s">
        <v>25</v>
      </c>
      <c r="D16" s="5" t="s">
        <v>26</v>
      </c>
      <c r="F16" s="7"/>
      <c r="I16" s="7"/>
      <c r="L16" s="7"/>
      <c r="O16" s="7"/>
      <c r="R16" s="7"/>
      <c r="U16" s="7"/>
    </row>
    <row r="17" spans="2:26" ht="55.15" customHeight="1" thickTop="1" thickBot="1">
      <c r="B17" s="4" t="s">
        <v>27</v>
      </c>
      <c r="C17" s="4" t="s">
        <v>28</v>
      </c>
      <c r="D17" s="5" t="s">
        <v>29</v>
      </c>
      <c r="F17" s="7"/>
      <c r="I17" s="7"/>
      <c r="L17" s="7"/>
      <c r="O17" s="7"/>
      <c r="R17" s="7"/>
      <c r="U17" s="7"/>
    </row>
    <row r="18" spans="2:26" ht="55.15" customHeight="1" thickTop="1" thickBot="1">
      <c r="B18" s="4" t="s">
        <v>30</v>
      </c>
      <c r="C18" s="4" t="s">
        <v>31</v>
      </c>
      <c r="D18" s="5" t="s">
        <v>32</v>
      </c>
      <c r="F18" s="7"/>
      <c r="I18" s="7"/>
      <c r="L18" s="7"/>
      <c r="O18" s="7"/>
      <c r="R18" s="7"/>
      <c r="U18" s="7"/>
    </row>
    <row r="19" spans="2:26" ht="55.15" customHeight="1" thickTop="1" thickBot="1">
      <c r="B19" s="4" t="s">
        <v>33</v>
      </c>
      <c r="C19" s="4" t="s">
        <v>34</v>
      </c>
      <c r="D19" s="5" t="s">
        <v>35</v>
      </c>
      <c r="F19" s="7"/>
      <c r="I19" s="7"/>
      <c r="L19" s="7"/>
      <c r="O19" s="7"/>
      <c r="R19" s="7"/>
      <c r="U19" s="7"/>
    </row>
    <row r="20" spans="2:26" ht="55.15" customHeight="1" thickTop="1" thickBot="1">
      <c r="B20" s="4" t="s">
        <v>36</v>
      </c>
      <c r="C20" s="4" t="s">
        <v>37</v>
      </c>
      <c r="D20" s="5" t="s">
        <v>38</v>
      </c>
      <c r="F20" s="7"/>
      <c r="I20" s="7"/>
      <c r="L20" s="7"/>
      <c r="O20" s="7"/>
      <c r="R20" s="7"/>
      <c r="U20" s="7"/>
      <c r="X20" s="8" t="str">
        <f>HYPERLINK("https://github.com/OWASP/owasp-mastg/blob/master/Document/0x05h-Testing-Platform-Interaction.md#testing-enforced-updating-mstg-arch-9", "Test Case")</f>
        <v>Test Case</v>
      </c>
      <c r="Y20" s="8" t="str">
        <f>HYPERLINK("https://github.com/OWASP/owasp-mastg/blob/master/Document/0x06h-Testing-Platform-Interaction.md#testing-enforced-updating-mstg-arch-9", "Test Case")</f>
        <v>Test Case</v>
      </c>
    </row>
    <row r="21" spans="2:26" ht="55.15" customHeight="1" thickTop="1" thickBot="1">
      <c r="B21" s="4" t="s">
        <v>39</v>
      </c>
      <c r="C21" s="4" t="s">
        <v>40</v>
      </c>
      <c r="D21" s="5" t="s">
        <v>41</v>
      </c>
      <c r="F21" s="7"/>
      <c r="I21" s="7"/>
      <c r="L21" s="7"/>
      <c r="O21" s="7"/>
      <c r="R21" s="7"/>
      <c r="U21" s="7"/>
    </row>
    <row r="22" spans="2:26" ht="55.15" customHeight="1" thickTop="1" thickBot="1">
      <c r="B22" s="4" t="s">
        <v>42</v>
      </c>
      <c r="C22" s="4" t="s">
        <v>43</v>
      </c>
      <c r="D22" s="5" t="s">
        <v>44</v>
      </c>
      <c r="F22" s="7"/>
      <c r="I22" s="7"/>
      <c r="L22" s="7"/>
      <c r="O22" s="7"/>
      <c r="R22" s="7"/>
      <c r="U22" s="7"/>
    </row>
    <row r="23" spans="2:26" ht="55.15" customHeight="1" thickTop="1" thickBot="1">
      <c r="B23" s="4" t="s">
        <v>45</v>
      </c>
      <c r="C23" s="4" t="s">
        <v>46</v>
      </c>
      <c r="D23" s="5" t="s">
        <v>47</v>
      </c>
      <c r="E23" s="6"/>
      <c r="F23" s="7"/>
      <c r="H23" s="6"/>
      <c r="I23" s="7"/>
      <c r="K23" s="6"/>
      <c r="L23" s="7"/>
      <c r="N23" s="6"/>
      <c r="O23" s="7"/>
      <c r="Q23" s="6"/>
      <c r="R23" s="7"/>
      <c r="T23" s="6"/>
      <c r="U23" s="7"/>
    </row>
    <row r="24" spans="2:26" ht="15.75" thickTop="1"/>
    <row r="25" spans="2:26" ht="25.15" customHeight="1" thickBot="1">
      <c r="B25" s="11" t="s">
        <v>48</v>
      </c>
      <c r="C25" s="12"/>
      <c r="D25" s="12"/>
      <c r="E25" s="12"/>
      <c r="F25" s="12"/>
      <c r="G25" s="12"/>
      <c r="H25" s="12"/>
      <c r="I25" s="12"/>
      <c r="J25" s="12"/>
      <c r="K25" s="12"/>
      <c r="L25" s="12"/>
      <c r="M25" s="12"/>
      <c r="N25" s="12"/>
      <c r="O25" s="12"/>
      <c r="P25" s="12"/>
      <c r="Q25" s="12"/>
      <c r="R25" s="12"/>
      <c r="S25" s="12"/>
      <c r="T25" s="12"/>
      <c r="U25" s="12"/>
      <c r="V25" s="12"/>
      <c r="W25" s="12"/>
      <c r="X25" s="12"/>
      <c r="Y25" s="12"/>
      <c r="Z25" s="12"/>
    </row>
    <row r="27" spans="2:26">
      <c r="B27" s="3" t="s">
        <v>2</v>
      </c>
      <c r="C27" s="3" t="s">
        <v>3</v>
      </c>
      <c r="D27" s="3" t="s">
        <v>4</v>
      </c>
      <c r="E27" s="3" t="s">
        <v>5</v>
      </c>
      <c r="F27" s="3" t="s">
        <v>6</v>
      </c>
      <c r="G27" s="3" t="s">
        <v>7</v>
      </c>
      <c r="H27" s="3" t="s">
        <v>5</v>
      </c>
      <c r="I27" s="3" t="s">
        <v>6</v>
      </c>
      <c r="J27" s="3" t="s">
        <v>7</v>
      </c>
      <c r="K27" s="3" t="s">
        <v>5</v>
      </c>
      <c r="L27" s="3" t="s">
        <v>6</v>
      </c>
      <c r="M27" s="3" t="s">
        <v>7</v>
      </c>
      <c r="N27" s="3" t="s">
        <v>5</v>
      </c>
      <c r="O27" s="3" t="s">
        <v>6</v>
      </c>
      <c r="P27" s="3" t="s">
        <v>7</v>
      </c>
      <c r="Q27" s="3" t="s">
        <v>5</v>
      </c>
      <c r="R27" s="3" t="s">
        <v>6</v>
      </c>
      <c r="S27" s="3" t="s">
        <v>7</v>
      </c>
      <c r="T27" s="3" t="s">
        <v>5</v>
      </c>
      <c r="U27" s="3" t="s">
        <v>6</v>
      </c>
      <c r="V27" s="3" t="s">
        <v>7</v>
      </c>
      <c r="W27" s="3" t="s">
        <v>8</v>
      </c>
      <c r="X27" s="3" t="s">
        <v>9</v>
      </c>
      <c r="Y27" s="3" t="s">
        <v>10</v>
      </c>
      <c r="Z27" s="3" t="s">
        <v>11</v>
      </c>
    </row>
    <row r="28" spans="2:26" ht="15.75" thickBot="1"/>
    <row r="29" spans="2:26" ht="55.15" customHeight="1" thickTop="1" thickBot="1">
      <c r="B29" s="4" t="s">
        <v>49</v>
      </c>
      <c r="C29" s="4" t="s">
        <v>50</v>
      </c>
      <c r="D29" s="5" t="s">
        <v>51</v>
      </c>
      <c r="E29" s="6"/>
      <c r="F29" s="7"/>
      <c r="H29" s="6"/>
      <c r="I29" s="7"/>
      <c r="K29" s="6"/>
      <c r="L29" s="7"/>
      <c r="N29" s="6"/>
      <c r="O29" s="7"/>
      <c r="Q29" s="6"/>
      <c r="R29" s="7"/>
      <c r="T29" s="6"/>
      <c r="U29" s="7"/>
      <c r="X29" s="8" t="str">
        <f>HYPERLINK("https://github.com/OWASP/owasp-mastg/blob/master/Document/0x05d-Testing-Data-Storage.md#testing-local-storage-for-sensitive-data-mstg-storage-1-and-mstg-storage-2", "Test Case")</f>
        <v>Test Case</v>
      </c>
      <c r="Y29" s="8" t="str">
        <f>HYPERLINK("https://github.com/OWASP/owasp-mastg/blob/master/Document/0x06d-Testing-Data-Storage.md#testing-local-data-storage-mstg-storage-1-and-mstg-storage-2", "Test Case")</f>
        <v>Test Case</v>
      </c>
    </row>
    <row r="30" spans="2:26" ht="55.15" customHeight="1" thickTop="1" thickBot="1">
      <c r="B30" s="4" t="s">
        <v>52</v>
      </c>
      <c r="C30" s="4" t="s">
        <v>53</v>
      </c>
      <c r="D30" s="5" t="s">
        <v>54</v>
      </c>
      <c r="E30" s="6"/>
      <c r="F30" s="7"/>
      <c r="H30" s="6"/>
      <c r="I30" s="7"/>
      <c r="K30" s="6"/>
      <c r="L30" s="7"/>
      <c r="N30" s="6"/>
      <c r="O30" s="7"/>
      <c r="Q30" s="6"/>
      <c r="R30" s="7"/>
      <c r="T30" s="6"/>
      <c r="U30" s="7"/>
      <c r="X30" s="8" t="str">
        <f>HYPERLINK("https://github.com/OWASP/owasp-mastg/blob/master/Document/0x05d-Testing-Data-Storage.md#testing-local-storage-for-sensitive-data-mstg-storage-1-and-mstg-storage-2", "Test Case")</f>
        <v>Test Case</v>
      </c>
      <c r="Y30" s="8" t="str">
        <f>HYPERLINK("https://github.com/OWASP/owasp-mastg/blob/master/Document/0x06d-Testing-Data-Storage.md#testing-local-data-storage-mstg-storage-1-and-mstg-storage-2", "Test Case")</f>
        <v>Test Case</v>
      </c>
    </row>
    <row r="31" spans="2:26" ht="55.15" customHeight="1" thickTop="1" thickBot="1">
      <c r="B31" s="4" t="s">
        <v>55</v>
      </c>
      <c r="C31" s="4" t="s">
        <v>56</v>
      </c>
      <c r="D31" s="5" t="s">
        <v>57</v>
      </c>
      <c r="E31" s="6" t="s">
        <v>281</v>
      </c>
      <c r="F31" s="7"/>
      <c r="H31" s="6"/>
      <c r="I31" s="7"/>
      <c r="K31" s="6"/>
      <c r="L31" s="7"/>
      <c r="N31" s="6"/>
      <c r="O31" s="7"/>
      <c r="Q31" s="6" t="s">
        <v>281</v>
      </c>
      <c r="R31" s="7"/>
      <c r="T31" s="6"/>
      <c r="U31" s="7"/>
      <c r="X31" s="8" t="str">
        <f>HYPERLINK("https://github.com/OWASP/owasp-mastg/blob/master/Document/0x05d-Testing-Data-Storage.md#testing-logs-for-sensitive-data-mstg-storage-3", "Test Case")</f>
        <v>Test Case</v>
      </c>
      <c r="Y31" s="8" t="str">
        <f>HYPERLINK("https://github.com/OWASP/owasp-mastg/blob/master/Document/0x06d-Testing-Data-Storage.md#checking-logs-for-sensitive-data-mstg-storage-3", "Test Case")</f>
        <v>Test Case</v>
      </c>
    </row>
    <row r="32" spans="2:26" ht="55.15" customHeight="1" thickTop="1" thickBot="1">
      <c r="B32" s="4" t="s">
        <v>58</v>
      </c>
      <c r="C32" s="4" t="s">
        <v>59</v>
      </c>
      <c r="D32" s="5" t="s">
        <v>60</v>
      </c>
      <c r="E32" s="6"/>
      <c r="F32" s="7"/>
      <c r="H32" s="6"/>
      <c r="I32" s="7"/>
      <c r="K32" s="6"/>
      <c r="L32" s="7"/>
      <c r="N32" s="6"/>
      <c r="O32" s="7"/>
      <c r="Q32" s="6"/>
      <c r="R32" s="7"/>
      <c r="T32" s="6"/>
      <c r="U32" s="7"/>
      <c r="X32" s="8" t="str">
        <f>HYPERLINK("https://github.com/OWASP/owasp-mastg/blob/master/Document/0x05d-Testing-Data-Storage.md#determining-whether-sensitive-data-is-shared-with-third-parties-mstg-storage-4", "Test Case")</f>
        <v>Test Case</v>
      </c>
      <c r="Y32" s="8" t="str">
        <f>HYPERLINK("https://github.com/OWASP/owasp-mastg/blob/master/Document/0x06d-Testing-Data-Storage.md#determining-whether-sensitive-data-is-shared-with-third-parties-mstg-storage-4", "Test Case")</f>
        <v>Test Case</v>
      </c>
    </row>
    <row r="33" spans="2:26" ht="55.15" customHeight="1" thickTop="1" thickBot="1">
      <c r="B33" s="4" t="s">
        <v>61</v>
      </c>
      <c r="C33" s="4" t="s">
        <v>62</v>
      </c>
      <c r="D33" s="5" t="s">
        <v>63</v>
      </c>
      <c r="E33" s="6"/>
      <c r="F33" s="7"/>
      <c r="H33" s="6"/>
      <c r="I33" s="7"/>
      <c r="K33" s="6"/>
      <c r="L33" s="7"/>
      <c r="N33" s="6"/>
      <c r="O33" s="7"/>
      <c r="Q33" s="6"/>
      <c r="R33" s="7"/>
      <c r="T33" s="6"/>
      <c r="U33" s="7"/>
      <c r="X33" s="8" t="str">
        <f>HYPERLINK("https://github.com/OWASP/owasp-mastg/blob/master/Document/0x05d-Testing-Data-Storage.md#determining-whether-the-keyboard-cache-is-disabled-for-text-input-fields-mstg-storage-5", "Test Case")</f>
        <v>Test Case</v>
      </c>
      <c r="Y33" s="8" t="str">
        <f>HYPERLINK("https://github.com/OWASP/owasp-mastg/blob/master/Document/0x06d-Testing-Data-Storage.md#finding-sensitive-data-in-the-keyboard-cache-mstg-storage-5", "Test Case")</f>
        <v>Test Case</v>
      </c>
    </row>
    <row r="34" spans="2:26" ht="55.15" customHeight="1" thickTop="1" thickBot="1">
      <c r="B34" s="4" t="s">
        <v>64</v>
      </c>
      <c r="C34" s="4" t="s">
        <v>65</v>
      </c>
      <c r="D34" s="5" t="s">
        <v>66</v>
      </c>
      <c r="E34" s="6"/>
      <c r="F34" s="7"/>
      <c r="H34" s="6"/>
      <c r="I34" s="7"/>
      <c r="K34" s="6"/>
      <c r="L34" s="7"/>
      <c r="N34" s="6"/>
      <c r="O34" s="7"/>
      <c r="Q34" s="6"/>
      <c r="R34" s="7"/>
      <c r="T34" s="6"/>
      <c r="U34" s="7"/>
      <c r="X34" s="8" t="str">
        <f>HYPERLINK("https://github.com/OWASP/owasp-mastg/blob/master/Document/0x05d-Testing-Data-Storage.md#determining-whether-sensitive-stored-data-has-been-exposed-via-ipc-mechanisms-mstg-storage-6", "Test Case")</f>
        <v>Test Case</v>
      </c>
      <c r="Y34" s="8" t="str">
        <f>HYPERLINK("https://github.com/OWASP/owasp-mastg/blob/master/Document/0x06d-Testing-Data-Storage.md#determining-whether-sensitive-data-is-exposed-via-ipc-mechanisms-mstg-storage-6", "Test Case")</f>
        <v>Test Case</v>
      </c>
    </row>
    <row r="35" spans="2:26" ht="55.15" customHeight="1" thickTop="1" thickBot="1">
      <c r="B35" s="4" t="s">
        <v>67</v>
      </c>
      <c r="C35" s="4" t="s">
        <v>68</v>
      </c>
      <c r="D35" s="5" t="s">
        <v>69</v>
      </c>
      <c r="E35" s="6"/>
      <c r="F35" s="7"/>
      <c r="H35" s="6"/>
      <c r="I35" s="7"/>
      <c r="K35" s="6"/>
      <c r="L35" s="7"/>
      <c r="N35" s="6"/>
      <c r="O35" s="7"/>
      <c r="Q35" s="6"/>
      <c r="R35" s="7"/>
      <c r="T35" s="6"/>
      <c r="U35" s="7"/>
      <c r="X35" s="8" t="str">
        <f>HYPERLINK("https://github.com/OWASP/owasp-mastg/blob/master/Document/0x05d-Testing-Data-Storage.md#checking-for-sensitive-data-disclosure-through-the-user-interface-mstg-storage-7", "Test Case")</f>
        <v>Test Case</v>
      </c>
      <c r="Y35" s="8" t="str">
        <f>HYPERLINK("https://github.com/OWASP/owasp-mastg/blob/master/Document/0x06d-Testing-Data-Storage.md#checking-for-sensitive-data-disclosed-through-the-user-interface-mstg-storage-7", "Test Case")</f>
        <v>Test Case</v>
      </c>
    </row>
    <row r="36" spans="2:26" ht="55.15" customHeight="1" thickTop="1" thickBot="1">
      <c r="B36" s="4" t="s">
        <v>70</v>
      </c>
      <c r="C36" s="4" t="s">
        <v>71</v>
      </c>
      <c r="D36" s="5" t="s">
        <v>72</v>
      </c>
      <c r="F36" s="7"/>
      <c r="I36" s="7"/>
      <c r="L36" s="7"/>
      <c r="O36" s="7"/>
      <c r="R36" s="7"/>
      <c r="U36" s="7" t="s">
        <v>281</v>
      </c>
      <c r="X36" s="8" t="str">
        <f>HYPERLINK("https://github.com/OWASP/owasp-mastg/blob/master/Document/0x05d-Testing-Data-Storage.md#testing-backups-for-sensitive-data-mstg-storage-8", "Test Case")</f>
        <v>Test Case</v>
      </c>
      <c r="Y36" s="8" t="str">
        <f>HYPERLINK("https://github.com/OWASP/owasp-mastg/blob/master/Document/0x06d-Testing-Data-Storage.md#testing-backups-for-sensitive-data-mstg-storage-8", "Test Case")</f>
        <v>Test Case</v>
      </c>
    </row>
    <row r="37" spans="2:26" ht="55.15" customHeight="1" thickTop="1" thickBot="1">
      <c r="B37" s="4" t="s">
        <v>73</v>
      </c>
      <c r="C37" s="4" t="s">
        <v>74</v>
      </c>
      <c r="D37" s="5" t="s">
        <v>75</v>
      </c>
      <c r="F37" s="7"/>
      <c r="I37" s="7"/>
      <c r="L37" s="7"/>
      <c r="O37" s="7"/>
      <c r="R37" s="7"/>
      <c r="U37" s="7"/>
      <c r="X37" s="8" t="str">
        <f>HYPERLINK("https://github.com/OWASP/owasp-mastg/blob/master/Document/0x05d-Testing-Data-Storage.md#finding-sensitive-information-in-auto-generated-screenshots-mstg-storage-9", "Test Case")</f>
        <v>Test Case</v>
      </c>
      <c r="Y37" s="8" t="str">
        <f>HYPERLINK("https://github.com/OWASP/owasp-mastg/blob/master/Document/0x06d-Testing-Data-Storage.md#testing-auto-generated-screenshots-for-sensitive-information-mstg-storage-9", "Test Case")</f>
        <v>Test Case</v>
      </c>
    </row>
    <row r="38" spans="2:26" ht="55.15" customHeight="1" thickTop="1" thickBot="1">
      <c r="B38" s="4" t="s">
        <v>76</v>
      </c>
      <c r="C38" s="4" t="s">
        <v>77</v>
      </c>
      <c r="D38" s="5" t="s">
        <v>78</v>
      </c>
      <c r="F38" s="7"/>
      <c r="I38" s="7"/>
      <c r="L38" s="7"/>
      <c r="O38" s="7"/>
      <c r="R38" s="7"/>
      <c r="U38" s="7"/>
      <c r="X38" s="8" t="str">
        <f>HYPERLINK("https://github.com/OWASP/owasp-mastg/blob/master/Document/0x05d-Testing-Data-Storage.md#testing-memory-for-sensitive-data-mstg-storage-10", "Test Case")</f>
        <v>Test Case</v>
      </c>
      <c r="Y38" s="8" t="str">
        <f>HYPERLINK("https://github.com/OWASP/owasp-mastg/blob/master/Document/0x06d-Testing-Data-Storage.md#testing-memory-for-sensitive-data-mstg-storage-10", "Test Case")</f>
        <v>Test Case</v>
      </c>
    </row>
    <row r="39" spans="2:26" ht="55.15" customHeight="1" thickTop="1" thickBot="1">
      <c r="B39" s="4" t="s">
        <v>79</v>
      </c>
      <c r="C39" s="4" t="s">
        <v>80</v>
      </c>
      <c r="D39" s="5" t="s">
        <v>81</v>
      </c>
      <c r="F39" s="7"/>
      <c r="I39" s="7"/>
      <c r="L39" s="7"/>
      <c r="O39" s="7"/>
      <c r="R39" s="7"/>
      <c r="U39" s="7"/>
      <c r="X39" s="8" t="str">
        <f>HYPERLINK("https://github.com/OWASP/owasp-mastg/blob/master/Document/0x05f-Testing-Local-Authentication.md#testing-confirm-credentials-mstg-auth-1-and-mstg-storage-11", "Test Case")</f>
        <v>Test Case</v>
      </c>
      <c r="Y39" s="8" t="str">
        <f>HYPERLINK("https://github.com/OWASP/owasp-mastg/blob/master/Document/0x06f-Testing-Local-Authentication.md#testing-local-authentication-mstg-auth-8-and-mstg-storage-11", "Test Case")</f>
        <v>Test Case</v>
      </c>
    </row>
    <row r="40" spans="2:26" ht="55.15" customHeight="1" thickTop="1" thickBot="1">
      <c r="B40" s="4" t="s">
        <v>82</v>
      </c>
      <c r="C40" s="4" t="s">
        <v>83</v>
      </c>
      <c r="D40" s="5" t="s">
        <v>84</v>
      </c>
      <c r="E40" s="6"/>
      <c r="F40" s="7"/>
      <c r="H40" s="6"/>
      <c r="I40" s="7"/>
      <c r="K40" s="6"/>
      <c r="L40" s="7"/>
      <c r="N40" s="6"/>
      <c r="O40" s="7"/>
      <c r="Q40" s="6"/>
      <c r="R40" s="7"/>
      <c r="T40" s="6"/>
      <c r="U40" s="7"/>
      <c r="W40" s="8" t="str">
        <f>HYPERLINK("https://github.com/OWASP/owasp-mastg/blob/master/Document/0x04i-Testing-User-Privacy-Protection.md#testing-user-education-mstg-storage-12", "Test Case")</f>
        <v>Test Case</v>
      </c>
    </row>
    <row r="41" spans="2:26" ht="55.15" customHeight="1" thickTop="1" thickBot="1">
      <c r="B41" s="4" t="s">
        <v>85</v>
      </c>
      <c r="C41" s="4" t="s">
        <v>86</v>
      </c>
      <c r="D41" s="5" t="s">
        <v>87</v>
      </c>
      <c r="F41" s="7"/>
      <c r="I41" s="7"/>
      <c r="L41" s="7"/>
      <c r="O41" s="7"/>
      <c r="R41" s="7"/>
      <c r="U41" s="7"/>
    </row>
    <row r="42" spans="2:26" ht="55.15" customHeight="1" thickTop="1" thickBot="1">
      <c r="B42" s="4" t="s">
        <v>88</v>
      </c>
      <c r="C42" s="4" t="s">
        <v>89</v>
      </c>
      <c r="D42" s="5" t="s">
        <v>90</v>
      </c>
      <c r="F42" s="7"/>
      <c r="I42" s="7"/>
      <c r="L42" s="7"/>
      <c r="O42" s="7"/>
      <c r="R42" s="7"/>
      <c r="U42" s="7" t="s">
        <v>281</v>
      </c>
    </row>
    <row r="43" spans="2:26" ht="55.15" customHeight="1" thickTop="1" thickBot="1">
      <c r="B43" s="4" t="s">
        <v>91</v>
      </c>
      <c r="C43" s="4" t="s">
        <v>92</v>
      </c>
      <c r="D43" s="5" t="s">
        <v>93</v>
      </c>
      <c r="F43" s="7"/>
      <c r="I43" s="7"/>
      <c r="L43" s="7"/>
      <c r="O43" s="7"/>
      <c r="R43" s="7"/>
      <c r="U43" s="7"/>
    </row>
    <row r="44" spans="2:26" ht="15.75" thickTop="1"/>
    <row r="45" spans="2:26" ht="25.15" customHeight="1" thickBot="1">
      <c r="B45" s="11" t="s">
        <v>94</v>
      </c>
      <c r="C45" s="12"/>
      <c r="D45" s="12"/>
      <c r="E45" s="12"/>
      <c r="F45" s="12"/>
      <c r="G45" s="12"/>
      <c r="H45" s="12"/>
      <c r="I45" s="12"/>
      <c r="J45" s="12"/>
      <c r="K45" s="12"/>
      <c r="L45" s="12"/>
      <c r="M45" s="12"/>
      <c r="N45" s="12"/>
      <c r="O45" s="12"/>
      <c r="P45" s="12"/>
      <c r="Q45" s="12"/>
      <c r="R45" s="12"/>
      <c r="S45" s="12"/>
      <c r="T45" s="12"/>
      <c r="U45" s="12"/>
      <c r="V45" s="12"/>
      <c r="W45" s="12"/>
      <c r="X45" s="12"/>
      <c r="Y45" s="12"/>
      <c r="Z45" s="12"/>
    </row>
    <row r="47" spans="2:26">
      <c r="B47" s="3" t="s">
        <v>2</v>
      </c>
      <c r="C47" s="3" t="s">
        <v>3</v>
      </c>
      <c r="D47" s="3" t="s">
        <v>4</v>
      </c>
      <c r="E47" s="3" t="s">
        <v>5</v>
      </c>
      <c r="F47" s="3" t="s">
        <v>6</v>
      </c>
      <c r="G47" s="3" t="s">
        <v>7</v>
      </c>
      <c r="H47" s="3" t="s">
        <v>5</v>
      </c>
      <c r="I47" s="3" t="s">
        <v>6</v>
      </c>
      <c r="J47" s="3" t="s">
        <v>7</v>
      </c>
      <c r="K47" s="3" t="s">
        <v>5</v>
      </c>
      <c r="L47" s="3" t="s">
        <v>6</v>
      </c>
      <c r="M47" s="3" t="s">
        <v>7</v>
      </c>
      <c r="N47" s="3" t="s">
        <v>5</v>
      </c>
      <c r="O47" s="3" t="s">
        <v>6</v>
      </c>
      <c r="P47" s="3" t="s">
        <v>7</v>
      </c>
      <c r="Q47" s="3" t="s">
        <v>5</v>
      </c>
      <c r="R47" s="3" t="s">
        <v>6</v>
      </c>
      <c r="S47" s="3" t="s">
        <v>7</v>
      </c>
      <c r="T47" s="3" t="s">
        <v>5</v>
      </c>
      <c r="U47" s="3" t="s">
        <v>6</v>
      </c>
      <c r="V47" s="3" t="s">
        <v>7</v>
      </c>
      <c r="W47" s="3" t="s">
        <v>8</v>
      </c>
      <c r="X47" s="3" t="s">
        <v>9</v>
      </c>
      <c r="Y47" s="3" t="s">
        <v>10</v>
      </c>
      <c r="Z47" s="3" t="s">
        <v>11</v>
      </c>
    </row>
    <row r="48" spans="2:26" ht="15.75" thickBot="1"/>
    <row r="49" spans="2:26" ht="55.15" customHeight="1" thickTop="1" thickBot="1">
      <c r="B49" s="4" t="s">
        <v>95</v>
      </c>
      <c r="C49" s="4" t="s">
        <v>96</v>
      </c>
      <c r="D49" s="5" t="s">
        <v>97</v>
      </c>
      <c r="E49" s="6"/>
      <c r="F49" s="7"/>
      <c r="H49" s="6"/>
      <c r="I49" s="7"/>
      <c r="K49" s="6"/>
      <c r="L49" s="7"/>
      <c r="N49" s="6"/>
      <c r="O49" s="7"/>
      <c r="Q49" s="6"/>
      <c r="R49" s="7"/>
      <c r="T49" s="6"/>
      <c r="U49" s="7"/>
      <c r="W49" s="8" t="str">
        <f>HYPERLINK("https://github.com/OWASP/owasp-mastg/blob/master/Document/0x04g-Testing-Cryptography.md#common-configuration-issues-mstg-crypto-1-mstg-crypto-2-and-mstg-crypto-3", "Test Case")</f>
        <v>Test Case</v>
      </c>
      <c r="X49" s="8" t="str">
        <f>HYPERLINK("https://github.com/OWASP/owasp-mastg/blob/master/Document/0x05e-Testing-Cryptography.md#testing-symmetric-cryptography-mstg-crypto-1", "Test Case")</f>
        <v>Test Case</v>
      </c>
      <c r="Y49" s="8" t="str">
        <f>HYPERLINK("https://github.com/OWASP/owasp-mastg/blob/master/Document/0x06e-Testing-Cryptography.md#testing-key-management-mstg-crypto-1-and-mstg-crypto-5", "Test Case")</f>
        <v>Test Case</v>
      </c>
    </row>
    <row r="50" spans="2:26" ht="55.15" customHeight="1" thickTop="1" thickBot="1">
      <c r="B50" s="4" t="s">
        <v>98</v>
      </c>
      <c r="C50" s="4" t="s">
        <v>99</v>
      </c>
      <c r="D50" s="5" t="s">
        <v>100</v>
      </c>
      <c r="E50" s="6"/>
      <c r="F50" s="7"/>
      <c r="H50" s="6"/>
      <c r="I50" s="7"/>
      <c r="K50" s="6"/>
      <c r="L50" s="7"/>
      <c r="N50" s="6"/>
      <c r="O50" s="7"/>
      <c r="Q50" s="6"/>
      <c r="R50" s="7"/>
      <c r="T50" s="6"/>
      <c r="U50" s="7"/>
      <c r="W50" s="8" t="str">
        <f>HYPERLINK("https://github.com/OWASP/owasp-mastg/blob/master/Document/0x04g-Testing-Cryptography.md#common-configuration-issues-mstg-crypto-1-mstg-crypto-2-and-mstg-crypto-3", "Test Case")</f>
        <v>Test Case</v>
      </c>
      <c r="X50" s="8" t="str">
        <f>HYPERLINK("https://github.com/OWASP/owasp-mastg/blob/master/Document/0x05e-Testing-Cryptography.md#testing-the-configuration-of-cryptographic-standard-algorithms-mstg-crypto-2-mstg-crypto-3-and-mstg-crypto-4", "Test Case")</f>
        <v>Test Case</v>
      </c>
      <c r="Y50" s="8" t="str">
        <f>HYPERLINK("https://github.com/OWASP/owasp-mastg/blob/master/Document/0x06e-Testing-Cryptography.md#verifying-the-configuration-of-cryptographic-standard-algorithms-mstg-crypto-2-and-mstg-crypto-3", "Test Case")</f>
        <v>Test Case</v>
      </c>
    </row>
    <row r="51" spans="2:26" ht="55.15" customHeight="1" thickTop="1" thickBot="1">
      <c r="B51" s="4" t="s">
        <v>101</v>
      </c>
      <c r="C51" s="4" t="s">
        <v>102</v>
      </c>
      <c r="D51" s="5" t="s">
        <v>103</v>
      </c>
      <c r="E51" s="6" t="s">
        <v>281</v>
      </c>
      <c r="F51" s="7"/>
      <c r="H51" s="6"/>
      <c r="I51" s="7"/>
      <c r="K51" s="6"/>
      <c r="L51" s="7"/>
      <c r="N51" s="6"/>
      <c r="O51" s="7"/>
      <c r="Q51" s="6"/>
      <c r="R51" s="7"/>
      <c r="T51" s="6"/>
      <c r="U51" s="7"/>
      <c r="W51" s="8" t="str">
        <f>HYPERLINK("https://github.com/OWASP/owasp-mastg/blob/master/Document/0x04g-Testing-Cryptography.md#common-configuration-issues-mstg-crypto-1-mstg-crypto-2-and-mstg-crypto-3", "Test Case")</f>
        <v>Test Case</v>
      </c>
      <c r="X51" s="8" t="str">
        <f>HYPERLINK("https://github.com/OWASP/owasp-mastg/blob/master/Document/0x05e-Testing-Cryptography.md#testing-the-configuration-of-cryptographic-standard-algorithms-mstg-crypto-2-mstg-crypto-3-and-mstg-crypto-4", "Test Case")</f>
        <v>Test Case</v>
      </c>
      <c r="Y51" s="8" t="str">
        <f>HYPERLINK("https://github.com/OWASP/owasp-mastg/blob/master/Document/0x06e-Testing-Cryptography.md#verifying-the-configuration-of-cryptographic-standard-algorithms-mstg-crypto-2-and-mstg-crypto-3", "Test Case")</f>
        <v>Test Case</v>
      </c>
    </row>
    <row r="52" spans="2:26" ht="55.15" customHeight="1" thickTop="1" thickBot="1">
      <c r="B52" s="4" t="s">
        <v>104</v>
      </c>
      <c r="C52" s="4" t="s">
        <v>105</v>
      </c>
      <c r="D52" s="5" t="s">
        <v>106</v>
      </c>
      <c r="E52" s="6" t="s">
        <v>281</v>
      </c>
      <c r="F52" s="7"/>
      <c r="H52" s="6"/>
      <c r="I52" s="7"/>
      <c r="K52" s="6"/>
      <c r="L52" s="7"/>
      <c r="N52" s="6"/>
      <c r="O52" s="7"/>
      <c r="Q52" s="6"/>
      <c r="R52" s="7"/>
      <c r="T52" s="6"/>
      <c r="U52" s="7"/>
      <c r="W52" s="8" t="str">
        <f>HYPERLINK("https://github.com/OWASP/owasp-mastg/blob/master/Document/0x04g-Testing-Cryptography.md#identifying-insecure-andor-deprecated-cryptographic-algorithms-mstg-crypto-4", "Test Case")</f>
        <v>Test Case</v>
      </c>
      <c r="X52" s="8" t="str">
        <f>HYPERLINK("https://github.com/OWASP/owasp-mastg/blob/master/Document/0x05e-Testing-Cryptography.md#testing-the-configuration-of-cryptographic-standard-algorithms-mstg-crypto-2-mstg-crypto-3-and-mstg-crypto-4", "Test Case")</f>
        <v>Test Case</v>
      </c>
    </row>
    <row r="53" spans="2:26" ht="55.15" customHeight="1" thickTop="1" thickBot="1">
      <c r="B53" s="4" t="s">
        <v>107</v>
      </c>
      <c r="C53" s="4" t="s">
        <v>108</v>
      </c>
      <c r="D53" s="5" t="s">
        <v>109</v>
      </c>
      <c r="E53" s="6"/>
      <c r="F53" s="7"/>
      <c r="H53" s="6"/>
      <c r="I53" s="7"/>
      <c r="K53" s="6"/>
      <c r="L53" s="7"/>
      <c r="N53" s="6"/>
      <c r="O53" s="7"/>
      <c r="Q53" s="6"/>
      <c r="R53" s="7"/>
      <c r="T53" s="6"/>
      <c r="U53" s="7"/>
      <c r="X53" s="8" t="str">
        <f>HYPERLINK("https://github.com/OWASP/owasp-mastg/blob/master/Document/0x05e-Testing-Cryptography.md#testing-the-purposes-of-keys-mstg-crypto-5", "Test Case")</f>
        <v>Test Case</v>
      </c>
      <c r="Y53" s="8" t="str">
        <f>HYPERLINK("https://github.com/OWASP/owasp-mastg/blob/master/Document/0x06e-Testing-Cryptography.md#testing-key-management-mstg-crypto-1-and-mstg-crypto-5", "Test Case")</f>
        <v>Test Case</v>
      </c>
    </row>
    <row r="54" spans="2:26" ht="55.15" customHeight="1" thickTop="1" thickBot="1">
      <c r="B54" s="4" t="s">
        <v>110</v>
      </c>
      <c r="C54" s="4" t="s">
        <v>111</v>
      </c>
      <c r="D54" s="5" t="s">
        <v>112</v>
      </c>
      <c r="E54" s="6"/>
      <c r="F54" s="7"/>
      <c r="H54" s="6"/>
      <c r="I54" s="7"/>
      <c r="K54" s="6"/>
      <c r="L54" s="7"/>
      <c r="N54" s="6"/>
      <c r="O54" s="7"/>
      <c r="Q54" s="6"/>
      <c r="R54" s="7"/>
      <c r="T54" s="6" t="s">
        <v>281</v>
      </c>
      <c r="U54" s="7"/>
      <c r="X54" s="8" t="str">
        <f>HYPERLINK("https://github.com/OWASP/owasp-mastg/blob/master/Document/0x05e-Testing-Cryptography.md#testing-random-number-generation-mstg-crypto-6", "Test Case")</f>
        <v>Test Case</v>
      </c>
      <c r="Y54" s="8" t="str">
        <f>HYPERLINK("https://github.com/OWASP/owasp-mastg/blob/master/Document/0x06e-Testing-Cryptography.md#testing-random-number-generation-mstg-crypto-6", "Test Case")</f>
        <v>Test Case</v>
      </c>
    </row>
    <row r="55" spans="2:26" ht="15.75" thickTop="1"/>
    <row r="56" spans="2:26" ht="25.15" customHeight="1" thickBot="1">
      <c r="B56" s="11" t="s">
        <v>113</v>
      </c>
      <c r="C56" s="12"/>
      <c r="D56" s="12"/>
      <c r="E56" s="12"/>
      <c r="F56" s="12"/>
      <c r="G56" s="12"/>
      <c r="H56" s="12"/>
      <c r="I56" s="12"/>
      <c r="J56" s="12"/>
      <c r="K56" s="12"/>
      <c r="L56" s="12"/>
      <c r="M56" s="12"/>
      <c r="N56" s="12"/>
      <c r="O56" s="12"/>
      <c r="P56" s="12"/>
      <c r="Q56" s="12"/>
      <c r="R56" s="12"/>
      <c r="S56" s="12"/>
      <c r="T56" s="12"/>
      <c r="U56" s="12"/>
      <c r="V56" s="12"/>
      <c r="W56" s="12"/>
      <c r="X56" s="12"/>
      <c r="Y56" s="12"/>
      <c r="Z56" s="12"/>
    </row>
    <row r="58" spans="2:26">
      <c r="B58" s="3" t="s">
        <v>2</v>
      </c>
      <c r="C58" s="3" t="s">
        <v>3</v>
      </c>
      <c r="D58" s="3" t="s">
        <v>4</v>
      </c>
      <c r="E58" s="3" t="s">
        <v>5</v>
      </c>
      <c r="F58" s="3" t="s">
        <v>6</v>
      </c>
      <c r="G58" s="3" t="s">
        <v>7</v>
      </c>
      <c r="H58" s="3" t="s">
        <v>5</v>
      </c>
      <c r="I58" s="3" t="s">
        <v>6</v>
      </c>
      <c r="J58" s="3" t="s">
        <v>7</v>
      </c>
      <c r="K58" s="3" t="s">
        <v>5</v>
      </c>
      <c r="L58" s="3" t="s">
        <v>6</v>
      </c>
      <c r="M58" s="3" t="s">
        <v>7</v>
      </c>
      <c r="N58" s="3" t="s">
        <v>5</v>
      </c>
      <c r="O58" s="3" t="s">
        <v>6</v>
      </c>
      <c r="P58" s="3" t="s">
        <v>7</v>
      </c>
      <c r="Q58" s="3" t="s">
        <v>5</v>
      </c>
      <c r="R58" s="3" t="s">
        <v>6</v>
      </c>
      <c r="S58" s="3" t="s">
        <v>7</v>
      </c>
      <c r="T58" s="3" t="s">
        <v>5</v>
      </c>
      <c r="U58" s="3" t="s">
        <v>6</v>
      </c>
      <c r="V58" s="3" t="s">
        <v>7</v>
      </c>
      <c r="W58" s="3" t="s">
        <v>8</v>
      </c>
      <c r="X58" s="3" t="s">
        <v>9</v>
      </c>
      <c r="Y58" s="3" t="s">
        <v>10</v>
      </c>
      <c r="Z58" s="3" t="s">
        <v>11</v>
      </c>
    </row>
    <row r="59" spans="2:26" ht="15.75" thickBot="1"/>
    <row r="60" spans="2:26" ht="55.15" customHeight="1" thickTop="1" thickBot="1">
      <c r="B60" s="4" t="s">
        <v>114</v>
      </c>
      <c r="C60" s="4" t="s">
        <v>115</v>
      </c>
      <c r="D60" s="5" t="s">
        <v>116</v>
      </c>
      <c r="E60" s="6"/>
      <c r="F60" s="7"/>
      <c r="H60" s="6"/>
      <c r="I60" s="7"/>
      <c r="K60" s="6"/>
      <c r="L60" s="7"/>
      <c r="N60" s="6"/>
      <c r="O60" s="7"/>
      <c r="Q60" s="6"/>
      <c r="R60" s="7"/>
      <c r="T60" s="6"/>
      <c r="U60" s="7"/>
      <c r="W60" s="8" t="str">
        <f>HYPERLINK("https://github.com/OWASP/owasp-mastg/blob/master/Document/0x04e-Testing-Authentication-and-Session-Management.md#verifying-that-appropriate-authentication-is-in-place-mstg-arch-2-and-mstg-auth-1", "Test Case")</f>
        <v>Test Case</v>
      </c>
      <c r="X60" s="8" t="str">
        <f>HYPERLINK("https://github.com/OWASP/owasp-mastg/blob/master/Document/0x05f-Testing-Local-Authentication.md#testing-confirm-credentials-mstg-auth-1-and-mstg-storage-11", "Test Case")</f>
        <v>Test Case</v>
      </c>
    </row>
    <row r="61" spans="2:26" ht="55.15" customHeight="1" thickTop="1" thickBot="1">
      <c r="B61" s="4" t="s">
        <v>117</v>
      </c>
      <c r="C61" s="4" t="s">
        <v>118</v>
      </c>
      <c r="D61" s="5" t="s">
        <v>119</v>
      </c>
      <c r="E61" s="6"/>
      <c r="F61" s="7"/>
      <c r="H61" s="6"/>
      <c r="I61" s="7"/>
      <c r="K61" s="6"/>
      <c r="L61" s="7"/>
      <c r="N61" s="6"/>
      <c r="O61" s="7"/>
      <c r="Q61" s="6"/>
      <c r="R61" s="7"/>
      <c r="T61" s="6"/>
      <c r="U61" s="7"/>
      <c r="W61" s="8" t="str">
        <f>HYPERLINK("https://github.com/OWASP/owasp-mastg/blob/master/Document/0x04e-Testing-Authentication-and-Session-Management.md#testing-stateful-session-management-mstg-auth-2", "Test Case")</f>
        <v>Test Case</v>
      </c>
    </row>
    <row r="62" spans="2:26" ht="55.15" customHeight="1" thickTop="1" thickBot="1">
      <c r="B62" s="4" t="s">
        <v>120</v>
      </c>
      <c r="C62" s="4" t="s">
        <v>121</v>
      </c>
      <c r="D62" s="5" t="s">
        <v>122</v>
      </c>
      <c r="E62" s="6"/>
      <c r="F62" s="7"/>
      <c r="H62" s="6"/>
      <c r="I62" s="7"/>
      <c r="K62" s="6"/>
      <c r="L62" s="7"/>
      <c r="N62" s="6"/>
      <c r="O62" s="7"/>
      <c r="Q62" s="6"/>
      <c r="R62" s="7"/>
      <c r="T62" s="6"/>
      <c r="U62" s="7"/>
      <c r="W62" s="8" t="str">
        <f>HYPERLINK("https://github.com/OWASP/owasp-mastg/blob/master/Document/0x04e-Testing-Authentication-and-Session-Management.md#testing-stateless-token-based-authentication-mstg-auth-3", "Test Case")</f>
        <v>Test Case</v>
      </c>
    </row>
    <row r="63" spans="2:26" ht="55.15" customHeight="1" thickTop="1" thickBot="1">
      <c r="B63" s="4" t="s">
        <v>123</v>
      </c>
      <c r="C63" s="4" t="s">
        <v>124</v>
      </c>
      <c r="D63" s="5" t="s">
        <v>125</v>
      </c>
      <c r="E63" s="6"/>
      <c r="F63" s="7"/>
      <c r="H63" s="6"/>
      <c r="I63" s="7"/>
      <c r="K63" s="6"/>
      <c r="L63" s="7"/>
      <c r="N63" s="6"/>
      <c r="O63" s="7"/>
      <c r="Q63" s="6"/>
      <c r="R63" s="7"/>
      <c r="T63" s="6"/>
      <c r="U63" s="7"/>
      <c r="W63" s="8" t="str">
        <f>HYPERLINK("https://github.com/OWASP/owasp-mastg/blob/master/Document/0x04e-Testing-Authentication-and-Session-Management.md#testing-user-logout-mstg-auth-4", "Test Case")</f>
        <v>Test Case</v>
      </c>
    </row>
    <row r="64" spans="2:26" ht="55.15" customHeight="1" thickTop="1" thickBot="1">
      <c r="B64" s="4" t="s">
        <v>126</v>
      </c>
      <c r="C64" s="4" t="s">
        <v>127</v>
      </c>
      <c r="D64" s="5" t="s">
        <v>128</v>
      </c>
      <c r="E64" s="6"/>
      <c r="F64" s="7"/>
      <c r="H64" s="6"/>
      <c r="I64" s="7"/>
      <c r="K64" s="6"/>
      <c r="L64" s="7"/>
      <c r="N64" s="6"/>
      <c r="O64" s="7"/>
      <c r="Q64" s="6"/>
      <c r="R64" s="7"/>
      <c r="T64" s="6"/>
      <c r="U64" s="7"/>
      <c r="W64" s="8" t="str">
        <f>HYPERLINK("https://github.com/OWASP/owasp-mastg/blob/master/Document/0x04e-Testing-Authentication-and-Session-Management.md#testing-best-practices-for-passwords-mstg-auth-5-and-mstg-auth-6", "Test Case")</f>
        <v>Test Case</v>
      </c>
    </row>
    <row r="65" spans="2:26" ht="55.15" customHeight="1" thickTop="1" thickBot="1">
      <c r="B65" s="4" t="s">
        <v>129</v>
      </c>
      <c r="C65" s="4" t="s">
        <v>130</v>
      </c>
      <c r="D65" s="5" t="s">
        <v>131</v>
      </c>
      <c r="E65" s="6"/>
      <c r="F65" s="7"/>
      <c r="H65" s="6"/>
      <c r="I65" s="7"/>
      <c r="K65" s="6"/>
      <c r="L65" s="7"/>
      <c r="N65" s="6"/>
      <c r="O65" s="7"/>
      <c r="Q65" s="6"/>
      <c r="R65" s="7"/>
      <c r="T65" s="6"/>
      <c r="U65" s="7"/>
      <c r="W65" s="8" t="str">
        <f>HYPERLINK("https://github.com/OWASP/owasp-mastg/blob/master/Document/0x04e-Testing-Authentication-and-Session-Management.md#testing-best-practices-for-passwords-mstg-auth-5-and-mstg-auth-6", "Test Case")</f>
        <v>Test Case</v>
      </c>
    </row>
    <row r="66" spans="2:26" ht="55.15" customHeight="1" thickTop="1" thickBot="1">
      <c r="B66" s="4" t="s">
        <v>132</v>
      </c>
      <c r="C66" s="4" t="s">
        <v>133</v>
      </c>
      <c r="D66" s="5" t="s">
        <v>134</v>
      </c>
      <c r="E66" s="6"/>
      <c r="F66" s="7"/>
      <c r="H66" s="6"/>
      <c r="I66" s="7"/>
      <c r="K66" s="6"/>
      <c r="L66" s="7"/>
      <c r="N66" s="6"/>
      <c r="O66" s="7"/>
      <c r="Q66" s="6"/>
      <c r="R66" s="7"/>
      <c r="T66" s="6"/>
      <c r="U66" s="7"/>
      <c r="W66" s="8" t="str">
        <f>HYPERLINK("https://github.com/OWASP/owasp-mastg/blob/master/Document/0x04e-Testing-Authentication-and-Session-Management.md#testing-session-timeout-mstg-auth-7", "Test Case")</f>
        <v>Test Case</v>
      </c>
    </row>
    <row r="67" spans="2:26" ht="55.15" customHeight="1" thickTop="1" thickBot="1">
      <c r="B67" s="4" t="s">
        <v>135</v>
      </c>
      <c r="C67" s="4" t="s">
        <v>136</v>
      </c>
      <c r="D67" s="5" t="s">
        <v>137</v>
      </c>
      <c r="F67" s="7" t="s">
        <v>281</v>
      </c>
      <c r="I67" s="7"/>
      <c r="L67" s="7"/>
      <c r="O67" s="7"/>
      <c r="R67" s="7"/>
      <c r="U67" s="7"/>
      <c r="X67" s="8" t="str">
        <f>HYPERLINK("https://github.com/OWASP/owasp-mastg/blob/master/Document/0x05f-Testing-Local-Authentication.md#testing-biometric-authentication-mstg-auth-8", "Test Case")</f>
        <v>Test Case</v>
      </c>
      <c r="Y67" s="8" t="str">
        <f>HYPERLINK("https://github.com/OWASP/owasp-mastg/blob/master/Document/0x06f-Testing-Local-Authentication.md#testing-local-authentication-mstg-auth-8-and-mstg-storage-11", "Test Case")</f>
        <v>Test Case</v>
      </c>
    </row>
    <row r="68" spans="2:26" ht="55.15" customHeight="1" thickTop="1" thickBot="1">
      <c r="B68" s="4" t="s">
        <v>138</v>
      </c>
      <c r="C68" s="4" t="s">
        <v>139</v>
      </c>
      <c r="D68" s="5" t="s">
        <v>140</v>
      </c>
      <c r="F68" s="7"/>
      <c r="I68" s="7"/>
      <c r="L68" s="7"/>
      <c r="O68" s="7"/>
      <c r="R68" s="7"/>
      <c r="U68" s="7"/>
      <c r="W68" s="8" t="str">
        <f>HYPERLINK("https://github.com/OWASP/owasp-mastg/blob/master/Document/0x04e-Testing-Authentication-and-Session-Management.md#testing-two-factor-authentication-and-step-up-authentication-mstg-auth-9-and-mstg-auth-10", "Test Case")</f>
        <v>Test Case</v>
      </c>
    </row>
    <row r="69" spans="2:26" ht="55.15" customHeight="1" thickTop="1" thickBot="1">
      <c r="B69" s="4" t="s">
        <v>141</v>
      </c>
      <c r="C69" s="4" t="s">
        <v>142</v>
      </c>
      <c r="D69" s="5" t="s">
        <v>143</v>
      </c>
      <c r="F69" s="7"/>
      <c r="I69" s="7"/>
      <c r="L69" s="7"/>
      <c r="O69" s="7"/>
      <c r="R69" s="7"/>
      <c r="U69" s="7"/>
      <c r="W69" s="8" t="str">
        <f>HYPERLINK("https://github.com/OWASP/owasp-mastg/blob/master/Document/0x04e-Testing-Authentication-and-Session-Management.md#testing-two-factor-authentication-and-step-up-authentication-mstg-auth-9-and-mstg-auth-10", "Test Case")</f>
        <v>Test Case</v>
      </c>
    </row>
    <row r="70" spans="2:26" ht="55.15" customHeight="1" thickTop="1" thickBot="1">
      <c r="B70" s="4" t="s">
        <v>144</v>
      </c>
      <c r="C70" s="4" t="s">
        <v>145</v>
      </c>
      <c r="D70" s="5" t="s">
        <v>146</v>
      </c>
      <c r="F70" s="7"/>
      <c r="I70" s="7"/>
      <c r="L70" s="7"/>
      <c r="O70" s="7"/>
      <c r="R70" s="7"/>
      <c r="U70" s="7"/>
      <c r="W70" s="8" t="str">
        <f>HYPERLINK("https://github.com/OWASP/owasp-mastg/blob/master/Document/0x04e-Testing-Authentication-and-Session-Management.md#testing-login-activity-and-device-blocking-mstg-auth-11", "Test Case")</f>
        <v>Test Case</v>
      </c>
    </row>
    <row r="71" spans="2:26" ht="55.15" customHeight="1" thickTop="1" thickBot="1">
      <c r="B71" s="4" t="s">
        <v>147</v>
      </c>
      <c r="C71" s="4" t="s">
        <v>148</v>
      </c>
      <c r="D71" s="5" t="s">
        <v>149</v>
      </c>
      <c r="E71" s="6"/>
      <c r="F71" s="7"/>
      <c r="H71" s="6"/>
      <c r="I71" s="7"/>
      <c r="K71" s="6"/>
      <c r="L71" s="7"/>
      <c r="N71" s="6"/>
      <c r="O71" s="7"/>
      <c r="Q71" s="6"/>
      <c r="R71" s="7"/>
      <c r="T71" s="6"/>
      <c r="U71" s="7"/>
    </row>
    <row r="72" spans="2:26" ht="15.75" thickTop="1"/>
    <row r="73" spans="2:26" ht="25.15" customHeight="1" thickBot="1">
      <c r="B73" s="11" t="s">
        <v>150</v>
      </c>
      <c r="C73" s="12"/>
      <c r="D73" s="12"/>
      <c r="E73" s="12"/>
      <c r="F73" s="12"/>
      <c r="G73" s="12"/>
      <c r="H73" s="12"/>
      <c r="I73" s="12"/>
      <c r="J73" s="12"/>
      <c r="K73" s="12"/>
      <c r="L73" s="12"/>
      <c r="M73" s="12"/>
      <c r="N73" s="12"/>
      <c r="O73" s="12"/>
      <c r="P73" s="12"/>
      <c r="Q73" s="12"/>
      <c r="R73" s="12"/>
      <c r="S73" s="12"/>
      <c r="T73" s="12"/>
      <c r="U73" s="12"/>
      <c r="V73" s="12"/>
      <c r="W73" s="12"/>
      <c r="X73" s="12"/>
      <c r="Y73" s="12"/>
      <c r="Z73" s="12"/>
    </row>
    <row r="75" spans="2:26">
      <c r="B75" s="3" t="s">
        <v>2</v>
      </c>
      <c r="C75" s="3" t="s">
        <v>3</v>
      </c>
      <c r="D75" s="3" t="s">
        <v>4</v>
      </c>
      <c r="E75" s="3" t="s">
        <v>5</v>
      </c>
      <c r="F75" s="3" t="s">
        <v>6</v>
      </c>
      <c r="G75" s="3" t="s">
        <v>7</v>
      </c>
      <c r="H75" s="3" t="s">
        <v>5</v>
      </c>
      <c r="I75" s="3" t="s">
        <v>6</v>
      </c>
      <c r="J75" s="3" t="s">
        <v>7</v>
      </c>
      <c r="K75" s="3" t="s">
        <v>5</v>
      </c>
      <c r="L75" s="3" t="s">
        <v>6</v>
      </c>
      <c r="M75" s="3" t="s">
        <v>7</v>
      </c>
      <c r="N75" s="3" t="s">
        <v>5</v>
      </c>
      <c r="O75" s="3" t="s">
        <v>6</v>
      </c>
      <c r="P75" s="3" t="s">
        <v>7</v>
      </c>
      <c r="Q75" s="3" t="s">
        <v>5</v>
      </c>
      <c r="R75" s="3" t="s">
        <v>6</v>
      </c>
      <c r="S75" s="3" t="s">
        <v>7</v>
      </c>
      <c r="T75" s="3" t="s">
        <v>5</v>
      </c>
      <c r="U75" s="3" t="s">
        <v>6</v>
      </c>
      <c r="V75" s="3" t="s">
        <v>7</v>
      </c>
      <c r="W75" s="3" t="s">
        <v>8</v>
      </c>
      <c r="X75" s="3" t="s">
        <v>9</v>
      </c>
      <c r="Y75" s="3" t="s">
        <v>10</v>
      </c>
      <c r="Z75" s="3" t="s">
        <v>11</v>
      </c>
    </row>
    <row r="76" spans="2:26" ht="15.75" thickBot="1"/>
    <row r="77" spans="2:26" ht="55.15" customHeight="1" thickTop="1" thickBot="1">
      <c r="B77" s="4" t="s">
        <v>151</v>
      </c>
      <c r="C77" s="4" t="s">
        <v>152</v>
      </c>
      <c r="D77" s="5" t="s">
        <v>153</v>
      </c>
      <c r="E77" s="6" t="s">
        <v>281</v>
      </c>
      <c r="F77" s="7"/>
      <c r="H77" s="6"/>
      <c r="I77" s="7"/>
      <c r="K77" s="6"/>
      <c r="L77" s="7"/>
      <c r="N77" s="6"/>
      <c r="O77" s="7"/>
      <c r="Q77" s="6"/>
      <c r="R77" s="7"/>
      <c r="T77" s="6" t="s">
        <v>281</v>
      </c>
      <c r="U77" s="7"/>
      <c r="W77" s="8" t="str">
        <f>HYPERLINK("https://github.com/OWASP/owasp-mastg/blob/master/Document/0x04f-Testing-Network-Communication.md#verifying-data-encryption-on-the-network-mstg-network-1", "Test Case")</f>
        <v>Test Case</v>
      </c>
      <c r="X77" s="8" t="str">
        <f>HYPERLINK("https://github.com/OWASP/owasp-mastg/blob/master/Document/0x05g-Testing-Network-Communication.md#testing-data-encryption-on-the-network-mstg-network-1", "Test Case")</f>
        <v>Test Case</v>
      </c>
      <c r="Y77" s="8" t="str">
        <f>HYPERLINK("https://github.com/OWASP/owasp-mastg/blob/master/Document/0x06g-Testing-Network-Communication.md#testing-data-encryption-on-the-network-mstg-network-1", "Test Case")</f>
        <v>Test Case</v>
      </c>
    </row>
    <row r="78" spans="2:26" ht="55.15" customHeight="1" thickTop="1" thickBot="1">
      <c r="B78" s="4" t="s">
        <v>154</v>
      </c>
      <c r="C78" s="4" t="s">
        <v>155</v>
      </c>
      <c r="D78" s="5" t="s">
        <v>156</v>
      </c>
      <c r="E78" s="6" t="s">
        <v>281</v>
      </c>
      <c r="F78" s="7"/>
      <c r="H78" s="6"/>
      <c r="I78" s="7"/>
      <c r="K78" s="6"/>
      <c r="L78" s="7"/>
      <c r="N78" s="6"/>
      <c r="O78" s="7"/>
      <c r="Q78" s="6"/>
      <c r="R78" s="7"/>
      <c r="T78" s="6"/>
      <c r="U78" s="7"/>
      <c r="W78" s="8" t="str">
        <f>HYPERLINK("https://github.com/OWASP/owasp-mastg/blob/master/Document/0x04f-Testing-Network-Communication.md#verifying-the-tls-settings-mstg-network-2", "Test Case")</f>
        <v>Test Case</v>
      </c>
      <c r="X78" s="8" t="str">
        <f>HYPERLINK("https://github.com/OWASP/owasp-mastg/blob/master/Document/0x05g-Testing-Network-Communication.md#testing-the-tls-settings-mstg-network-2", "Test Case")</f>
        <v>Test Case</v>
      </c>
      <c r="Y78" s="8" t="str">
        <f>HYPERLINK("https://github.com/OWASP/owasp-mastg/blob/master/Document/0x06g-Testing-Network-Communication.md#testing-the-tls-settings-mstg-network-2", "Test Case")</f>
        <v>Test Case</v>
      </c>
    </row>
    <row r="79" spans="2:26" ht="55.15" customHeight="1" thickTop="1" thickBot="1">
      <c r="B79" s="4" t="s">
        <v>157</v>
      </c>
      <c r="C79" s="4" t="s">
        <v>158</v>
      </c>
      <c r="D79" s="5" t="s">
        <v>159</v>
      </c>
      <c r="E79" s="6"/>
      <c r="F79" s="7"/>
      <c r="H79" s="6"/>
      <c r="I79" s="7"/>
      <c r="K79" s="6"/>
      <c r="L79" s="7"/>
      <c r="N79" s="6"/>
      <c r="O79" s="7"/>
      <c r="Q79" s="6"/>
      <c r="R79" s="7"/>
      <c r="T79" s="6"/>
      <c r="U79" s="7"/>
      <c r="X79" s="8" t="str">
        <f>HYPERLINK("https://github.com/OWASP/owasp-mastg/blob/master/Document/0x05g-Testing-Network-Communication.md#testing-endpoint-identify-verification-mstg-network-3", "Test Case")</f>
        <v>Test Case</v>
      </c>
      <c r="Y79" s="8" t="str">
        <f>HYPERLINK("https://github.com/OWASP/owasp-mastg/blob/master/Document/0x06g-Testing-Network-Communication.md#testing-endpoint-identity-verification-mstg-network-3", "Test Case")</f>
        <v>Test Case</v>
      </c>
    </row>
    <row r="80" spans="2:26" ht="55.15" customHeight="1" thickTop="1" thickBot="1">
      <c r="B80" s="4" t="s">
        <v>160</v>
      </c>
      <c r="C80" s="4" t="s">
        <v>161</v>
      </c>
      <c r="D80" s="5" t="s">
        <v>162</v>
      </c>
      <c r="F80" s="7"/>
      <c r="I80" s="7"/>
      <c r="L80" s="7"/>
      <c r="O80" s="7"/>
      <c r="R80" s="7"/>
      <c r="U80" s="7"/>
      <c r="X80" s="8" t="str">
        <f>HYPERLINK("https://github.com/OWASP/owasp-mastg/blob/master/Document/0x05g-Testing-Network-Communication.md#testing-custom-certificate-stores-and-certificate-pinning-mstg-network-4", "Test Case")</f>
        <v>Test Case</v>
      </c>
      <c r="Y80" s="8" t="str">
        <f>HYPERLINK("https://github.com/OWASP/owasp-mastg/blob/master/Document/0x06g-Testing-Network-Communication.md#testing-custom-certificate-stores-and-certificate-pinning-mstg-network-4", "Test Case")</f>
        <v>Test Case</v>
      </c>
    </row>
    <row r="81" spans="2:26" ht="55.15" customHeight="1" thickTop="1" thickBot="1">
      <c r="B81" s="4" t="s">
        <v>163</v>
      </c>
      <c r="C81" s="4" t="s">
        <v>164</v>
      </c>
      <c r="D81" s="5" t="s">
        <v>165</v>
      </c>
      <c r="F81" s="7"/>
      <c r="I81" s="7"/>
      <c r="L81" s="7"/>
      <c r="O81" s="7"/>
      <c r="R81" s="7"/>
      <c r="U81" s="7"/>
      <c r="W81" s="8" t="str">
        <f>HYPERLINK("https://github.com/OWASP/owasp-mastg/blob/master/Document/0x04f-Testing-Network-Communication.md#making-sure-that-critical-operations-use-secure-communication-channels-mstg-network-5", "Test Case")</f>
        <v>Test Case</v>
      </c>
    </row>
    <row r="82" spans="2:26" ht="55.15" customHeight="1" thickTop="1" thickBot="1">
      <c r="B82" s="4" t="s">
        <v>166</v>
      </c>
      <c r="C82" s="4" t="s">
        <v>167</v>
      </c>
      <c r="D82" s="5" t="s">
        <v>168</v>
      </c>
      <c r="F82" s="7"/>
      <c r="I82" s="7"/>
      <c r="L82" s="7"/>
      <c r="O82" s="7"/>
      <c r="R82" s="7"/>
      <c r="U82" s="7"/>
      <c r="X82" s="8" t="str">
        <f>HYPERLINK("https://github.com/OWASP/owasp-mastg/blob/master/Document/0x05g-Testing-Network-Communication.md#testing-the-security-provider-mstg-network-6", "Test Case")</f>
        <v>Test Case</v>
      </c>
    </row>
    <row r="83" spans="2:26" ht="15.75" thickTop="1"/>
    <row r="84" spans="2:26" ht="25.15" customHeight="1" thickBot="1">
      <c r="B84" s="11" t="s">
        <v>169</v>
      </c>
      <c r="C84" s="12"/>
      <c r="D84" s="12"/>
      <c r="E84" s="12"/>
      <c r="F84" s="12"/>
      <c r="G84" s="12"/>
      <c r="H84" s="12"/>
      <c r="I84" s="12"/>
      <c r="J84" s="12"/>
      <c r="K84" s="12"/>
      <c r="L84" s="12"/>
      <c r="M84" s="12"/>
      <c r="N84" s="12"/>
      <c r="O84" s="12"/>
      <c r="P84" s="12"/>
      <c r="Q84" s="12"/>
      <c r="R84" s="12"/>
      <c r="S84" s="12"/>
      <c r="T84" s="12"/>
      <c r="U84" s="12"/>
      <c r="V84" s="12"/>
      <c r="W84" s="12"/>
      <c r="X84" s="12"/>
      <c r="Y84" s="12"/>
      <c r="Z84" s="12"/>
    </row>
    <row r="86" spans="2:26">
      <c r="B86" s="3" t="s">
        <v>2</v>
      </c>
      <c r="C86" s="3" t="s">
        <v>3</v>
      </c>
      <c r="D86" s="3" t="s">
        <v>4</v>
      </c>
      <c r="E86" s="3" t="s">
        <v>5</v>
      </c>
      <c r="F86" s="3" t="s">
        <v>6</v>
      </c>
      <c r="G86" s="3" t="s">
        <v>7</v>
      </c>
      <c r="H86" s="3" t="s">
        <v>5</v>
      </c>
      <c r="I86" s="3" t="s">
        <v>6</v>
      </c>
      <c r="J86" s="3" t="s">
        <v>7</v>
      </c>
      <c r="K86" s="3" t="s">
        <v>5</v>
      </c>
      <c r="L86" s="3" t="s">
        <v>6</v>
      </c>
      <c r="M86" s="3" t="s">
        <v>7</v>
      </c>
      <c r="N86" s="3" t="s">
        <v>5</v>
      </c>
      <c r="O86" s="3" t="s">
        <v>6</v>
      </c>
      <c r="P86" s="3" t="s">
        <v>7</v>
      </c>
      <c r="Q86" s="3" t="s">
        <v>5</v>
      </c>
      <c r="R86" s="3" t="s">
        <v>6</v>
      </c>
      <c r="S86" s="3" t="s">
        <v>7</v>
      </c>
      <c r="T86" s="3" t="s">
        <v>5</v>
      </c>
      <c r="U86" s="3" t="s">
        <v>6</v>
      </c>
      <c r="V86" s="3" t="s">
        <v>7</v>
      </c>
      <c r="W86" s="3" t="s">
        <v>8</v>
      </c>
      <c r="X86" s="3" t="s">
        <v>9</v>
      </c>
      <c r="Y86" s="3" t="s">
        <v>10</v>
      </c>
      <c r="Z86" s="3" t="s">
        <v>11</v>
      </c>
    </row>
    <row r="87" spans="2:26" ht="15.75" thickBot="1"/>
    <row r="88" spans="2:26" ht="55.15" customHeight="1" thickTop="1" thickBot="1">
      <c r="B88" s="4" t="s">
        <v>170</v>
      </c>
      <c r="C88" s="4" t="s">
        <v>171</v>
      </c>
      <c r="D88" s="5" t="s">
        <v>172</v>
      </c>
      <c r="E88" s="6"/>
      <c r="F88" s="7"/>
      <c r="H88" s="6"/>
      <c r="I88" s="7"/>
      <c r="K88" s="6"/>
      <c r="L88" s="7"/>
      <c r="N88" s="6" t="s">
        <v>281</v>
      </c>
      <c r="O88" s="7"/>
      <c r="Q88" s="6"/>
      <c r="R88" s="7"/>
      <c r="T88" s="6" t="s">
        <v>281</v>
      </c>
      <c r="U88" s="7"/>
      <c r="X88" s="8" t="str">
        <f>HYPERLINK("https://github.com/OWASP/owasp-mastg/blob/master/Document/0x05h-Testing-Platform-Interaction.md#testing-app-permissions-mstg-platform-1", "Test Case")</f>
        <v>Test Case</v>
      </c>
      <c r="Y88" s="8" t="str">
        <f>HYPERLINK("https://github.com/OWASP/owasp-mastg/blob/master/Document/0x06h-Testing-Platform-Interaction.md#testing-app-permissions-mstg-platform-1", "Test Case")</f>
        <v>Test Case</v>
      </c>
    </row>
    <row r="89" spans="2:26" ht="55.15" customHeight="1" thickTop="1" thickBot="1">
      <c r="B89" s="4" t="s">
        <v>173</v>
      </c>
      <c r="C89" s="4" t="s">
        <v>174</v>
      </c>
      <c r="D89" s="5" t="s">
        <v>175</v>
      </c>
      <c r="E89" s="6"/>
      <c r="F89" s="7"/>
      <c r="H89" s="6"/>
      <c r="I89" s="7"/>
      <c r="K89" s="6"/>
      <c r="L89" s="7"/>
      <c r="N89" s="6"/>
      <c r="O89" s="7"/>
      <c r="Q89" s="6"/>
      <c r="R89" s="7"/>
      <c r="T89" s="6"/>
      <c r="U89" s="7"/>
      <c r="W89" s="8" t="str">
        <f>HYPERLINK("https://github.com/OWASP/owasp-mastg/blob/master/Document/0x04h-Testing-Code-Quality.md#injection-flaws-mstg-arch-2-and-mstg-platform-2", "Test Case")</f>
        <v>Test Case</v>
      </c>
      <c r="X89" s="8" t="str">
        <f>HYPERLINK("https://github.com/OWASP/owasp-mastg/blob/master/Document/0x05h-Testing-Platform-Interaction.md#testing-for-injection-flaws-mstg-platform-2", "Test Case")</f>
        <v>Test Case</v>
      </c>
    </row>
    <row r="90" spans="2:26" ht="55.15" customHeight="1" thickTop="1" thickBot="1">
      <c r="B90" s="4" t="s">
        <v>176</v>
      </c>
      <c r="C90" s="4" t="s">
        <v>177</v>
      </c>
      <c r="D90" s="5" t="s">
        <v>178</v>
      </c>
      <c r="E90" s="6"/>
      <c r="F90" s="7"/>
      <c r="H90" s="6"/>
      <c r="I90" s="7"/>
      <c r="K90" s="6"/>
      <c r="L90" s="7"/>
      <c r="N90" s="6"/>
      <c r="O90" s="7"/>
      <c r="Q90" s="6"/>
      <c r="R90" s="7"/>
      <c r="T90" s="6"/>
      <c r="U90" s="7"/>
      <c r="X90" s="8" t="str">
        <f>HYPERLINK("https://github.com/OWASP/owasp-mastg/blob/master/Document/0x05h-Testing-Platform-Interaction.md#testing-deep-links-mstg-platform-3", "Test Case")</f>
        <v>Test Case</v>
      </c>
      <c r="Y90" s="8" t="str">
        <f>HYPERLINK("https://github.com/OWASP/owasp-mastg/blob/master/Document/0x06h-Testing-Platform-Interaction.md#testing-custom-url-schemes-mstg-platform-3", "Test Case")</f>
        <v>Test Case</v>
      </c>
    </row>
    <row r="91" spans="2:26" ht="55.15" customHeight="1" thickTop="1" thickBot="1">
      <c r="B91" s="4" t="s">
        <v>179</v>
      </c>
      <c r="C91" s="4" t="s">
        <v>180</v>
      </c>
      <c r="D91" s="5" t="s">
        <v>181</v>
      </c>
      <c r="E91" s="6"/>
      <c r="F91" s="7"/>
      <c r="H91" s="6"/>
      <c r="I91" s="7"/>
      <c r="K91" s="6"/>
      <c r="L91" s="7"/>
      <c r="N91" s="6"/>
      <c r="O91" s="7"/>
      <c r="Q91" s="6"/>
      <c r="R91" s="7"/>
      <c r="T91" s="6"/>
      <c r="U91" s="7"/>
      <c r="X91" s="8" t="str">
        <f>HYPERLINK("https://github.com/OWASP/owasp-mastg/blob/master/Document/0x05h-Testing-Platform-Interaction.md#testing-for-sensitive-functionality-exposure-through-ipc-mstg-platform-4", "Test Case")</f>
        <v>Test Case</v>
      </c>
      <c r="Y91" s="8" t="str">
        <f>HYPERLINK("https://github.com/OWASP/owasp-mastg/blob/master/Document/0x06h-Testing-Platform-Interaction.md#testing-for-sensitive-functionality-exposure-through-ipc-mstg-platform-4", "Test Case")</f>
        <v>Test Case</v>
      </c>
    </row>
    <row r="92" spans="2:26" ht="55.15" customHeight="1" thickTop="1" thickBot="1">
      <c r="B92" s="4" t="s">
        <v>182</v>
      </c>
      <c r="C92" s="4" t="s">
        <v>183</v>
      </c>
      <c r="D92" s="5" t="s">
        <v>184</v>
      </c>
      <c r="E92" s="6"/>
      <c r="F92" s="7"/>
      <c r="H92" s="6" t="s">
        <v>281</v>
      </c>
      <c r="I92" s="7"/>
      <c r="K92" s="6"/>
      <c r="L92" s="7"/>
      <c r="N92" s="6"/>
      <c r="O92" s="7"/>
      <c r="Q92" s="6"/>
      <c r="R92" s="7"/>
      <c r="T92" s="6" t="s">
        <v>281</v>
      </c>
      <c r="U92" s="7"/>
      <c r="X92" s="8" t="str">
        <f>HYPERLINK("https://github.com/OWASP/owasp-mastg/blob/master/Document/0x05h-Testing-Platform-Interaction.md#testing-javascript-execution-in-webviews-mstg-platform-5", "Test Case")</f>
        <v>Test Case</v>
      </c>
      <c r="Y92" s="8" t="str">
        <f>HYPERLINK("https://github.com/OWASP/owasp-mastg/blob/master/Document/0x06h-Testing-Platform-Interaction.md#testing-ios-webviews-mstg-platform-5", "Test Case")</f>
        <v>Test Case</v>
      </c>
    </row>
    <row r="93" spans="2:26" ht="55.15" customHeight="1" thickTop="1" thickBot="1">
      <c r="B93" s="4" t="s">
        <v>185</v>
      </c>
      <c r="C93" s="4" t="s">
        <v>186</v>
      </c>
      <c r="D93" s="5" t="s">
        <v>187</v>
      </c>
      <c r="E93" s="6" t="s">
        <v>281</v>
      </c>
      <c r="F93" s="7"/>
      <c r="H93" s="6"/>
      <c r="I93" s="7"/>
      <c r="K93" s="6"/>
      <c r="L93" s="7"/>
      <c r="N93" s="6"/>
      <c r="O93" s="7"/>
      <c r="Q93" s="6"/>
      <c r="R93" s="7"/>
      <c r="T93" s="6" t="s">
        <v>281</v>
      </c>
      <c r="U93" s="7"/>
      <c r="X93" s="8" t="str">
        <f>HYPERLINK("https://github.com/OWASP/owasp-mastg/blob/master/Document/0x05h-Testing-Platform-Interaction.md#testing-webview-protocol-handlers-mstg-platform-6", "Test Case")</f>
        <v>Test Case</v>
      </c>
      <c r="Y93" s="8" t="str">
        <f>HYPERLINK("https://github.com/OWASP/owasp-mastg/blob/master/Document/0x06h-Testing-Platform-Interaction.md#testing-webview-protocol-handlers-mstg-platform-6", "Test Case")</f>
        <v>Test Case</v>
      </c>
    </row>
    <row r="94" spans="2:26" ht="55.15" customHeight="1" thickTop="1" thickBot="1">
      <c r="B94" s="4" t="s">
        <v>188</v>
      </c>
      <c r="C94" s="4" t="s">
        <v>189</v>
      </c>
      <c r="D94" s="5" t="s">
        <v>190</v>
      </c>
      <c r="E94" s="6"/>
      <c r="F94" s="7"/>
      <c r="H94" s="6"/>
      <c r="I94" s="7"/>
      <c r="K94" s="6"/>
      <c r="L94" s="7"/>
      <c r="N94" s="6"/>
      <c r="O94" s="7"/>
      <c r="Q94" s="6"/>
      <c r="R94" s="7"/>
      <c r="T94" s="6"/>
      <c r="U94" s="7"/>
      <c r="X94" s="8" t="str">
        <f>HYPERLINK("https://github.com/OWASP/owasp-mastg/blob/master/Document/0x05h-Testing-Platform-Interaction.md#determining-whether-java-objects-are-exposed-through-webviews-mstg-platform-7", "Test Case")</f>
        <v>Test Case</v>
      </c>
      <c r="Y94" s="8" t="str">
        <f>HYPERLINK("https://github.com/OWASP/owasp-mastg/blob/master/Document/0x06h-Testing-Platform-Interaction.md#determining-whether-native-methods-are-exposed-through-webviews-mstg-platform-7", "Test Case")</f>
        <v>Test Case</v>
      </c>
    </row>
    <row r="95" spans="2:26" ht="55.15" customHeight="1" thickTop="1" thickBot="1">
      <c r="B95" s="4" t="s">
        <v>191</v>
      </c>
      <c r="C95" s="4" t="s">
        <v>192</v>
      </c>
      <c r="D95" s="5" t="s">
        <v>193</v>
      </c>
      <c r="E95" s="6"/>
      <c r="F95" s="7"/>
      <c r="H95" s="6"/>
      <c r="I95" s="7"/>
      <c r="K95" s="6"/>
      <c r="L95" s="7"/>
      <c r="N95" s="6"/>
      <c r="O95" s="7"/>
      <c r="Q95" s="6"/>
      <c r="R95" s="7"/>
      <c r="T95" s="6"/>
      <c r="U95" s="7"/>
      <c r="X95" s="8" t="str">
        <f>HYPERLINK("https://github.com/OWASP/owasp-mastg/blob/master/Document/0x05h-Testing-Platform-Interaction.md#testing-object-persistence-mstg-platform-8", "Test Case")</f>
        <v>Test Case</v>
      </c>
      <c r="Y95" s="8" t="str">
        <f>HYPERLINK("https://github.com/OWASP/owasp-mastg/blob/master/Document/0x06h-Testing-Platform-Interaction.md#testing-object-persistence-mstg-platform-8", "Test Case")</f>
        <v>Test Case</v>
      </c>
    </row>
    <row r="96" spans="2:26" ht="55.15" customHeight="1" thickTop="1" thickBot="1">
      <c r="B96" s="4" t="s">
        <v>194</v>
      </c>
      <c r="C96" s="4" t="s">
        <v>195</v>
      </c>
      <c r="D96" s="5" t="s">
        <v>196</v>
      </c>
      <c r="F96" s="7" t="s">
        <v>281</v>
      </c>
      <c r="I96" s="7"/>
      <c r="L96" s="7"/>
      <c r="O96" s="7"/>
      <c r="R96" s="7"/>
      <c r="U96" s="7"/>
      <c r="X96" s="8" t="str">
        <f>HYPERLINK("https://github.com/OWASP/owasp-mastg/blob/master/Document/0x05h-Testing-Platform-Interaction.md#testing-for-overlay-attacks-mstg-platform-9", "Test Case")</f>
        <v>Test Case</v>
      </c>
    </row>
    <row r="97" spans="2:26" ht="55.15" customHeight="1" thickTop="1" thickBot="1">
      <c r="B97" s="4" t="s">
        <v>197</v>
      </c>
      <c r="C97" s="4" t="s">
        <v>198</v>
      </c>
      <c r="D97" s="5" t="s">
        <v>199</v>
      </c>
      <c r="F97" s="7"/>
      <c r="I97" s="7"/>
      <c r="L97" s="7"/>
      <c r="O97" s="7"/>
      <c r="R97" s="7"/>
      <c r="U97" s="7"/>
    </row>
    <row r="98" spans="2:26" ht="55.15" customHeight="1" thickTop="1" thickBot="1">
      <c r="B98" s="4" t="s">
        <v>200</v>
      </c>
      <c r="C98" s="4" t="s">
        <v>201</v>
      </c>
      <c r="D98" s="5" t="s">
        <v>202</v>
      </c>
      <c r="F98" s="7"/>
      <c r="I98" s="7"/>
      <c r="L98" s="7"/>
      <c r="O98" s="7"/>
      <c r="R98" s="7"/>
      <c r="U98" s="7"/>
    </row>
    <row r="99" spans="2:26" ht="15.75" thickTop="1"/>
    <row r="100" spans="2:26" ht="25.15" customHeight="1" thickBot="1">
      <c r="B100" s="11" t="s">
        <v>203</v>
      </c>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2" spans="2:26">
      <c r="B102" s="3" t="s">
        <v>2</v>
      </c>
      <c r="C102" s="3" t="s">
        <v>3</v>
      </c>
      <c r="D102" s="3" t="s">
        <v>4</v>
      </c>
      <c r="E102" s="3" t="s">
        <v>5</v>
      </c>
      <c r="F102" s="3" t="s">
        <v>6</v>
      </c>
      <c r="G102" s="3" t="s">
        <v>7</v>
      </c>
      <c r="H102" s="3" t="s">
        <v>5</v>
      </c>
      <c r="I102" s="3" t="s">
        <v>6</v>
      </c>
      <c r="J102" s="3" t="s">
        <v>7</v>
      </c>
      <c r="K102" s="3" t="s">
        <v>5</v>
      </c>
      <c r="L102" s="3" t="s">
        <v>6</v>
      </c>
      <c r="M102" s="3" t="s">
        <v>7</v>
      </c>
      <c r="N102" s="3" t="s">
        <v>5</v>
      </c>
      <c r="O102" s="3" t="s">
        <v>6</v>
      </c>
      <c r="P102" s="3" t="s">
        <v>7</v>
      </c>
      <c r="Q102" s="3" t="s">
        <v>5</v>
      </c>
      <c r="R102" s="3" t="s">
        <v>6</v>
      </c>
      <c r="S102" s="3" t="s">
        <v>7</v>
      </c>
      <c r="T102" s="3" t="s">
        <v>5</v>
      </c>
      <c r="U102" s="3" t="s">
        <v>6</v>
      </c>
      <c r="V102" s="3" t="s">
        <v>7</v>
      </c>
      <c r="W102" s="3" t="s">
        <v>8</v>
      </c>
      <c r="X102" s="3" t="s">
        <v>9</v>
      </c>
      <c r="Y102" s="3" t="s">
        <v>10</v>
      </c>
      <c r="Z102" s="3" t="s">
        <v>11</v>
      </c>
    </row>
    <row r="103" spans="2:26" ht="15.75" thickBot="1"/>
    <row r="104" spans="2:26" ht="55.15" customHeight="1" thickTop="1" thickBot="1">
      <c r="B104" s="4" t="s">
        <v>204</v>
      </c>
      <c r="C104" s="4" t="s">
        <v>205</v>
      </c>
      <c r="D104" s="5" t="s">
        <v>206</v>
      </c>
      <c r="E104" s="6"/>
      <c r="F104" s="7"/>
      <c r="H104" s="6"/>
      <c r="I104" s="7"/>
      <c r="K104" s="6"/>
      <c r="L104" s="7"/>
      <c r="N104" s="6"/>
      <c r="O104" s="7"/>
      <c r="Q104" s="6"/>
      <c r="R104" s="7"/>
      <c r="T104" s="6"/>
      <c r="U104" s="7"/>
      <c r="X104" s="8" t="str">
        <f>HYPERLINK("https://github.com/OWASP/owasp-mastg/blob/master/Document/0x05i-Testing-Code-Quality-and-Build-Settings.md#making-sure-that-the-app-is-properly-signed-mstg-code-1", "Test Case")</f>
        <v>Test Case</v>
      </c>
      <c r="Y104" s="8" t="str">
        <f>HYPERLINK("https://github.com/OWASP/owasp-mastg/blob/master/Document/0x06i-Testing-Code-Quality-and-Build-Settings.md#making-sure-that-the-app-is-properly-signed-mstg-code-1", "Test Case")</f>
        <v>Test Case</v>
      </c>
    </row>
    <row r="105" spans="2:26" ht="55.15" customHeight="1" thickTop="1" thickBot="1">
      <c r="B105" s="4" t="s">
        <v>207</v>
      </c>
      <c r="C105" s="4" t="s">
        <v>208</v>
      </c>
      <c r="D105" s="5" t="s">
        <v>209</v>
      </c>
      <c r="E105" s="6" t="s">
        <v>281</v>
      </c>
      <c r="F105" s="7"/>
      <c r="H105" s="6"/>
      <c r="I105" s="7"/>
      <c r="K105" s="6"/>
      <c r="L105" s="7"/>
      <c r="N105" s="6"/>
      <c r="O105" s="7"/>
      <c r="Q105" s="6"/>
      <c r="R105" s="7"/>
      <c r="T105" s="6"/>
      <c r="U105" s="7"/>
      <c r="X105" s="8" t="str">
        <f>HYPERLINK("https://github.com/OWASP/owasp-mastg/blob/master/Document/0x05i-Testing-Code-Quality-and-Build-Settings.md#testing-whether-the-app-is-debuggable-mstg-code-2", "Test Case")</f>
        <v>Test Case</v>
      </c>
      <c r="Y105" s="8" t="str">
        <f>HYPERLINK("https://github.com/OWASP/owasp-mastg/blob/master/Document/0x06i-Testing-Code-Quality-and-Build-Settings.md#determining-whether-the-app-is-debuggable-mstg-code-2", "Test Case")</f>
        <v>Test Case</v>
      </c>
    </row>
    <row r="106" spans="2:26" ht="55.15" customHeight="1" thickTop="1" thickBot="1">
      <c r="B106" s="4" t="s">
        <v>210</v>
      </c>
      <c r="C106" s="4" t="s">
        <v>211</v>
      </c>
      <c r="D106" s="5" t="s">
        <v>212</v>
      </c>
      <c r="E106" s="6"/>
      <c r="F106" s="7"/>
      <c r="H106" s="6"/>
      <c r="I106" s="7"/>
      <c r="K106" s="6"/>
      <c r="L106" s="7"/>
      <c r="N106" s="6"/>
      <c r="O106" s="7"/>
      <c r="Q106" s="6"/>
      <c r="R106" s="7"/>
      <c r="T106" s="6"/>
      <c r="U106" s="7"/>
      <c r="X106" s="8" t="str">
        <f>HYPERLINK("https://github.com/OWASP/owasp-mastg/blob/master/Document/0x05i-Testing-Code-Quality-and-Build-Settings.md#testing-for-debugging-symbols-mstg-code-3", "Test Case")</f>
        <v>Test Case</v>
      </c>
      <c r="Y106" s="8" t="str">
        <f>HYPERLINK("https://github.com/OWASP/owasp-mastg/blob/master/Document/0x06i-Testing-Code-Quality-and-Build-Settings.md#finding-debugging-symbols-mstg-code-3", "Test Case")</f>
        <v>Test Case</v>
      </c>
    </row>
    <row r="107" spans="2:26" ht="55.15" customHeight="1" thickTop="1" thickBot="1">
      <c r="B107" s="4" t="s">
        <v>213</v>
      </c>
      <c r="C107" s="4" t="s">
        <v>214</v>
      </c>
      <c r="D107" s="5" t="s">
        <v>215</v>
      </c>
      <c r="E107" s="6"/>
      <c r="F107" s="7"/>
      <c r="H107" s="6"/>
      <c r="I107" s="7"/>
      <c r="K107" s="6"/>
      <c r="L107" s="7"/>
      <c r="N107" s="6"/>
      <c r="O107" s="7"/>
      <c r="Q107" s="6"/>
      <c r="R107" s="7"/>
      <c r="T107" s="6"/>
      <c r="U107" s="7"/>
      <c r="X107" s="8" t="str">
        <f>HYPERLINK("https://github.com/OWASP/owasp-mastg/blob/master/Document/0x05i-Testing-Code-Quality-and-Build-Settings.md#testing-for-debugging-code-and-verbose-error-logging-mstg-code-4", "Test Case")</f>
        <v>Test Case</v>
      </c>
      <c r="Y107" s="8" t="str">
        <f>HYPERLINK("https://github.com/OWASP/owasp-mastg/blob/master/Document/0x06i-Testing-Code-Quality-and-Build-Settings.md#finding-debugging-code-and-verbose-error-logging-mstg-code-4", "Test Case")</f>
        <v>Test Case</v>
      </c>
    </row>
    <row r="108" spans="2:26" ht="55.15" customHeight="1" thickTop="1" thickBot="1">
      <c r="B108" s="4" t="s">
        <v>216</v>
      </c>
      <c r="C108" s="4" t="s">
        <v>217</v>
      </c>
      <c r="D108" s="5" t="s">
        <v>218</v>
      </c>
      <c r="E108" s="6" t="s">
        <v>281</v>
      </c>
      <c r="F108" s="7"/>
      <c r="H108" s="6"/>
      <c r="I108" s="7"/>
      <c r="K108" s="6" t="s">
        <v>281</v>
      </c>
      <c r="L108" s="7"/>
      <c r="N108" s="6"/>
      <c r="O108" s="7"/>
      <c r="Q108" s="6"/>
      <c r="R108" s="7"/>
      <c r="T108" s="6"/>
      <c r="U108" s="7"/>
      <c r="X108" s="8" t="str">
        <f>HYPERLINK("https://github.com/OWASP/owasp-mastg/blob/master/Document/0x05i-Testing-Code-Quality-and-Build-Settings.md#checking-for-weaknesses-in-third-party-libraries-mstg-code-5", "Test Case")</f>
        <v>Test Case</v>
      </c>
      <c r="Y108" s="8" t="str">
        <f>HYPERLINK("https://github.com/OWASP/owasp-mastg/blob/master/Document/0x06i-Testing-Code-Quality-and-Build-Settings.md#checking-for-weaknesses-in-third-party-libraries-mstg-code-5", "Test Case")</f>
        <v>Test Case</v>
      </c>
    </row>
    <row r="109" spans="2:26" ht="55.15" customHeight="1" thickTop="1" thickBot="1">
      <c r="B109" s="4" t="s">
        <v>219</v>
      </c>
      <c r="C109" s="4" t="s">
        <v>220</v>
      </c>
      <c r="D109" s="5" t="s">
        <v>221</v>
      </c>
      <c r="E109" s="6"/>
      <c r="F109" s="7"/>
      <c r="H109" s="6"/>
      <c r="I109" s="7"/>
      <c r="K109" s="6"/>
      <c r="L109" s="7"/>
      <c r="N109" s="6"/>
      <c r="O109" s="7"/>
      <c r="Q109" s="6"/>
      <c r="R109" s="7"/>
      <c r="T109" s="6"/>
      <c r="U109" s="7"/>
      <c r="X109" s="8" t="str">
        <f>HYPERLINK("https://github.com/OWASP/owasp-mastg/blob/master/Document/0x05i-Testing-Code-Quality-and-Build-Settings.md#testing-exception-handling-mstg-code-6-and-mstg-code-7", "Test Case")</f>
        <v>Test Case</v>
      </c>
      <c r="Y109" s="8" t="str">
        <f>HYPERLINK("https://github.com/OWASP/owasp-mastg/blob/master/Document/0x06i-Testing-Code-Quality-and-Build-Settings.md#testing-exception-handling-mstg-code-6", "Test Case")</f>
        <v>Test Case</v>
      </c>
    </row>
    <row r="110" spans="2:26" ht="55.15" customHeight="1" thickTop="1" thickBot="1">
      <c r="B110" s="4" t="s">
        <v>222</v>
      </c>
      <c r="C110" s="4" t="s">
        <v>223</v>
      </c>
      <c r="D110" s="5" t="s">
        <v>224</v>
      </c>
      <c r="E110" s="6"/>
      <c r="F110" s="7"/>
      <c r="H110" s="6"/>
      <c r="I110" s="7"/>
      <c r="K110" s="6"/>
      <c r="L110" s="7"/>
      <c r="N110" s="6"/>
      <c r="O110" s="7"/>
      <c r="Q110" s="6"/>
      <c r="R110" s="7"/>
      <c r="T110" s="6"/>
      <c r="U110" s="7"/>
      <c r="X110" s="8" t="str">
        <f>HYPERLINK("https://github.com/OWASP/owasp-mastg/blob/master/Document/0x05i-Testing-Code-Quality-and-Build-Settings.md#testing-exception-handling-mstg-code-6-and-mstg-code-7", "Test Case")</f>
        <v>Test Case</v>
      </c>
    </row>
    <row r="111" spans="2:26" ht="55.15" customHeight="1" thickTop="1" thickBot="1">
      <c r="B111" s="4" t="s">
        <v>225</v>
      </c>
      <c r="C111" s="4" t="s">
        <v>226</v>
      </c>
      <c r="D111" s="5" t="s">
        <v>227</v>
      </c>
      <c r="E111" s="6"/>
      <c r="F111" s="7"/>
      <c r="H111" s="6"/>
      <c r="I111" s="7"/>
      <c r="K111" s="6"/>
      <c r="L111" s="7"/>
      <c r="N111" s="6"/>
      <c r="O111" s="7"/>
      <c r="Q111" s="6"/>
      <c r="R111" s="7"/>
      <c r="T111" s="6"/>
      <c r="U111" s="7"/>
      <c r="W111" s="8" t="str">
        <f>HYPERLINK("https://github.com/OWASP/owasp-mastg/blob/master/Document/0x04h-Testing-Code-Quality.md#memory-corruption-bugs-mstg-code-8", "Test Case")</f>
        <v>Test Case</v>
      </c>
      <c r="X111" s="8" t="str">
        <f>HYPERLINK("https://github.com/OWASP/owasp-mastg/blob/master/Document/0x05i-Testing-Code-Quality-and-Build-Settings.md#memory-corruption-bugs-mstg-code-8", "Test Case")</f>
        <v>Test Case</v>
      </c>
      <c r="Y111" s="8" t="str">
        <f>HYPERLINK("https://github.com/OWASP/owasp-mastg/blob/master/Document/0x06i-Testing-Code-Quality-and-Build-Settings.md#memory-corruption-bugs-mstg-code-8", "Test Case")</f>
        <v>Test Case</v>
      </c>
    </row>
    <row r="112" spans="2:26" ht="55.15" customHeight="1" thickTop="1" thickBot="1">
      <c r="B112" s="4" t="s">
        <v>228</v>
      </c>
      <c r="C112" s="4" t="s">
        <v>229</v>
      </c>
      <c r="D112" s="5" t="s">
        <v>230</v>
      </c>
      <c r="E112" s="6"/>
      <c r="F112" s="7"/>
      <c r="H112" s="6"/>
      <c r="I112" s="7"/>
      <c r="K112" s="6"/>
      <c r="L112" s="7"/>
      <c r="N112" s="6"/>
      <c r="O112" s="7"/>
      <c r="Q112" s="6"/>
      <c r="R112" s="7"/>
      <c r="T112" s="6"/>
      <c r="U112" s="7"/>
      <c r="X112" s="8" t="str">
        <f>HYPERLINK("https://github.com/OWASP/owasp-mastg/blob/master/Document/0x05i-Testing-Code-Quality-and-Build-Settings.md#make-sure-that-free-security-features-are-activated-mstg-code-9", "Test Case")</f>
        <v>Test Case</v>
      </c>
      <c r="Y112" s="8" t="str">
        <f>HYPERLINK("https://github.com/OWASP/owasp-mastg/blob/master/Document/0x06i-Testing-Code-Quality-and-Build-Settings.md#make-sure-that-free-security-features-are-activated-mstg-code-9", "Test Case")</f>
        <v>Test Case</v>
      </c>
    </row>
    <row r="113" spans="2:26" ht="15.75" thickTop="1"/>
    <row r="114" spans="2:26" ht="25.15" customHeight="1" thickBot="1">
      <c r="B114" s="11" t="s">
        <v>231</v>
      </c>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6" spans="2:26">
      <c r="B116" s="3" t="s">
        <v>2</v>
      </c>
      <c r="C116" s="3" t="s">
        <v>3</v>
      </c>
      <c r="D116" s="3" t="s">
        <v>4</v>
      </c>
      <c r="E116" s="3" t="s">
        <v>5</v>
      </c>
      <c r="F116" s="3" t="s">
        <v>6</v>
      </c>
      <c r="G116" s="3" t="s">
        <v>7</v>
      </c>
      <c r="H116" s="3" t="s">
        <v>5</v>
      </c>
      <c r="I116" s="3" t="s">
        <v>6</v>
      </c>
      <c r="J116" s="3" t="s">
        <v>7</v>
      </c>
      <c r="K116" s="3" t="s">
        <v>5</v>
      </c>
      <c r="L116" s="3" t="s">
        <v>6</v>
      </c>
      <c r="M116" s="3" t="s">
        <v>7</v>
      </c>
      <c r="N116" s="3" t="s">
        <v>5</v>
      </c>
      <c r="O116" s="3" t="s">
        <v>6</v>
      </c>
      <c r="P116" s="3" t="s">
        <v>7</v>
      </c>
      <c r="Q116" s="3" t="s">
        <v>5</v>
      </c>
      <c r="R116" s="3" t="s">
        <v>6</v>
      </c>
      <c r="S116" s="3" t="s">
        <v>7</v>
      </c>
      <c r="T116" s="3" t="s">
        <v>5</v>
      </c>
      <c r="U116" s="3" t="s">
        <v>6</v>
      </c>
      <c r="V116" s="3" t="s">
        <v>7</v>
      </c>
      <c r="W116" s="3" t="s">
        <v>8</v>
      </c>
      <c r="X116" s="3" t="s">
        <v>9</v>
      </c>
      <c r="Y116" s="3" t="s">
        <v>10</v>
      </c>
      <c r="Z116" s="3" t="s">
        <v>11</v>
      </c>
    </row>
    <row r="117" spans="2:26" ht="15.75" thickBot="1"/>
    <row r="118" spans="2:26" ht="55.15" customHeight="1" thickTop="1" thickBot="1">
      <c r="B118" s="4" t="s">
        <v>232</v>
      </c>
      <c r="C118" s="4" t="s">
        <v>233</v>
      </c>
      <c r="D118" s="5" t="s">
        <v>234</v>
      </c>
      <c r="G118" s="9"/>
      <c r="J118" s="9"/>
      <c r="M118" s="9"/>
      <c r="P118" s="9"/>
      <c r="S118" s="9"/>
      <c r="V118" s="9"/>
      <c r="X118" s="8" t="str">
        <f>HYPERLINK("https://github.com/OWASP/owasp-mastg/blob/master/Document/0x05j-Testing-Resiliency-Against-Reverse-Engineering.md#testing-root-detection-mstg-resilience-1", "Test Case")</f>
        <v>Test Case</v>
      </c>
      <c r="Y118" s="8" t="str">
        <f>HYPERLINK("https://github.com/OWASP/owasp-mastg/blob/master/Document/0x06j-Testing-Resiliency-Against-Reverse-Engineering.md#jailbreak-detection-mstg-resilience-1", "Test Case")</f>
        <v>Test Case</v>
      </c>
    </row>
    <row r="119" spans="2:26" ht="55.15" customHeight="1" thickTop="1" thickBot="1">
      <c r="B119" s="4" t="s">
        <v>235</v>
      </c>
      <c r="C119" s="4" t="s">
        <v>236</v>
      </c>
      <c r="D119" s="5" t="s">
        <v>237</v>
      </c>
      <c r="G119" s="9"/>
      <c r="J119" s="9"/>
      <c r="M119" s="9"/>
      <c r="P119" s="9"/>
      <c r="S119" s="9"/>
      <c r="V119" s="9"/>
      <c r="X119" s="8" t="str">
        <f>HYPERLINK("https://github.com/OWASP/owasp-mastg/blob/master/Document/0x05j-Testing-Resiliency-Against-Reverse-Engineering.md#testing-anti-debugging-detection-mstg-resilience-2", "Test Case")</f>
        <v>Test Case</v>
      </c>
      <c r="Y119" s="8" t="str">
        <f>HYPERLINK("https://github.com/OWASP/owasp-mastg/blob/master/Document/0x06j-Testing-Resiliency-Against-Reverse-Engineering.md#testing-anti-debugging-detection-mstg-resilience-2", "Test Case")</f>
        <v>Test Case</v>
      </c>
    </row>
    <row r="120" spans="2:26" ht="55.15" customHeight="1" thickTop="1" thickBot="1">
      <c r="B120" s="4" t="s">
        <v>238</v>
      </c>
      <c r="C120" s="4" t="s">
        <v>239</v>
      </c>
      <c r="D120" s="5" t="s">
        <v>240</v>
      </c>
      <c r="G120" s="9"/>
      <c r="J120" s="9"/>
      <c r="M120" s="9"/>
      <c r="P120" s="9"/>
      <c r="S120" s="9"/>
      <c r="V120" s="9"/>
      <c r="X120" s="8" t="str">
        <f>HYPERLINK("https://github.com/OWASP/owasp-mastg/blob/master/Document/0x05j-Testing-Resiliency-Against-Reverse-Engineering.md#testing-file-integrity-checks-mstg-resilience-3", "Test Case")</f>
        <v>Test Case</v>
      </c>
      <c r="Y120" s="8" t="str">
        <f>HYPERLINK("https://github.com/OWASP/owasp-mastg/blob/master/Document/0x06j-Testing-Resiliency-Against-Reverse-Engineering.md#file-integrity-checks-mstg-resilience-3-and-mstg-resilience-11", "Test Case")</f>
        <v>Test Case</v>
      </c>
    </row>
    <row r="121" spans="2:26" ht="55.15" customHeight="1" thickTop="1" thickBot="1">
      <c r="B121" s="4" t="s">
        <v>241</v>
      </c>
      <c r="C121" s="4" t="s">
        <v>242</v>
      </c>
      <c r="D121" s="5" t="s">
        <v>243</v>
      </c>
      <c r="G121" s="9"/>
      <c r="J121" s="9"/>
      <c r="M121" s="9"/>
      <c r="P121" s="9"/>
      <c r="S121" s="9"/>
      <c r="V121" s="9"/>
      <c r="X121" s="8" t="str">
        <f>HYPERLINK("https://github.com/OWASP/owasp-mastg/blob/master/Document/0x05j-Testing-Resiliency-Against-Reverse-Engineering.md#testing-reverse-engineering-tools-detection-mstg-resilience-4", "Test Case")</f>
        <v>Test Case</v>
      </c>
      <c r="Y121" s="8" t="str">
        <f>HYPERLINK("https://github.com/OWASP/owasp-mastg/blob/master/Document/0x06j-Testing-Resiliency-Against-Reverse-Engineering.md#testing-reverse-engineering-tools-detection-mstg-resilience-4", "Test Case")</f>
        <v>Test Case</v>
      </c>
    </row>
    <row r="122" spans="2:26" ht="55.15" customHeight="1" thickTop="1" thickBot="1">
      <c r="B122" s="4" t="s">
        <v>244</v>
      </c>
      <c r="C122" s="4" t="s">
        <v>245</v>
      </c>
      <c r="D122" s="5" t="s">
        <v>246</v>
      </c>
      <c r="G122" s="9"/>
      <c r="J122" s="9"/>
      <c r="M122" s="9"/>
      <c r="P122" s="9"/>
      <c r="S122" s="9"/>
      <c r="V122" s="9"/>
      <c r="X122" s="8" t="str">
        <f>HYPERLINK("https://github.com/OWASP/owasp-mastg/blob/master/Document/0x05j-Testing-Resiliency-Against-Reverse-Engineering.md#testing-emulator-detection-mstg-resilience-5", "Test Case")</f>
        <v>Test Case</v>
      </c>
      <c r="Y122" s="8" t="str">
        <f>HYPERLINK("https://github.com/OWASP/owasp-mastg/blob/master/Document/0x06j-Testing-Resiliency-Against-Reverse-Engineering.md#testing-emulator-detection-mstg-resilience-5", "Test Case")</f>
        <v>Test Case</v>
      </c>
    </row>
    <row r="123" spans="2:26" ht="55.15" customHeight="1" thickTop="1" thickBot="1">
      <c r="B123" s="4" t="s">
        <v>247</v>
      </c>
      <c r="C123" s="4" t="s">
        <v>248</v>
      </c>
      <c r="D123" s="5" t="s">
        <v>249</v>
      </c>
      <c r="G123" s="9"/>
      <c r="J123" s="9"/>
      <c r="M123" s="9"/>
      <c r="P123" s="9"/>
      <c r="S123" s="9"/>
      <c r="V123" s="9"/>
      <c r="X123" s="8" t="str">
        <f>HYPERLINK("https://github.com/OWASP/owasp-mastg/blob/master/Document/0x05j-Testing-Resiliency-Against-Reverse-Engineering.md#testing-runtime-integrity-checks-mstg-resilience-6", "Test Case")</f>
        <v>Test Case</v>
      </c>
    </row>
    <row r="124" spans="2:26" ht="55.15" customHeight="1" thickTop="1" thickBot="1">
      <c r="B124" s="4" t="s">
        <v>250</v>
      </c>
      <c r="C124" s="4" t="s">
        <v>251</v>
      </c>
      <c r="D124" s="5" t="s">
        <v>252</v>
      </c>
      <c r="G124" s="9"/>
      <c r="J124" s="9"/>
      <c r="M124" s="9"/>
      <c r="P124" s="9"/>
      <c r="S124" s="9"/>
      <c r="V124" s="9"/>
    </row>
    <row r="125" spans="2:26" ht="55.15" customHeight="1" thickTop="1" thickBot="1">
      <c r="B125" s="4" t="s">
        <v>253</v>
      </c>
      <c r="C125" s="4" t="s">
        <v>254</v>
      </c>
      <c r="D125" s="5" t="s">
        <v>255</v>
      </c>
      <c r="G125" s="9"/>
      <c r="J125" s="9"/>
      <c r="M125" s="9"/>
      <c r="P125" s="9"/>
      <c r="S125" s="9"/>
      <c r="V125" s="9"/>
    </row>
    <row r="126" spans="2:26" ht="55.15" customHeight="1" thickTop="1" thickBot="1">
      <c r="B126" s="4" t="s">
        <v>256</v>
      </c>
      <c r="C126" s="4" t="s">
        <v>257</v>
      </c>
      <c r="D126" s="5" t="s">
        <v>258</v>
      </c>
      <c r="G126" s="9"/>
      <c r="J126" s="9"/>
      <c r="M126" s="9"/>
      <c r="P126" s="9"/>
      <c r="S126" s="9"/>
      <c r="V126" s="9"/>
      <c r="X126" s="8" t="str">
        <f>HYPERLINK("https://github.com/OWASP/owasp-mastg/blob/master/Document/0x05j-Testing-Resiliency-Against-Reverse-Engineering.md#testing-obfuscation-mstg-resilience-9", "Test Case")</f>
        <v>Test Case</v>
      </c>
      <c r="Y126" s="8" t="str">
        <f>HYPERLINK("https://github.com/OWASP/owasp-mastg/blob/master/Document/0x06j-Testing-Resiliency-Against-Reverse-Engineering.md#testing-obfuscation-mstg-resilience-9", "Test Case")</f>
        <v>Test Case</v>
      </c>
    </row>
    <row r="127" spans="2:26" ht="55.15" customHeight="1" thickTop="1" thickBot="1">
      <c r="B127" s="4" t="s">
        <v>259</v>
      </c>
      <c r="C127" s="4" t="s">
        <v>260</v>
      </c>
      <c r="D127" s="5" t="s">
        <v>261</v>
      </c>
      <c r="G127" s="9"/>
      <c r="J127" s="9"/>
      <c r="M127" s="9"/>
      <c r="P127" s="9"/>
      <c r="S127" s="9"/>
      <c r="V127" s="9"/>
      <c r="X127" s="8" t="str">
        <f>HYPERLINK("https://github.com/OWASP/owasp-mastg/blob/master/Document/0x05j-Testing-Resiliency-Against-Reverse-Engineering.md#testing-device-binding-mstg-resilience-10", "Test Case")</f>
        <v>Test Case</v>
      </c>
      <c r="Y127" s="8" t="str">
        <f>HYPERLINK("https://github.com/OWASP/owasp-mastg/blob/master/Document/0x06j-Testing-Resiliency-Against-Reverse-Engineering.md#device-binding-mstg-resilience-10", "Test Case")</f>
        <v>Test Case</v>
      </c>
    </row>
    <row r="128" spans="2:26" ht="55.15" customHeight="1" thickTop="1" thickBot="1">
      <c r="B128" s="4" t="s">
        <v>262</v>
      </c>
      <c r="C128" s="4" t="s">
        <v>263</v>
      </c>
      <c r="D128" s="5" t="s">
        <v>264</v>
      </c>
      <c r="G128" s="9" t="s">
        <v>281</v>
      </c>
      <c r="J128" s="9"/>
      <c r="M128" s="9"/>
      <c r="P128" s="9"/>
      <c r="S128" s="9"/>
      <c r="V128" s="9"/>
      <c r="Y128" s="8" t="str">
        <f>HYPERLINK("https://github.com/OWASP/owasp-mastg/blob/master/Document/0x06j-Testing-Resiliency-Against-Reverse-Engineering.md#file-integrity-checks-mstg-resilience-3-and-mstg-resilience-11", "Test Case")</f>
        <v>Test Case</v>
      </c>
    </row>
    <row r="129" spans="2:22" ht="55.15" customHeight="1" thickTop="1" thickBot="1">
      <c r="B129" s="4" t="s">
        <v>265</v>
      </c>
      <c r="C129" s="4" t="s">
        <v>266</v>
      </c>
      <c r="D129" s="5" t="s">
        <v>267</v>
      </c>
      <c r="G129" s="9"/>
      <c r="J129" s="9"/>
      <c r="M129" s="9"/>
      <c r="P129" s="9"/>
      <c r="S129" s="9"/>
      <c r="V129" s="9"/>
    </row>
    <row r="130" spans="2:22" ht="55.15" customHeight="1" thickTop="1" thickBot="1">
      <c r="B130" s="4" t="s">
        <v>268</v>
      </c>
      <c r="C130" s="4" t="s">
        <v>269</v>
      </c>
      <c r="D130" s="5" t="s">
        <v>270</v>
      </c>
      <c r="G130" s="9"/>
      <c r="J130" s="9"/>
      <c r="M130" s="9"/>
      <c r="P130" s="9"/>
      <c r="S130" s="9"/>
      <c r="V130" s="9"/>
    </row>
  </sheetData>
  <mergeCells count="15">
    <mergeCell ref="B73:Z73"/>
    <mergeCell ref="B84:Z84"/>
    <mergeCell ref="B100:Z100"/>
    <mergeCell ref="B114:Z114"/>
    <mergeCell ref="E8:G8"/>
    <mergeCell ref="H8:J8"/>
    <mergeCell ref="K8:M8"/>
    <mergeCell ref="N8:P8"/>
    <mergeCell ref="B2:C4"/>
    <mergeCell ref="B7:Z7"/>
    <mergeCell ref="B25:Z25"/>
    <mergeCell ref="B45:Z45"/>
    <mergeCell ref="B56:Z56"/>
    <mergeCell ref="T8:V8"/>
    <mergeCell ref="Q8:S8"/>
  </mergeCells>
  <conditionalFormatting sqref="Z12:Z401">
    <cfRule type="containsText" dxfId="2" priority="1" operator="containsText" text="Fail">
      <formula>NOT(ISERROR(SEARCH("Fail",Z12)))</formula>
    </cfRule>
    <cfRule type="containsText" dxfId="1" priority="2" operator="containsText" text="Pass">
      <formula>NOT(ISERROR(SEARCH("Pass",Z12)))</formula>
    </cfRule>
    <cfRule type="containsText" dxfId="0" priority="3" operator="containsText" text="N/A">
      <formula>NOT(ISERROR(SEARCH("N/A",Z12)))</formula>
    </cfRule>
  </conditionalFormatting>
  <dataValidations count="1">
    <dataValidation type="list" allowBlank="1" showInputMessage="1" showErrorMessage="1" sqref="Z12:Z23 Z29:Z43 Z49:Z54 Z60:Z71 Z77:Z82 Z88:Z98 Z104:Z112 Z118:Z130" xr:uid="{00000000-0002-0000-0000-000000000000}">
      <formula1>"Pass,Fail,N/A"</formula1>
    </dataValidation>
  </dataValidations>
  <pageMargins left="0.75" right="0.75" top="1" bottom="1" header="0.5" footer="0.5"/>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32"/>
  <sheetViews>
    <sheetView showGridLines="0" workbookViewId="0"/>
  </sheetViews>
  <sheetFormatPr baseColWidth="10" defaultColWidth="8.85546875" defaultRowHeight="15"/>
  <cols>
    <col min="2" max="2" width="10" customWidth="1"/>
    <col min="3" max="3" width="25" customWidth="1"/>
    <col min="4" max="4" width="80" customWidth="1"/>
    <col min="5" max="7" width="5" customWidth="1"/>
    <col min="8" max="11" width="10" customWidth="1"/>
  </cols>
  <sheetData>
    <row r="2" spans="2:11" ht="64.900000000000006" customHeight="1">
      <c r="B2" s="10"/>
      <c r="C2" s="10"/>
      <c r="D2" s="1" t="s">
        <v>0</v>
      </c>
    </row>
    <row r="3" spans="2:11">
      <c r="B3" s="10"/>
      <c r="C3" s="10"/>
      <c r="D3" s="2" t="str">
        <f>HYPERLINK("https://github.com/OWASP/owasp-mastg/releases/tag/v1.5.0", "OWASP MASTG v1.5.0 (commit: 3b9278f)")</f>
        <v>OWASP MASTG v1.5.0 (commit: 3b9278f)</v>
      </c>
    </row>
    <row r="4" spans="2:11">
      <c r="B4" s="10"/>
      <c r="C4" s="10"/>
      <c r="D4" s="2" t="str">
        <f>HYPERLINK("https://github.com/OWASP/owasp-masvs/releases/tag/v1.4.2", "OWASP MASVS v1.4.2 (commit: 2a8b582)")</f>
        <v>OWASP MASVS v1.4.2 (commit: 2a8b582)</v>
      </c>
    </row>
    <row r="8" spans="2:11" ht="25.15" customHeight="1">
      <c r="B8" s="11" t="s">
        <v>271</v>
      </c>
      <c r="C8" s="12"/>
      <c r="D8" s="12"/>
      <c r="E8" s="12"/>
      <c r="F8" s="12"/>
      <c r="G8" s="12"/>
      <c r="H8" s="12"/>
      <c r="I8" s="12"/>
      <c r="J8" s="12"/>
      <c r="K8" s="12"/>
    </row>
    <row r="10" spans="2:11">
      <c r="B10" s="17" t="s">
        <v>272</v>
      </c>
      <c r="C10" s="10"/>
      <c r="D10" s="10"/>
      <c r="E10" s="10"/>
      <c r="F10" s="10"/>
      <c r="G10" s="10"/>
      <c r="H10" s="10"/>
      <c r="I10" s="10"/>
      <c r="J10" s="10"/>
      <c r="K10" s="10"/>
    </row>
    <row r="12" spans="2:11">
      <c r="B12" t="str">
        <f>HYPERLINK("https://owasp.org/mas/", "https://owasp.org/mas/")</f>
        <v>https://owasp.org/mas/</v>
      </c>
    </row>
    <row r="14" spans="2:11">
      <c r="B14" s="17" t="s">
        <v>273</v>
      </c>
      <c r="C14" s="10"/>
      <c r="D14" s="10"/>
      <c r="E14" s="10"/>
      <c r="F14" s="10"/>
      <c r="G14" s="10"/>
      <c r="H14" s="10"/>
      <c r="I14" s="10"/>
      <c r="J14" s="10"/>
      <c r="K14" s="10"/>
    </row>
    <row r="16" spans="2:11">
      <c r="B16" t="str">
        <f>HYPERLINK("https://mas.owasp.org/MASTG/0x01-Foreword/", "https://mas.owasp.org/MASTG/0x01-Foreword/")</f>
        <v>https://mas.owasp.org/MASTG/0x01-Foreword/</v>
      </c>
    </row>
    <row r="18" spans="2:11">
      <c r="B18" s="17" t="s">
        <v>274</v>
      </c>
      <c r="C18" s="10"/>
      <c r="D18" s="10"/>
      <c r="E18" s="10"/>
      <c r="F18" s="10"/>
      <c r="G18" s="10"/>
      <c r="H18" s="10"/>
      <c r="I18" s="10"/>
      <c r="J18" s="10"/>
      <c r="K18" s="10"/>
    </row>
    <row r="20" spans="2:11">
      <c r="B20" t="str">
        <f>HYPERLINK("https://mas.owasp.org/MASVS/0x01-Foreword/", "https://mas.owasp.org/MASVS/0x01-Foreword/")</f>
        <v>https://mas.owasp.org/MASVS/0x01-Foreword/</v>
      </c>
    </row>
    <row r="22" spans="2:11" ht="25.15" customHeight="1">
      <c r="B22" s="11" t="s">
        <v>275</v>
      </c>
      <c r="C22" s="12"/>
      <c r="D22" s="12"/>
      <c r="E22" s="12"/>
      <c r="F22" s="12"/>
      <c r="G22" s="12"/>
      <c r="H22" s="12"/>
      <c r="I22" s="12"/>
      <c r="J22" s="12"/>
      <c r="K22" s="12"/>
    </row>
    <row r="24" spans="2:11">
      <c r="B24" s="17" t="s">
        <v>276</v>
      </c>
      <c r="C24" s="10"/>
      <c r="D24" s="10"/>
      <c r="E24" s="10"/>
      <c r="F24" s="10"/>
      <c r="G24" s="10"/>
      <c r="H24" s="10"/>
      <c r="I24" s="10"/>
      <c r="J24" s="10"/>
      <c r="K24" s="10"/>
    </row>
    <row r="26" spans="2:11">
      <c r="B26" t="str">
        <f>HYPERLINK("https://github.com/OWASP/owasp-mastg/discussions/categories/ideas", "https://github.com/OWASP/owasp-mastg/discussions/categories/ideas")</f>
        <v>https://github.com/OWASP/owasp-mastg/discussions/categories/ideas</v>
      </c>
    </row>
    <row r="28" spans="2:11" ht="25.15" customHeight="1">
      <c r="B28" s="11" t="s">
        <v>277</v>
      </c>
      <c r="C28" s="12"/>
      <c r="D28" s="12"/>
      <c r="E28" s="12"/>
      <c r="F28" s="12"/>
      <c r="G28" s="12"/>
      <c r="H28" s="12"/>
      <c r="I28" s="12"/>
      <c r="J28" s="12"/>
      <c r="K28" s="12"/>
    </row>
    <row r="30" spans="2:11">
      <c r="B30" s="17" t="s">
        <v>278</v>
      </c>
      <c r="C30" s="10"/>
      <c r="D30" s="10"/>
      <c r="E30" s="10"/>
      <c r="F30" s="10"/>
      <c r="G30" s="10"/>
      <c r="H30" s="10"/>
      <c r="I30" s="10"/>
      <c r="J30" s="10"/>
      <c r="K30" s="10"/>
    </row>
    <row r="32" spans="2:11">
      <c r="B32" t="str">
        <f>HYPERLINK("https://github.com/OWASP/owasp-mastg/blob/master/License.md", "https://github.com/OWASP/owasp-mastg/blob/master/License.md")</f>
        <v>https://github.com/OWASP/owasp-mastg/blob/master/License.md</v>
      </c>
    </row>
  </sheetData>
  <mergeCells count="9">
    <mergeCell ref="B22:K22"/>
    <mergeCell ref="B24:K24"/>
    <mergeCell ref="B28:K28"/>
    <mergeCell ref="B30:K30"/>
    <mergeCell ref="B2:C4"/>
    <mergeCell ref="B8:K8"/>
    <mergeCell ref="B10:K10"/>
    <mergeCell ref="B14:K14"/>
    <mergeCell ref="B18:K18"/>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Security Requirements</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Florian Müllner</cp:lastModifiedBy>
  <dcterms:created xsi:type="dcterms:W3CDTF">2022-09-06T08:30:55Z</dcterms:created>
  <dcterms:modified xsi:type="dcterms:W3CDTF">2023-05-14T13:11:42Z</dcterms:modified>
</cp:coreProperties>
</file>