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Niko\Desktop\Masterarbeit\UncertaintyImpactAnalysis\EvaluationData\"/>
    </mc:Choice>
  </mc:AlternateContent>
  <xr:revisionPtr revIDLastSave="0" documentId="13_ncr:1_{FD8A7DF5-5CC7-4EF4-AAA8-46A9B2544A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7" i="1"/>
  <c r="I9" i="1"/>
  <c r="I10" i="1"/>
  <c r="I11" i="1"/>
  <c r="I12" i="1"/>
  <c r="I13" i="1"/>
  <c r="I14" i="1"/>
  <c r="I16" i="1"/>
  <c r="I17" i="1"/>
  <c r="I18" i="1"/>
  <c r="I19" i="1"/>
  <c r="I20" i="1"/>
  <c r="I21" i="1"/>
  <c r="I22" i="1"/>
  <c r="I23" i="1"/>
  <c r="I25" i="1"/>
  <c r="I26" i="1"/>
  <c r="I27" i="1"/>
  <c r="I29" i="1"/>
  <c r="I30" i="1"/>
  <c r="F29" i="1"/>
  <c r="G29" i="1" s="1"/>
  <c r="G9" i="1"/>
  <c r="G15" i="1"/>
  <c r="G17" i="1"/>
  <c r="G22" i="1"/>
  <c r="G23" i="1"/>
  <c r="G25" i="1"/>
  <c r="F30" i="1"/>
  <c r="G30" i="1" s="1"/>
  <c r="F28" i="1"/>
  <c r="G28" i="1" s="1"/>
  <c r="F24" i="1"/>
  <c r="G24" i="1" s="1"/>
  <c r="F22" i="1"/>
  <c r="F19" i="1"/>
  <c r="G19" i="1" s="1"/>
  <c r="F18" i="1"/>
  <c r="G18" i="1" s="1"/>
  <c r="F15" i="1"/>
  <c r="F14" i="1"/>
  <c r="G14" i="1" s="1"/>
  <c r="F13" i="1"/>
  <c r="G13" i="1" s="1"/>
  <c r="F12" i="1"/>
  <c r="G12" i="1" s="1"/>
  <c r="F27" i="1"/>
  <c r="G27" i="1" s="1"/>
  <c r="F26" i="1"/>
  <c r="G26" i="1" s="1"/>
  <c r="F25" i="1"/>
  <c r="F23" i="1"/>
  <c r="F21" i="1"/>
  <c r="G21" i="1" s="1"/>
  <c r="F20" i="1"/>
  <c r="G20" i="1" s="1"/>
  <c r="F17" i="1"/>
  <c r="F16" i="1"/>
  <c r="G16" i="1" s="1"/>
  <c r="F11" i="1"/>
  <c r="G11" i="1" s="1"/>
  <c r="F10" i="1"/>
  <c r="G10" i="1" s="1"/>
  <c r="F9" i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K14" i="1"/>
  <c r="I4" i="1" s="1"/>
</calcChain>
</file>

<file path=xl/sharedStrings.xml><?xml version="1.0" encoding="utf-8"?>
<sst xmlns="http://schemas.openxmlformats.org/spreadsheetml/2006/main" count="157" uniqueCount="93">
  <si>
    <t>Architectural Element Type</t>
  </si>
  <si>
    <t>Amount in CWA Architecture (see PCM Models)</t>
  </si>
  <si>
    <t>System</t>
  </si>
  <si>
    <t>Hardware Resource</t>
  </si>
  <si>
    <t>Basic Component Type</t>
  </si>
  <si>
    <t>Basic Component Behaviour</t>
  </si>
  <si>
    <t>Communication Component</t>
  </si>
  <si>
    <t>Communication Resource</t>
  </si>
  <si>
    <t>System Interface</t>
  </si>
  <si>
    <t>Component Interface Instance</t>
  </si>
  <si>
    <t>Component Interface Type</t>
  </si>
  <si>
    <t>Usage Behaviour</t>
  </si>
  <si>
    <t>Component Instance</t>
  </si>
  <si>
    <t>ID</t>
  </si>
  <si>
    <t>Uncertainty Type</t>
  </si>
  <si>
    <t>CU1</t>
  </si>
  <si>
    <t>What is the distribution?</t>
  </si>
  <si>
    <t>CU2</t>
  </si>
  <si>
    <t>What data is persisted?</t>
  </si>
  <si>
    <t>CU3</t>
  </si>
  <si>
    <t>Where is data persisted?</t>
  </si>
  <si>
    <t>CU4</t>
  </si>
  <si>
    <t>How is data persisted?</t>
  </si>
  <si>
    <t>CU5</t>
  </si>
  <si>
    <t>Where is data processed?</t>
  </si>
  <si>
    <t>CU6</t>
  </si>
  <si>
    <t>What data is entered?</t>
  </si>
  <si>
    <t>CU7</t>
  </si>
  <si>
    <t>What data is provided?</t>
  </si>
  <si>
    <t>CU8</t>
  </si>
  <si>
    <t>What is the structure of the interface?</t>
  </si>
  <si>
    <t>CU9</t>
  </si>
  <si>
    <t>How is meta-data handled?</t>
  </si>
  <si>
    <t>CU10</t>
  </si>
  <si>
    <t>How long is data being stored?</t>
  </si>
  <si>
    <t>CU11</t>
  </si>
  <si>
    <t>How is user identification performed?</t>
  </si>
  <si>
    <t>CU12</t>
  </si>
  <si>
    <t>How is communicated?</t>
  </si>
  <si>
    <t>CU13</t>
  </si>
  <si>
    <t>Is data separation performed?</t>
  </si>
  <si>
    <t>CU14</t>
  </si>
  <si>
    <t>What data is logged?</t>
  </si>
  <si>
    <t>CU15</t>
  </si>
  <si>
    <t>What kind of storage is used?</t>
  </si>
  <si>
    <t>CU16</t>
  </si>
  <si>
    <t>Which authentication mechanisms are used?</t>
  </si>
  <si>
    <t>CU17</t>
  </si>
  <si>
    <t>Which UI pattern is used?</t>
  </si>
  <si>
    <t>CU18</t>
  </si>
  <si>
    <t>Which component is chosen?</t>
  </si>
  <si>
    <t>CU19</t>
  </si>
  <si>
    <t>Is input validated?</t>
  </si>
  <si>
    <t>CU20</t>
  </si>
  <si>
    <t>Where is deployed?</t>
  </si>
  <si>
    <t>CU21</t>
  </si>
  <si>
    <t>Is virtualization used?</t>
  </si>
  <si>
    <t>CU22</t>
  </si>
  <si>
    <t>Is the data anonymised?</t>
  </si>
  <si>
    <t>CU23</t>
  </si>
  <si>
    <t>Correct design for secure architecture?</t>
  </si>
  <si>
    <t>CU24</t>
  </si>
  <si>
    <t>Is the data to be persisted confidential?</t>
  </si>
  <si>
    <t>CU25</t>
  </si>
  <si>
    <t>Is communication intercepted?</t>
  </si>
  <si>
    <t>CU26</t>
  </si>
  <si>
    <t>Is data manipulated?</t>
  </si>
  <si>
    <t>CU27</t>
  </si>
  <si>
    <t>Is the component insecure due to software bugs?</t>
  </si>
  <si>
    <t>CU28</t>
  </si>
  <si>
    <t>Are SQL Injection performed?</t>
  </si>
  <si>
    <t>See Uncertainty_Template_CWA.xlsx 
for uncertainties</t>
  </si>
  <si>
    <t>Assignable Element Type</t>
  </si>
  <si>
    <t>ImpactOn Element Types</t>
  </si>
  <si>
    <t>TABLE 1:</t>
  </si>
  <si>
    <t>Sources:</t>
  </si>
  <si>
    <t xml:space="preserve">
Provided by :
cwa.uncertaintytype</t>
  </si>
  <si>
    <t xml:space="preserve"> ---</t>
  </si>
  <si>
    <t>Communcation Component, Component Instance</t>
  </si>
  <si>
    <t>Hardware Resouce</t>
  </si>
  <si>
    <r>
      <t># Affected Elements
(ImpactSet</t>
    </r>
    <r>
      <rPr>
        <sz val="10"/>
        <color theme="1"/>
        <rFont val="Calibri"/>
        <family val="2"/>
        <scheme val="minor"/>
      </rPr>
      <t>Template</t>
    </r>
    <r>
      <rPr>
        <sz val="11"/>
        <color theme="1"/>
        <rFont val="Calibri"/>
        <family val="2"/>
        <scheme val="minor"/>
      </rPr>
      <t>)</t>
    </r>
  </si>
  <si>
    <r>
      <t># Affected Elements
(ImpactSet</t>
    </r>
    <r>
      <rPr>
        <sz val="10"/>
        <color theme="1"/>
        <rFont val="Calibri"/>
        <family val="2"/>
        <scheme val="minor"/>
      </rPr>
      <t>UIA</t>
    </r>
    <r>
      <rPr>
        <sz val="11"/>
        <color theme="1"/>
        <rFont val="Calibri"/>
        <family val="2"/>
        <scheme val="minor"/>
      </rPr>
      <t>)</t>
    </r>
  </si>
  <si>
    <t>Calculated via AssignableElementType (Always = 1) + Amount of ImpactOn Element Type  (using the actual amount specified by TABLE 1 on the right site)</t>
  </si>
  <si>
    <t>Hardware Resource, Communication Component</t>
  </si>
  <si>
    <r>
      <t>r</t>
    </r>
    <r>
      <rPr>
        <sz val="10"/>
        <color theme="1"/>
        <rFont val="Calibri"/>
        <family val="2"/>
        <scheme val="minor"/>
      </rPr>
      <t>Template</t>
    </r>
  </si>
  <si>
    <r>
      <t>r</t>
    </r>
    <r>
      <rPr>
        <sz val="8"/>
        <color theme="1"/>
        <rFont val="Calibri"/>
        <family val="2"/>
        <scheme val="minor"/>
      </rPr>
      <t>uia</t>
    </r>
  </si>
  <si>
    <t xml:space="preserve"> n/a</t>
  </si>
  <si>
    <t>n/a</t>
  </si>
  <si>
    <t>Values result from counting pcm-based architectural elements</t>
  </si>
  <si>
    <t>(See cwa.allocation, cwa.repository, cwa.resourceenvironment, cwa.system, cwa.usagemodel)</t>
  </si>
  <si>
    <t xml:space="preserve">Following files:
Q4.2.uncertainty + cwa.uncertaintytype + all cwa-related architecture model 
-&gt; Execute Propagation
Result: Q4.2.uncertaintypropagation
</t>
  </si>
  <si>
    <t>n/a: No propagation algorithms avalable
-&gt; Needs to be enhanced in future</t>
  </si>
  <si>
    <t xml:space="preserve"> = # AffectedElement/n
where n=116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</si>
</sst>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4" borderId="0" xfId="0" applyFont="1" applyFill="1"/>
    <xf numFmtId="0" fontId="0" fillId="5" borderId="0" xfId="0" applyFill="1" applyAlignment="1">
      <alignment wrapText="1"/>
    </xf>
    <xf numFmtId="0" fontId="0" fillId="5" borderId="0" xfId="0" applyFill="1" applyAlignment="1">
      <alignment horizontal="center" vertical="center" wrapText="1"/>
    </xf>
    <xf numFmtId="0" fontId="1" fillId="6" borderId="0" xfId="0" applyFont="1" applyFill="1"/>
    <xf numFmtId="0" fontId="0" fillId="7" borderId="0" xfId="0" applyFill="1" applyAlignment="1">
      <alignment wrapText="1"/>
    </xf>
    <xf numFmtId="0" fontId="3" fillId="7" borderId="0" xfId="0" applyFont="1" applyFill="1" applyAlignment="1">
      <alignment horizontal="center" vertical="center" wrapText="1"/>
    </xf>
    <xf numFmtId="0" fontId="0" fillId="7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right" vertical="top" wrapText="1"/>
    </xf>
    <xf numFmtId="167" fontId="0" fillId="0" borderId="0" xfId="0" applyNumberFormat="1" applyAlignment="1">
      <alignment horizontal="right" vertical="top" wrapText="1"/>
    </xf>
    <xf numFmtId="0" fontId="0" fillId="8" borderId="0" xfId="0" applyFill="1" applyAlignment="1">
      <alignment horizontal="right" vertical="top" wrapText="1"/>
    </xf>
    <xf numFmtId="167" fontId="0" fillId="0" borderId="0" xfId="0" applyNumberFormat="1"/>
    <xf numFmtId="0" fontId="5" fillId="0" borderId="0" xfId="0" applyFont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topLeftCell="D6" zoomScale="85" zoomScaleNormal="85" workbookViewId="0">
      <selection activeCell="I38" sqref="I38"/>
    </sheetView>
  </sheetViews>
  <sheetFormatPr baseColWidth="10" defaultColWidth="9.140625" defaultRowHeight="15" x14ac:dyDescent="0.25"/>
  <cols>
    <col min="2" max="2" width="13.28515625" customWidth="1"/>
    <col min="3" max="3" width="53.140625" customWidth="1"/>
    <col min="4" max="4" width="45.85546875" customWidth="1"/>
    <col min="5" max="5" width="54.140625" customWidth="1"/>
    <col min="6" max="7" width="36.42578125" customWidth="1"/>
    <col min="8" max="8" width="34.85546875" customWidth="1"/>
    <col min="9" max="9" width="28.7109375" customWidth="1"/>
    <col min="10" max="10" width="34" customWidth="1"/>
    <col min="11" max="11" width="75.42578125" customWidth="1"/>
  </cols>
  <sheetData>
    <row r="1" spans="2:11" x14ac:dyDescent="0.25">
      <c r="J1" s="9" t="s">
        <v>74</v>
      </c>
    </row>
    <row r="2" spans="2:11" ht="45" customHeight="1" x14ac:dyDescent="0.25">
      <c r="B2" s="12" t="s">
        <v>13</v>
      </c>
      <c r="C2" s="12" t="s">
        <v>14</v>
      </c>
      <c r="D2" s="12" t="s">
        <v>72</v>
      </c>
      <c r="E2" s="12" t="s">
        <v>73</v>
      </c>
      <c r="F2" s="10" t="s">
        <v>80</v>
      </c>
      <c r="G2" s="11" t="s">
        <v>84</v>
      </c>
      <c r="H2" s="13" t="s">
        <v>81</v>
      </c>
      <c r="I2" s="14" t="s">
        <v>85</v>
      </c>
      <c r="J2" s="1" t="s">
        <v>0</v>
      </c>
      <c r="K2" s="1" t="s">
        <v>1</v>
      </c>
    </row>
    <row r="3" spans="2:11" x14ac:dyDescent="0.25">
      <c r="B3" t="s">
        <v>15</v>
      </c>
      <c r="C3" s="3" t="s">
        <v>16</v>
      </c>
      <c r="D3" s="3" t="s">
        <v>2</v>
      </c>
      <c r="E3" s="3" t="s">
        <v>78</v>
      </c>
      <c r="F3" s="16">
        <f>1+9+5</f>
        <v>15</v>
      </c>
      <c r="G3" s="18">
        <f>F3/$K$14</f>
        <v>0.12931034482758622</v>
      </c>
      <c r="H3" s="17" t="s">
        <v>86</v>
      </c>
      <c r="I3" s="17" t="s">
        <v>86</v>
      </c>
      <c r="J3" t="s">
        <v>2</v>
      </c>
      <c r="K3">
        <v>1</v>
      </c>
    </row>
    <row r="4" spans="2:11" x14ac:dyDescent="0.25">
      <c r="B4" t="s">
        <v>17</v>
      </c>
      <c r="C4" s="3" t="s">
        <v>18</v>
      </c>
      <c r="D4" s="3" t="s">
        <v>4</v>
      </c>
      <c r="E4" s="3" t="s">
        <v>3</v>
      </c>
      <c r="F4" s="17">
        <f>1+5</f>
        <v>6</v>
      </c>
      <c r="G4" s="18">
        <f t="shared" ref="G4:G30" si="0">F4/$K$14</f>
        <v>5.1724137931034482E-2</v>
      </c>
      <c r="H4" s="16">
        <v>2</v>
      </c>
      <c r="I4" s="20">
        <f>H4/$K$14</f>
        <v>1.7241379310344827E-2</v>
      </c>
      <c r="J4" t="s">
        <v>3</v>
      </c>
      <c r="K4">
        <v>5</v>
      </c>
    </row>
    <row r="5" spans="2:11" x14ac:dyDescent="0.25">
      <c r="B5" t="s">
        <v>19</v>
      </c>
      <c r="C5" s="3" t="s">
        <v>20</v>
      </c>
      <c r="D5" s="3" t="s">
        <v>3</v>
      </c>
      <c r="E5" s="3" t="s">
        <v>78</v>
      </c>
      <c r="F5" s="16">
        <f>1+9+5</f>
        <v>15</v>
      </c>
      <c r="G5" s="18">
        <f t="shared" si="0"/>
        <v>0.12931034482758622</v>
      </c>
      <c r="H5" s="16">
        <v>5</v>
      </c>
      <c r="I5" s="20">
        <f t="shared" ref="I5:I30" si="1">H5/$K$14</f>
        <v>4.3103448275862072E-2</v>
      </c>
      <c r="J5" t="s">
        <v>4</v>
      </c>
      <c r="K5">
        <v>10</v>
      </c>
    </row>
    <row r="6" spans="2:11" x14ac:dyDescent="0.25">
      <c r="B6" t="s">
        <v>21</v>
      </c>
      <c r="C6" s="3" t="s">
        <v>22</v>
      </c>
      <c r="D6" s="3" t="s">
        <v>4</v>
      </c>
      <c r="E6" s="3" t="s">
        <v>83</v>
      </c>
      <c r="F6" s="17">
        <f>1+5+9</f>
        <v>15</v>
      </c>
      <c r="G6" s="18">
        <f t="shared" si="0"/>
        <v>0.12931034482758622</v>
      </c>
      <c r="H6" s="17" t="s">
        <v>87</v>
      </c>
      <c r="I6" s="17" t="s">
        <v>86</v>
      </c>
      <c r="J6" t="s">
        <v>12</v>
      </c>
      <c r="K6">
        <v>6</v>
      </c>
    </row>
    <row r="7" spans="2:11" x14ac:dyDescent="0.25">
      <c r="B7" t="s">
        <v>23</v>
      </c>
      <c r="C7" s="4" t="s">
        <v>24</v>
      </c>
      <c r="D7" s="4" t="s">
        <v>3</v>
      </c>
      <c r="E7" s="4" t="s">
        <v>6</v>
      </c>
      <c r="F7" s="17">
        <f>1+9</f>
        <v>10</v>
      </c>
      <c r="G7" s="18">
        <f t="shared" si="0"/>
        <v>8.6206896551724144E-2</v>
      </c>
      <c r="H7" s="16">
        <v>4</v>
      </c>
      <c r="I7" s="20">
        <f t="shared" si="1"/>
        <v>3.4482758620689655E-2</v>
      </c>
      <c r="J7" t="s">
        <v>5</v>
      </c>
      <c r="K7">
        <v>20</v>
      </c>
    </row>
    <row r="8" spans="2:11" x14ac:dyDescent="0.25">
      <c r="B8" t="s">
        <v>25</v>
      </c>
      <c r="C8" s="3" t="s">
        <v>26</v>
      </c>
      <c r="D8" s="3" t="s">
        <v>8</v>
      </c>
      <c r="E8" s="3" t="s">
        <v>12</v>
      </c>
      <c r="F8" s="17">
        <f>1+6</f>
        <v>7</v>
      </c>
      <c r="G8" s="18">
        <f t="shared" si="0"/>
        <v>6.0344827586206899E-2</v>
      </c>
      <c r="H8" s="17" t="s">
        <v>87</v>
      </c>
      <c r="I8" s="17" t="s">
        <v>86</v>
      </c>
      <c r="J8" s="15" t="s">
        <v>6</v>
      </c>
      <c r="K8">
        <v>9</v>
      </c>
    </row>
    <row r="9" spans="2:11" x14ac:dyDescent="0.25">
      <c r="B9" t="s">
        <v>27</v>
      </c>
      <c r="C9" s="3" t="s">
        <v>28</v>
      </c>
      <c r="D9" s="3" t="s">
        <v>8</v>
      </c>
      <c r="E9" s="3" t="s">
        <v>77</v>
      </c>
      <c r="F9" s="16">
        <f>1</f>
        <v>1</v>
      </c>
      <c r="G9" s="18">
        <f t="shared" si="0"/>
        <v>8.6206896551724137E-3</v>
      </c>
      <c r="H9" s="16">
        <v>1</v>
      </c>
      <c r="I9" s="20">
        <f t="shared" si="1"/>
        <v>8.6206896551724137E-3</v>
      </c>
      <c r="J9" s="15" t="s">
        <v>7</v>
      </c>
      <c r="K9">
        <v>2</v>
      </c>
    </row>
    <row r="10" spans="2:11" x14ac:dyDescent="0.25">
      <c r="B10" t="s">
        <v>29</v>
      </c>
      <c r="C10" s="3" t="s">
        <v>30</v>
      </c>
      <c r="D10" s="3" t="s">
        <v>10</v>
      </c>
      <c r="E10" s="3" t="s">
        <v>77</v>
      </c>
      <c r="F10" s="16">
        <f>1</f>
        <v>1</v>
      </c>
      <c r="G10" s="18">
        <f t="shared" si="0"/>
        <v>8.6206896551724137E-3</v>
      </c>
      <c r="H10" s="17">
        <v>1</v>
      </c>
      <c r="I10" s="20">
        <f t="shared" si="1"/>
        <v>8.6206896551724137E-3</v>
      </c>
      <c r="J10" t="s">
        <v>8</v>
      </c>
      <c r="K10">
        <v>5</v>
      </c>
    </row>
    <row r="11" spans="2:11" x14ac:dyDescent="0.25">
      <c r="B11" t="s">
        <v>31</v>
      </c>
      <c r="C11" s="3" t="s">
        <v>32</v>
      </c>
      <c r="D11" s="3" t="s">
        <v>4</v>
      </c>
      <c r="E11" s="3" t="s">
        <v>77</v>
      </c>
      <c r="F11" s="16">
        <f>1</f>
        <v>1</v>
      </c>
      <c r="G11" s="18">
        <f t="shared" si="0"/>
        <v>8.6206896551724137E-3</v>
      </c>
      <c r="H11" s="16">
        <v>1</v>
      </c>
      <c r="I11" s="20">
        <f t="shared" si="1"/>
        <v>8.6206896551724137E-3</v>
      </c>
      <c r="J11" t="s">
        <v>9</v>
      </c>
      <c r="K11">
        <v>21</v>
      </c>
    </row>
    <row r="12" spans="2:11" x14ac:dyDescent="0.25">
      <c r="B12" t="s">
        <v>33</v>
      </c>
      <c r="C12" s="3" t="s">
        <v>34</v>
      </c>
      <c r="D12" s="3" t="s">
        <v>4</v>
      </c>
      <c r="E12" s="3" t="s">
        <v>3</v>
      </c>
      <c r="F12" s="17">
        <f>1+5</f>
        <v>6</v>
      </c>
      <c r="G12" s="18">
        <f t="shared" si="0"/>
        <v>5.1724137931034482E-2</v>
      </c>
      <c r="H12" s="17">
        <v>2</v>
      </c>
      <c r="I12" s="20">
        <f t="shared" si="1"/>
        <v>1.7241379310344827E-2</v>
      </c>
      <c r="J12" t="s">
        <v>10</v>
      </c>
      <c r="K12">
        <v>33</v>
      </c>
    </row>
    <row r="13" spans="2:11" x14ac:dyDescent="0.25">
      <c r="B13" t="s">
        <v>35</v>
      </c>
      <c r="C13" s="3" t="s">
        <v>36</v>
      </c>
      <c r="D13" s="3" t="s">
        <v>10</v>
      </c>
      <c r="E13" s="3" t="s">
        <v>8</v>
      </c>
      <c r="F13" s="17">
        <f>1+5</f>
        <v>6</v>
      </c>
      <c r="G13" s="18">
        <f t="shared" si="0"/>
        <v>5.1724137931034482E-2</v>
      </c>
      <c r="H13" s="19">
        <v>1</v>
      </c>
      <c r="I13" s="20">
        <f t="shared" si="1"/>
        <v>8.6206896551724137E-3</v>
      </c>
      <c r="J13" s="15" t="s">
        <v>11</v>
      </c>
      <c r="K13">
        <v>4</v>
      </c>
    </row>
    <row r="14" spans="2:11" x14ac:dyDescent="0.25">
      <c r="B14" t="s">
        <v>37</v>
      </c>
      <c r="C14" s="3" t="s">
        <v>38</v>
      </c>
      <c r="D14" s="3" t="s">
        <v>6</v>
      </c>
      <c r="E14" s="3" t="s">
        <v>79</v>
      </c>
      <c r="F14" s="17">
        <f>1+5</f>
        <v>6</v>
      </c>
      <c r="G14" s="18">
        <f t="shared" si="0"/>
        <v>5.1724137931034482E-2</v>
      </c>
      <c r="H14" s="17">
        <v>3</v>
      </c>
      <c r="I14" s="20">
        <f t="shared" si="1"/>
        <v>2.5862068965517241E-2</v>
      </c>
      <c r="K14" s="2">
        <f>SUM(K3:K13)</f>
        <v>116</v>
      </c>
    </row>
    <row r="15" spans="2:11" x14ac:dyDescent="0.25">
      <c r="B15" t="s">
        <v>39</v>
      </c>
      <c r="C15" s="3" t="s">
        <v>40</v>
      </c>
      <c r="D15" s="3" t="s">
        <v>12</v>
      </c>
      <c r="E15" s="3" t="s">
        <v>6</v>
      </c>
      <c r="F15" s="17">
        <f>1+9</f>
        <v>10</v>
      </c>
      <c r="G15" s="18">
        <f t="shared" si="0"/>
        <v>8.6206896551724144E-2</v>
      </c>
      <c r="H15" s="17" t="s">
        <v>87</v>
      </c>
      <c r="I15" s="17" t="s">
        <v>86</v>
      </c>
    </row>
    <row r="16" spans="2:11" x14ac:dyDescent="0.25">
      <c r="B16" t="s">
        <v>41</v>
      </c>
      <c r="C16" s="4" t="s">
        <v>42</v>
      </c>
      <c r="D16" s="4" t="s">
        <v>4</v>
      </c>
      <c r="E16" s="4" t="s">
        <v>77</v>
      </c>
      <c r="F16" s="16">
        <f>1</f>
        <v>1</v>
      </c>
      <c r="G16" s="18">
        <f t="shared" si="0"/>
        <v>8.6206896551724137E-3</v>
      </c>
      <c r="H16" s="17">
        <v>1</v>
      </c>
      <c r="I16" s="20">
        <f t="shared" si="1"/>
        <v>8.6206896551724137E-3</v>
      </c>
      <c r="J16" s="5"/>
      <c r="K16" s="5" t="s">
        <v>88</v>
      </c>
    </row>
    <row r="17" spans="1:11" x14ac:dyDescent="0.25">
      <c r="B17" t="s">
        <v>43</v>
      </c>
      <c r="C17" s="3" t="s">
        <v>44</v>
      </c>
      <c r="D17" s="3" t="s">
        <v>3</v>
      </c>
      <c r="E17" s="3" t="s">
        <v>77</v>
      </c>
      <c r="F17" s="16">
        <f>1</f>
        <v>1</v>
      </c>
      <c r="G17" s="18">
        <f t="shared" si="0"/>
        <v>8.6206896551724137E-3</v>
      </c>
      <c r="H17" s="17">
        <v>1</v>
      </c>
      <c r="I17" s="20">
        <f t="shared" si="1"/>
        <v>8.6206896551724137E-3</v>
      </c>
      <c r="K17" t="s">
        <v>89</v>
      </c>
    </row>
    <row r="18" spans="1:11" x14ac:dyDescent="0.25">
      <c r="B18" t="s">
        <v>45</v>
      </c>
      <c r="C18" s="3" t="s">
        <v>46</v>
      </c>
      <c r="D18" s="3" t="s">
        <v>10</v>
      </c>
      <c r="E18" s="3" t="s">
        <v>8</v>
      </c>
      <c r="F18" s="17">
        <f>1+5</f>
        <v>6</v>
      </c>
      <c r="G18" s="18">
        <f t="shared" si="0"/>
        <v>5.1724137931034482E-2</v>
      </c>
      <c r="H18" s="19">
        <v>1</v>
      </c>
      <c r="I18" s="20">
        <f t="shared" si="1"/>
        <v>8.6206896551724137E-3</v>
      </c>
    </row>
    <row r="19" spans="1:11" x14ac:dyDescent="0.25">
      <c r="B19" t="s">
        <v>47</v>
      </c>
      <c r="C19" s="3" t="s">
        <v>48</v>
      </c>
      <c r="D19" s="3" t="s">
        <v>2</v>
      </c>
      <c r="E19" s="3" t="s">
        <v>8</v>
      </c>
      <c r="F19" s="17">
        <f>1+5</f>
        <v>6</v>
      </c>
      <c r="G19" s="18">
        <f t="shared" si="0"/>
        <v>5.1724137931034482E-2</v>
      </c>
      <c r="H19" s="17">
        <v>6</v>
      </c>
      <c r="I19" s="20">
        <f t="shared" si="1"/>
        <v>5.1724137931034482E-2</v>
      </c>
    </row>
    <row r="20" spans="1:11" x14ac:dyDescent="0.25">
      <c r="B20" t="s">
        <v>49</v>
      </c>
      <c r="C20" s="3" t="s">
        <v>50</v>
      </c>
      <c r="D20" s="3" t="s">
        <v>2</v>
      </c>
      <c r="E20" s="3" t="s">
        <v>77</v>
      </c>
      <c r="F20" s="16">
        <f>1</f>
        <v>1</v>
      </c>
      <c r="G20" s="18">
        <f t="shared" si="0"/>
        <v>8.6206896551724137E-3</v>
      </c>
      <c r="H20" s="17">
        <v>1</v>
      </c>
      <c r="I20" s="20">
        <f t="shared" si="1"/>
        <v>8.6206896551724137E-3</v>
      </c>
    </row>
    <row r="21" spans="1:11" x14ac:dyDescent="0.25">
      <c r="B21" t="s">
        <v>51</v>
      </c>
      <c r="C21" s="3" t="s">
        <v>52</v>
      </c>
      <c r="D21" s="3" t="s">
        <v>8</v>
      </c>
      <c r="E21" s="3" t="s">
        <v>77</v>
      </c>
      <c r="F21" s="16">
        <f>1</f>
        <v>1</v>
      </c>
      <c r="G21" s="18">
        <f t="shared" si="0"/>
        <v>8.6206896551724137E-3</v>
      </c>
      <c r="H21" s="17">
        <v>1</v>
      </c>
      <c r="I21" s="20">
        <f t="shared" si="1"/>
        <v>8.6206896551724137E-3</v>
      </c>
    </row>
    <row r="22" spans="1:11" x14ac:dyDescent="0.25">
      <c r="B22" t="s">
        <v>53</v>
      </c>
      <c r="C22" s="3" t="s">
        <v>54</v>
      </c>
      <c r="D22" s="3" t="s">
        <v>3</v>
      </c>
      <c r="E22" s="3" t="s">
        <v>78</v>
      </c>
      <c r="F22" s="16">
        <f>1+9+5</f>
        <v>15</v>
      </c>
      <c r="G22" s="18">
        <f t="shared" si="0"/>
        <v>0.12931034482758622</v>
      </c>
      <c r="H22" s="17">
        <v>5</v>
      </c>
      <c r="I22" s="20">
        <f t="shared" si="1"/>
        <v>4.3103448275862072E-2</v>
      </c>
    </row>
    <row r="23" spans="1:11" x14ac:dyDescent="0.25">
      <c r="B23" t="s">
        <v>55</v>
      </c>
      <c r="C23" s="3" t="s">
        <v>56</v>
      </c>
      <c r="D23" s="3" t="s">
        <v>3</v>
      </c>
      <c r="E23" s="3" t="s">
        <v>77</v>
      </c>
      <c r="F23" s="16">
        <f>1</f>
        <v>1</v>
      </c>
      <c r="G23" s="18">
        <f t="shared" si="0"/>
        <v>8.6206896551724137E-3</v>
      </c>
      <c r="H23" s="17">
        <v>1</v>
      </c>
      <c r="I23" s="20">
        <f t="shared" si="1"/>
        <v>8.6206896551724137E-3</v>
      </c>
    </row>
    <row r="24" spans="1:11" x14ac:dyDescent="0.25">
      <c r="B24" t="s">
        <v>57</v>
      </c>
      <c r="C24" s="3" t="s">
        <v>58</v>
      </c>
      <c r="D24" s="3" t="s">
        <v>4</v>
      </c>
      <c r="E24" s="3" t="s">
        <v>10</v>
      </c>
      <c r="F24" s="17">
        <f>1+33</f>
        <v>34</v>
      </c>
      <c r="G24" s="18">
        <f t="shared" si="0"/>
        <v>0.29310344827586204</v>
      </c>
      <c r="H24" s="17" t="s">
        <v>87</v>
      </c>
      <c r="I24" s="17" t="s">
        <v>86</v>
      </c>
    </row>
    <row r="25" spans="1:11" x14ac:dyDescent="0.25">
      <c r="B25" t="s">
        <v>59</v>
      </c>
      <c r="C25" s="3" t="s">
        <v>60</v>
      </c>
      <c r="D25" s="3" t="s">
        <v>2</v>
      </c>
      <c r="E25" s="3" t="s">
        <v>77</v>
      </c>
      <c r="F25" s="16">
        <f>1</f>
        <v>1</v>
      </c>
      <c r="G25" s="18">
        <f t="shared" si="0"/>
        <v>8.6206896551724137E-3</v>
      </c>
      <c r="H25" s="17">
        <v>1</v>
      </c>
      <c r="I25" s="20">
        <f t="shared" si="1"/>
        <v>8.6206896551724137E-3</v>
      </c>
    </row>
    <row r="26" spans="1:11" x14ac:dyDescent="0.25">
      <c r="B26" t="s">
        <v>61</v>
      </c>
      <c r="C26" s="3" t="s">
        <v>62</v>
      </c>
      <c r="D26" s="3" t="s">
        <v>4</v>
      </c>
      <c r="E26" s="3" t="s">
        <v>77</v>
      </c>
      <c r="F26" s="16">
        <f>1</f>
        <v>1</v>
      </c>
      <c r="G26" s="18">
        <f t="shared" si="0"/>
        <v>8.6206896551724137E-3</v>
      </c>
      <c r="H26" s="17">
        <v>1</v>
      </c>
      <c r="I26" s="20">
        <f t="shared" si="1"/>
        <v>8.6206896551724137E-3</v>
      </c>
    </row>
    <row r="27" spans="1:11" x14ac:dyDescent="0.25">
      <c r="B27" t="s">
        <v>63</v>
      </c>
      <c r="C27" s="3" t="s">
        <v>64</v>
      </c>
      <c r="D27" s="3" t="s">
        <v>6</v>
      </c>
      <c r="E27" s="3" t="s">
        <v>77</v>
      </c>
      <c r="F27" s="16">
        <f>1</f>
        <v>1</v>
      </c>
      <c r="G27" s="18">
        <f t="shared" si="0"/>
        <v>8.6206896551724137E-3</v>
      </c>
      <c r="H27" s="17">
        <v>1</v>
      </c>
      <c r="I27" s="20">
        <f t="shared" si="1"/>
        <v>8.6206896551724137E-3</v>
      </c>
    </row>
    <row r="28" spans="1:11" x14ac:dyDescent="0.25">
      <c r="B28" t="s">
        <v>65</v>
      </c>
      <c r="C28" s="3" t="s">
        <v>66</v>
      </c>
      <c r="D28" s="3" t="s">
        <v>6</v>
      </c>
      <c r="E28" s="3" t="s">
        <v>9</v>
      </c>
      <c r="F28" s="17">
        <f>1+21</f>
        <v>22</v>
      </c>
      <c r="G28" s="18">
        <f t="shared" si="0"/>
        <v>0.18965517241379309</v>
      </c>
      <c r="H28" s="17" t="s">
        <v>87</v>
      </c>
      <c r="I28" s="17" t="s">
        <v>86</v>
      </c>
    </row>
    <row r="29" spans="1:11" ht="16.5" customHeight="1" x14ac:dyDescent="0.25">
      <c r="B29" t="s">
        <v>67</v>
      </c>
      <c r="C29" s="3" t="s">
        <v>68</v>
      </c>
      <c r="D29" s="3" t="s">
        <v>4</v>
      </c>
      <c r="E29" s="3" t="s">
        <v>77</v>
      </c>
      <c r="F29" s="17">
        <f>1</f>
        <v>1</v>
      </c>
      <c r="G29" s="18">
        <f t="shared" si="0"/>
        <v>8.6206896551724137E-3</v>
      </c>
      <c r="H29" s="17">
        <v>1</v>
      </c>
      <c r="I29" s="20">
        <f t="shared" si="1"/>
        <v>8.6206896551724137E-3</v>
      </c>
    </row>
    <row r="30" spans="1:11" x14ac:dyDescent="0.25">
      <c r="B30" t="s">
        <v>69</v>
      </c>
      <c r="C30" s="3" t="s">
        <v>70</v>
      </c>
      <c r="D30" s="3" t="s">
        <v>11</v>
      </c>
      <c r="E30" s="3" t="s">
        <v>9</v>
      </c>
      <c r="F30" s="17">
        <f>1+21</f>
        <v>22</v>
      </c>
      <c r="G30" s="18">
        <f t="shared" si="0"/>
        <v>0.18965517241379309</v>
      </c>
      <c r="H30" s="17">
        <v>2</v>
      </c>
      <c r="I30" s="20">
        <f t="shared" si="1"/>
        <v>1.7241379310344827E-2</v>
      </c>
    </row>
    <row r="31" spans="1:11" x14ac:dyDescent="0.25">
      <c r="F31" s="16"/>
    </row>
    <row r="32" spans="1:11" s="8" customFormat="1" ht="129.75" customHeight="1" x14ac:dyDescent="0.25">
      <c r="A32" s="8" t="s">
        <v>75</v>
      </c>
      <c r="B32" s="6" t="s">
        <v>71</v>
      </c>
      <c r="C32" s="6"/>
      <c r="D32" s="7" t="s">
        <v>76</v>
      </c>
      <c r="E32" s="7" t="s">
        <v>76</v>
      </c>
      <c r="F32" s="7" t="s">
        <v>82</v>
      </c>
      <c r="G32" s="7" t="s">
        <v>92</v>
      </c>
      <c r="H32" s="7" t="s">
        <v>90</v>
      </c>
      <c r="I32" s="7" t="s">
        <v>92</v>
      </c>
    </row>
    <row r="33" spans="8:9" ht="45" customHeight="1" x14ac:dyDescent="0.25">
      <c r="H33" s="21" t="s">
        <v>91</v>
      </c>
      <c r="I33" s="21"/>
    </row>
  </sheetData>
  <mergeCells count="2">
    <mergeCell ref="B32:C32"/>
    <mergeCell ref="H33:I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2022-01-29T16:07:13Z</dcterms:modified>
</cp:coreProperties>
</file>