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<sst xmlns="http://schemas.openxmlformats.org/spreadsheetml/2006/main" count="1043" uniqueCount="327">
  <si>
    <t>File opened</t>
  </si>
  <si>
    <t>2017-07-10 15:51:03</t>
  </si>
  <si>
    <t>Console s/n</t>
  </si>
  <si>
    <t>68C-571015</t>
  </si>
  <si>
    <t>Console ver</t>
  </si>
  <si>
    <t>Bluestem v.1.1.5</t>
  </si>
  <si>
    <t>Scripts ver</t>
  </si>
  <si>
    <t>2017.7  1.1.4, Apr 2017</t>
  </si>
  <si>
    <t>Head s/n</t>
  </si>
  <si>
    <t>68H-581021</t>
  </si>
  <si>
    <t>Head ver</t>
  </si>
  <si>
    <t>1.1.2</t>
  </si>
  <si>
    <t>Head cal</t>
  </si>
  <si>
    <t>{"co2bspan2": "0", "h2oaspanconc2": "0", "h2obspan1": "1.00053", "co2azero": "0.887674", "co2bspanconc2": "0", "co2aspan2b": "0.137794", "h2obspan2": "0", "co2bzero": "0.888736", "h2obspanconc1": "12.2", "h2obzero": "0.975516", "co2aspanconc2": "0", "h2obspan2b": "0", "chamberpressurezero": "2.49023", "ssa_ref": "34516.9", "h2oaspan1": "1.00076", "h2oazero": "0.975196", "co2bspan2b": "0.137627", "oxygen": "21", "flowazero": "0.30575", "tbzero": "0.0172558", "co2aspan2": "0", "ssb_ref": "37257.3", "tazero": "-0.0193024", "co2aspanconc1": "748.5", "h2oaspan2": "0", "co2bspan2a": "0.137851", "h2oaspanconc1": "12.2", "flowmeterzero": "1.00164", "h2oaspan2b": "0", "h2oaspan2a": "0", "co2aspan2a": "0.137763", "flowbzero": "0.24976", "h2obspan2a": "0", "h2obspanconc2": "0", "co2bspanconc1": "748.5", "co2bspan1": "0.998375", "co2aspan1": "1.00023"}</t>
  </si>
  <si>
    <t>Chamber type</t>
  </si>
  <si>
    <t>6800-01</t>
  </si>
  <si>
    <t>Chamber s/n</t>
  </si>
  <si>
    <t>MPF-551109</t>
  </si>
  <si>
    <t>Chamber rev</t>
  </si>
  <si>
    <t>0</t>
  </si>
  <si>
    <t>Chamber cal</t>
  </si>
  <si>
    <t>Fluorometer</t>
  </si>
  <si>
    <t>Flr. Version</t>
  </si>
  <si>
    <t>15:51:03</t>
  </si>
  <si>
    <t>Stability Definition: H2O_d.Meas2:Slp&lt;0.8 Std&lt;0.05	CO2_d.Meas2:Slp&lt;2 Std&lt;0.2	Tleaf.Meas:Slp&lt;0.2 Std&lt;0.02	FLUOR.FlrLS:Slp&lt;60 Std&lt;3</t>
  </si>
  <si>
    <t>SysConst:AvgTime</t>
  </si>
  <si>
    <t>4</t>
  </si>
  <si>
    <t>SysConst:Oxygen</t>
  </si>
  <si>
    <t>21</t>
  </si>
  <si>
    <t>SysConst:Chamber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</si>
  <si>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</si>
  <si>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</si>
  <si>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</si>
  <si>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</si>
  <si>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</si>
  <si>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</si>
  <si>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</si>
  <si>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</si>
  <si>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</si>
  <si>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</si>
  <si>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</si>
  <si>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</si>
  <si>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</si>
  <si>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</si>
  <si>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</si>
  <si>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</si>
  <si>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</si>
  <si>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</si>
  <si>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</si>
  <si>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</si>
  <si>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</si>
  <si>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</si>
  <si>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</si>
  <si>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</si>
  <si>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</si>
  <si>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</si>
  <si>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</si>
  <si>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</si>
  <si>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</si>
  <si>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</si>
  <si>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</si>
  <si>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</si>
  <si>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</si>
  <si>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0 761 1140 1400 1530</t>
  </si>
  <si>
    <t>LeakConst:Fs_true</t>
  </si>
  <si>
    <t>0 707 1071 1430 1860</t>
  </si>
  <si>
    <t>LeakConst:leak_wt</t>
  </si>
  <si>
    <t>Sys</t>
  </si>
  <si>
    <t>GasEx</t>
  </si>
  <si>
    <t>Leak</t>
  </si>
  <si>
    <t>LeafQ</t>
  </si>
  <si>
    <t>Const</t>
  </si>
  <si>
    <t>Meas</t>
  </si>
  <si>
    <t>Meas2</t>
  </si>
  <si>
    <t>FlrLS</t>
  </si>
  <si>
    <t>FlrStats</t>
  </si>
  <si>
    <t>Raw</t>
  </si>
  <si>
    <t>Status2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</si>
  <si>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</si>
  <si>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</si>
  <si>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</si>
  <si>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</si>
  <si>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</si>
  <si>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</si>
  <si>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</si>
  <si>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</si>
  <si>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</si>
  <si>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</si>
  <si>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</si>
  <si>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</si>
  <si>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</si>
  <si>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</si>
  <si>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</si>
  <si>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</si>
  <si>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</si>
  <si>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</si>
  <si>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</si>
  <si>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</si>
  <si>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</si>
  <si>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</si>
  <si>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</si>
  <si>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</si>
  <si>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</si>
  <si>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</si>
  <si>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</si>
  <si>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</si>
  <si>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</si>
  <si>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</si>
  <si>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</si>
  <si>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</si>
  <si>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</si>
  <si>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</si>
  <si>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</si>
  <si>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</si>
  <si>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</si>
  <si>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</si>
  <si>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</si>
  <si>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</si>
  <si>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</si>
  <si>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</si>
  <si>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</si>
  <si>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</si>
  <si>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</si>
  <si>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</si>
  <si>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</si>
  <si>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</si>
  <si>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</si>
  <si>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</si>
  <si>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</si>
  <si>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</si>
  <si>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</si>
  <si>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</si>
  <si>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</si>
  <si>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</si>
  <si>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</si>
  <si>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</si>
  <si>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</si>
  <si>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</si>
  <si>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</si>
  <si>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</si>
  <si>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</si>
  <si>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</si>
  <si>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</si>
  <si>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</si>
  <si>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</si>
  <si>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</si>
  <si>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</si>
  <si>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</si>
  <si>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</si>
  <si>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</si>
  <si>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</si>
  <si>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</si>
  <si>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</si>
  <si>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</si>
  <si>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</si>
  <si>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</si>
  <si>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</si>
  <si>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</si>
  <si>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</si>
  <si>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</si>
  <si>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</si>
  <si>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</si>
  <si>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</si>
  <si>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</si>
  <si>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F_avg</t>
  </si>
  <si>
    <t>dF/dt</t>
  </si>
  <si>
    <t>dF_dc/dt</t>
  </si>
  <si>
    <t>F_dc_avg</t>
  </si>
  <si>
    <t>period</t>
  </si>
  <si>
    <t>Vflow</t>
  </si>
  <si>
    <t>VPchamber</t>
  </si>
  <si>
    <t>abs_c_a</t>
  </si>
  <si>
    <t>abs_c_b</t>
  </si>
  <si>
    <t>abs_h_a</t>
  </si>
  <si>
    <t>abs_h_b</t>
  </si>
  <si>
    <t>Wc_a</t>
  </si>
  <si>
    <t>Wc_b</t>
  </si>
  <si>
    <t>Wco_a</t>
  </si>
  <si>
    <t>Wco_b</t>
  </si>
  <si>
    <t>Ww_a</t>
  </si>
  <si>
    <t>Ww_b</t>
  </si>
  <si>
    <t>Wwo_a</t>
  </si>
  <si>
    <t>Wwo_b</t>
  </si>
  <si>
    <t>Flow_a_v</t>
  </si>
  <si>
    <t>Flow_b_v</t>
  </si>
  <si>
    <t>leaf_t_v</t>
  </si>
  <si>
    <t>leaf2_t_v</t>
  </si>
  <si>
    <t>TleafJunction</t>
  </si>
  <si>
    <t>TleafJunction2</t>
  </si>
  <si>
    <t>Console_RH</t>
  </si>
  <si>
    <t>Console_T</t>
  </si>
  <si>
    <t>Console_H2O</t>
  </si>
  <si>
    <t>Fan_%</t>
  </si>
  <si>
    <t>Flow_%</t>
  </si>
  <si>
    <t>Pump</t>
  </si>
  <si>
    <t>chopper_t_pwm_v</t>
  </si>
  <si>
    <t>heatx_t_pwm_v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</si>
  <si>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</si>
  <si>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</si>
  <si>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</si>
  <si>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</si>
  <si>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</si>
  <si>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</si>
  <si>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</si>
  <si>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</si>
  <si>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</si>
  <si>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</si>
  <si>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</si>
  <si>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</si>
  <si>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</si>
  <si>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</si>
  <si>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</si>
  <si>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</si>
  <si>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</si>
  <si>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</si>
  <si>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</si>
  <si>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</si>
  <si>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</si>
  <si>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</si>
  <si>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</si>
  <si>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</si>
  <si>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</si>
  <si>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</si>
  <si>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</si>
  <si>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</si>
  <si>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</si>
  <si>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Tleaf:MN</t>
  </si>
  <si>
    <t>Tleaf:SLP</t>
  </si>
  <si>
    <t>Tleaf:SD</t>
  </si>
  <si>
    <t>Tleaf:OK</t>
  </si>
  <si>
    <t>Stable</t>
  </si>
  <si>
    <t>Total</t>
  </si>
  <si>
    <t>State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</si>
  <si>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</si>
  <si>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</si>
  <si>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</si>
  <si>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</si>
  <si>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</si>
  <si>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</si>
  <si>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</si>
  <si>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</si>
  <si>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</si>
  <si>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</si>
  <si>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</si>
  <si>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</si>
  <si>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</si>
  <si>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</si>
  <si>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</si>
  <si>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</si>
  <si>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</si>
  <si>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</si>
  <si>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</si>
  <si>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</si>
  <si>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</si>
  <si>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</si>
  <si>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</si>
  <si>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</si>
  <si>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</si>
  <si>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</si>
  <si>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</si>
  <si>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</si>
  <si>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</si>
  <si>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</si>
  <si>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</si>
  <si>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</si>
  <si>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</si>
  <si>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</si>
  <si>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</si>
  <si>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</si>
  <si>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</si>
  <si>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</si>
  <si>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</si>
  <si>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</si>
  <si>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</si>
  <si>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</si>
  <si>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</si>
  <si>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</si>
  <si>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</si>
  <si>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</si>
  <si>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</si>
  <si>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</si>
  <si>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</si>
  <si>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</si>
  <si>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</si>
  <si>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</si>
  <si>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</si>
  <si>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V</t>
  </si>
  <si>
    <t>mg</t>
  </si>
  <si>
    <t>hrs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</si>
  <si>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</si>
  <si>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</si>
  <si>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</si>
  <si>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</si>
  <si>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</si>
  <si>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</si>
  <si>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°C min⁻¹</t>
  </si>
  <si>
    <t>20170709 16:10:52</t>
  </si>
  <si>
    <t>0: Broadleaf</t>
  </si>
  <si>
    <t>16:10:14</t>
  </si>
  <si>
    <t>2/4</t>
  </si>
  <si>
    <t>5</t>
  </si>
  <si>
    <t>11111111</t>
  </si>
  <si>
    <t>oooooooo</t>
  </si>
  <si>
    <t>off</t>
  </si>
  <si>
    <t>20170709 16:10:54</t>
  </si>
  <si>
    <t>20170709 16:28:11</t>
  </si>
  <si>
    <t>16:12:24</t>
  </si>
  <si>
    <t>4/4</t>
  </si>
  <si>
    <t>20170709 16:29:41</t>
  </si>
  <si>
    <t>20170709 16:31:12</t>
  </si>
  <si>
    <t>20170709 16:32:51</t>
  </si>
  <si>
    <t>20170709 16:34:21</t>
  </si>
  <si>
    <t>20170709 16:35:52</t>
  </si>
  <si>
    <t>20170709 16:37:22</t>
  </si>
  <si>
    <t>3/4</t>
  </si>
  <si>
    <t>20170709 16:38:56</t>
  </si>
  <si>
    <t>20170709 16:40:26</t>
  </si>
  <si>
    <t>20170709 16:41:57</t>
  </si>
  <si>
    <t>20170709 16:43:28</t>
  </si>
  <si>
    <t>20170709 16:44:58</t>
  </si>
  <si>
    <t>20170709 16:46:29</t>
  </si>
  <si>
    <t>20170709 16:47:59</t>
  </si>
  <si>
    <t>20170709 16:49:33</t>
  </si>
  <si>
    <t>20170709 16:51:11</t>
  </si>
  <si>
    <t>20170709 16:53:13</t>
  </si>
  <si>
    <t>20170709 17:02:19</t>
  </si>
  <si>
    <t>20170709 17:02:20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</si>
</sst>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K61"/>
  <sheetViews>
    <sheetView tabSelected="1" workbookViewId="0"/>
  </sheetViews>
  <sheetFormatPr defaultRowHeight="15"/>
  <sheetData>
    <row r="2" spans="1:2">
      <c r="A2" t="s">
        <v>25</v>
      </c>
      <c r="B2" t="s">
        <v>26</v>
      </c>
    </row>
    <row r="3" spans="1:2">
      <c r="A3" t="s">
        <v>27</v>
      </c>
      <c r="B3" t="s">
        <v>28</v>
      </c>
    </row>
    <row r="4" spans="1:2">
      <c r="A4" t="s">
        <v>29</v>
      </c>
      <c r="B4" t="s">
        <v>15</v>
      </c>
    </row>
    <row r="5" spans="1:2">
      <c r="A5" t="s">
        <v>30</v>
      </c>
      <c r="B5">
        <v>2</v>
      </c>
    </row>
    <row r="6" spans="1:2">
      <c r="A6" t="s">
        <v>31</v>
      </c>
      <c r="B6">
        <v>0</v>
      </c>
    </row>
    <row r="7" spans="1:2">
      <c r="A7" t="s">
        <v>32</v>
      </c>
      <c r="B7">
        <v>1</v>
      </c>
    </row>
    <row r="8" spans="1:2">
      <c r="A8" t="s">
        <v>33</v>
      </c>
      <c r="B8">
        <v>0</v>
      </c>
    </row>
    <row r="9" spans="1:2">
      <c r="A9" t="s">
        <v>34</v>
      </c>
      <c r="B9">
        <v>0</v>
      </c>
    </row>
    <row r="10" spans="1:2">
      <c r="A10" t="s">
        <v>35</v>
      </c>
      <c r="B10" t="s">
        <v>36</v>
      </c>
    </row>
    <row r="11" spans="1:2">
      <c r="A11" t="s">
        <v>37</v>
      </c>
      <c r="B11" t="s">
        <v>38</v>
      </c>
    </row>
    <row r="12" spans="1:2">
      <c r="A12" t="s">
        <v>39</v>
      </c>
      <c r="B12">
        <v>0.49</v>
      </c>
    </row>
    <row r="13" spans="1:2">
      <c r="A13" t="s">
        <v>40</v>
      </c>
      <c r="B13">
        <v>0.84</v>
      </c>
    </row>
    <row r="14" spans="1:2">
      <c r="A14" t="s">
        <v>41</v>
      </c>
      <c r="B14">
        <v>0.7</v>
      </c>
    </row>
    <row r="15" spans="1:2">
      <c r="A15" t="s">
        <v>42</v>
      </c>
      <c r="B15">
        <v>0.87</v>
      </c>
    </row>
    <row r="16" spans="1:2">
      <c r="A16" t="s">
        <v>43</v>
      </c>
      <c r="B16">
        <v>0.75</v>
      </c>
    </row>
    <row r="17" spans="1:2">
      <c r="A17" t="s">
        <v>44</v>
      </c>
      <c r="B17">
        <v>0.84</v>
      </c>
    </row>
    <row r="18" spans="1:2">
      <c r="A18" t="s">
        <v>45</v>
      </c>
      <c r="B18">
        <v>0.87</v>
      </c>
    </row>
    <row r="19" spans="1:2">
      <c r="A19" t="s">
        <v>46</v>
      </c>
      <c r="B19">
        <v>0.39</v>
      </c>
    </row>
    <row r="20" spans="1:2">
      <c r="A20" t="s">
        <v>47</v>
      </c>
      <c r="B20">
        <v>0.18</v>
      </c>
    </row>
    <row r="21" spans="1:2">
      <c r="A21" t="s">
        <v>48</v>
      </c>
      <c r="B21">
        <v>0.23</v>
      </c>
    </row>
    <row r="22" spans="1:2">
      <c r="A22" t="s">
        <v>49</v>
      </c>
      <c r="B22">
        <v>0.26</v>
      </c>
    </row>
    <row r="23" spans="1:2">
      <c r="A23" t="s">
        <v>50</v>
      </c>
      <c r="B23">
        <v>0.21</v>
      </c>
    </row>
    <row r="24" spans="1:2">
      <c r="A24" t="s">
        <v>51</v>
      </c>
      <c r="B24">
        <v>0.19</v>
      </c>
    </row>
    <row r="25" spans="1:2">
      <c r="A25" t="s">
        <v>52</v>
      </c>
      <c r="B25">
        <v>0.25</v>
      </c>
    </row>
    <row r="26" spans="1:2">
      <c r="A26" t="s">
        <v>53</v>
      </c>
      <c r="B26">
        <v>1</v>
      </c>
    </row>
    <row r="27" spans="1:2">
      <c r="A27" t="s">
        <v>54</v>
      </c>
      <c r="B27">
        <v>0</v>
      </c>
    </row>
    <row r="28" spans="1:2">
      <c r="A28" t="s">
        <v>55</v>
      </c>
      <c r="B28">
        <v>0</v>
      </c>
    </row>
    <row r="29" spans="1:2">
      <c r="A29" t="s">
        <v>56</v>
      </c>
      <c r="B29">
        <v>0</v>
      </c>
    </row>
    <row r="30" spans="1:2">
      <c r="A30" t="s">
        <v>57</v>
      </c>
      <c r="B30">
        <v>0</v>
      </c>
    </row>
    <row r="31" spans="1:2">
      <c r="A31" t="s">
        <v>58</v>
      </c>
      <c r="B31">
        <v>-6276</v>
      </c>
    </row>
    <row r="32" spans="1:2">
      <c r="A32" t="s">
        <v>59</v>
      </c>
      <c r="B32">
        <v>6.6</v>
      </c>
    </row>
    <row r="33" spans="1:193">
      <c r="A33" t="s">
        <v>60</v>
      </c>
      <c r="B33">
        <v>1.709e-05</v>
      </c>
    </row>
    <row r="34" spans="1:193">
      <c r="A34" t="s">
        <v>61</v>
      </c>
      <c r="B34">
        <v>3.11</v>
      </c>
    </row>
    <row r="35" spans="1:193">
      <c r="A35" t="s">
        <v>62</v>
      </c>
      <c r="B35" t="s">
        <v>63</v>
      </c>
    </row>
    <row r="36" spans="1:193">
      <c r="A36" t="s">
        <v>64</v>
      </c>
      <c r="B36" t="s">
        <v>65</v>
      </c>
    </row>
    <row r="37" spans="1:193">
      <c r="A37" t="s">
        <v>66</v>
      </c>
      <c r="B37">
        <v>2</v>
      </c>
    </row>
    <row r="38" spans="1:193">
      <c r="A38" t="s">
        <v>67</v>
      </c>
      <c r="B38" t="s">
        <v>67</v>
      </c>
      <c r="C38" t="s">
        <v>67</v>
      </c>
      <c r="D38" t="s">
        <v>67</v>
      </c>
      <c r="E38" t="s">
        <v>68</v>
      </c>
      <c r="F38" t="s">
        <v>68</v>
      </c>
      <c r="G38" t="s">
        <v>68</v>
      </c>
      <c r="H38" t="s">
        <v>68</v>
      </c>
      <c r="I38" t="s">
        <v>68</v>
      </c>
      <c r="J38" t="s">
        <v>68</v>
      </c>
      <c r="K38" t="s">
        <v>68</v>
      </c>
      <c r="L38" t="s">
        <v>68</v>
      </c>
      <c r="M38" t="s">
        <v>68</v>
      </c>
      <c r="N38" t="s">
        <v>68</v>
      </c>
      <c r="O38" t="s">
        <v>68</v>
      </c>
      <c r="P38" t="s">
        <v>68</v>
      </c>
      <c r="Q38" t="s">
        <v>68</v>
      </c>
      <c r="R38" t="s">
        <v>68</v>
      </c>
      <c r="S38" t="s">
        <v>68</v>
      </c>
      <c r="T38" t="s">
        <v>68</v>
      </c>
      <c r="U38" t="s">
        <v>68</v>
      </c>
      <c r="V38" t="s">
        <v>68</v>
      </c>
      <c r="W38" t="s">
        <v>68</v>
      </c>
      <c r="X38" t="s">
        <v>68</v>
      </c>
      <c r="Y38" t="s">
        <v>68</v>
      </c>
      <c r="Z38" t="s">
        <v>68</v>
      </c>
      <c r="AA38" t="s">
        <v>68</v>
      </c>
      <c r="AB38" t="s">
        <v>68</v>
      </c>
      <c r="AC38" t="s">
        <v>68</v>
      </c>
      <c r="AD38" t="s">
        <v>68</v>
      </c>
      <c r="AE38" t="s">
        <v>69</v>
      </c>
      <c r="AF38" t="s">
        <v>69</v>
      </c>
      <c r="AG38" t="s">
        <v>69</v>
      </c>
      <c r="AH38" t="s">
        <v>69</v>
      </c>
      <c r="AI38" t="s">
        <v>69</v>
      </c>
      <c r="AJ38" t="s">
        <v>70</v>
      </c>
      <c r="AK38" t="s">
        <v>70</v>
      </c>
      <c r="AL38" t="s">
        <v>70</v>
      </c>
      <c r="AM38" t="s">
        <v>70</v>
      </c>
      <c r="AN38" t="s">
        <v>71</v>
      </c>
      <c r="AO38" t="s">
        <v>71</v>
      </c>
      <c r="AP38" t="s">
        <v>71</v>
      </c>
      <c r="AQ38" t="s">
        <v>72</v>
      </c>
      <c r="AR38" t="s">
        <v>72</v>
      </c>
      <c r="AS38" t="s">
        <v>72</v>
      </c>
      <c r="AT38" t="s">
        <v>72</v>
      </c>
      <c r="AU38" t="s">
        <v>72</v>
      </c>
      <c r="AV38" t="s">
        <v>72</v>
      </c>
      <c r="AW38" t="s">
        <v>72</v>
      </c>
      <c r="AX38" t="s">
        <v>72</v>
      </c>
      <c r="AY38" t="s">
        <v>72</v>
      </c>
      <c r="AZ38" t="s">
        <v>72</v>
      </c>
      <c r="BA38" t="s">
        <v>72</v>
      </c>
      <c r="BB38" t="s">
        <v>72</v>
      </c>
      <c r="BC38" t="s">
        <v>72</v>
      </c>
      <c r="BD38" t="s">
        <v>72</v>
      </c>
      <c r="BE38" t="s">
        <v>73</v>
      </c>
      <c r="BF38" t="s">
        <v>73</v>
      </c>
      <c r="BG38" t="s">
        <v>73</v>
      </c>
      <c r="BH38" t="s">
        <v>73</v>
      </c>
      <c r="BI38" t="s">
        <v>73</v>
      </c>
      <c r="BJ38" t="s">
        <v>73</v>
      </c>
      <c r="BK38" t="s">
        <v>73</v>
      </c>
      <c r="BL38" t="s">
        <v>73</v>
      </c>
      <c r="BM38" t="s">
        <v>73</v>
      </c>
      <c r="BN38" t="s">
        <v>73</v>
      </c>
      <c r="BO38" t="s">
        <v>73</v>
      </c>
      <c r="BP38" t="s">
        <v>73</v>
      </c>
      <c r="BQ38" t="s">
        <v>74</v>
      </c>
      <c r="BR38" t="s">
        <v>74</v>
      </c>
      <c r="BS38" t="s">
        <v>74</v>
      </c>
      <c r="BT38" t="s">
        <v>74</v>
      </c>
      <c r="BU38" t="s">
        <v>74</v>
      </c>
      <c r="BV38" t="s">
        <v>74</v>
      </c>
      <c r="BW38" t="s">
        <v>74</v>
      </c>
      <c r="BX38" t="s">
        <v>74</v>
      </c>
      <c r="BY38" t="s">
        <v>74</v>
      </c>
      <c r="BZ38" t="s">
        <v>74</v>
      </c>
      <c r="CA38" t="s">
        <v>74</v>
      </c>
      <c r="CB38" t="s">
        <v>74</v>
      </c>
      <c r="CC38" t="s">
        <v>74</v>
      </c>
      <c r="CD38" t="s">
        <v>74</v>
      </c>
      <c r="CE38" t="s">
        <v>74</v>
      </c>
      <c r="CF38" t="s">
        <v>74</v>
      </c>
      <c r="CG38" t="s">
        <v>75</v>
      </c>
      <c r="CH38" t="s">
        <v>75</v>
      </c>
      <c r="CI38" t="s">
        <v>75</v>
      </c>
      <c r="CJ38" t="s">
        <v>75</v>
      </c>
      <c r="CK38" t="s">
        <v>75</v>
      </c>
      <c r="CL38" t="s">
        <v>76</v>
      </c>
      <c r="CM38" t="s">
        <v>76</v>
      </c>
      <c r="CN38" t="s">
        <v>76</v>
      </c>
      <c r="CO38" t="s">
        <v>76</v>
      </c>
      <c r="CP38" t="s">
        <v>76</v>
      </c>
      <c r="CQ38" t="s">
        <v>76</v>
      </c>
      <c r="CR38" t="s">
        <v>76</v>
      </c>
      <c r="CS38" t="s">
        <v>76</v>
      </c>
      <c r="CT38" t="s">
        <v>76</v>
      </c>
      <c r="CU38" t="s">
        <v>76</v>
      </c>
      <c r="CV38" t="s">
        <v>76</v>
      </c>
      <c r="CW38" t="s">
        <v>76</v>
      </c>
      <c r="CX38" t="s">
        <v>76</v>
      </c>
      <c r="CY38" t="s">
        <v>76</v>
      </c>
      <c r="CZ38" t="s">
        <v>76</v>
      </c>
      <c r="DA38" t="s">
        <v>76</v>
      </c>
      <c r="DB38" t="s">
        <v>76</v>
      </c>
      <c r="DC38" t="s">
        <v>76</v>
      </c>
      <c r="DD38" t="s">
        <v>77</v>
      </c>
      <c r="DE38" t="s">
        <v>77</v>
      </c>
      <c r="DF38" t="s">
        <v>77</v>
      </c>
      <c r="DG38" t="s">
        <v>77</v>
      </c>
      <c r="DH38" t="s">
        <v>77</v>
      </c>
      <c r="DI38" t="s">
        <v>77</v>
      </c>
      <c r="DJ38" t="s">
        <v>77</v>
      </c>
      <c r="DK38" t="s">
        <v>77</v>
      </c>
      <c r="DL38" t="s">
        <v>77</v>
      </c>
      <c r="DM38" t="s">
        <v>77</v>
      </c>
      <c r="DN38" t="s">
        <v>77</v>
      </c>
      <c r="DO38" t="s">
        <v>77</v>
      </c>
      <c r="DP38" t="s">
        <v>77</v>
      </c>
      <c r="DQ38" t="s">
        <v>77</v>
      </c>
      <c r="DR38" t="s">
        <v>77</v>
      </c>
      <c r="DS38" t="s">
        <v>77</v>
      </c>
      <c r="DT38" t="s">
        <v>77</v>
      </c>
      <c r="DU38" t="s">
        <v>77</v>
      </c>
      <c r="DV38" t="s">
        <v>77</v>
      </c>
      <c r="DW38" t="s">
        <v>78</v>
      </c>
      <c r="DX38" t="s">
        <v>78</v>
      </c>
      <c r="DY38" t="s">
        <v>78</v>
      </c>
      <c r="DZ38" t="s">
        <v>78</v>
      </c>
      <c r="EA38" t="s">
        <v>78</v>
      </c>
      <c r="EB38" t="s">
        <v>78</v>
      </c>
      <c r="EC38" t="s">
        <v>78</v>
      </c>
      <c r="ED38" t="s">
        <v>78</v>
      </c>
      <c r="EE38" t="s">
        <v>78</v>
      </c>
      <c r="EF38" t="s">
        <v>79</v>
      </c>
      <c r="EG38" t="s">
        <v>79</v>
      </c>
      <c r="EH38" t="s">
        <v>79</v>
      </c>
      <c r="EI38" t="s">
        <v>79</v>
      </c>
      <c r="EJ38" t="s">
        <v>79</v>
      </c>
      <c r="EK38" t="s">
        <v>79</v>
      </c>
      <c r="EL38" t="s">
        <v>79</v>
      </c>
      <c r="EM38" t="s">
        <v>79</v>
      </c>
      <c r="EN38" t="s">
        <v>79</v>
      </c>
      <c r="EO38" t="s">
        <v>79</v>
      </c>
      <c r="EP38" t="s">
        <v>79</v>
      </c>
      <c r="EQ38" t="s">
        <v>79</v>
      </c>
      <c r="ER38" t="s">
        <v>79</v>
      </c>
      <c r="ES38" t="s">
        <v>79</v>
      </c>
      <c r="ET38" t="s">
        <v>79</v>
      </c>
      <c r="EU38" t="s">
        <v>79</v>
      </c>
      <c r="EV38" t="s">
        <v>79</v>
      </c>
      <c r="EW38" t="s">
        <v>79</v>
      </c>
      <c r="EX38" t="s">
        <v>79</v>
      </c>
      <c r="EY38" t="s">
        <v>80</v>
      </c>
      <c r="EZ38" t="s">
        <v>80</v>
      </c>
      <c r="FA38" t="s">
        <v>80</v>
      </c>
      <c r="FB38" t="s">
        <v>80</v>
      </c>
      <c r="FC38" t="s">
        <v>80</v>
      </c>
      <c r="FD38" t="s">
        <v>80</v>
      </c>
      <c r="FE38" t="s">
        <v>80</v>
      </c>
      <c r="FF38" t="s">
        <v>80</v>
      </c>
      <c r="FG38" t="s">
        <v>80</v>
      </c>
      <c r="FH38" t="s">
        <v>80</v>
      </c>
      <c r="FI38" t="s">
        <v>80</v>
      </c>
      <c r="FJ38" t="s">
        <v>80</v>
      </c>
      <c r="FK38" t="s">
        <v>80</v>
      </c>
      <c r="FL38" t="s">
        <v>80</v>
      </c>
      <c r="FM38" t="s">
        <v>80</v>
      </c>
      <c r="FN38" t="s">
        <v>80</v>
      </c>
      <c r="FO38" t="s">
        <v>80</v>
      </c>
      <c r="FP38" t="s">
        <v>80</v>
      </c>
      <c r="FQ38" t="s">
        <v>80</v>
      </c>
      <c r="FR38" t="s">
        <v>81</v>
      </c>
      <c r="FS38" t="s">
        <v>81</v>
      </c>
      <c r="FT38" t="s">
        <v>81</v>
      </c>
      <c r="FU38" t="s">
        <v>81</v>
      </c>
      <c r="FV38" t="s">
        <v>81</v>
      </c>
      <c r="FW38" t="s">
        <v>81</v>
      </c>
      <c r="FX38" t="s">
        <v>81</v>
      </c>
      <c r="FY38" t="s">
        <v>81</v>
      </c>
      <c r="FZ38" t="s">
        <v>81</v>
      </c>
      <c r="GA38" t="s">
        <v>81</v>
      </c>
      <c r="GB38" t="s">
        <v>81</v>
      </c>
      <c r="GC38" t="s">
        <v>81</v>
      </c>
      <c r="GD38" t="s">
        <v>81</v>
      </c>
      <c r="GE38" t="s">
        <v>81</v>
      </c>
      <c r="GF38" t="s">
        <v>81</v>
      </c>
      <c r="GG38" t="s">
        <v>81</v>
      </c>
      <c r="GH38" t="s">
        <v>81</v>
      </c>
      <c r="GI38" t="s">
        <v>81</v>
      </c>
      <c r="GJ38" t="s">
        <v>81</v>
      </c>
      <c r="GK38" t="s">
        <v>81</v>
      </c>
    </row>
    <row r="39" spans="1:193">
      <c r="A39" t="s">
        <v>82</v>
      </c>
      <c r="B39" t="s">
        <v>83</v>
      </c>
      <c r="C39" t="s">
        <v>84</v>
      </c>
      <c r="D39" t="s">
        <v>85</v>
      </c>
      <c r="E39" t="s">
        <v>86</v>
      </c>
      <c r="F39" t="s">
        <v>87</v>
      </c>
      <c r="G39" t="s">
        <v>88</v>
      </c>
      <c r="H39" t="s">
        <v>89</v>
      </c>
      <c r="I39" t="s">
        <v>90</v>
      </c>
      <c r="J39" t="s">
        <v>91</v>
      </c>
      <c r="K39" t="s">
        <v>92</v>
      </c>
      <c r="L39" t="s">
        <v>93</v>
      </c>
      <c r="M39" t="s">
        <v>94</v>
      </c>
      <c r="N39" t="s">
        <v>95</v>
      </c>
      <c r="O39" t="s">
        <v>96</v>
      </c>
      <c r="P39" t="s">
        <v>97</v>
      </c>
      <c r="Q39" t="s">
        <v>98</v>
      </c>
      <c r="R39" t="s">
        <v>99</v>
      </c>
      <c r="S39" t="s">
        <v>100</v>
      </c>
      <c r="T39" t="s">
        <v>101</v>
      </c>
      <c r="U39" t="s">
        <v>102</v>
      </c>
      <c r="V39" t="s">
        <v>103</v>
      </c>
      <c r="W39" t="s">
        <v>104</v>
      </c>
      <c r="X39" t="s">
        <v>105</v>
      </c>
      <c r="Y39" t="s">
        <v>106</v>
      </c>
      <c r="Z39" t="s">
        <v>107</v>
      </c>
      <c r="AA39" t="s">
        <v>108</v>
      </c>
      <c r="AB39" t="s">
        <v>109</v>
      </c>
      <c r="AC39" t="s">
        <v>110</v>
      </c>
      <c r="AD39" t="s">
        <v>111</v>
      </c>
      <c r="AE39" t="s">
        <v>69</v>
      </c>
      <c r="AF39" t="s">
        <v>112</v>
      </c>
      <c r="AG39" t="s">
        <v>113</v>
      </c>
      <c r="AH39" t="s">
        <v>114</v>
      </c>
      <c r="AI39" t="s">
        <v>115</v>
      </c>
      <c r="AJ39" t="s">
        <v>116</v>
      </c>
      <c r="AK39" t="s">
        <v>117</v>
      </c>
      <c r="AL39" t="s">
        <v>118</v>
      </c>
      <c r="AM39" t="s">
        <v>119</v>
      </c>
      <c r="AN39" t="s">
        <v>120</v>
      </c>
      <c r="AO39" t="s">
        <v>121</v>
      </c>
      <c r="AP39" t="s">
        <v>122</v>
      </c>
      <c r="AQ39" t="s">
        <v>86</v>
      </c>
      <c r="AR39" t="s">
        <v>123</v>
      </c>
      <c r="AS39" t="s">
        <v>124</v>
      </c>
      <c r="AT39" t="s">
        <v>125</v>
      </c>
      <c r="AU39" t="s">
        <v>126</v>
      </c>
      <c r="AV39" t="s">
        <v>127</v>
      </c>
      <c r="AW39" t="s">
        <v>128</v>
      </c>
      <c r="AX39" t="s">
        <v>129</v>
      </c>
      <c r="AY39" t="s">
        <v>130</v>
      </c>
      <c r="AZ39" t="s">
        <v>131</v>
      </c>
      <c r="BA39" t="s">
        <v>132</v>
      </c>
      <c r="BB39" t="s">
        <v>133</v>
      </c>
      <c r="BC39" t="s">
        <v>134</v>
      </c>
      <c r="BD39" t="s">
        <v>135</v>
      </c>
      <c r="BE39" t="s">
        <v>136</v>
      </c>
      <c r="BF39" t="s">
        <v>137</v>
      </c>
      <c r="BG39" t="s">
        <v>138</v>
      </c>
      <c r="BH39" t="s">
        <v>139</v>
      </c>
      <c r="BI39" t="s">
        <v>140</v>
      </c>
      <c r="BJ39" t="s">
        <v>141</v>
      </c>
      <c r="BK39" t="s">
        <v>142</v>
      </c>
      <c r="BL39" t="s">
        <v>143</v>
      </c>
      <c r="BM39" t="s">
        <v>144</v>
      </c>
      <c r="BN39" t="s">
        <v>145</v>
      </c>
      <c r="BO39" t="s">
        <v>146</v>
      </c>
      <c r="BP39" t="s">
        <v>147</v>
      </c>
      <c r="BQ39" t="s">
        <v>148</v>
      </c>
      <c r="BR39" t="s">
        <v>149</v>
      </c>
      <c r="BS39" t="s">
        <v>150</v>
      </c>
      <c r="BT39" t="s">
        <v>151</v>
      </c>
      <c r="BU39" t="s">
        <v>152</v>
      </c>
      <c r="BV39" t="s">
        <v>153</v>
      </c>
      <c r="BW39" t="s">
        <v>154</v>
      </c>
      <c r="BX39" t="s">
        <v>155</v>
      </c>
      <c r="BY39" t="s">
        <v>156</v>
      </c>
      <c r="BZ39" t="s">
        <v>157</v>
      </c>
      <c r="CA39" t="s">
        <v>158</v>
      </c>
      <c r="CB39" t="s">
        <v>159</v>
      </c>
      <c r="CC39" t="s">
        <v>160</v>
      </c>
      <c r="CD39" t="s">
        <v>161</v>
      </c>
      <c r="CE39" t="s">
        <v>162</v>
      </c>
      <c r="CF39" t="s">
        <v>163</v>
      </c>
      <c r="CG39" t="s">
        <v>164</v>
      </c>
      <c r="CH39" t="s">
        <v>165</v>
      </c>
      <c r="CI39" t="s">
        <v>166</v>
      </c>
      <c r="CJ39" t="s">
        <v>167</v>
      </c>
      <c r="CK39" t="s">
        <v>168</v>
      </c>
      <c r="CL39" t="s">
        <v>169</v>
      </c>
      <c r="CM39" t="s">
        <v>170</v>
      </c>
      <c r="CN39" t="s">
        <v>171</v>
      </c>
      <c r="CO39" t="s">
        <v>172</v>
      </c>
      <c r="CP39" t="s">
        <v>173</v>
      </c>
      <c r="CQ39" t="s">
        <v>174</v>
      </c>
      <c r="CR39" t="s">
        <v>175</v>
      </c>
      <c r="CS39" t="s">
        <v>176</v>
      </c>
      <c r="CT39" t="s">
        <v>177</v>
      </c>
      <c r="CU39" t="s">
        <v>178</v>
      </c>
      <c r="CV39" t="s">
        <v>179</v>
      </c>
      <c r="CW39" t="s">
        <v>180</v>
      </c>
      <c r="CX39" t="s">
        <v>181</v>
      </c>
      <c r="CY39" t="s">
        <v>182</v>
      </c>
      <c r="CZ39" t="s">
        <v>183</v>
      </c>
      <c r="DA39" t="s">
        <v>184</v>
      </c>
      <c r="DB39" t="s">
        <v>185</v>
      </c>
      <c r="DC39" t="s">
        <v>186</v>
      </c>
      <c r="DD39" t="s">
        <v>187</v>
      </c>
      <c r="DE39" t="s">
        <v>188</v>
      </c>
      <c r="DF39" t="s">
        <v>189</v>
      </c>
      <c r="DG39" t="s">
        <v>190</v>
      </c>
      <c r="DH39" t="s">
        <v>191</v>
      </c>
      <c r="DI39" t="s">
        <v>192</v>
      </c>
      <c r="DJ39" t="s">
        <v>193</v>
      </c>
      <c r="DK39" t="s">
        <v>194</v>
      </c>
      <c r="DL39" t="s">
        <v>195</v>
      </c>
      <c r="DM39" t="s">
        <v>196</v>
      </c>
      <c r="DN39" t="s">
        <v>197</v>
      </c>
      <c r="DO39" t="s">
        <v>198</v>
      </c>
      <c r="DP39" t="s">
        <v>199</v>
      </c>
      <c r="DQ39" t="s">
        <v>200</v>
      </c>
      <c r="DR39" t="s">
        <v>201</v>
      </c>
      <c r="DS39" t="s">
        <v>202</v>
      </c>
      <c r="DT39" t="s">
        <v>203</v>
      </c>
      <c r="DU39" t="s">
        <v>204</v>
      </c>
      <c r="DV39" t="s">
        <v>205</v>
      </c>
      <c r="DW39" t="s">
        <v>83</v>
      </c>
      <c r="DX39" t="s">
        <v>206</v>
      </c>
      <c r="DY39" t="s">
        <v>207</v>
      </c>
      <c r="DZ39" t="s">
        <v>208</v>
      </c>
      <c r="EA39" t="s">
        <v>209</v>
      </c>
      <c r="EB39" t="s">
        <v>210</v>
      </c>
      <c r="EC39" t="s">
        <v>211</v>
      </c>
      <c r="ED39" t="s">
        <v>212</v>
      </c>
      <c r="EE39" t="s">
        <v>213</v>
      </c>
      <c r="EF39" t="s">
        <v>214</v>
      </c>
      <c r="EG39" t="s">
        <v>215</v>
      </c>
      <c r="EH39" t="s">
        <v>216</v>
      </c>
      <c r="EI39" t="s">
        <v>217</v>
      </c>
      <c r="EJ39" t="s">
        <v>218</v>
      </c>
      <c r="EK39" t="s">
        <v>219</v>
      </c>
      <c r="EL39" t="s">
        <v>220</v>
      </c>
      <c r="EM39" t="s">
        <v>221</v>
      </c>
      <c r="EN39" t="s">
        <v>222</v>
      </c>
      <c r="EO39" t="s">
        <v>223</v>
      </c>
      <c r="EP39" t="s">
        <v>224</v>
      </c>
      <c r="EQ39" t="s">
        <v>225</v>
      </c>
      <c r="ER39" t="s">
        <v>226</v>
      </c>
      <c r="ES39" t="s">
        <v>227</v>
      </c>
      <c r="ET39" t="s">
        <v>228</v>
      </c>
      <c r="EU39" t="s">
        <v>229</v>
      </c>
      <c r="EV39" t="s">
        <v>230</v>
      </c>
      <c r="EW39" t="s">
        <v>231</v>
      </c>
      <c r="EX39" t="s">
        <v>232</v>
      </c>
      <c r="EY39" t="s">
        <v>233</v>
      </c>
      <c r="EZ39" t="s">
        <v>234</v>
      </c>
      <c r="FA39" t="s">
        <v>235</v>
      </c>
      <c r="FB39" t="s">
        <v>236</v>
      </c>
      <c r="FC39" t="s">
        <v>237</v>
      </c>
      <c r="FD39" t="s">
        <v>238</v>
      </c>
      <c r="FE39" t="s">
        <v>239</v>
      </c>
      <c r="FF39" t="s">
        <v>240</v>
      </c>
      <c r="FG39" t="s">
        <v>241</v>
      </c>
      <c r="FH39" t="s">
        <v>242</v>
      </c>
      <c r="FI39" t="s">
        <v>243</v>
      </c>
      <c r="FJ39" t="s">
        <v>244</v>
      </c>
      <c r="FK39" t="s">
        <v>245</v>
      </c>
      <c r="FL39" t="s">
        <v>246</v>
      </c>
      <c r="FM39" t="s">
        <v>247</v>
      </c>
      <c r="FN39" t="s">
        <v>248</v>
      </c>
      <c r="FO39" t="s">
        <v>249</v>
      </c>
      <c r="FP39" t="s">
        <v>250</v>
      </c>
      <c r="FQ39" t="s">
        <v>251</v>
      </c>
      <c r="FR39" t="s">
        <v>252</v>
      </c>
      <c r="FS39" t="s">
        <v>253</v>
      </c>
      <c r="FT39" t="s">
        <v>254</v>
      </c>
      <c r="FU39" t="s">
        <v>255</v>
      </c>
      <c r="FV39" t="s">
        <v>256</v>
      </c>
      <c r="FW39" t="s">
        <v>257</v>
      </c>
      <c r="FX39" t="s">
        <v>258</v>
      </c>
      <c r="FY39" t="s">
        <v>259</v>
      </c>
      <c r="FZ39" t="s">
        <v>260</v>
      </c>
      <c r="GA39" t="s">
        <v>261</v>
      </c>
      <c r="GB39" t="s">
        <v>262</v>
      </c>
      <c r="GC39" t="s">
        <v>263</v>
      </c>
      <c r="GD39" t="s">
        <v>264</v>
      </c>
      <c r="GE39" t="s">
        <v>265</v>
      </c>
      <c r="GF39" t="s">
        <v>266</v>
      </c>
      <c r="GG39" t="s">
        <v>267</v>
      </c>
      <c r="GH39" t="s">
        <v>268</v>
      </c>
      <c r="GI39" t="s">
        <v>269</v>
      </c>
      <c r="GJ39" t="s">
        <v>270</v>
      </c>
      <c r="GK39" t="s">
        <v>271</v>
      </c>
    </row>
    <row r="40" spans="1:193">
      <c r="B40" t="s">
        <v>272</v>
      </c>
      <c r="C40" t="s">
        <v>272</v>
      </c>
      <c r="E40" t="s">
        <v>272</v>
      </c>
      <c r="F40" t="s">
        <v>273</v>
      </c>
      <c r="G40" t="s">
        <v>274</v>
      </c>
      <c r="H40" t="s">
        <v>275</v>
      </c>
      <c r="I40" t="s">
        <v>275</v>
      </c>
      <c r="J40" t="s">
        <v>128</v>
      </c>
      <c r="K40" t="s">
        <v>128</v>
      </c>
      <c r="L40" t="s">
        <v>273</v>
      </c>
      <c r="M40" t="s">
        <v>273</v>
      </c>
      <c r="N40" t="s">
        <v>273</v>
      </c>
      <c r="O40" t="s">
        <v>273</v>
      </c>
      <c r="P40" t="s">
        <v>276</v>
      </c>
      <c r="Q40" t="s">
        <v>277</v>
      </c>
      <c r="R40" t="s">
        <v>277</v>
      </c>
      <c r="S40" t="s">
        <v>278</v>
      </c>
      <c r="T40" t="s">
        <v>279</v>
      </c>
      <c r="U40" t="s">
        <v>278</v>
      </c>
      <c r="V40" t="s">
        <v>278</v>
      </c>
      <c r="W40" t="s">
        <v>278</v>
      </c>
      <c r="X40" t="s">
        <v>276</v>
      </c>
      <c r="Y40" t="s">
        <v>276</v>
      </c>
      <c r="Z40" t="s">
        <v>276</v>
      </c>
      <c r="AA40" t="s">
        <v>276</v>
      </c>
      <c r="AE40" t="s">
        <v>280</v>
      </c>
      <c r="AF40" t="s">
        <v>279</v>
      </c>
      <c r="AH40" t="s">
        <v>279</v>
      </c>
      <c r="AI40" t="s">
        <v>280</v>
      </c>
      <c r="AJ40" t="s">
        <v>274</v>
      </c>
      <c r="AK40" t="s">
        <v>274</v>
      </c>
      <c r="AM40" t="s">
        <v>281</v>
      </c>
      <c r="AN40" t="s">
        <v>282</v>
      </c>
      <c r="AQ40" t="s">
        <v>272</v>
      </c>
      <c r="AR40" t="s">
        <v>275</v>
      </c>
      <c r="AS40" t="s">
        <v>275</v>
      </c>
      <c r="AT40" t="s">
        <v>283</v>
      </c>
      <c r="AU40" t="s">
        <v>283</v>
      </c>
      <c r="AV40" t="s">
        <v>280</v>
      </c>
      <c r="AW40" t="s">
        <v>278</v>
      </c>
      <c r="AX40" t="s">
        <v>278</v>
      </c>
      <c r="AY40" t="s">
        <v>277</v>
      </c>
      <c r="AZ40" t="s">
        <v>277</v>
      </c>
      <c r="BA40" t="s">
        <v>277</v>
      </c>
      <c r="BB40" t="s">
        <v>284</v>
      </c>
      <c r="BC40" t="s">
        <v>274</v>
      </c>
      <c r="BD40" t="s">
        <v>274</v>
      </c>
      <c r="BE40" t="s">
        <v>275</v>
      </c>
      <c r="BF40" t="s">
        <v>275</v>
      </c>
      <c r="BG40" t="s">
        <v>275</v>
      </c>
      <c r="BH40" t="s">
        <v>283</v>
      </c>
      <c r="BI40" t="s">
        <v>275</v>
      </c>
      <c r="BJ40" t="s">
        <v>275</v>
      </c>
      <c r="BK40" t="s">
        <v>283</v>
      </c>
      <c r="BL40" t="s">
        <v>283</v>
      </c>
      <c r="BM40" t="s">
        <v>278</v>
      </c>
      <c r="BN40" t="s">
        <v>278</v>
      </c>
      <c r="BO40" t="s">
        <v>277</v>
      </c>
      <c r="BP40" t="s">
        <v>277</v>
      </c>
      <c r="BQ40" t="s">
        <v>274</v>
      </c>
      <c r="BV40" t="s">
        <v>274</v>
      </c>
      <c r="BY40" t="s">
        <v>277</v>
      </c>
      <c r="BZ40" t="s">
        <v>277</v>
      </c>
      <c r="CA40" t="s">
        <v>277</v>
      </c>
      <c r="CB40" t="s">
        <v>277</v>
      </c>
      <c r="CC40" t="s">
        <v>277</v>
      </c>
      <c r="CD40" t="s">
        <v>274</v>
      </c>
      <c r="CE40" t="s">
        <v>274</v>
      </c>
      <c r="CF40" t="s">
        <v>274</v>
      </c>
      <c r="CH40" t="s">
        <v>285</v>
      </c>
      <c r="CI40" t="s">
        <v>285</v>
      </c>
      <c r="CK40" t="s">
        <v>272</v>
      </c>
      <c r="CL40" t="s">
        <v>286</v>
      </c>
      <c r="CM40" t="s">
        <v>286</v>
      </c>
      <c r="CZ40" t="s">
        <v>286</v>
      </c>
      <c r="DA40" t="s">
        <v>286</v>
      </c>
      <c r="DB40" t="s">
        <v>286</v>
      </c>
      <c r="DC40" t="s">
        <v>286</v>
      </c>
      <c r="DD40" t="s">
        <v>277</v>
      </c>
      <c r="DE40" t="s">
        <v>277</v>
      </c>
      <c r="DF40" t="s">
        <v>279</v>
      </c>
      <c r="DG40" t="s">
        <v>277</v>
      </c>
      <c r="DH40" t="s">
        <v>283</v>
      </c>
      <c r="DI40" t="s">
        <v>279</v>
      </c>
      <c r="DJ40" t="s">
        <v>279</v>
      </c>
      <c r="DL40" t="s">
        <v>286</v>
      </c>
      <c r="DM40" t="s">
        <v>286</v>
      </c>
      <c r="DN40" t="s">
        <v>286</v>
      </c>
      <c r="DO40" t="s">
        <v>286</v>
      </c>
      <c r="DP40" t="s">
        <v>286</v>
      </c>
      <c r="DQ40" t="s">
        <v>286</v>
      </c>
      <c r="DR40" t="s">
        <v>286</v>
      </c>
      <c r="DS40" t="s">
        <v>287</v>
      </c>
      <c r="DT40" t="s">
        <v>287</v>
      </c>
      <c r="DU40" t="s">
        <v>287</v>
      </c>
      <c r="DV40" t="s">
        <v>288</v>
      </c>
      <c r="DW40" t="s">
        <v>289</v>
      </c>
      <c r="DZ40" t="s">
        <v>290</v>
      </c>
      <c r="EA40" t="s">
        <v>291</v>
      </c>
      <c r="EB40" t="s">
        <v>290</v>
      </c>
      <c r="EC40" t="s">
        <v>291</v>
      </c>
      <c r="ED40" t="s">
        <v>279</v>
      </c>
      <c r="EE40" t="s">
        <v>279</v>
      </c>
      <c r="EF40" t="s">
        <v>275</v>
      </c>
      <c r="EG40" t="s">
        <v>292</v>
      </c>
      <c r="EH40" t="s">
        <v>275</v>
      </c>
      <c r="EK40" t="s">
        <v>293</v>
      </c>
      <c r="EN40" t="s">
        <v>283</v>
      </c>
      <c r="EO40" t="s">
        <v>294</v>
      </c>
      <c r="EP40" t="s">
        <v>283</v>
      </c>
      <c r="ER40" t="s">
        <v>277</v>
      </c>
      <c r="ES40" t="s">
        <v>295</v>
      </c>
      <c r="ET40" t="s">
        <v>277</v>
      </c>
      <c r="EY40" t="s">
        <v>286</v>
      </c>
      <c r="EZ40" t="s">
        <v>286</v>
      </c>
      <c r="FA40" t="s">
        <v>286</v>
      </c>
      <c r="FB40" t="s">
        <v>286</v>
      </c>
      <c r="FI40" t="s">
        <v>286</v>
      </c>
      <c r="FJ40" t="s">
        <v>286</v>
      </c>
      <c r="FK40" t="s">
        <v>286</v>
      </c>
      <c r="FL40" t="s">
        <v>286</v>
      </c>
      <c r="FM40" t="s">
        <v>286</v>
      </c>
      <c r="FN40" t="s">
        <v>286</v>
      </c>
      <c r="FO40" t="s">
        <v>286</v>
      </c>
      <c r="FP40" t="s">
        <v>286</v>
      </c>
      <c r="FQ40" t="s">
        <v>286</v>
      </c>
      <c r="FR40" t="s">
        <v>279</v>
      </c>
      <c r="FS40" t="s">
        <v>279</v>
      </c>
      <c r="FT40" t="s">
        <v>290</v>
      </c>
      <c r="FU40" t="s">
        <v>291</v>
      </c>
      <c r="FW40" t="s">
        <v>280</v>
      </c>
      <c r="FX40" t="s">
        <v>280</v>
      </c>
      <c r="FY40" t="s">
        <v>277</v>
      </c>
      <c r="FZ40" t="s">
        <v>277</v>
      </c>
      <c r="GA40" t="s">
        <v>277</v>
      </c>
      <c r="GB40" t="s">
        <v>277</v>
      </c>
      <c r="GC40" t="s">
        <v>277</v>
      </c>
      <c r="GD40" t="s">
        <v>279</v>
      </c>
      <c r="GE40" t="s">
        <v>279</v>
      </c>
      <c r="GF40" t="s">
        <v>279</v>
      </c>
      <c r="GG40" t="s">
        <v>277</v>
      </c>
      <c r="GH40" t="s">
        <v>275</v>
      </c>
      <c r="GI40" t="s">
        <v>283</v>
      </c>
      <c r="GJ40" t="s">
        <v>279</v>
      </c>
      <c r="GK40" t="s">
        <v>279</v>
      </c>
    </row>
    <row r="41" spans="1:193">
      <c r="A41">
        <v>1</v>
      </c>
      <c r="B41">
        <v>1499634652.5</v>
      </c>
      <c r="C41">
        <v>0</v>
      </c>
      <c r="D41" t="s">
        <v>296</v>
      </c>
      <c r="E41">
        <v>1499634652</v>
      </c>
      <c r="F41">
        <f>AV41*AG41*(AT41-AU41)/(100*AN41*(1000-AG41*AT41))</f>
        <v>0</v>
      </c>
      <c r="G41">
        <f>AV41*AG41*(AS41-AR41*(1000-AG41*AU41)/(1000-AG41*AT41))/(100*AN41)</f>
        <v>0</v>
      </c>
      <c r="H41">
        <f>AR41 - IF(AG41&gt;1, G41*AN41*100.0/(AI41*BB41), 0)</f>
        <v>0</v>
      </c>
      <c r="I41">
        <f>((O41-F41/2)*H41-G41)/(O41+F41/2)</f>
        <v>0</v>
      </c>
      <c r="J41">
        <f>I41*(AW41+AX41)/1000.0</f>
        <v>0</v>
      </c>
      <c r="K41">
        <f>(AR41 - IF(AG41&gt;1, G41*AN41*100.0/(AI41*BB41), 0))*(AW41+AX41)/1000.0</f>
        <v>0</v>
      </c>
      <c r="L41">
        <f>2.0/((1/N41-1/M41)+SQRT((1/N41-1/M41)*(1/N41-1/M41) + 4*AO41/((AO41+1)*(AO41+1))*(2*1/N41*1/M41-1/M41*1/M41)))</f>
        <v>0</v>
      </c>
      <c r="M41">
        <f>AD41+AC41*AN41+AB41*AN41*AN41</f>
        <v>0</v>
      </c>
      <c r="N41">
        <f>F41*(1000-(1000*0.61365*exp(17.502*R41/(240.97+R41))/(AW41+AX41)+AT41)/2)/(1000*0.61365*exp(17.502*R41/(240.97+R41))/(AW41+AX41)-AT41)</f>
        <v>0</v>
      </c>
      <c r="O41">
        <f>1/((AO41+1)/(L41/1.6)+1/(M41/1.37)) + AO41/((AO41+1)/(L41/1.6) + AO41/(M41/1.37))</f>
        <v>0</v>
      </c>
      <c r="P41">
        <f>(AK41*AM41)</f>
        <v>0</v>
      </c>
      <c r="Q41">
        <f>(AY41+(P41+2*0.95*5.67E-8*(((AY41+$B$6)+273)^4-(AY41+273)^4)-44100*F41)/(1.84*29.3*M41+8*0.95*5.67E-8*(AY41+273)^3))</f>
        <v>0</v>
      </c>
      <c r="R41">
        <f>($B$7*AZ41+$B$8*BA41+$B$9*Q41)</f>
        <v>0</v>
      </c>
      <c r="S41">
        <f>0.61365*exp(17.502*R41/(240.97+R41))</f>
        <v>0</v>
      </c>
      <c r="T41">
        <f>(U41/V41*100)</f>
        <v>0</v>
      </c>
      <c r="U41">
        <f>AT41*(AW41+AX41)/1000</f>
        <v>0</v>
      </c>
      <c r="V41">
        <f>0.61365*exp(17.502*AY41/(240.97+AY41))</f>
        <v>0</v>
      </c>
      <c r="W41">
        <f>(S41-AT41*(AW41+AX41)/1000)</f>
        <v>0</v>
      </c>
      <c r="X41">
        <f>(-F41*44100)</f>
        <v>0</v>
      </c>
      <c r="Y41">
        <f>2*29.3*M41*0.92*(AY41-R41)</f>
        <v>0</v>
      </c>
      <c r="Z41">
        <f>2*0.95*5.67E-8*(((AY41+$B$6)+273)^4-(R41+273)^4)</f>
        <v>0</v>
      </c>
      <c r="AA41">
        <f>P41+Z41+X41+Y41</f>
        <v>0</v>
      </c>
      <c r="AB41">
        <v>-0.0299166769584438</v>
      </c>
      <c r="AC41">
        <v>0.0335840907306988</v>
      </c>
      <c r="AD41">
        <v>2.67178462267463</v>
      </c>
      <c r="AE41">
        <v>0</v>
      </c>
      <c r="AF41">
        <v>0</v>
      </c>
      <c r="AG41">
        <f>IF(AE41*$B$37&gt;=AI41,1.0,(AI41/(AI41-AE41*$B$37)))</f>
        <v>0</v>
      </c>
      <c r="AH41">
        <f>(AG41-1)*100</f>
        <v>0</v>
      </c>
      <c r="AI41">
        <f>MAX(0,($B$31+$B$32*BB41)/(1+$B$33*BB41)*AW41/(AY41+273)*$B$34)</f>
        <v>0</v>
      </c>
      <c r="AJ41">
        <f>$B$26*BC41+$B$27*BD41+$B$30*BQ41</f>
        <v>0</v>
      </c>
      <c r="AK41">
        <f>AJ41*AL41</f>
        <v>0</v>
      </c>
      <c r="AL41">
        <f>($B$26*$B$12+$B$27*$B$12+$B$30*((CD41+BV41)/MAX(CD41+BV41+CE41, 0.1)*$B$17+CE41/MAX(CD41+BV41+CE41, 0.1)*$B$18))/($B$26+$B$27+$B$30)</f>
        <v>0</v>
      </c>
      <c r="AM41">
        <f>($B$26*$B$19+$B$27*$B$19+$B$30*((CD41+BV41)/MAX(CD41+BV41+CE41, 0.1)*$B$24+CE41/MAX(CD41+BV41+CE41, 0.1)*$B$25))/($B$26+$B$27+$B$30)</f>
        <v>0</v>
      </c>
      <c r="AN41">
        <v>6</v>
      </c>
      <c r="AO41">
        <v>0.5</v>
      </c>
      <c r="AP41" t="s">
        <v>297</v>
      </c>
      <c r="AQ41">
        <v>1499634652.5</v>
      </c>
      <c r="AR41">
        <v>383.995</v>
      </c>
      <c r="AS41">
        <v>399.878</v>
      </c>
      <c r="AT41">
        <v>28.8076</v>
      </c>
      <c r="AU41">
        <v>24.2329</v>
      </c>
      <c r="AV41">
        <v>600.009</v>
      </c>
      <c r="AW41">
        <v>72.4082</v>
      </c>
      <c r="AX41">
        <v>0.057481</v>
      </c>
      <c r="AY41">
        <v>29.2842</v>
      </c>
      <c r="AZ41">
        <v>28.9652</v>
      </c>
      <c r="BA41">
        <v>999.9</v>
      </c>
      <c r="BB41">
        <v>9936.88</v>
      </c>
      <c r="BC41">
        <v>0</v>
      </c>
      <c r="BD41">
        <v>10.9582</v>
      </c>
      <c r="BE41">
        <v>-15.8827</v>
      </c>
      <c r="BF41">
        <v>395.385</v>
      </c>
      <c r="BG41">
        <v>409.809</v>
      </c>
      <c r="BH41">
        <v>4.57464</v>
      </c>
      <c r="BI41">
        <v>389.428</v>
      </c>
      <c r="BJ41">
        <v>399.878</v>
      </c>
      <c r="BK41">
        <v>29.4846</v>
      </c>
      <c r="BL41">
        <v>24.2329</v>
      </c>
      <c r="BM41">
        <v>2.0859</v>
      </c>
      <c r="BN41">
        <v>1.75466</v>
      </c>
      <c r="BO41">
        <v>18.1119</v>
      </c>
      <c r="BP41">
        <v>15.3886</v>
      </c>
      <c r="BQ41">
        <v>1499.99</v>
      </c>
      <c r="BR41">
        <v>0.900003</v>
      </c>
      <c r="BS41">
        <v>0.0999974</v>
      </c>
      <c r="BT41">
        <v>0</v>
      </c>
      <c r="BU41">
        <v>1.7</v>
      </c>
      <c r="BV41">
        <v>0</v>
      </c>
      <c r="BW41">
        <v>17167.2</v>
      </c>
      <c r="BX41">
        <v>12194.5</v>
      </c>
      <c r="BY41">
        <v>42.062</v>
      </c>
      <c r="BZ41">
        <v>44</v>
      </c>
      <c r="CA41">
        <v>43.312</v>
      </c>
      <c r="CB41">
        <v>42.625</v>
      </c>
      <c r="CC41">
        <v>41.875</v>
      </c>
      <c r="CD41">
        <v>1350</v>
      </c>
      <c r="CE41">
        <v>150</v>
      </c>
      <c r="CF41">
        <v>0</v>
      </c>
      <c r="CG41">
        <v>2.80480769230769</v>
      </c>
      <c r="CH41">
        <v>-1.41418808504319</v>
      </c>
      <c r="CI41">
        <v>-1004.79658189043</v>
      </c>
      <c r="CJ41">
        <v>17290.2115384615</v>
      </c>
      <c r="CK41">
        <v>15</v>
      </c>
      <c r="CL41">
        <v>3.19506</v>
      </c>
      <c r="CM41">
        <v>2.54771</v>
      </c>
      <c r="CN41">
        <v>0.0639259</v>
      </c>
      <c r="CO41">
        <v>0.0653603</v>
      </c>
      <c r="CP41">
        <v>0.0914354</v>
      </c>
      <c r="CQ41">
        <v>0.079667</v>
      </c>
      <c r="CR41">
        <v>31144.9</v>
      </c>
      <c r="CS41">
        <v>32457.6</v>
      </c>
      <c r="CT41">
        <v>29638.2</v>
      </c>
      <c r="CU41">
        <v>30987.5</v>
      </c>
      <c r="CV41">
        <v>37456.3</v>
      </c>
      <c r="CW41">
        <v>40682.3</v>
      </c>
      <c r="CX41">
        <v>40260.1</v>
      </c>
      <c r="CY41">
        <v>43170</v>
      </c>
      <c r="CZ41">
        <v>2.01498</v>
      </c>
      <c r="DA41">
        <v>1.89683</v>
      </c>
      <c r="DB41">
        <v>0</v>
      </c>
      <c r="DC41">
        <v>0</v>
      </c>
      <c r="DD41">
        <v>24.9862</v>
      </c>
      <c r="DE41">
        <v>999.9</v>
      </c>
      <c r="DF41">
        <v>64.266</v>
      </c>
      <c r="DG41">
        <v>28.661</v>
      </c>
      <c r="DH41">
        <v>35.0021</v>
      </c>
      <c r="DI41">
        <v>56.9801</v>
      </c>
      <c r="DJ41">
        <v>23.2572</v>
      </c>
      <c r="DK41">
        <v>2</v>
      </c>
      <c r="DL41">
        <v>0.118455</v>
      </c>
      <c r="DM41">
        <v>-0.82308</v>
      </c>
      <c r="DN41">
        <v>20.2565</v>
      </c>
      <c r="DO41">
        <v>5.23137</v>
      </c>
      <c r="DP41">
        <v>11.9501</v>
      </c>
      <c r="DQ41">
        <v>4.99945</v>
      </c>
      <c r="DR41">
        <v>3.28717</v>
      </c>
      <c r="DS41">
        <v>9999</v>
      </c>
      <c r="DT41">
        <v>9999</v>
      </c>
      <c r="DU41">
        <v>9999</v>
      </c>
      <c r="DV41">
        <v>999.9</v>
      </c>
      <c r="DW41">
        <v>1499634614.5</v>
      </c>
      <c r="DX41" t="s">
        <v>298</v>
      </c>
      <c r="DY41">
        <v>2</v>
      </c>
      <c r="DZ41">
        <v>-5.433</v>
      </c>
      <c r="EA41">
        <v>-0.677</v>
      </c>
      <c r="EB41">
        <v>400</v>
      </c>
      <c r="EC41">
        <v>27</v>
      </c>
      <c r="ED41">
        <v>0.1</v>
      </c>
      <c r="EE41">
        <v>0.02</v>
      </c>
      <c r="EF41">
        <v>-16.0452419354839</v>
      </c>
      <c r="EG41">
        <v>1.16720806451613</v>
      </c>
      <c r="EH41">
        <v>0.0940437021752892</v>
      </c>
      <c r="EI41">
        <v>1</v>
      </c>
      <c r="EJ41">
        <v>2.88826923076923</v>
      </c>
      <c r="EK41">
        <v>-1.28690257436542</v>
      </c>
      <c r="EL41">
        <v>1.16717026500626</v>
      </c>
      <c r="EM41">
        <v>1</v>
      </c>
      <c r="EN41">
        <v>4.83124870967742</v>
      </c>
      <c r="EO41">
        <v>-1.05006774193548</v>
      </c>
      <c r="EP41">
        <v>0.088172446714523</v>
      </c>
      <c r="EQ41">
        <v>0</v>
      </c>
      <c r="ER41">
        <v>28.9210064516129</v>
      </c>
      <c r="ES41">
        <v>0.201924193548382</v>
      </c>
      <c r="ET41">
        <v>0.0205773275716158</v>
      </c>
      <c r="EU41">
        <v>0</v>
      </c>
      <c r="EV41">
        <v>2</v>
      </c>
      <c r="EW41">
        <v>4</v>
      </c>
      <c r="EX41" t="s">
        <v>299</v>
      </c>
      <c r="EY41" t="s">
        <v>300</v>
      </c>
      <c r="EZ41" t="s">
        <v>19</v>
      </c>
      <c r="FA41" t="s">
        <v>19</v>
      </c>
      <c r="FB41" t="s">
        <v>19</v>
      </c>
      <c r="FC41" t="s">
        <v>301</v>
      </c>
      <c r="FD41" t="s">
        <v>302</v>
      </c>
      <c r="FE41" t="s">
        <v>303</v>
      </c>
      <c r="FF41" t="s">
        <v>303</v>
      </c>
      <c r="FG41" t="s">
        <v>303</v>
      </c>
      <c r="FH41" t="s">
        <v>303</v>
      </c>
      <c r="FI41">
        <v>0</v>
      </c>
      <c r="FJ41">
        <v>1.86748</v>
      </c>
      <c r="FK41">
        <v>1.86278</v>
      </c>
      <c r="FL41">
        <v>1.87195</v>
      </c>
      <c r="FM41">
        <v>1.86383</v>
      </c>
      <c r="FN41">
        <v>1.86295</v>
      </c>
      <c r="FO41">
        <v>1.86781</v>
      </c>
      <c r="FP41">
        <v>1.86866</v>
      </c>
      <c r="FQ41">
        <v>1.86386</v>
      </c>
      <c r="FR41">
        <v>100</v>
      </c>
      <c r="FS41">
        <v>100</v>
      </c>
      <c r="FT41">
        <v>-5.433</v>
      </c>
      <c r="FU41">
        <v>-0.677</v>
      </c>
      <c r="FV41">
        <v>2</v>
      </c>
      <c r="FW41">
        <v>656.195</v>
      </c>
      <c r="FX41">
        <v>621.783</v>
      </c>
      <c r="FY41">
        <v>29.8927</v>
      </c>
      <c r="FZ41">
        <v>29.1224</v>
      </c>
      <c r="GA41">
        <v>29.9946</v>
      </c>
      <c r="GB41">
        <v>29.1406</v>
      </c>
      <c r="GC41">
        <v>29.0544</v>
      </c>
      <c r="GD41">
        <v>26.5364</v>
      </c>
      <c r="GE41">
        <v>33.7591</v>
      </c>
      <c r="GF41">
        <v>66.6304</v>
      </c>
      <c r="GG41">
        <v>29.4357</v>
      </c>
      <c r="GH41">
        <v>400</v>
      </c>
      <c r="GI41">
        <v>24.8028</v>
      </c>
      <c r="GJ41">
        <v>101.252</v>
      </c>
      <c r="GK41">
        <v>99.5207</v>
      </c>
    </row>
    <row r="42" spans="1:193">
      <c r="A42">
        <v>2</v>
      </c>
      <c r="B42">
        <v>1499634654</v>
      </c>
      <c r="C42">
        <v>1.5</v>
      </c>
      <c r="D42" t="s">
        <v>304</v>
      </c>
      <c r="E42">
        <v>1499634653.5</v>
      </c>
      <c r="F42">
        <f>AV42*AG42*(AT42-AU42)/(100*AN42*(1000-AG42*AT42))</f>
        <v>0</v>
      </c>
      <c r="G42">
        <f>AV42*AG42*(AS42-AR42*(1000-AG42*AU42)/(1000-AG42*AT42))/(100*AN42)</f>
        <v>0</v>
      </c>
      <c r="H42">
        <f>AR42 - IF(AG42&gt;1, G42*AN42*100.0/(AI42*BB42), 0)</f>
        <v>0</v>
      </c>
      <c r="I42">
        <f>((O42-F42/2)*H42-G42)/(O42+F42/2)</f>
        <v>0</v>
      </c>
      <c r="J42">
        <f>I42*(AW42+AX42)/1000.0</f>
        <v>0</v>
      </c>
      <c r="K42">
        <f>(AR42 - IF(AG42&gt;1, G42*AN42*100.0/(AI42*BB42), 0))*(AW42+AX42)/1000.0</f>
        <v>0</v>
      </c>
      <c r="L42">
        <f>2.0/((1/N42-1/M42)+SQRT((1/N42-1/M42)*(1/N42-1/M42) + 4*AO42/((AO42+1)*(AO42+1))*(2*1/N42*1/M42-1/M42*1/M42)))</f>
        <v>0</v>
      </c>
      <c r="M42">
        <f>AD42+AC42*AN42+AB42*AN42*AN42</f>
        <v>0</v>
      </c>
      <c r="N42">
        <f>F42*(1000-(1000*0.61365*exp(17.502*R42/(240.97+R42))/(AW42+AX42)+AT42)/2)/(1000*0.61365*exp(17.502*R42/(240.97+R42))/(AW42+AX42)-AT42)</f>
        <v>0</v>
      </c>
      <c r="O42">
        <f>1/((AO42+1)/(L42/1.6)+1/(M42/1.37)) + AO42/((AO42+1)/(L42/1.6) + AO42/(M42/1.37))</f>
        <v>0</v>
      </c>
      <c r="P42">
        <f>(AK42*AM42)</f>
        <v>0</v>
      </c>
      <c r="Q42">
        <f>(AY42+(P42+2*0.95*5.67E-8*(((AY42+$B$6)+273)^4-(AY42+273)^4)-44100*F42)/(1.84*29.3*M42+8*0.95*5.67E-8*(AY42+273)^3))</f>
        <v>0</v>
      </c>
      <c r="R42">
        <f>($B$7*AZ42+$B$8*BA42+$B$9*Q42)</f>
        <v>0</v>
      </c>
      <c r="S42">
        <f>0.61365*exp(17.502*R42/(240.97+R42))</f>
        <v>0</v>
      </c>
      <c r="T42">
        <f>(U42/V42*100)</f>
        <v>0</v>
      </c>
      <c r="U42">
        <f>AT42*(AW42+AX42)/1000</f>
        <v>0</v>
      </c>
      <c r="V42">
        <f>0.61365*exp(17.502*AY42/(240.97+AY42))</f>
        <v>0</v>
      </c>
      <c r="W42">
        <f>(S42-AT42*(AW42+AX42)/1000)</f>
        <v>0</v>
      </c>
      <c r="X42">
        <f>(-F42*44100)</f>
        <v>0</v>
      </c>
      <c r="Y42">
        <f>2*29.3*M42*0.92*(AY42-R42)</f>
        <v>0</v>
      </c>
      <c r="Z42">
        <f>2*0.95*5.67E-8*(((AY42+$B$6)+273)^4-(R42+273)^4)</f>
        <v>0</v>
      </c>
      <c r="AA42">
        <f>P42+Z42+X42+Y42</f>
        <v>0</v>
      </c>
      <c r="AB42">
        <v>-0.0299710304412535</v>
      </c>
      <c r="AC42">
        <v>0.0336451072767793</v>
      </c>
      <c r="AD42">
        <v>2.67573296060323</v>
      </c>
      <c r="AE42">
        <v>0</v>
      </c>
      <c r="AF42">
        <v>0</v>
      </c>
      <c r="AG42">
        <f>IF(AE42*$B$37&gt;=AI42,1.0,(AI42/(AI42-AE42*$B$37)))</f>
        <v>0</v>
      </c>
      <c r="AH42">
        <f>(AG42-1)*100</f>
        <v>0</v>
      </c>
      <c r="AI42">
        <f>MAX(0,($B$31+$B$32*BB42)/(1+$B$33*BB42)*AW42/(AY42+273)*$B$34)</f>
        <v>0</v>
      </c>
      <c r="AJ42">
        <f>$B$26*BC42+$B$27*BD42+$B$30*BQ42</f>
        <v>0</v>
      </c>
      <c r="AK42">
        <f>AJ42*AL42</f>
        <v>0</v>
      </c>
      <c r="AL42">
        <f>($B$26*$B$12+$B$27*$B$12+$B$30*((CD42+BV42)/MAX(CD42+BV42+CE42, 0.1)*$B$17+CE42/MAX(CD42+BV42+CE42, 0.1)*$B$18))/($B$26+$B$27+$B$30)</f>
        <v>0</v>
      </c>
      <c r="AM42">
        <f>($B$26*$B$19+$B$27*$B$19+$B$30*((CD42+BV42)/MAX(CD42+BV42+CE42, 0.1)*$B$24+CE42/MAX(CD42+BV42+CE42, 0.1)*$B$25))/($B$26+$B$27+$B$30)</f>
        <v>0</v>
      </c>
      <c r="AN42">
        <v>6</v>
      </c>
      <c r="AO42">
        <v>0.5</v>
      </c>
      <c r="AP42" t="s">
        <v>297</v>
      </c>
      <c r="AQ42">
        <v>1499634654</v>
      </c>
      <c r="AR42">
        <v>383.977</v>
      </c>
      <c r="AS42">
        <v>399.829</v>
      </c>
      <c r="AT42">
        <v>28.781</v>
      </c>
      <c r="AU42">
        <v>24.2935</v>
      </c>
      <c r="AV42">
        <v>599.944</v>
      </c>
      <c r="AW42">
        <v>72.4075</v>
      </c>
      <c r="AX42">
        <v>0.0575622</v>
      </c>
      <c r="AY42">
        <v>29.293</v>
      </c>
      <c r="AZ42">
        <v>28.9745</v>
      </c>
      <c r="BA42">
        <v>999.9</v>
      </c>
      <c r="BB42">
        <v>9983.12</v>
      </c>
      <c r="BC42">
        <v>0</v>
      </c>
      <c r="BD42">
        <v>10.9501</v>
      </c>
      <c r="BE42">
        <v>-15.8516</v>
      </c>
      <c r="BF42">
        <v>395.356</v>
      </c>
      <c r="BG42">
        <v>409.784</v>
      </c>
      <c r="BH42">
        <v>4.48751</v>
      </c>
      <c r="BI42">
        <v>389.41</v>
      </c>
      <c r="BJ42">
        <v>399.829</v>
      </c>
      <c r="BK42">
        <v>29.458</v>
      </c>
      <c r="BL42">
        <v>24.2935</v>
      </c>
      <c r="BM42">
        <v>2.08396</v>
      </c>
      <c r="BN42">
        <v>1.75903</v>
      </c>
      <c r="BO42">
        <v>18.0971</v>
      </c>
      <c r="BP42">
        <v>15.4274</v>
      </c>
      <c r="BQ42">
        <v>1500.02</v>
      </c>
      <c r="BR42">
        <v>0.900003</v>
      </c>
      <c r="BS42">
        <v>0.0999974</v>
      </c>
      <c r="BT42">
        <v>0</v>
      </c>
      <c r="BU42">
        <v>3.04</v>
      </c>
      <c r="BV42">
        <v>0</v>
      </c>
      <c r="BW42">
        <v>17147</v>
      </c>
      <c r="BX42">
        <v>12194.8</v>
      </c>
      <c r="BY42">
        <v>42.125</v>
      </c>
      <c r="BZ42">
        <v>43.875</v>
      </c>
      <c r="CA42">
        <v>43.312</v>
      </c>
      <c r="CB42">
        <v>42.625</v>
      </c>
      <c r="CC42">
        <v>41.937</v>
      </c>
      <c r="CD42">
        <v>1350.02</v>
      </c>
      <c r="CE42">
        <v>150</v>
      </c>
      <c r="CF42">
        <v>0</v>
      </c>
      <c r="CG42">
        <v>2.80057692307692</v>
      </c>
      <c r="CH42">
        <v>-4.74136755326113</v>
      </c>
      <c r="CI42">
        <v>-998.266665308495</v>
      </c>
      <c r="CJ42">
        <v>17270.2730769231</v>
      </c>
      <c r="CK42">
        <v>15</v>
      </c>
      <c r="CL42">
        <v>3.19492</v>
      </c>
      <c r="CM42">
        <v>2.54779</v>
      </c>
      <c r="CN42">
        <v>0.063924</v>
      </c>
      <c r="CO42">
        <v>0.065355</v>
      </c>
      <c r="CP42">
        <v>0.0913794</v>
      </c>
      <c r="CQ42">
        <v>0.0798079</v>
      </c>
      <c r="CR42">
        <v>31145.8</v>
      </c>
      <c r="CS42">
        <v>32458.5</v>
      </c>
      <c r="CT42">
        <v>29639</v>
      </c>
      <c r="CU42">
        <v>30988.1</v>
      </c>
      <c r="CV42">
        <v>37459.5</v>
      </c>
      <c r="CW42">
        <v>40677.1</v>
      </c>
      <c r="CX42">
        <v>40261</v>
      </c>
      <c r="CY42">
        <v>43171</v>
      </c>
      <c r="CZ42">
        <v>2.01495</v>
      </c>
      <c r="DA42">
        <v>1.89695</v>
      </c>
      <c r="DB42">
        <v>0</v>
      </c>
      <c r="DC42">
        <v>0</v>
      </c>
      <c r="DD42">
        <v>24.9791</v>
      </c>
      <c r="DE42">
        <v>999.9</v>
      </c>
      <c r="DF42">
        <v>64.241</v>
      </c>
      <c r="DG42">
        <v>28.661</v>
      </c>
      <c r="DH42">
        <v>34.9856</v>
      </c>
      <c r="DI42">
        <v>57.1101</v>
      </c>
      <c r="DJ42">
        <v>23.2612</v>
      </c>
      <c r="DK42">
        <v>2</v>
      </c>
      <c r="DL42">
        <v>0.11737</v>
      </c>
      <c r="DM42">
        <v>-0.754818</v>
      </c>
      <c r="DN42">
        <v>20.2573</v>
      </c>
      <c r="DO42">
        <v>5.23107</v>
      </c>
      <c r="DP42">
        <v>11.9501</v>
      </c>
      <c r="DQ42">
        <v>4.99925</v>
      </c>
      <c r="DR42">
        <v>3.28708</v>
      </c>
      <c r="DS42">
        <v>9999</v>
      </c>
      <c r="DT42">
        <v>9999</v>
      </c>
      <c r="DU42">
        <v>9999</v>
      </c>
      <c r="DV42">
        <v>999.9</v>
      </c>
      <c r="DW42">
        <v>1499634614.5</v>
      </c>
      <c r="DX42" t="s">
        <v>298</v>
      </c>
      <c r="DY42">
        <v>2</v>
      </c>
      <c r="DZ42">
        <v>-5.433</v>
      </c>
      <c r="EA42">
        <v>-0.677</v>
      </c>
      <c r="EB42">
        <v>400</v>
      </c>
      <c r="EC42">
        <v>27</v>
      </c>
      <c r="ED42">
        <v>0.1</v>
      </c>
      <c r="EE42">
        <v>0.02</v>
      </c>
      <c r="EF42">
        <v>-16.0258967741935</v>
      </c>
      <c r="EG42">
        <v>1.21408548387094</v>
      </c>
      <c r="EH42">
        <v>0.097222420366149</v>
      </c>
      <c r="EI42">
        <v>1</v>
      </c>
      <c r="EJ42">
        <v>2.80480769230769</v>
      </c>
      <c r="EK42">
        <v>-1.37125871559636</v>
      </c>
      <c r="EL42">
        <v>1.17156246818678</v>
      </c>
      <c r="EM42">
        <v>1</v>
      </c>
      <c r="EN42">
        <v>4.81096096774193</v>
      </c>
      <c r="EO42">
        <v>-1.36530677419354</v>
      </c>
      <c r="EP42">
        <v>0.109722475345016</v>
      </c>
      <c r="EQ42">
        <v>0</v>
      </c>
      <c r="ER42">
        <v>28.9235290322581</v>
      </c>
      <c r="ES42">
        <v>0.277393548387073</v>
      </c>
      <c r="ET42">
        <v>0.0234438545981306</v>
      </c>
      <c r="EU42">
        <v>0</v>
      </c>
      <c r="EV42">
        <v>2</v>
      </c>
      <c r="EW42">
        <v>4</v>
      </c>
      <c r="EX42" t="s">
        <v>299</v>
      </c>
      <c r="EY42" t="s">
        <v>300</v>
      </c>
      <c r="EZ42" t="s">
        <v>19</v>
      </c>
      <c r="FA42" t="s">
        <v>19</v>
      </c>
      <c r="FB42" t="s">
        <v>19</v>
      </c>
      <c r="FC42" t="s">
        <v>301</v>
      </c>
      <c r="FD42" t="s">
        <v>302</v>
      </c>
      <c r="FE42" t="s">
        <v>303</v>
      </c>
      <c r="FF42" t="s">
        <v>303</v>
      </c>
      <c r="FG42" t="s">
        <v>303</v>
      </c>
      <c r="FH42" t="s">
        <v>303</v>
      </c>
      <c r="FI42">
        <v>0</v>
      </c>
      <c r="FJ42">
        <v>1.86749</v>
      </c>
      <c r="FK42">
        <v>1.86278</v>
      </c>
      <c r="FL42">
        <v>1.87194</v>
      </c>
      <c r="FM42">
        <v>1.86384</v>
      </c>
      <c r="FN42">
        <v>1.86295</v>
      </c>
      <c r="FO42">
        <v>1.86781</v>
      </c>
      <c r="FP42">
        <v>1.86867</v>
      </c>
      <c r="FQ42">
        <v>1.86386</v>
      </c>
      <c r="FR42">
        <v>100</v>
      </c>
      <c r="FS42">
        <v>100</v>
      </c>
      <c r="FT42">
        <v>-5.433</v>
      </c>
      <c r="FU42">
        <v>-0.677</v>
      </c>
      <c r="FV42">
        <v>2</v>
      </c>
      <c r="FW42">
        <v>656.113</v>
      </c>
      <c r="FX42">
        <v>621.834</v>
      </c>
      <c r="FY42">
        <v>29.8093</v>
      </c>
      <c r="FZ42">
        <v>29.1163</v>
      </c>
      <c r="GA42">
        <v>29.9951</v>
      </c>
      <c r="GB42">
        <v>29.135</v>
      </c>
      <c r="GC42">
        <v>29.0488</v>
      </c>
      <c r="GD42">
        <v>26.5389</v>
      </c>
      <c r="GE42">
        <v>33.375</v>
      </c>
      <c r="GF42">
        <v>66.6304</v>
      </c>
      <c r="GG42">
        <v>29.4357</v>
      </c>
      <c r="GH42">
        <v>400</v>
      </c>
      <c r="GI42">
        <v>24.8595</v>
      </c>
      <c r="GJ42">
        <v>101.255</v>
      </c>
      <c r="GK42">
        <v>99.523</v>
      </c>
    </row>
    <row r="43" spans="1:193">
      <c r="A43">
        <v>3</v>
      </c>
      <c r="B43">
        <v>1499635691.1</v>
      </c>
      <c r="C43">
        <v>1038.59999990463</v>
      </c>
      <c r="D43" t="s">
        <v>305</v>
      </c>
      <c r="E43">
        <v>1499635690.6</v>
      </c>
      <c r="F43">
        <f>AV43*AG43*(AT43-AU43)/(100*AN43*(1000-AG43*AT43))</f>
        <v>0</v>
      </c>
      <c r="G43">
        <f>AV43*AG43*(AS43-AR43*(1000-AG43*AU43)/(1000-AG43*AT43))/(100*AN43)</f>
        <v>0</v>
      </c>
      <c r="H43">
        <f>AR43 - IF(AG43&gt;1, G43*AN43*100.0/(AI43*BB43), 0)</f>
        <v>0</v>
      </c>
      <c r="I43">
        <f>((O43-F43/2)*H43-G43)/(O43+F43/2)</f>
        <v>0</v>
      </c>
      <c r="J43">
        <f>I43*(AW43+AX43)/1000.0</f>
        <v>0</v>
      </c>
      <c r="K43">
        <f>(AR43 - IF(AG43&gt;1, G43*AN43*100.0/(AI43*BB43), 0))*(AW43+AX43)/1000.0</f>
        <v>0</v>
      </c>
      <c r="L43">
        <f>2.0/((1/N43-1/M43)+SQRT((1/N43-1/M43)*(1/N43-1/M43) + 4*AO43/((AO43+1)*(AO43+1))*(2*1/N43*1/M43-1/M43*1/M43)))</f>
        <v>0</v>
      </c>
      <c r="M43">
        <f>AD43+AC43*AN43+AB43*AN43*AN43</f>
        <v>0</v>
      </c>
      <c r="N43">
        <f>F43*(1000-(1000*0.61365*exp(17.502*R43/(240.97+R43))/(AW43+AX43)+AT43)/2)/(1000*0.61365*exp(17.502*R43/(240.97+R43))/(AW43+AX43)-AT43)</f>
        <v>0</v>
      </c>
      <c r="O43">
        <f>1/((AO43+1)/(L43/1.6)+1/(M43/1.37)) + AO43/((AO43+1)/(L43/1.6) + AO43/(M43/1.37))</f>
        <v>0</v>
      </c>
      <c r="P43">
        <f>(AK43*AM43)</f>
        <v>0</v>
      </c>
      <c r="Q43">
        <f>(AY43+(P43+2*0.95*5.67E-8*(((AY43+$B$6)+273)^4-(AY43+273)^4)-44100*F43)/(1.84*29.3*M43+8*0.95*5.67E-8*(AY43+273)^3))</f>
        <v>0</v>
      </c>
      <c r="R43">
        <f>($B$7*AZ43+$B$8*BA43+$B$9*Q43)</f>
        <v>0</v>
      </c>
      <c r="S43">
        <f>0.61365*exp(17.502*R43/(240.97+R43))</f>
        <v>0</v>
      </c>
      <c r="T43">
        <f>(U43/V43*100)</f>
        <v>0</v>
      </c>
      <c r="U43">
        <f>AT43*(AW43+AX43)/1000</f>
        <v>0</v>
      </c>
      <c r="V43">
        <f>0.61365*exp(17.502*AY43/(240.97+AY43))</f>
        <v>0</v>
      </c>
      <c r="W43">
        <f>(S43-AT43*(AW43+AX43)/1000)</f>
        <v>0</v>
      </c>
      <c r="X43">
        <f>(-F43*44100)</f>
        <v>0</v>
      </c>
      <c r="Y43">
        <f>2*29.3*M43*0.92*(AY43-R43)</f>
        <v>0</v>
      </c>
      <c r="Z43">
        <f>2*0.95*5.67E-8*(((AY43+$B$6)+273)^4-(R43+273)^4)</f>
        <v>0</v>
      </c>
      <c r="AA43">
        <f>P43+Z43+X43+Y43</f>
        <v>0</v>
      </c>
      <c r="AB43">
        <v>-0.0299820237645449</v>
      </c>
      <c r="AC43">
        <v>0.0336574482452419</v>
      </c>
      <c r="AD43">
        <v>2.67653133685987</v>
      </c>
      <c r="AE43">
        <v>0</v>
      </c>
      <c r="AF43">
        <v>0</v>
      </c>
      <c r="AG43">
        <f>IF(AE43*$B$37&gt;=AI43,1.0,(AI43/(AI43-AE43*$B$37)))</f>
        <v>0</v>
      </c>
      <c r="AH43">
        <f>(AG43-1)*100</f>
        <v>0</v>
      </c>
      <c r="AI43">
        <f>MAX(0,($B$31+$B$32*BB43)/(1+$B$33*BB43)*AW43/(AY43+273)*$B$34)</f>
        <v>0</v>
      </c>
      <c r="AJ43">
        <f>$B$26*BC43+$B$27*BD43+$B$30*BQ43</f>
        <v>0</v>
      </c>
      <c r="AK43">
        <f>AJ43*AL43</f>
        <v>0</v>
      </c>
      <c r="AL43">
        <f>($B$26*$B$12+$B$27*$B$12+$B$30*((CD43+BV43)/MAX(CD43+BV43+CE43, 0.1)*$B$17+CE43/MAX(CD43+BV43+CE43, 0.1)*$B$18))/($B$26+$B$27+$B$30)</f>
        <v>0</v>
      </c>
      <c r="AM43">
        <f>($B$26*$B$19+$B$27*$B$19+$B$30*((CD43+BV43)/MAX(CD43+BV43+CE43, 0.1)*$B$24+CE43/MAX(CD43+BV43+CE43, 0.1)*$B$25))/($B$26+$B$27+$B$30)</f>
        <v>0</v>
      </c>
      <c r="AN43">
        <v>6</v>
      </c>
      <c r="AO43">
        <v>0.5</v>
      </c>
      <c r="AP43" t="s">
        <v>297</v>
      </c>
      <c r="AQ43">
        <v>1499635691.1</v>
      </c>
      <c r="AR43">
        <v>384.038</v>
      </c>
      <c r="AS43">
        <v>399.985</v>
      </c>
      <c r="AT43">
        <v>35.0196</v>
      </c>
      <c r="AU43">
        <v>31.0417</v>
      </c>
      <c r="AV43">
        <v>600.012</v>
      </c>
      <c r="AW43">
        <v>72.3935</v>
      </c>
      <c r="AX43">
        <v>0.0538419</v>
      </c>
      <c r="AY43">
        <v>29.2176</v>
      </c>
      <c r="AZ43">
        <v>29.0859</v>
      </c>
      <c r="BA43">
        <v>999.9</v>
      </c>
      <c r="BB43">
        <v>10005</v>
      </c>
      <c r="BC43">
        <v>0</v>
      </c>
      <c r="BD43">
        <v>17.5304</v>
      </c>
      <c r="BE43">
        <v>-15.9472</v>
      </c>
      <c r="BF43">
        <v>397.975</v>
      </c>
      <c r="BG43">
        <v>412.799</v>
      </c>
      <c r="BH43">
        <v>3.97783</v>
      </c>
      <c r="BI43">
        <v>389.502</v>
      </c>
      <c r="BJ43">
        <v>399.985</v>
      </c>
      <c r="BK43">
        <v>35.6786</v>
      </c>
      <c r="BL43">
        <v>31.0417</v>
      </c>
      <c r="BM43">
        <v>2.53519</v>
      </c>
      <c r="BN43">
        <v>2.24722</v>
      </c>
      <c r="BO43">
        <v>21.2542</v>
      </c>
      <c r="BP43">
        <v>19.303</v>
      </c>
      <c r="BQ43">
        <v>1499.9</v>
      </c>
      <c r="BR43">
        <v>0.899987</v>
      </c>
      <c r="BS43">
        <v>0.100013</v>
      </c>
      <c r="BT43">
        <v>0</v>
      </c>
      <c r="BU43">
        <v>3.97</v>
      </c>
      <c r="BV43">
        <v>0</v>
      </c>
      <c r="BW43">
        <v>15143.6</v>
      </c>
      <c r="BX43">
        <v>12193.8</v>
      </c>
      <c r="BY43">
        <v>40.875</v>
      </c>
      <c r="BZ43">
        <v>42.562</v>
      </c>
      <c r="CA43">
        <v>42.062</v>
      </c>
      <c r="CB43">
        <v>41.375</v>
      </c>
      <c r="CC43">
        <v>40.812</v>
      </c>
      <c r="CD43">
        <v>1349.89</v>
      </c>
      <c r="CE43">
        <v>150.01</v>
      </c>
      <c r="CF43">
        <v>0</v>
      </c>
      <c r="CG43">
        <v>2.67365384615385</v>
      </c>
      <c r="CH43">
        <v>-2.7208546715737</v>
      </c>
      <c r="CI43">
        <v>-15.4324785787497</v>
      </c>
      <c r="CJ43">
        <v>15148.6461538462</v>
      </c>
      <c r="CK43">
        <v>15</v>
      </c>
      <c r="CL43">
        <v>3.19915</v>
      </c>
      <c r="CM43">
        <v>2.54407</v>
      </c>
      <c r="CN43">
        <v>0.0644782</v>
      </c>
      <c r="CO43">
        <v>0.0659271</v>
      </c>
      <c r="CP43">
        <v>0.10486</v>
      </c>
      <c r="CQ43">
        <v>0.0952986</v>
      </c>
      <c r="CR43">
        <v>31275.6</v>
      </c>
      <c r="CS43">
        <v>32606.8</v>
      </c>
      <c r="CT43">
        <v>29770.7</v>
      </c>
      <c r="CU43">
        <v>31135.2</v>
      </c>
      <c r="CV43">
        <v>37074.1</v>
      </c>
      <c r="CW43">
        <v>40177.1</v>
      </c>
      <c r="CX43">
        <v>40443.7</v>
      </c>
      <c r="CY43">
        <v>43367.1</v>
      </c>
      <c r="CZ43">
        <v>2.05652</v>
      </c>
      <c r="DA43">
        <v>1.95487</v>
      </c>
      <c r="DB43">
        <v>0</v>
      </c>
      <c r="DC43">
        <v>0</v>
      </c>
      <c r="DD43">
        <v>24.5065</v>
      </c>
      <c r="DE43">
        <v>999.9</v>
      </c>
      <c r="DF43">
        <v>63.857</v>
      </c>
      <c r="DG43">
        <v>28.58</v>
      </c>
      <c r="DH43">
        <v>34.6219</v>
      </c>
      <c r="DI43">
        <v>54.8755</v>
      </c>
      <c r="DJ43">
        <v>22.6002</v>
      </c>
      <c r="DK43">
        <v>2</v>
      </c>
      <c r="DL43">
        <v>-0.111651</v>
      </c>
      <c r="DM43">
        <v>-2.07317</v>
      </c>
      <c r="DN43">
        <v>20.248</v>
      </c>
      <c r="DO43">
        <v>5.23271</v>
      </c>
      <c r="DP43">
        <v>11.9501</v>
      </c>
      <c r="DQ43">
        <v>4.99895</v>
      </c>
      <c r="DR43">
        <v>3.287</v>
      </c>
      <c r="DS43">
        <v>9999</v>
      </c>
      <c r="DT43">
        <v>9999</v>
      </c>
      <c r="DU43">
        <v>9999</v>
      </c>
      <c r="DV43">
        <v>999.9</v>
      </c>
      <c r="DW43">
        <v>1499634744.5</v>
      </c>
      <c r="DX43" t="s">
        <v>306</v>
      </c>
      <c r="DY43">
        <v>3</v>
      </c>
      <c r="DZ43">
        <v>-5.464</v>
      </c>
      <c r="EA43">
        <v>-0.659</v>
      </c>
      <c r="EB43">
        <v>400</v>
      </c>
      <c r="EC43">
        <v>26</v>
      </c>
      <c r="ED43">
        <v>0.09</v>
      </c>
      <c r="EE43">
        <v>0.02</v>
      </c>
      <c r="EF43">
        <v>-15.9596774193548</v>
      </c>
      <c r="EG43">
        <v>0.404458064516116</v>
      </c>
      <c r="EH43">
        <v>0.0430193633047573</v>
      </c>
      <c r="EI43">
        <v>1</v>
      </c>
      <c r="EJ43">
        <v>2.60461538461538</v>
      </c>
      <c r="EK43">
        <v>-3.52404621122459</v>
      </c>
      <c r="EL43">
        <v>1.21452422077134</v>
      </c>
      <c r="EM43">
        <v>1</v>
      </c>
      <c r="EN43">
        <v>3.97498258064516</v>
      </c>
      <c r="EO43">
        <v>0.325247419354829</v>
      </c>
      <c r="EP43">
        <v>0.0406693942916531</v>
      </c>
      <c r="EQ43">
        <v>1</v>
      </c>
      <c r="ER43">
        <v>29.0851935483871</v>
      </c>
      <c r="ES43">
        <v>0.0468000000000097</v>
      </c>
      <c r="ET43">
        <v>0.00628002134185181</v>
      </c>
      <c r="EU43">
        <v>1</v>
      </c>
      <c r="EV43">
        <v>4</v>
      </c>
      <c r="EW43">
        <v>4</v>
      </c>
      <c r="EX43" t="s">
        <v>307</v>
      </c>
      <c r="EY43" t="s">
        <v>300</v>
      </c>
      <c r="EZ43" t="s">
        <v>19</v>
      </c>
      <c r="FA43" t="s">
        <v>19</v>
      </c>
      <c r="FB43" t="s">
        <v>19</v>
      </c>
      <c r="FC43" t="s">
        <v>301</v>
      </c>
      <c r="FD43" t="s">
        <v>302</v>
      </c>
      <c r="FE43" t="s">
        <v>303</v>
      </c>
      <c r="FF43" t="s">
        <v>303</v>
      </c>
      <c r="FG43" t="s">
        <v>303</v>
      </c>
      <c r="FH43" t="s">
        <v>303</v>
      </c>
      <c r="FI43">
        <v>0</v>
      </c>
      <c r="FJ43">
        <v>1.86737</v>
      </c>
      <c r="FK43">
        <v>1.86264</v>
      </c>
      <c r="FL43">
        <v>1.87183</v>
      </c>
      <c r="FM43">
        <v>1.86372</v>
      </c>
      <c r="FN43">
        <v>1.86287</v>
      </c>
      <c r="FO43">
        <v>1.86768</v>
      </c>
      <c r="FP43">
        <v>1.8686</v>
      </c>
      <c r="FQ43">
        <v>1.86382</v>
      </c>
      <c r="FR43">
        <v>100</v>
      </c>
      <c r="FS43">
        <v>100</v>
      </c>
      <c r="FT43">
        <v>-5.464</v>
      </c>
      <c r="FU43">
        <v>-0.659</v>
      </c>
      <c r="FV43">
        <v>2</v>
      </c>
      <c r="FW43">
        <v>655.149</v>
      </c>
      <c r="FX43">
        <v>638.321</v>
      </c>
      <c r="FY43">
        <v>29.7529</v>
      </c>
      <c r="FZ43">
        <v>26.0487</v>
      </c>
      <c r="GA43">
        <v>29.9996</v>
      </c>
      <c r="GB43">
        <v>25.9888</v>
      </c>
      <c r="GC43">
        <v>25.9118</v>
      </c>
      <c r="GD43">
        <v>27.11</v>
      </c>
      <c r="GE43">
        <v>15.8895</v>
      </c>
      <c r="GF43">
        <v>100</v>
      </c>
      <c r="GG43">
        <v>29.7488</v>
      </c>
      <c r="GH43">
        <v>400</v>
      </c>
      <c r="GI43">
        <v>31.0536</v>
      </c>
      <c r="GJ43">
        <v>101.71</v>
      </c>
      <c r="GK43">
        <v>99.9834</v>
      </c>
    </row>
    <row r="44" spans="1:193">
      <c r="A44">
        <v>4</v>
      </c>
      <c r="B44">
        <v>1499635781.6</v>
      </c>
      <c r="C44">
        <v>1129.09999990463</v>
      </c>
      <c r="D44" t="s">
        <v>308</v>
      </c>
      <c r="E44">
        <v>1499635781.1</v>
      </c>
      <c r="F44">
        <f>AV44*AG44*(AT44-AU44)/(100*AN44*(1000-AG44*AT44))</f>
        <v>0</v>
      </c>
      <c r="G44">
        <f>AV44*AG44*(AS44-AR44*(1000-AG44*AU44)/(1000-AG44*AT44))/(100*AN44)</f>
        <v>0</v>
      </c>
      <c r="H44">
        <f>AR44 - IF(AG44&gt;1, G44*AN44*100.0/(AI44*BB44), 0)</f>
        <v>0</v>
      </c>
      <c r="I44">
        <f>((O44-F44/2)*H44-G44)/(O44+F44/2)</f>
        <v>0</v>
      </c>
      <c r="J44">
        <f>I44*(AW44+AX44)/1000.0</f>
        <v>0</v>
      </c>
      <c r="K44">
        <f>(AR44 - IF(AG44&gt;1, G44*AN44*100.0/(AI44*BB44), 0))*(AW44+AX44)/1000.0</f>
        <v>0</v>
      </c>
      <c r="L44">
        <f>2.0/((1/N44-1/M44)+SQRT((1/N44-1/M44)*(1/N44-1/M44) + 4*AO44/((AO44+1)*(AO44+1))*(2*1/N44*1/M44-1/M44*1/M44)))</f>
        <v>0</v>
      </c>
      <c r="M44">
        <f>AD44+AC44*AN44+AB44*AN44*AN44</f>
        <v>0</v>
      </c>
      <c r="N44">
        <f>F44*(1000-(1000*0.61365*exp(17.502*R44/(240.97+R44))/(AW44+AX44)+AT44)/2)/(1000*0.61365*exp(17.502*R44/(240.97+R44))/(AW44+AX44)-AT44)</f>
        <v>0</v>
      </c>
      <c r="O44">
        <f>1/((AO44+1)/(L44/1.6)+1/(M44/1.37)) + AO44/((AO44+1)/(L44/1.6) + AO44/(M44/1.37))</f>
        <v>0</v>
      </c>
      <c r="P44">
        <f>(AK44*AM44)</f>
        <v>0</v>
      </c>
      <c r="Q44">
        <f>(AY44+(P44+2*0.95*5.67E-8*(((AY44+$B$6)+273)^4-(AY44+273)^4)-44100*F44)/(1.84*29.3*M44+8*0.95*5.67E-8*(AY44+273)^3))</f>
        <v>0</v>
      </c>
      <c r="R44">
        <f>($B$7*AZ44+$B$8*BA44+$B$9*Q44)</f>
        <v>0</v>
      </c>
      <c r="S44">
        <f>0.61365*exp(17.502*R44/(240.97+R44))</f>
        <v>0</v>
      </c>
      <c r="T44">
        <f>(U44/V44*100)</f>
        <v>0</v>
      </c>
      <c r="U44">
        <f>AT44*(AW44+AX44)/1000</f>
        <v>0</v>
      </c>
      <c r="V44">
        <f>0.61365*exp(17.502*AY44/(240.97+AY44))</f>
        <v>0</v>
      </c>
      <c r="W44">
        <f>(S44-AT44*(AW44+AX44)/1000)</f>
        <v>0</v>
      </c>
      <c r="X44">
        <f>(-F44*44100)</f>
        <v>0</v>
      </c>
      <c r="Y44">
        <f>2*29.3*M44*0.92*(AY44-R44)</f>
        <v>0</v>
      </c>
      <c r="Z44">
        <f>2*0.95*5.67E-8*(((AY44+$B$6)+273)^4-(R44+273)^4)</f>
        <v>0</v>
      </c>
      <c r="AA44">
        <f>P44+Z44+X44+Y44</f>
        <v>0</v>
      </c>
      <c r="AB44">
        <v>-0.0301780765670066</v>
      </c>
      <c r="AC44">
        <v>0.033877534691174</v>
      </c>
      <c r="AD44">
        <v>2.69075817101615</v>
      </c>
      <c r="AE44">
        <v>0</v>
      </c>
      <c r="AF44">
        <v>0</v>
      </c>
      <c r="AG44">
        <f>IF(AE44*$B$37&gt;=AI44,1.0,(AI44/(AI44-AE44*$B$37)))</f>
        <v>0</v>
      </c>
      <c r="AH44">
        <f>(AG44-1)*100</f>
        <v>0</v>
      </c>
      <c r="AI44">
        <f>MAX(0,($B$31+$B$32*BB44)/(1+$B$33*BB44)*AW44/(AY44+273)*$B$34)</f>
        <v>0</v>
      </c>
      <c r="AJ44">
        <f>$B$26*BC44+$B$27*BD44+$B$30*BQ44</f>
        <v>0</v>
      </c>
      <c r="AK44">
        <f>AJ44*AL44</f>
        <v>0</v>
      </c>
      <c r="AL44">
        <f>($B$26*$B$12+$B$27*$B$12+$B$30*((CD44+BV44)/MAX(CD44+BV44+CE44, 0.1)*$B$17+CE44/MAX(CD44+BV44+CE44, 0.1)*$B$18))/($B$26+$B$27+$B$30)</f>
        <v>0</v>
      </c>
      <c r="AM44">
        <f>($B$26*$B$19+$B$27*$B$19+$B$30*((CD44+BV44)/MAX(CD44+BV44+CE44, 0.1)*$B$24+CE44/MAX(CD44+BV44+CE44, 0.1)*$B$25))/($B$26+$B$27+$B$30)</f>
        <v>0</v>
      </c>
      <c r="AN44">
        <v>6</v>
      </c>
      <c r="AO44">
        <v>0.5</v>
      </c>
      <c r="AP44" t="s">
        <v>297</v>
      </c>
      <c r="AQ44">
        <v>1499635781.6</v>
      </c>
      <c r="AR44">
        <v>288.351</v>
      </c>
      <c r="AS44">
        <v>299.924</v>
      </c>
      <c r="AT44">
        <v>35.101</v>
      </c>
      <c r="AU44">
        <v>31.1684</v>
      </c>
      <c r="AV44">
        <v>600.006</v>
      </c>
      <c r="AW44">
        <v>72.3916</v>
      </c>
      <c r="AX44">
        <v>0.0540034</v>
      </c>
      <c r="AY44">
        <v>29.2241</v>
      </c>
      <c r="AZ44">
        <v>29.0631</v>
      </c>
      <c r="BA44">
        <v>999.9</v>
      </c>
      <c r="BB44">
        <v>10024.4</v>
      </c>
      <c r="BC44">
        <v>0</v>
      </c>
      <c r="BD44">
        <v>16.0022</v>
      </c>
      <c r="BE44">
        <v>-11.5736</v>
      </c>
      <c r="BF44">
        <v>298.84</v>
      </c>
      <c r="BG44">
        <v>309.573</v>
      </c>
      <c r="BH44">
        <v>3.93256</v>
      </c>
      <c r="BI44">
        <v>293.815</v>
      </c>
      <c r="BJ44">
        <v>299.924</v>
      </c>
      <c r="BK44">
        <v>35.76</v>
      </c>
      <c r="BL44">
        <v>31.1684</v>
      </c>
      <c r="BM44">
        <v>2.54102</v>
      </c>
      <c r="BN44">
        <v>2.25633</v>
      </c>
      <c r="BO44">
        <v>21.2916</v>
      </c>
      <c r="BP44">
        <v>19.368</v>
      </c>
      <c r="BQ44">
        <v>1500.18</v>
      </c>
      <c r="BR44">
        <v>0.900005</v>
      </c>
      <c r="BS44">
        <v>0.0999945</v>
      </c>
      <c r="BT44">
        <v>0</v>
      </c>
      <c r="BU44">
        <v>2.485</v>
      </c>
      <c r="BV44">
        <v>0</v>
      </c>
      <c r="BW44">
        <v>15105.3</v>
      </c>
      <c r="BX44">
        <v>12196.1</v>
      </c>
      <c r="BY44">
        <v>40.875</v>
      </c>
      <c r="BZ44">
        <v>42.625</v>
      </c>
      <c r="CA44">
        <v>42</v>
      </c>
      <c r="CB44">
        <v>41.375</v>
      </c>
      <c r="CC44">
        <v>40.75</v>
      </c>
      <c r="CD44">
        <v>1350.17</v>
      </c>
      <c r="CE44">
        <v>150.01</v>
      </c>
      <c r="CF44">
        <v>0</v>
      </c>
      <c r="CG44">
        <v>2.09423076923077</v>
      </c>
      <c r="CH44">
        <v>-9.46188025780778</v>
      </c>
      <c r="CI44">
        <v>-59.8427350512226</v>
      </c>
      <c r="CJ44">
        <v>15110.6307692308</v>
      </c>
      <c r="CK44">
        <v>15</v>
      </c>
      <c r="CL44">
        <v>3.19926</v>
      </c>
      <c r="CM44">
        <v>2.54423</v>
      </c>
      <c r="CN44">
        <v>0.0515409</v>
      </c>
      <c r="CO44">
        <v>0.0525693</v>
      </c>
      <c r="CP44">
        <v>0.105043</v>
      </c>
      <c r="CQ44">
        <v>0.095586</v>
      </c>
      <c r="CR44">
        <v>31712.9</v>
      </c>
      <c r="CS44">
        <v>33075.9</v>
      </c>
      <c r="CT44">
        <v>29774.9</v>
      </c>
      <c r="CU44">
        <v>31137.5</v>
      </c>
      <c r="CV44">
        <v>37071.4</v>
      </c>
      <c r="CW44">
        <v>40165.7</v>
      </c>
      <c r="CX44">
        <v>40450.5</v>
      </c>
      <c r="CY44">
        <v>43370</v>
      </c>
      <c r="CZ44">
        <v>2.0577</v>
      </c>
      <c r="DA44">
        <v>1.95667</v>
      </c>
      <c r="DB44">
        <v>0</v>
      </c>
      <c r="DC44">
        <v>0</v>
      </c>
      <c r="DD44">
        <v>24.4121</v>
      </c>
      <c r="DE44">
        <v>999.9</v>
      </c>
      <c r="DF44">
        <v>63.832</v>
      </c>
      <c r="DG44">
        <v>28.51</v>
      </c>
      <c r="DH44">
        <v>34.4686</v>
      </c>
      <c r="DI44">
        <v>54.1855</v>
      </c>
      <c r="DJ44">
        <v>22.5681</v>
      </c>
      <c r="DK44">
        <v>2</v>
      </c>
      <c r="DL44">
        <v>-0.118521</v>
      </c>
      <c r="DM44">
        <v>-2.07168</v>
      </c>
      <c r="DN44">
        <v>20.2484</v>
      </c>
      <c r="DO44">
        <v>5.23271</v>
      </c>
      <c r="DP44">
        <v>11.9501</v>
      </c>
      <c r="DQ44">
        <v>4.9991</v>
      </c>
      <c r="DR44">
        <v>3.287</v>
      </c>
      <c r="DS44">
        <v>9999</v>
      </c>
      <c r="DT44">
        <v>9999</v>
      </c>
      <c r="DU44">
        <v>9999</v>
      </c>
      <c r="DV44">
        <v>999.9</v>
      </c>
      <c r="DW44">
        <v>1499634744.5</v>
      </c>
      <c r="DX44" t="s">
        <v>306</v>
      </c>
      <c r="DY44">
        <v>3</v>
      </c>
      <c r="DZ44">
        <v>-5.464</v>
      </c>
      <c r="EA44">
        <v>-0.659</v>
      </c>
      <c r="EB44">
        <v>400</v>
      </c>
      <c r="EC44">
        <v>26</v>
      </c>
      <c r="ED44">
        <v>0.09</v>
      </c>
      <c r="EE44">
        <v>0.02</v>
      </c>
      <c r="EF44">
        <v>-11.6022806451613</v>
      </c>
      <c r="EG44">
        <v>-0.0285677419354582</v>
      </c>
      <c r="EH44">
        <v>0.0214275436154082</v>
      </c>
      <c r="EI44">
        <v>1</v>
      </c>
      <c r="EJ44">
        <v>2.08711538461538</v>
      </c>
      <c r="EK44">
        <v>-10.0255706422021</v>
      </c>
      <c r="EL44">
        <v>1.82310711797455</v>
      </c>
      <c r="EM44">
        <v>1</v>
      </c>
      <c r="EN44">
        <v>3.93153096774194</v>
      </c>
      <c r="EO44">
        <v>-0.0649891935483871</v>
      </c>
      <c r="EP44">
        <v>0.00917499102745053</v>
      </c>
      <c r="EQ44">
        <v>1</v>
      </c>
      <c r="ER44">
        <v>29.0716129032258</v>
      </c>
      <c r="ES44">
        <v>-0.103408064516125</v>
      </c>
      <c r="ET44">
        <v>0.00803912777869884</v>
      </c>
      <c r="EU44">
        <v>1</v>
      </c>
      <c r="EV44">
        <v>4</v>
      </c>
      <c r="EW44">
        <v>4</v>
      </c>
      <c r="EX44" t="s">
        <v>307</v>
      </c>
      <c r="EY44" t="s">
        <v>300</v>
      </c>
      <c r="EZ44" t="s">
        <v>19</v>
      </c>
      <c r="FA44" t="s">
        <v>19</v>
      </c>
      <c r="FB44" t="s">
        <v>19</v>
      </c>
      <c r="FC44" t="s">
        <v>301</v>
      </c>
      <c r="FD44" t="s">
        <v>302</v>
      </c>
      <c r="FE44" t="s">
        <v>303</v>
      </c>
      <c r="FF44" t="s">
        <v>303</v>
      </c>
      <c r="FG44" t="s">
        <v>303</v>
      </c>
      <c r="FH44" t="s">
        <v>303</v>
      </c>
      <c r="FI44">
        <v>0</v>
      </c>
      <c r="FJ44">
        <v>1.86737</v>
      </c>
      <c r="FK44">
        <v>1.86265</v>
      </c>
      <c r="FL44">
        <v>1.87181</v>
      </c>
      <c r="FM44">
        <v>1.86372</v>
      </c>
      <c r="FN44">
        <v>1.86282</v>
      </c>
      <c r="FO44">
        <v>1.86768</v>
      </c>
      <c r="FP44">
        <v>1.86859</v>
      </c>
      <c r="FQ44">
        <v>1.86383</v>
      </c>
      <c r="FR44">
        <v>100</v>
      </c>
      <c r="FS44">
        <v>100</v>
      </c>
      <c r="FT44">
        <v>-5.464</v>
      </c>
      <c r="FU44">
        <v>-0.659</v>
      </c>
      <c r="FV44">
        <v>2</v>
      </c>
      <c r="FW44">
        <v>654.904</v>
      </c>
      <c r="FX44">
        <v>638.692</v>
      </c>
      <c r="FY44">
        <v>29.5731</v>
      </c>
      <c r="FZ44">
        <v>25.955</v>
      </c>
      <c r="GA44">
        <v>29.9998</v>
      </c>
      <c r="GB44">
        <v>25.8844</v>
      </c>
      <c r="GC44">
        <v>25.8057</v>
      </c>
      <c r="GD44">
        <v>21.6508</v>
      </c>
      <c r="GE44">
        <v>13.3039</v>
      </c>
      <c r="GF44">
        <v>100</v>
      </c>
      <c r="GG44">
        <v>29.5934</v>
      </c>
      <c r="GH44">
        <v>300</v>
      </c>
      <c r="GI44">
        <v>31.1803</v>
      </c>
      <c r="GJ44">
        <v>101.726</v>
      </c>
      <c r="GK44">
        <v>99.9904</v>
      </c>
    </row>
    <row r="45" spans="1:193">
      <c r="A45">
        <v>5</v>
      </c>
      <c r="B45">
        <v>1499635872.1</v>
      </c>
      <c r="C45">
        <v>1219.59999990463</v>
      </c>
      <c r="D45" t="s">
        <v>309</v>
      </c>
      <c r="E45">
        <v>1499635871.6</v>
      </c>
      <c r="F45">
        <f>AV45*AG45*(AT45-AU45)/(100*AN45*(1000-AG45*AT45))</f>
        <v>0</v>
      </c>
      <c r="G45">
        <f>AV45*AG45*(AS45-AR45*(1000-AG45*AU45)/(1000-AG45*AT45))/(100*AN45)</f>
        <v>0</v>
      </c>
      <c r="H45">
        <f>AR45 - IF(AG45&gt;1, G45*AN45*100.0/(AI45*BB45), 0)</f>
        <v>0</v>
      </c>
      <c r="I45">
        <f>((O45-F45/2)*H45-G45)/(O45+F45/2)</f>
        <v>0</v>
      </c>
      <c r="J45">
        <f>I45*(AW45+AX45)/1000.0</f>
        <v>0</v>
      </c>
      <c r="K45">
        <f>(AR45 - IF(AG45&gt;1, G45*AN45*100.0/(AI45*BB45), 0))*(AW45+AX45)/1000.0</f>
        <v>0</v>
      </c>
      <c r="L45">
        <f>2.0/((1/N45-1/M45)+SQRT((1/N45-1/M45)*(1/N45-1/M45) + 4*AO45/((AO45+1)*(AO45+1))*(2*1/N45*1/M45-1/M45*1/M45)))</f>
        <v>0</v>
      </c>
      <c r="M45">
        <f>AD45+AC45*AN45+AB45*AN45*AN45</f>
        <v>0</v>
      </c>
      <c r="N45">
        <f>F45*(1000-(1000*0.61365*exp(17.502*R45/(240.97+R45))/(AW45+AX45)+AT45)/2)/(1000*0.61365*exp(17.502*R45/(240.97+R45))/(AW45+AX45)-AT45)</f>
        <v>0</v>
      </c>
      <c r="O45">
        <f>1/((AO45+1)/(L45/1.6)+1/(M45/1.37)) + AO45/((AO45+1)/(L45/1.6) + AO45/(M45/1.37))</f>
        <v>0</v>
      </c>
      <c r="P45">
        <f>(AK45*AM45)</f>
        <v>0</v>
      </c>
      <c r="Q45">
        <f>(AY45+(P45+2*0.95*5.67E-8*(((AY45+$B$6)+273)^4-(AY45+273)^4)-44100*F45)/(1.84*29.3*M45+8*0.95*5.67E-8*(AY45+273)^3))</f>
        <v>0</v>
      </c>
      <c r="R45">
        <f>($B$7*AZ45+$B$8*BA45+$B$9*Q45)</f>
        <v>0</v>
      </c>
      <c r="S45">
        <f>0.61365*exp(17.502*R45/(240.97+R45))</f>
        <v>0</v>
      </c>
      <c r="T45">
        <f>(U45/V45*100)</f>
        <v>0</v>
      </c>
      <c r="U45">
        <f>AT45*(AW45+AX45)/1000</f>
        <v>0</v>
      </c>
      <c r="V45">
        <f>0.61365*exp(17.502*AY45/(240.97+AY45))</f>
        <v>0</v>
      </c>
      <c r="W45">
        <f>(S45-AT45*(AW45+AX45)/1000)</f>
        <v>0</v>
      </c>
      <c r="X45">
        <f>(-F45*44100)</f>
        <v>0</v>
      </c>
      <c r="Y45">
        <f>2*29.3*M45*0.92*(AY45-R45)</f>
        <v>0</v>
      </c>
      <c r="Z45">
        <f>2*0.95*5.67E-8*(((AY45+$B$6)+273)^4-(R45+273)^4)</f>
        <v>0</v>
      </c>
      <c r="AA45">
        <f>P45+Z45+X45+Y45</f>
        <v>0</v>
      </c>
      <c r="AB45">
        <v>-0.02997076643397</v>
      </c>
      <c r="AC45">
        <v>0.0336448109054753</v>
      </c>
      <c r="AD45">
        <v>2.67571378658285</v>
      </c>
      <c r="AE45">
        <v>0</v>
      </c>
      <c r="AF45">
        <v>0</v>
      </c>
      <c r="AG45">
        <f>IF(AE45*$B$37&gt;=AI45,1.0,(AI45/(AI45-AE45*$B$37)))</f>
        <v>0</v>
      </c>
      <c r="AH45">
        <f>(AG45-1)*100</f>
        <v>0</v>
      </c>
      <c r="AI45">
        <f>MAX(0,($B$31+$B$32*BB45)/(1+$B$33*BB45)*AW45/(AY45+273)*$B$34)</f>
        <v>0</v>
      </c>
      <c r="AJ45">
        <f>$B$26*BC45+$B$27*BD45+$B$30*BQ45</f>
        <v>0</v>
      </c>
      <c r="AK45">
        <f>AJ45*AL45</f>
        <v>0</v>
      </c>
      <c r="AL45">
        <f>($B$26*$B$12+$B$27*$B$12+$B$30*((CD45+BV45)/MAX(CD45+BV45+CE45, 0.1)*$B$17+CE45/MAX(CD45+BV45+CE45, 0.1)*$B$18))/($B$26+$B$27+$B$30)</f>
        <v>0</v>
      </c>
      <c r="AM45">
        <f>($B$26*$B$19+$B$27*$B$19+$B$30*((CD45+BV45)/MAX(CD45+BV45+CE45, 0.1)*$B$24+CE45/MAX(CD45+BV45+CE45, 0.1)*$B$25))/($B$26+$B$27+$B$30)</f>
        <v>0</v>
      </c>
      <c r="AN45">
        <v>6</v>
      </c>
      <c r="AO45">
        <v>0.5</v>
      </c>
      <c r="AP45" t="s">
        <v>297</v>
      </c>
      <c r="AQ45">
        <v>1499635872.1</v>
      </c>
      <c r="AR45">
        <v>192.629</v>
      </c>
      <c r="AS45">
        <v>199.954</v>
      </c>
      <c r="AT45">
        <v>35.2147</v>
      </c>
      <c r="AU45">
        <v>31.1982</v>
      </c>
      <c r="AV45">
        <v>599.986</v>
      </c>
      <c r="AW45">
        <v>72.3933</v>
      </c>
      <c r="AX45">
        <v>0.0540146</v>
      </c>
      <c r="AY45">
        <v>29.21</v>
      </c>
      <c r="AZ45">
        <v>29.0764</v>
      </c>
      <c r="BA45">
        <v>999.9</v>
      </c>
      <c r="BB45">
        <v>9969.38</v>
      </c>
      <c r="BC45">
        <v>0</v>
      </c>
      <c r="BD45">
        <v>15.4847</v>
      </c>
      <c r="BE45">
        <v>-7.32509</v>
      </c>
      <c r="BF45">
        <v>199.66</v>
      </c>
      <c r="BG45">
        <v>206.393</v>
      </c>
      <c r="BH45">
        <v>4.0165</v>
      </c>
      <c r="BI45">
        <v>198.093</v>
      </c>
      <c r="BJ45">
        <v>199.954</v>
      </c>
      <c r="BK45">
        <v>35.8737</v>
      </c>
      <c r="BL45">
        <v>31.1982</v>
      </c>
      <c r="BM45">
        <v>2.54931</v>
      </c>
      <c r="BN45">
        <v>2.25854</v>
      </c>
      <c r="BO45">
        <v>21.3448</v>
      </c>
      <c r="BP45">
        <v>19.3837</v>
      </c>
      <c r="BQ45">
        <v>1500.13</v>
      </c>
      <c r="BR45">
        <v>0.900005</v>
      </c>
      <c r="BS45">
        <v>0.0999945</v>
      </c>
      <c r="BT45">
        <v>0</v>
      </c>
      <c r="BU45">
        <v>3.41</v>
      </c>
      <c r="BV45">
        <v>0</v>
      </c>
      <c r="BW45">
        <v>15106.8</v>
      </c>
      <c r="BX45">
        <v>12195.6</v>
      </c>
      <c r="BY45">
        <v>40.875</v>
      </c>
      <c r="BZ45">
        <v>42.625</v>
      </c>
      <c r="CA45">
        <v>42</v>
      </c>
      <c r="CB45">
        <v>41.437</v>
      </c>
      <c r="CC45">
        <v>40.812</v>
      </c>
      <c r="CD45">
        <v>1350.12</v>
      </c>
      <c r="CE45">
        <v>150</v>
      </c>
      <c r="CF45">
        <v>0</v>
      </c>
      <c r="CG45">
        <v>2.91038461538462</v>
      </c>
      <c r="CH45">
        <v>-1.34529918294256</v>
      </c>
      <c r="CI45">
        <v>-7.75384607408491</v>
      </c>
      <c r="CJ45">
        <v>15106.1230769231</v>
      </c>
      <c r="CK45">
        <v>15</v>
      </c>
      <c r="CL45">
        <v>3.19932</v>
      </c>
      <c r="CM45">
        <v>2.54424</v>
      </c>
      <c r="CN45">
        <v>0.0368323</v>
      </c>
      <c r="CO45">
        <v>0.0373138</v>
      </c>
      <c r="CP45">
        <v>0.105293</v>
      </c>
      <c r="CQ45">
        <v>0.0956716</v>
      </c>
      <c r="CR45">
        <v>32209</v>
      </c>
      <c r="CS45">
        <v>33612.5</v>
      </c>
      <c r="CT45">
        <v>29778.6</v>
      </c>
      <c r="CU45">
        <v>31140.8</v>
      </c>
      <c r="CV45">
        <v>37063.5</v>
      </c>
      <c r="CW45">
        <v>40163.6</v>
      </c>
      <c r="CX45">
        <v>40454.7</v>
      </c>
      <c r="CY45">
        <v>43373.5</v>
      </c>
      <c r="CZ45">
        <v>2.05895</v>
      </c>
      <c r="DA45">
        <v>1.95793</v>
      </c>
      <c r="DB45">
        <v>0</v>
      </c>
      <c r="DC45">
        <v>0</v>
      </c>
      <c r="DD45">
        <v>24.4606</v>
      </c>
      <c r="DE45">
        <v>999.9</v>
      </c>
      <c r="DF45">
        <v>63.808</v>
      </c>
      <c r="DG45">
        <v>28.45</v>
      </c>
      <c r="DH45">
        <v>34.335</v>
      </c>
      <c r="DI45">
        <v>54.5955</v>
      </c>
      <c r="DJ45">
        <v>22.6042</v>
      </c>
      <c r="DK45">
        <v>2</v>
      </c>
      <c r="DL45">
        <v>-0.125025</v>
      </c>
      <c r="DM45">
        <v>-2.02805</v>
      </c>
      <c r="DN45">
        <v>20.2475</v>
      </c>
      <c r="DO45">
        <v>5.23331</v>
      </c>
      <c r="DP45">
        <v>11.9501</v>
      </c>
      <c r="DQ45">
        <v>4.9992</v>
      </c>
      <c r="DR45">
        <v>3.287</v>
      </c>
      <c r="DS45">
        <v>9999</v>
      </c>
      <c r="DT45">
        <v>9999</v>
      </c>
      <c r="DU45">
        <v>9999</v>
      </c>
      <c r="DV45">
        <v>999.9</v>
      </c>
      <c r="DW45">
        <v>1499634744.5</v>
      </c>
      <c r="DX45" t="s">
        <v>306</v>
      </c>
      <c r="DY45">
        <v>3</v>
      </c>
      <c r="DZ45">
        <v>-5.464</v>
      </c>
      <c r="EA45">
        <v>-0.659</v>
      </c>
      <c r="EB45">
        <v>400</v>
      </c>
      <c r="EC45">
        <v>26</v>
      </c>
      <c r="ED45">
        <v>0.09</v>
      </c>
      <c r="EE45">
        <v>0.02</v>
      </c>
      <c r="EF45">
        <v>-7.35480064516129</v>
      </c>
      <c r="EG45">
        <v>0.203180322580644</v>
      </c>
      <c r="EH45">
        <v>0.0231209971511002</v>
      </c>
      <c r="EI45">
        <v>1</v>
      </c>
      <c r="EJ45">
        <v>2.85442307692308</v>
      </c>
      <c r="EK45">
        <v>1.91154495413014</v>
      </c>
      <c r="EL45">
        <v>1.47833282328119</v>
      </c>
      <c r="EM45">
        <v>1</v>
      </c>
      <c r="EN45">
        <v>4.03492322580645</v>
      </c>
      <c r="EO45">
        <v>-0.106743387096774</v>
      </c>
      <c r="EP45">
        <v>0.00811030741515793</v>
      </c>
      <c r="EQ45">
        <v>1</v>
      </c>
      <c r="ER45">
        <v>29.0938967741935</v>
      </c>
      <c r="ES45">
        <v>-0.178408064516135</v>
      </c>
      <c r="ET45">
        <v>0.0134855833146404</v>
      </c>
      <c r="EU45">
        <v>1</v>
      </c>
      <c r="EV45">
        <v>4</v>
      </c>
      <c r="EW45">
        <v>4</v>
      </c>
      <c r="EX45" t="s">
        <v>307</v>
      </c>
      <c r="EY45" t="s">
        <v>300</v>
      </c>
      <c r="EZ45" t="s">
        <v>19</v>
      </c>
      <c r="FA45" t="s">
        <v>19</v>
      </c>
      <c r="FB45" t="s">
        <v>19</v>
      </c>
      <c r="FC45" t="s">
        <v>301</v>
      </c>
      <c r="FD45" t="s">
        <v>302</v>
      </c>
      <c r="FE45" t="s">
        <v>303</v>
      </c>
      <c r="FF45" t="s">
        <v>303</v>
      </c>
      <c r="FG45" t="s">
        <v>303</v>
      </c>
      <c r="FH45" t="s">
        <v>303</v>
      </c>
      <c r="FI45">
        <v>0</v>
      </c>
      <c r="FJ45">
        <v>1.86737</v>
      </c>
      <c r="FK45">
        <v>1.86264</v>
      </c>
      <c r="FL45">
        <v>1.87181</v>
      </c>
      <c r="FM45">
        <v>1.86373</v>
      </c>
      <c r="FN45">
        <v>1.86287</v>
      </c>
      <c r="FO45">
        <v>1.86768</v>
      </c>
      <c r="FP45">
        <v>1.86861</v>
      </c>
      <c r="FQ45">
        <v>1.86384</v>
      </c>
      <c r="FR45">
        <v>100</v>
      </c>
      <c r="FS45">
        <v>100</v>
      </c>
      <c r="FT45">
        <v>-5.464</v>
      </c>
      <c r="FU45">
        <v>-0.659</v>
      </c>
      <c r="FV45">
        <v>2</v>
      </c>
      <c r="FW45">
        <v>654.849</v>
      </c>
      <c r="FX45">
        <v>638.702</v>
      </c>
      <c r="FY45">
        <v>29.0693</v>
      </c>
      <c r="FZ45">
        <v>25.8745</v>
      </c>
      <c r="GA45">
        <v>29.9999</v>
      </c>
      <c r="GB45">
        <v>25.7912</v>
      </c>
      <c r="GC45">
        <v>25.7109</v>
      </c>
      <c r="GD45">
        <v>15.7695</v>
      </c>
      <c r="GE45">
        <v>11.2964</v>
      </c>
      <c r="GF45">
        <v>100</v>
      </c>
      <c r="GG45">
        <v>29.323</v>
      </c>
      <c r="GH45">
        <v>200</v>
      </c>
      <c r="GI45">
        <v>31.1679</v>
      </c>
      <c r="GJ45">
        <v>101.738</v>
      </c>
      <c r="GK45">
        <v>99.9996</v>
      </c>
    </row>
    <row r="46" spans="1:193">
      <c r="A46">
        <v>6</v>
      </c>
      <c r="B46">
        <v>1499635971.1</v>
      </c>
      <c r="C46">
        <v>1318.59999990463</v>
      </c>
      <c r="D46" t="s">
        <v>310</v>
      </c>
      <c r="E46">
        <v>1499635970.6</v>
      </c>
      <c r="F46">
        <f>AV46*AG46*(AT46-AU46)/(100*AN46*(1000-AG46*AT46))</f>
        <v>0</v>
      </c>
      <c r="G46">
        <f>AV46*AG46*(AS46-AR46*(1000-AG46*AU46)/(1000-AG46*AT46))/(100*AN46)</f>
        <v>0</v>
      </c>
      <c r="H46">
        <f>AR46 - IF(AG46&gt;1, G46*AN46*100.0/(AI46*BB46), 0)</f>
        <v>0</v>
      </c>
      <c r="I46">
        <f>((O46-F46/2)*H46-G46)/(O46+F46/2)</f>
        <v>0</v>
      </c>
      <c r="J46">
        <f>I46*(AW46+AX46)/1000.0</f>
        <v>0</v>
      </c>
      <c r="K46">
        <f>(AR46 - IF(AG46&gt;1, G46*AN46*100.0/(AI46*BB46), 0))*(AW46+AX46)/1000.0</f>
        <v>0</v>
      </c>
      <c r="L46">
        <f>2.0/((1/N46-1/M46)+SQRT((1/N46-1/M46)*(1/N46-1/M46) + 4*AO46/((AO46+1)*(AO46+1))*(2*1/N46*1/M46-1/M46*1/M46)))</f>
        <v>0</v>
      </c>
      <c r="M46">
        <f>AD46+AC46*AN46+AB46*AN46*AN46</f>
        <v>0</v>
      </c>
      <c r="N46">
        <f>F46*(1000-(1000*0.61365*exp(17.502*R46/(240.97+R46))/(AW46+AX46)+AT46)/2)/(1000*0.61365*exp(17.502*R46/(240.97+R46))/(AW46+AX46)-AT46)</f>
        <v>0</v>
      </c>
      <c r="O46">
        <f>1/((AO46+1)/(L46/1.6)+1/(M46/1.37)) + AO46/((AO46+1)/(L46/1.6) + AO46/(M46/1.37))</f>
        <v>0</v>
      </c>
      <c r="P46">
        <f>(AK46*AM46)</f>
        <v>0</v>
      </c>
      <c r="Q46">
        <f>(AY46+(P46+2*0.95*5.67E-8*(((AY46+$B$6)+273)^4-(AY46+273)^4)-44100*F46)/(1.84*29.3*M46+8*0.95*5.67E-8*(AY46+273)^3))</f>
        <v>0</v>
      </c>
      <c r="R46">
        <f>($B$7*AZ46+$B$8*BA46+$B$9*Q46)</f>
        <v>0</v>
      </c>
      <c r="S46">
        <f>0.61365*exp(17.502*R46/(240.97+R46))</f>
        <v>0</v>
      </c>
      <c r="T46">
        <f>(U46/V46*100)</f>
        <v>0</v>
      </c>
      <c r="U46">
        <f>AT46*(AW46+AX46)/1000</f>
        <v>0</v>
      </c>
      <c r="V46">
        <f>0.61365*exp(17.502*AY46/(240.97+AY46))</f>
        <v>0</v>
      </c>
      <c r="W46">
        <f>(S46-AT46*(AW46+AX46)/1000)</f>
        <v>0</v>
      </c>
      <c r="X46">
        <f>(-F46*44100)</f>
        <v>0</v>
      </c>
      <c r="Y46">
        <f>2*29.3*M46*0.92*(AY46-R46)</f>
        <v>0</v>
      </c>
      <c r="Z46">
        <f>2*0.95*5.67E-8*(((AY46+$B$6)+273)^4-(R46+273)^4)</f>
        <v>0</v>
      </c>
      <c r="AA46">
        <f>P46+Z46+X46+Y46</f>
        <v>0</v>
      </c>
      <c r="AB46">
        <v>-0.0300418800220017</v>
      </c>
      <c r="AC46">
        <v>0.0337246421379333</v>
      </c>
      <c r="AD46">
        <v>2.6808771464498</v>
      </c>
      <c r="AE46">
        <v>0</v>
      </c>
      <c r="AF46">
        <v>0</v>
      </c>
      <c r="AG46">
        <f>IF(AE46*$B$37&gt;=AI46,1.0,(AI46/(AI46-AE46*$B$37)))</f>
        <v>0</v>
      </c>
      <c r="AH46">
        <f>(AG46-1)*100</f>
        <v>0</v>
      </c>
      <c r="AI46">
        <f>MAX(0,($B$31+$B$32*BB46)/(1+$B$33*BB46)*AW46/(AY46+273)*$B$34)</f>
        <v>0</v>
      </c>
      <c r="AJ46">
        <f>$B$26*BC46+$B$27*BD46+$B$30*BQ46</f>
        <v>0</v>
      </c>
      <c r="AK46">
        <f>AJ46*AL46</f>
        <v>0</v>
      </c>
      <c r="AL46">
        <f>($B$26*$B$12+$B$27*$B$12+$B$30*((CD46+BV46)/MAX(CD46+BV46+CE46, 0.1)*$B$17+CE46/MAX(CD46+BV46+CE46, 0.1)*$B$18))/($B$26+$B$27+$B$30)</f>
        <v>0</v>
      </c>
      <c r="AM46">
        <f>($B$26*$B$19+$B$27*$B$19+$B$30*((CD46+BV46)/MAX(CD46+BV46+CE46, 0.1)*$B$24+CE46/MAX(CD46+BV46+CE46, 0.1)*$B$25))/($B$26+$B$27+$B$30)</f>
        <v>0</v>
      </c>
      <c r="AN46">
        <v>6</v>
      </c>
      <c r="AO46">
        <v>0.5</v>
      </c>
      <c r="AP46" t="s">
        <v>297</v>
      </c>
      <c r="AQ46">
        <v>1499635971.1</v>
      </c>
      <c r="AR46">
        <v>96.8134</v>
      </c>
      <c r="AS46">
        <v>100</v>
      </c>
      <c r="AT46">
        <v>34.616</v>
      </c>
      <c r="AU46">
        <v>30.1761</v>
      </c>
      <c r="AV46">
        <v>599.994</v>
      </c>
      <c r="AW46">
        <v>72.3978</v>
      </c>
      <c r="AX46">
        <v>0.0535948</v>
      </c>
      <c r="AY46">
        <v>29.2568</v>
      </c>
      <c r="AZ46">
        <v>29.002</v>
      </c>
      <c r="BA46">
        <v>999.9</v>
      </c>
      <c r="BB46">
        <v>10046.9</v>
      </c>
      <c r="BC46">
        <v>0</v>
      </c>
      <c r="BD46">
        <v>14.5011</v>
      </c>
      <c r="BE46">
        <v>-3.18695</v>
      </c>
      <c r="BF46">
        <v>100.285</v>
      </c>
      <c r="BG46">
        <v>103.112</v>
      </c>
      <c r="BH46">
        <v>4.43991</v>
      </c>
      <c r="BI46">
        <v>102.277</v>
      </c>
      <c r="BJ46">
        <v>100</v>
      </c>
      <c r="BK46">
        <v>35.275</v>
      </c>
      <c r="BL46">
        <v>30.1761</v>
      </c>
      <c r="BM46">
        <v>2.50612</v>
      </c>
      <c r="BN46">
        <v>2.18468</v>
      </c>
      <c r="BO46">
        <v>21.0663</v>
      </c>
      <c r="BP46">
        <v>18.8504</v>
      </c>
      <c r="BQ46">
        <v>1499.82</v>
      </c>
      <c r="BR46">
        <v>0.899987</v>
      </c>
      <c r="BS46">
        <v>0.100013</v>
      </c>
      <c r="BT46">
        <v>0</v>
      </c>
      <c r="BU46">
        <v>2.015</v>
      </c>
      <c r="BV46">
        <v>0</v>
      </c>
      <c r="BW46">
        <v>15219.7</v>
      </c>
      <c r="BX46">
        <v>12193.1</v>
      </c>
      <c r="BY46">
        <v>40.875</v>
      </c>
      <c r="BZ46">
        <v>42.625</v>
      </c>
      <c r="CA46">
        <v>42.062</v>
      </c>
      <c r="CB46">
        <v>41.437</v>
      </c>
      <c r="CC46">
        <v>40.812</v>
      </c>
      <c r="CD46">
        <v>1349.82</v>
      </c>
      <c r="CE46">
        <v>150</v>
      </c>
      <c r="CF46">
        <v>0</v>
      </c>
      <c r="CG46">
        <v>2.96096153846154</v>
      </c>
      <c r="CH46">
        <v>-2.00564096210219</v>
      </c>
      <c r="CI46">
        <v>18.9367521048564</v>
      </c>
      <c r="CJ46">
        <v>15219.95</v>
      </c>
      <c r="CK46">
        <v>15</v>
      </c>
      <c r="CL46">
        <v>3.19946</v>
      </c>
      <c r="CM46">
        <v>2.54382</v>
      </c>
      <c r="CN46">
        <v>0.0199888</v>
      </c>
      <c r="CO46">
        <v>0.0197146</v>
      </c>
      <c r="CP46">
        <v>0.104134</v>
      </c>
      <c r="CQ46">
        <v>0.0935367</v>
      </c>
      <c r="CR46">
        <v>32777.6</v>
      </c>
      <c r="CS46">
        <v>34236.4</v>
      </c>
      <c r="CT46">
        <v>29782.9</v>
      </c>
      <c r="CU46">
        <v>31149.2</v>
      </c>
      <c r="CV46">
        <v>37117.4</v>
      </c>
      <c r="CW46">
        <v>40267.7</v>
      </c>
      <c r="CX46">
        <v>40463</v>
      </c>
      <c r="CY46">
        <v>43385.4</v>
      </c>
      <c r="CZ46">
        <v>2.06037</v>
      </c>
      <c r="DA46">
        <v>1.95732</v>
      </c>
      <c r="DB46">
        <v>0</v>
      </c>
      <c r="DC46">
        <v>0</v>
      </c>
      <c r="DD46">
        <v>24.3552</v>
      </c>
      <c r="DE46">
        <v>999.9</v>
      </c>
      <c r="DF46">
        <v>63.619</v>
      </c>
      <c r="DG46">
        <v>28.369</v>
      </c>
      <c r="DH46">
        <v>34.0683</v>
      </c>
      <c r="DI46">
        <v>53.9355</v>
      </c>
      <c r="DJ46">
        <v>22.6723</v>
      </c>
      <c r="DK46">
        <v>2</v>
      </c>
      <c r="DL46">
        <v>-0.130823</v>
      </c>
      <c r="DM46">
        <v>-2.65974</v>
      </c>
      <c r="DN46">
        <v>20.2396</v>
      </c>
      <c r="DO46">
        <v>5.23406</v>
      </c>
      <c r="DP46">
        <v>11.9501</v>
      </c>
      <c r="DQ46">
        <v>4.9995</v>
      </c>
      <c r="DR46">
        <v>3.28695</v>
      </c>
      <c r="DS46">
        <v>9999</v>
      </c>
      <c r="DT46">
        <v>9999</v>
      </c>
      <c r="DU46">
        <v>9999</v>
      </c>
      <c r="DV46">
        <v>999.9</v>
      </c>
      <c r="DW46">
        <v>1499634744.5</v>
      </c>
      <c r="DX46" t="s">
        <v>306</v>
      </c>
      <c r="DY46">
        <v>3</v>
      </c>
      <c r="DZ46">
        <v>-5.464</v>
      </c>
      <c r="EA46">
        <v>-0.659</v>
      </c>
      <c r="EB46">
        <v>400</v>
      </c>
      <c r="EC46">
        <v>26</v>
      </c>
      <c r="ED46">
        <v>0.09</v>
      </c>
      <c r="EE46">
        <v>0.02</v>
      </c>
      <c r="EF46">
        <v>-3.20967</v>
      </c>
      <c r="EG46">
        <v>0.138436935483898</v>
      </c>
      <c r="EH46">
        <v>0.0154827287750765</v>
      </c>
      <c r="EI46">
        <v>1</v>
      </c>
      <c r="EJ46">
        <v>2.73634615384615</v>
      </c>
      <c r="EK46">
        <v>-2.02190091743094</v>
      </c>
      <c r="EL46">
        <v>1.6490379233011</v>
      </c>
      <c r="EM46">
        <v>1</v>
      </c>
      <c r="EN46">
        <v>4.40402322580645</v>
      </c>
      <c r="EO46">
        <v>0.548092258064544</v>
      </c>
      <c r="EP46">
        <v>0.0449881429817792</v>
      </c>
      <c r="EQ46">
        <v>1</v>
      </c>
      <c r="ER46">
        <v>28.9883322580645</v>
      </c>
      <c r="ES46">
        <v>0.137695161290321</v>
      </c>
      <c r="ET46">
        <v>0.0104156330114967</v>
      </c>
      <c r="EU46">
        <v>1</v>
      </c>
      <c r="EV46">
        <v>4</v>
      </c>
      <c r="EW46">
        <v>4</v>
      </c>
      <c r="EX46" t="s">
        <v>307</v>
      </c>
      <c r="EY46" t="s">
        <v>300</v>
      </c>
      <c r="EZ46" t="s">
        <v>19</v>
      </c>
      <c r="FA46" t="s">
        <v>19</v>
      </c>
      <c r="FB46" t="s">
        <v>19</v>
      </c>
      <c r="FC46" t="s">
        <v>301</v>
      </c>
      <c r="FD46" t="s">
        <v>302</v>
      </c>
      <c r="FE46" t="s">
        <v>303</v>
      </c>
      <c r="FF46" t="s">
        <v>303</v>
      </c>
      <c r="FG46" t="s">
        <v>303</v>
      </c>
      <c r="FH46" t="s">
        <v>303</v>
      </c>
      <c r="FI46">
        <v>0</v>
      </c>
      <c r="FJ46">
        <v>1.8675</v>
      </c>
      <c r="FK46">
        <v>1.86279</v>
      </c>
      <c r="FL46">
        <v>1.87195</v>
      </c>
      <c r="FM46">
        <v>1.86386</v>
      </c>
      <c r="FN46">
        <v>1.86298</v>
      </c>
      <c r="FO46">
        <v>1.86782</v>
      </c>
      <c r="FP46">
        <v>1.86874</v>
      </c>
      <c r="FQ46">
        <v>1.86397</v>
      </c>
      <c r="FR46">
        <v>100</v>
      </c>
      <c r="FS46">
        <v>100</v>
      </c>
      <c r="FT46">
        <v>-5.464</v>
      </c>
      <c r="FU46">
        <v>-0.659</v>
      </c>
      <c r="FV46">
        <v>2</v>
      </c>
      <c r="FW46">
        <v>654.82</v>
      </c>
      <c r="FX46">
        <v>636.95</v>
      </c>
      <c r="FY46">
        <v>30.1888</v>
      </c>
      <c r="FZ46">
        <v>25.7817</v>
      </c>
      <c r="GA46">
        <v>29.9997</v>
      </c>
      <c r="GB46">
        <v>25.6882</v>
      </c>
      <c r="GC46">
        <v>25.6051</v>
      </c>
      <c r="GD46">
        <v>9.46407</v>
      </c>
      <c r="GE46">
        <v>16.465</v>
      </c>
      <c r="GF46">
        <v>100</v>
      </c>
      <c r="GG46">
        <v>30.2433</v>
      </c>
      <c r="GH46">
        <v>100</v>
      </c>
      <c r="GI46">
        <v>30.3778</v>
      </c>
      <c r="GJ46">
        <v>101.756</v>
      </c>
      <c r="GK46">
        <v>100.027</v>
      </c>
    </row>
    <row r="47" spans="1:193">
      <c r="A47">
        <v>7</v>
      </c>
      <c r="B47">
        <v>1499636061.6</v>
      </c>
      <c r="C47">
        <v>1409.09999990463</v>
      </c>
      <c r="D47" t="s">
        <v>311</v>
      </c>
      <c r="E47">
        <v>1499636061.1</v>
      </c>
      <c r="F47">
        <f>AV47*AG47*(AT47-AU47)/(100*AN47*(1000-AG47*AT47))</f>
        <v>0</v>
      </c>
      <c r="G47">
        <f>AV47*AG47*(AS47-AR47*(1000-AG47*AU47)/(1000-AG47*AT47))/(100*AN47)</f>
        <v>0</v>
      </c>
      <c r="H47">
        <f>AR47 - IF(AG47&gt;1, G47*AN47*100.0/(AI47*BB47), 0)</f>
        <v>0</v>
      </c>
      <c r="I47">
        <f>((O47-F47/2)*H47-G47)/(O47+F47/2)</f>
        <v>0</v>
      </c>
      <c r="J47">
        <f>I47*(AW47+AX47)/1000.0</f>
        <v>0</v>
      </c>
      <c r="K47">
        <f>(AR47 - IF(AG47&gt;1, G47*AN47*100.0/(AI47*BB47), 0))*(AW47+AX47)/1000.0</f>
        <v>0</v>
      </c>
      <c r="L47">
        <f>2.0/((1/N47-1/M47)+SQRT((1/N47-1/M47)*(1/N47-1/M47) + 4*AO47/((AO47+1)*(AO47+1))*(2*1/N47*1/M47-1/M47*1/M47)))</f>
        <v>0</v>
      </c>
      <c r="M47">
        <f>AD47+AC47*AN47+AB47*AN47*AN47</f>
        <v>0</v>
      </c>
      <c r="N47">
        <f>F47*(1000-(1000*0.61365*exp(17.502*R47/(240.97+R47))/(AW47+AX47)+AT47)/2)/(1000*0.61365*exp(17.502*R47/(240.97+R47))/(AW47+AX47)-AT47)</f>
        <v>0</v>
      </c>
      <c r="O47">
        <f>1/((AO47+1)/(L47/1.6)+1/(M47/1.37)) + AO47/((AO47+1)/(L47/1.6) + AO47/(M47/1.37))</f>
        <v>0</v>
      </c>
      <c r="P47">
        <f>(AK47*AM47)</f>
        <v>0</v>
      </c>
      <c r="Q47">
        <f>(AY47+(P47+2*0.95*5.67E-8*(((AY47+$B$6)+273)^4-(AY47+273)^4)-44100*F47)/(1.84*29.3*M47+8*0.95*5.67E-8*(AY47+273)^3))</f>
        <v>0</v>
      </c>
      <c r="R47">
        <f>($B$7*AZ47+$B$8*BA47+$B$9*Q47)</f>
        <v>0</v>
      </c>
      <c r="S47">
        <f>0.61365*exp(17.502*R47/(240.97+R47))</f>
        <v>0</v>
      </c>
      <c r="T47">
        <f>(U47/V47*100)</f>
        <v>0</v>
      </c>
      <c r="U47">
        <f>AT47*(AW47+AX47)/1000</f>
        <v>0</v>
      </c>
      <c r="V47">
        <f>0.61365*exp(17.502*AY47/(240.97+AY47))</f>
        <v>0</v>
      </c>
      <c r="W47">
        <f>(S47-AT47*(AW47+AX47)/1000)</f>
        <v>0</v>
      </c>
      <c r="X47">
        <f>(-F47*44100)</f>
        <v>0</v>
      </c>
      <c r="Y47">
        <f>2*29.3*M47*0.92*(AY47-R47)</f>
        <v>0</v>
      </c>
      <c r="Z47">
        <f>2*0.95*5.67E-8*(((AY47+$B$6)+273)^4-(R47+273)^4)</f>
        <v>0</v>
      </c>
      <c r="AA47">
        <f>P47+Z47+X47+Y47</f>
        <v>0</v>
      </c>
      <c r="AB47">
        <v>-0.0299697031451024</v>
      </c>
      <c r="AC47">
        <v>0.0336436172705722</v>
      </c>
      <c r="AD47">
        <v>2.67563656285842</v>
      </c>
      <c r="AE47">
        <v>0</v>
      </c>
      <c r="AF47">
        <v>0</v>
      </c>
      <c r="AG47">
        <f>IF(AE47*$B$37&gt;=AI47,1.0,(AI47/(AI47-AE47*$B$37)))</f>
        <v>0</v>
      </c>
      <c r="AH47">
        <f>(AG47-1)*100</f>
        <v>0</v>
      </c>
      <c r="AI47">
        <f>MAX(0,($B$31+$B$32*BB47)/(1+$B$33*BB47)*AW47/(AY47+273)*$B$34)</f>
        <v>0</v>
      </c>
      <c r="AJ47">
        <f>$B$26*BC47+$B$27*BD47+$B$30*BQ47</f>
        <v>0</v>
      </c>
      <c r="AK47">
        <f>AJ47*AL47</f>
        <v>0</v>
      </c>
      <c r="AL47">
        <f>($B$26*$B$12+$B$27*$B$12+$B$30*((CD47+BV47)/MAX(CD47+BV47+CE47, 0.1)*$B$17+CE47/MAX(CD47+BV47+CE47, 0.1)*$B$18))/($B$26+$B$27+$B$30)</f>
        <v>0</v>
      </c>
      <c r="AM47">
        <f>($B$26*$B$19+$B$27*$B$19+$B$30*((CD47+BV47)/MAX(CD47+BV47+CE47, 0.1)*$B$24+CE47/MAX(CD47+BV47+CE47, 0.1)*$B$25))/($B$26+$B$27+$B$30)</f>
        <v>0</v>
      </c>
      <c r="AN47">
        <v>6</v>
      </c>
      <c r="AO47">
        <v>0.5</v>
      </c>
      <c r="AP47" t="s">
        <v>297</v>
      </c>
      <c r="AQ47">
        <v>1499636061.6</v>
      </c>
      <c r="AR47">
        <v>72.7072</v>
      </c>
      <c r="AS47">
        <v>74.9603</v>
      </c>
      <c r="AT47">
        <v>34.7141</v>
      </c>
      <c r="AU47">
        <v>30.2543</v>
      </c>
      <c r="AV47">
        <v>599.983</v>
      </c>
      <c r="AW47">
        <v>72.3955</v>
      </c>
      <c r="AX47">
        <v>0.0535169</v>
      </c>
      <c r="AY47">
        <v>29.5251</v>
      </c>
      <c r="AZ47">
        <v>29.0958</v>
      </c>
      <c r="BA47">
        <v>999.9</v>
      </c>
      <c r="BB47">
        <v>9989.38</v>
      </c>
      <c r="BC47">
        <v>0</v>
      </c>
      <c r="BD47">
        <v>14.6564</v>
      </c>
      <c r="BE47">
        <v>-2.25308</v>
      </c>
      <c r="BF47">
        <v>75.3219</v>
      </c>
      <c r="BG47">
        <v>77.2989</v>
      </c>
      <c r="BH47">
        <v>4.45979</v>
      </c>
      <c r="BI47">
        <v>78.1712</v>
      </c>
      <c r="BJ47">
        <v>74.9603</v>
      </c>
      <c r="BK47">
        <v>35.3731</v>
      </c>
      <c r="BL47">
        <v>30.2543</v>
      </c>
      <c r="BM47">
        <v>2.51315</v>
      </c>
      <c r="BN47">
        <v>2.19028</v>
      </c>
      <c r="BO47">
        <v>21.1119</v>
      </c>
      <c r="BP47">
        <v>18.8914</v>
      </c>
      <c r="BQ47">
        <v>1500.18</v>
      </c>
      <c r="BR47">
        <v>0.900005</v>
      </c>
      <c r="BS47">
        <v>0.0999945</v>
      </c>
      <c r="BT47">
        <v>0</v>
      </c>
      <c r="BU47">
        <v>3.315</v>
      </c>
      <c r="BV47">
        <v>0</v>
      </c>
      <c r="BW47">
        <v>15260.2</v>
      </c>
      <c r="BX47">
        <v>12196.1</v>
      </c>
      <c r="BY47">
        <v>40.687</v>
      </c>
      <c r="BZ47">
        <v>42.562</v>
      </c>
      <c r="CA47">
        <v>42</v>
      </c>
      <c r="CB47">
        <v>41.312</v>
      </c>
      <c r="CC47">
        <v>40.687</v>
      </c>
      <c r="CD47">
        <v>1350.17</v>
      </c>
      <c r="CE47">
        <v>150.01</v>
      </c>
      <c r="CF47">
        <v>0</v>
      </c>
      <c r="CG47">
        <v>2.89480769230769</v>
      </c>
      <c r="CH47">
        <v>5.18102565197369</v>
      </c>
      <c r="CI47">
        <v>3.26837609333384</v>
      </c>
      <c r="CJ47">
        <v>15258.0461538462</v>
      </c>
      <c r="CK47">
        <v>15</v>
      </c>
      <c r="CL47">
        <v>3.19958</v>
      </c>
      <c r="CM47">
        <v>2.54375</v>
      </c>
      <c r="CN47">
        <v>0.0154225</v>
      </c>
      <c r="CO47">
        <v>0.0149352</v>
      </c>
      <c r="CP47">
        <v>0.10435</v>
      </c>
      <c r="CQ47">
        <v>0.0937223</v>
      </c>
      <c r="CR47">
        <v>32935.9</v>
      </c>
      <c r="CS47">
        <v>34410.5</v>
      </c>
      <c r="CT47">
        <v>29787.6</v>
      </c>
      <c r="CU47">
        <v>31155.2</v>
      </c>
      <c r="CV47">
        <v>37114.1</v>
      </c>
      <c r="CW47">
        <v>40266.6</v>
      </c>
      <c r="CX47">
        <v>40469.6</v>
      </c>
      <c r="CY47">
        <v>43393.5</v>
      </c>
      <c r="CZ47">
        <v>2.06222</v>
      </c>
      <c r="DA47">
        <v>1.95968</v>
      </c>
      <c r="DB47">
        <v>0</v>
      </c>
      <c r="DC47">
        <v>0</v>
      </c>
      <c r="DD47">
        <v>24.3625</v>
      </c>
      <c r="DE47">
        <v>999.9</v>
      </c>
      <c r="DF47">
        <v>63.448</v>
      </c>
      <c r="DG47">
        <v>28.298</v>
      </c>
      <c r="DH47">
        <v>33.8424</v>
      </c>
      <c r="DI47">
        <v>54.8355</v>
      </c>
      <c r="DJ47">
        <v>22.6122</v>
      </c>
      <c r="DK47">
        <v>2</v>
      </c>
      <c r="DL47">
        <v>-0.139672</v>
      </c>
      <c r="DM47">
        <v>-2.389</v>
      </c>
      <c r="DN47">
        <v>20.2441</v>
      </c>
      <c r="DO47">
        <v>5.23032</v>
      </c>
      <c r="DP47">
        <v>11.9501</v>
      </c>
      <c r="DQ47">
        <v>4.9997</v>
      </c>
      <c r="DR47">
        <v>3.287</v>
      </c>
      <c r="DS47">
        <v>9999</v>
      </c>
      <c r="DT47">
        <v>9999</v>
      </c>
      <c r="DU47">
        <v>9999</v>
      </c>
      <c r="DV47">
        <v>999.9</v>
      </c>
      <c r="DW47">
        <v>1499634744.5</v>
      </c>
      <c r="DX47" t="s">
        <v>306</v>
      </c>
      <c r="DY47">
        <v>3</v>
      </c>
      <c r="DZ47">
        <v>-5.464</v>
      </c>
      <c r="EA47">
        <v>-0.659</v>
      </c>
      <c r="EB47">
        <v>400</v>
      </c>
      <c r="EC47">
        <v>26</v>
      </c>
      <c r="ED47">
        <v>0.09</v>
      </c>
      <c r="EE47">
        <v>0.02</v>
      </c>
      <c r="EF47">
        <v>-2.24615612903226</v>
      </c>
      <c r="EG47">
        <v>0.017537419354842</v>
      </c>
      <c r="EH47">
        <v>0.02290256721452</v>
      </c>
      <c r="EI47">
        <v>1</v>
      </c>
      <c r="EJ47">
        <v>2.94865384615385</v>
      </c>
      <c r="EK47">
        <v>3.20930410261073</v>
      </c>
      <c r="EL47">
        <v>1.66306919561643</v>
      </c>
      <c r="EM47">
        <v>1</v>
      </c>
      <c r="EN47">
        <v>4.48882903225806</v>
      </c>
      <c r="EO47">
        <v>-0.184200483870971</v>
      </c>
      <c r="EP47">
        <v>0.0138896355777548</v>
      </c>
      <c r="EQ47">
        <v>1</v>
      </c>
      <c r="ER47">
        <v>29.0942064516129</v>
      </c>
      <c r="ES47">
        <v>-0.034335483870967</v>
      </c>
      <c r="ET47">
        <v>0.00371804106276869</v>
      </c>
      <c r="EU47">
        <v>1</v>
      </c>
      <c r="EV47">
        <v>4</v>
      </c>
      <c r="EW47">
        <v>4</v>
      </c>
      <c r="EX47" t="s">
        <v>307</v>
      </c>
      <c r="EY47" t="s">
        <v>300</v>
      </c>
      <c r="EZ47" t="s">
        <v>19</v>
      </c>
      <c r="FA47" t="s">
        <v>19</v>
      </c>
      <c r="FB47" t="s">
        <v>19</v>
      </c>
      <c r="FC47" t="s">
        <v>301</v>
      </c>
      <c r="FD47" t="s">
        <v>302</v>
      </c>
      <c r="FE47" t="s">
        <v>303</v>
      </c>
      <c r="FF47" t="s">
        <v>303</v>
      </c>
      <c r="FG47" t="s">
        <v>303</v>
      </c>
      <c r="FH47" t="s">
        <v>303</v>
      </c>
      <c r="FI47">
        <v>0</v>
      </c>
      <c r="FJ47">
        <v>1.8675</v>
      </c>
      <c r="FK47">
        <v>1.86279</v>
      </c>
      <c r="FL47">
        <v>1.87195</v>
      </c>
      <c r="FM47">
        <v>1.86386</v>
      </c>
      <c r="FN47">
        <v>1.86297</v>
      </c>
      <c r="FO47">
        <v>1.86783</v>
      </c>
      <c r="FP47">
        <v>1.86874</v>
      </c>
      <c r="FQ47">
        <v>1.86398</v>
      </c>
      <c r="FR47">
        <v>100</v>
      </c>
      <c r="FS47">
        <v>100</v>
      </c>
      <c r="FT47">
        <v>-5.464</v>
      </c>
      <c r="FU47">
        <v>-0.659</v>
      </c>
      <c r="FV47">
        <v>2</v>
      </c>
      <c r="FW47">
        <v>655.159</v>
      </c>
      <c r="FX47">
        <v>637.837</v>
      </c>
      <c r="FY47">
        <v>30.1091</v>
      </c>
      <c r="FZ47">
        <v>25.6772</v>
      </c>
      <c r="GA47">
        <v>29.9999</v>
      </c>
      <c r="GB47">
        <v>25.5872</v>
      </c>
      <c r="GC47">
        <v>25.5025</v>
      </c>
      <c r="GD47">
        <v>7.88279</v>
      </c>
      <c r="GE47">
        <v>0</v>
      </c>
      <c r="GF47">
        <v>100</v>
      </c>
      <c r="GG47">
        <v>30.1427</v>
      </c>
      <c r="GH47">
        <v>75</v>
      </c>
      <c r="GI47">
        <v>31.4233</v>
      </c>
      <c r="GJ47">
        <v>101.772</v>
      </c>
      <c r="GK47">
        <v>100.046</v>
      </c>
    </row>
    <row r="48" spans="1:193">
      <c r="A48">
        <v>8</v>
      </c>
      <c r="B48">
        <v>1499636152.1</v>
      </c>
      <c r="C48">
        <v>1499.59999990463</v>
      </c>
      <c r="D48" t="s">
        <v>312</v>
      </c>
      <c r="E48">
        <v>1499636151.6</v>
      </c>
      <c r="F48">
        <f>AV48*AG48*(AT48-AU48)/(100*AN48*(1000-AG48*AT48))</f>
        <v>0</v>
      </c>
      <c r="G48">
        <f>AV48*AG48*(AS48-AR48*(1000-AG48*AU48)/(1000-AG48*AT48))/(100*AN48)</f>
        <v>0</v>
      </c>
      <c r="H48">
        <f>AR48 - IF(AG48&gt;1, G48*AN48*100.0/(AI48*BB48), 0)</f>
        <v>0</v>
      </c>
      <c r="I48">
        <f>((O48-F48/2)*H48-G48)/(O48+F48/2)</f>
        <v>0</v>
      </c>
      <c r="J48">
        <f>I48*(AW48+AX48)/1000.0</f>
        <v>0</v>
      </c>
      <c r="K48">
        <f>(AR48 - IF(AG48&gt;1, G48*AN48*100.0/(AI48*BB48), 0))*(AW48+AX48)/1000.0</f>
        <v>0</v>
      </c>
      <c r="L48">
        <f>2.0/((1/N48-1/M48)+SQRT((1/N48-1/M48)*(1/N48-1/M48) + 4*AO48/((AO48+1)*(AO48+1))*(2*1/N48*1/M48-1/M48*1/M48)))</f>
        <v>0</v>
      </c>
      <c r="M48">
        <f>AD48+AC48*AN48+AB48*AN48*AN48</f>
        <v>0</v>
      </c>
      <c r="N48">
        <f>F48*(1000-(1000*0.61365*exp(17.502*R48/(240.97+R48))/(AW48+AX48)+AT48)/2)/(1000*0.61365*exp(17.502*R48/(240.97+R48))/(AW48+AX48)-AT48)</f>
        <v>0</v>
      </c>
      <c r="O48">
        <f>1/((AO48+1)/(L48/1.6)+1/(M48/1.37)) + AO48/((AO48+1)/(L48/1.6) + AO48/(M48/1.37))</f>
        <v>0</v>
      </c>
      <c r="P48">
        <f>(AK48*AM48)</f>
        <v>0</v>
      </c>
      <c r="Q48">
        <f>(AY48+(P48+2*0.95*5.67E-8*(((AY48+$B$6)+273)^4-(AY48+273)^4)-44100*F48)/(1.84*29.3*M48+8*0.95*5.67E-8*(AY48+273)^3))</f>
        <v>0</v>
      </c>
      <c r="R48">
        <f>($B$7*AZ48+$B$8*BA48+$B$9*Q48)</f>
        <v>0</v>
      </c>
      <c r="S48">
        <f>0.61365*exp(17.502*R48/(240.97+R48))</f>
        <v>0</v>
      </c>
      <c r="T48">
        <f>(U48/V48*100)</f>
        <v>0</v>
      </c>
      <c r="U48">
        <f>AT48*(AW48+AX48)/1000</f>
        <v>0</v>
      </c>
      <c r="V48">
        <f>0.61365*exp(17.502*AY48/(240.97+AY48))</f>
        <v>0</v>
      </c>
      <c r="W48">
        <f>(S48-AT48*(AW48+AX48)/1000)</f>
        <v>0</v>
      </c>
      <c r="X48">
        <f>(-F48*44100)</f>
        <v>0</v>
      </c>
      <c r="Y48">
        <f>2*29.3*M48*0.92*(AY48-R48)</f>
        <v>0</v>
      </c>
      <c r="Z48">
        <f>2*0.95*5.67E-8*(((AY48+$B$6)+273)^4-(R48+273)^4)</f>
        <v>0</v>
      </c>
      <c r="AA48">
        <f>P48+Z48+X48+Y48</f>
        <v>0</v>
      </c>
      <c r="AB48">
        <v>-0.0300607675545374</v>
      </c>
      <c r="AC48">
        <v>0.0337458450478433</v>
      </c>
      <c r="AD48">
        <v>2.68224804638479</v>
      </c>
      <c r="AE48">
        <v>0</v>
      </c>
      <c r="AF48">
        <v>0</v>
      </c>
      <c r="AG48">
        <f>IF(AE48*$B$37&gt;=AI48,1.0,(AI48/(AI48-AE48*$B$37)))</f>
        <v>0</v>
      </c>
      <c r="AH48">
        <f>(AG48-1)*100</f>
        <v>0</v>
      </c>
      <c r="AI48">
        <f>MAX(0,($B$31+$B$32*BB48)/(1+$B$33*BB48)*AW48/(AY48+273)*$B$34)</f>
        <v>0</v>
      </c>
      <c r="AJ48">
        <f>$B$26*BC48+$B$27*BD48+$B$30*BQ48</f>
        <v>0</v>
      </c>
      <c r="AK48">
        <f>AJ48*AL48</f>
        <v>0</v>
      </c>
      <c r="AL48">
        <f>($B$26*$B$12+$B$27*$B$12+$B$30*((CD48+BV48)/MAX(CD48+BV48+CE48, 0.1)*$B$17+CE48/MAX(CD48+BV48+CE48, 0.1)*$B$18))/($B$26+$B$27+$B$30)</f>
        <v>0</v>
      </c>
      <c r="AM48">
        <f>($B$26*$B$19+$B$27*$B$19+$B$30*((CD48+BV48)/MAX(CD48+BV48+CE48, 0.1)*$B$24+CE48/MAX(CD48+BV48+CE48, 0.1)*$B$25))/($B$26+$B$27+$B$30)</f>
        <v>0</v>
      </c>
      <c r="AN48">
        <v>6</v>
      </c>
      <c r="AO48">
        <v>0.5</v>
      </c>
      <c r="AP48" t="s">
        <v>297</v>
      </c>
      <c r="AQ48">
        <v>1499636152.1</v>
      </c>
      <c r="AR48">
        <v>48.9096</v>
      </c>
      <c r="AS48">
        <v>49.976</v>
      </c>
      <c r="AT48">
        <v>35.0587</v>
      </c>
      <c r="AU48">
        <v>30.617</v>
      </c>
      <c r="AV48">
        <v>600.001</v>
      </c>
      <c r="AW48">
        <v>72.3929</v>
      </c>
      <c r="AX48">
        <v>0.053581</v>
      </c>
      <c r="AY48">
        <v>29.4303</v>
      </c>
      <c r="AZ48">
        <v>29.0976</v>
      </c>
      <c r="BA48">
        <v>999.9</v>
      </c>
      <c r="BB48">
        <v>9964.38</v>
      </c>
      <c r="BC48">
        <v>0</v>
      </c>
      <c r="BD48">
        <v>16.2198</v>
      </c>
      <c r="BE48">
        <v>-1.06639</v>
      </c>
      <c r="BF48">
        <v>50.6867</v>
      </c>
      <c r="BG48">
        <v>51.5545</v>
      </c>
      <c r="BH48">
        <v>4.44164</v>
      </c>
      <c r="BI48">
        <v>54.3736</v>
      </c>
      <c r="BJ48">
        <v>49.976</v>
      </c>
      <c r="BK48">
        <v>35.7177</v>
      </c>
      <c r="BL48">
        <v>30.617</v>
      </c>
      <c r="BM48">
        <v>2.538</v>
      </c>
      <c r="BN48">
        <v>2.21646</v>
      </c>
      <c r="BO48">
        <v>21.2723</v>
      </c>
      <c r="BP48">
        <v>19.0818</v>
      </c>
      <c r="BQ48">
        <v>1500</v>
      </c>
      <c r="BR48">
        <v>0.899987</v>
      </c>
      <c r="BS48">
        <v>0.100013</v>
      </c>
      <c r="BT48">
        <v>0</v>
      </c>
      <c r="BU48">
        <v>5.595</v>
      </c>
      <c r="BV48">
        <v>0</v>
      </c>
      <c r="BW48">
        <v>15303.9</v>
      </c>
      <c r="BX48">
        <v>12194.5</v>
      </c>
      <c r="BY48">
        <v>40.75</v>
      </c>
      <c r="BZ48">
        <v>42.5</v>
      </c>
      <c r="CA48">
        <v>42</v>
      </c>
      <c r="CB48">
        <v>41.25</v>
      </c>
      <c r="CC48">
        <v>40.75</v>
      </c>
      <c r="CD48">
        <v>1349.98</v>
      </c>
      <c r="CE48">
        <v>150.02</v>
      </c>
      <c r="CF48">
        <v>0</v>
      </c>
      <c r="CG48">
        <v>3.09788461538462</v>
      </c>
      <c r="CH48">
        <v>-0.752307750919385</v>
      </c>
      <c r="CI48">
        <v>23.5213675292871</v>
      </c>
      <c r="CJ48">
        <v>15302.9230769231</v>
      </c>
      <c r="CK48">
        <v>15</v>
      </c>
      <c r="CL48">
        <v>3.19974</v>
      </c>
      <c r="CM48">
        <v>2.54381</v>
      </c>
      <c r="CN48">
        <v>0.010806</v>
      </c>
      <c r="CO48">
        <v>0.0100407</v>
      </c>
      <c r="CP48">
        <v>0.105055</v>
      </c>
      <c r="CQ48">
        <v>0.0945116</v>
      </c>
      <c r="CR48">
        <v>33092.2</v>
      </c>
      <c r="CS48">
        <v>34586.1</v>
      </c>
      <c r="CT48">
        <v>29788.9</v>
      </c>
      <c r="CU48">
        <v>31158.8</v>
      </c>
      <c r="CV48">
        <v>37083.7</v>
      </c>
      <c r="CW48">
        <v>40235.5</v>
      </c>
      <c r="CX48">
        <v>40468.8</v>
      </c>
      <c r="CY48">
        <v>43398.2</v>
      </c>
      <c r="CZ48">
        <v>2.0637</v>
      </c>
      <c r="DA48">
        <v>1.96162</v>
      </c>
      <c r="DB48">
        <v>0</v>
      </c>
      <c r="DC48">
        <v>0</v>
      </c>
      <c r="DD48">
        <v>24.3979</v>
      </c>
      <c r="DE48">
        <v>999.9</v>
      </c>
      <c r="DF48">
        <v>63.283</v>
      </c>
      <c r="DG48">
        <v>28.248</v>
      </c>
      <c r="DH48">
        <v>33.6571</v>
      </c>
      <c r="DI48">
        <v>55.0355</v>
      </c>
      <c r="DJ48">
        <v>22.5761</v>
      </c>
      <c r="DK48">
        <v>2</v>
      </c>
      <c r="DL48">
        <v>-0.147477</v>
      </c>
      <c r="DM48">
        <v>-1.99026</v>
      </c>
      <c r="DN48">
        <v>20.2493</v>
      </c>
      <c r="DO48">
        <v>5.23421</v>
      </c>
      <c r="DP48">
        <v>11.9501</v>
      </c>
      <c r="DQ48">
        <v>4.99925</v>
      </c>
      <c r="DR48">
        <v>3.287</v>
      </c>
      <c r="DS48">
        <v>9999</v>
      </c>
      <c r="DT48">
        <v>9999</v>
      </c>
      <c r="DU48">
        <v>9999</v>
      </c>
      <c r="DV48">
        <v>999.9</v>
      </c>
      <c r="DW48">
        <v>1499634744.5</v>
      </c>
      <c r="DX48" t="s">
        <v>306</v>
      </c>
      <c r="DY48">
        <v>3</v>
      </c>
      <c r="DZ48">
        <v>-5.464</v>
      </c>
      <c r="EA48">
        <v>-0.659</v>
      </c>
      <c r="EB48">
        <v>400</v>
      </c>
      <c r="EC48">
        <v>26</v>
      </c>
      <c r="ED48">
        <v>0.09</v>
      </c>
      <c r="EE48">
        <v>0.02</v>
      </c>
      <c r="EF48">
        <v>-1.12385903225806</v>
      </c>
      <c r="EG48">
        <v>0.0964799999999958</v>
      </c>
      <c r="EH48">
        <v>0.016869097410667</v>
      </c>
      <c r="EI48">
        <v>1</v>
      </c>
      <c r="EJ48">
        <v>2.98846153846154</v>
      </c>
      <c r="EK48">
        <v>-3.66905485308844</v>
      </c>
      <c r="EL48">
        <v>1.2791634655499</v>
      </c>
      <c r="EM48">
        <v>1</v>
      </c>
      <c r="EN48">
        <v>4.46617064516129</v>
      </c>
      <c r="EO48">
        <v>-0.160678548387094</v>
      </c>
      <c r="EP48">
        <v>0.0123408673129315</v>
      </c>
      <c r="EQ48">
        <v>1</v>
      </c>
      <c r="ER48">
        <v>29.1019193548387</v>
      </c>
      <c r="ES48">
        <v>-0.0899032258064275</v>
      </c>
      <c r="ET48">
        <v>0.00741547724759298</v>
      </c>
      <c r="EU48">
        <v>1</v>
      </c>
      <c r="EV48">
        <v>4</v>
      </c>
      <c r="EW48">
        <v>4</v>
      </c>
      <c r="EX48" t="s">
        <v>307</v>
      </c>
      <c r="EY48" t="s">
        <v>300</v>
      </c>
      <c r="EZ48" t="s">
        <v>19</v>
      </c>
      <c r="FA48" t="s">
        <v>19</v>
      </c>
      <c r="FB48" t="s">
        <v>19</v>
      </c>
      <c r="FC48" t="s">
        <v>301</v>
      </c>
      <c r="FD48" t="s">
        <v>302</v>
      </c>
      <c r="FE48" t="s">
        <v>303</v>
      </c>
      <c r="FF48" t="s">
        <v>303</v>
      </c>
      <c r="FG48" t="s">
        <v>303</v>
      </c>
      <c r="FH48" t="s">
        <v>303</v>
      </c>
      <c r="FI48">
        <v>0</v>
      </c>
      <c r="FJ48">
        <v>1.86751</v>
      </c>
      <c r="FK48">
        <v>1.86279</v>
      </c>
      <c r="FL48">
        <v>1.87195</v>
      </c>
      <c r="FM48">
        <v>1.86386</v>
      </c>
      <c r="FN48">
        <v>1.86298</v>
      </c>
      <c r="FO48">
        <v>1.86783</v>
      </c>
      <c r="FP48">
        <v>1.86874</v>
      </c>
      <c r="FQ48">
        <v>1.86395</v>
      </c>
      <c r="FR48">
        <v>100</v>
      </c>
      <c r="FS48">
        <v>100</v>
      </c>
      <c r="FT48">
        <v>-5.464</v>
      </c>
      <c r="FU48">
        <v>-0.659</v>
      </c>
      <c r="FV48">
        <v>2</v>
      </c>
      <c r="FW48">
        <v>655.193</v>
      </c>
      <c r="FX48">
        <v>638.385</v>
      </c>
      <c r="FY48">
        <v>29.491</v>
      </c>
      <c r="FZ48">
        <v>25.5801</v>
      </c>
      <c r="GA48">
        <v>29.9998</v>
      </c>
      <c r="GB48">
        <v>25.4866</v>
      </c>
      <c r="GC48">
        <v>25.4014</v>
      </c>
      <c r="GD48">
        <v>6.26494</v>
      </c>
      <c r="GE48">
        <v>0</v>
      </c>
      <c r="GF48">
        <v>100</v>
      </c>
      <c r="GG48">
        <v>29.4957</v>
      </c>
      <c r="GH48">
        <v>50</v>
      </c>
      <c r="GI48">
        <v>31.4233</v>
      </c>
      <c r="GJ48">
        <v>101.773</v>
      </c>
      <c r="GK48">
        <v>100.057</v>
      </c>
    </row>
    <row r="49" spans="1:193">
      <c r="A49">
        <v>9</v>
      </c>
      <c r="B49">
        <v>1499636242.6</v>
      </c>
      <c r="C49">
        <v>1590.09999990463</v>
      </c>
      <c r="D49" t="s">
        <v>313</v>
      </c>
      <c r="E49">
        <v>1499636242.1</v>
      </c>
      <c r="F49">
        <f>AV49*AG49*(AT49-AU49)/(100*AN49*(1000-AG49*AT49))</f>
        <v>0</v>
      </c>
      <c r="G49">
        <f>AV49*AG49*(AS49-AR49*(1000-AG49*AU49)/(1000-AG49*AT49))/(100*AN49)</f>
        <v>0</v>
      </c>
      <c r="H49">
        <f>AR49 - IF(AG49&gt;1, G49*AN49*100.0/(AI49*BB49), 0)</f>
        <v>0</v>
      </c>
      <c r="I49">
        <f>((O49-F49/2)*H49-G49)/(O49+F49/2)</f>
        <v>0</v>
      </c>
      <c r="J49">
        <f>I49*(AW49+AX49)/1000.0</f>
        <v>0</v>
      </c>
      <c r="K49">
        <f>(AR49 - IF(AG49&gt;1, G49*AN49*100.0/(AI49*BB49), 0))*(AW49+AX49)/1000.0</f>
        <v>0</v>
      </c>
      <c r="L49">
        <f>2.0/((1/N49-1/M49)+SQRT((1/N49-1/M49)*(1/N49-1/M49) + 4*AO49/((AO49+1)*(AO49+1))*(2*1/N49*1/M49-1/M49*1/M49)))</f>
        <v>0</v>
      </c>
      <c r="M49">
        <f>AD49+AC49*AN49+AB49*AN49*AN49</f>
        <v>0</v>
      </c>
      <c r="N49">
        <f>F49*(1000-(1000*0.61365*exp(17.502*R49/(240.97+R49))/(AW49+AX49)+AT49)/2)/(1000*0.61365*exp(17.502*R49/(240.97+R49))/(AW49+AX49)-AT49)</f>
        <v>0</v>
      </c>
      <c r="O49">
        <f>1/((AO49+1)/(L49/1.6)+1/(M49/1.37)) + AO49/((AO49+1)/(L49/1.6) + AO49/(M49/1.37))</f>
        <v>0</v>
      </c>
      <c r="P49">
        <f>(AK49*AM49)</f>
        <v>0</v>
      </c>
      <c r="Q49">
        <f>(AY49+(P49+2*0.95*5.67E-8*(((AY49+$B$6)+273)^4-(AY49+273)^4)-44100*F49)/(1.84*29.3*M49+8*0.95*5.67E-8*(AY49+273)^3))</f>
        <v>0</v>
      </c>
      <c r="R49">
        <f>($B$7*AZ49+$B$8*BA49+$B$9*Q49)</f>
        <v>0</v>
      </c>
      <c r="S49">
        <f>0.61365*exp(17.502*R49/(240.97+R49))</f>
        <v>0</v>
      </c>
      <c r="T49">
        <f>(U49/V49*100)</f>
        <v>0</v>
      </c>
      <c r="U49">
        <f>AT49*(AW49+AX49)/1000</f>
        <v>0</v>
      </c>
      <c r="V49">
        <f>0.61365*exp(17.502*AY49/(240.97+AY49))</f>
        <v>0</v>
      </c>
      <c r="W49">
        <f>(S49-AT49*(AW49+AX49)/1000)</f>
        <v>0</v>
      </c>
      <c r="X49">
        <f>(-F49*44100)</f>
        <v>0</v>
      </c>
      <c r="Y49">
        <f>2*29.3*M49*0.92*(AY49-R49)</f>
        <v>0</v>
      </c>
      <c r="Z49">
        <f>2*0.95*5.67E-8*(((AY49+$B$6)+273)^4-(R49+273)^4)</f>
        <v>0</v>
      </c>
      <c r="AA49">
        <f>P49+Z49+X49+Y49</f>
        <v>0</v>
      </c>
      <c r="AB49">
        <v>-0.0299238355845918</v>
      </c>
      <c r="AC49">
        <v>0.03359212691568</v>
      </c>
      <c r="AD49">
        <v>2.67230473223719</v>
      </c>
      <c r="AE49">
        <v>0</v>
      </c>
      <c r="AF49">
        <v>0</v>
      </c>
      <c r="AG49">
        <f>IF(AE49*$B$37&gt;=AI49,1.0,(AI49/(AI49-AE49*$B$37)))</f>
        <v>0</v>
      </c>
      <c r="AH49">
        <f>(AG49-1)*100</f>
        <v>0</v>
      </c>
      <c r="AI49">
        <f>MAX(0,($B$31+$B$32*BB49)/(1+$B$33*BB49)*AW49/(AY49+273)*$B$34)</f>
        <v>0</v>
      </c>
      <c r="AJ49">
        <f>$B$26*BC49+$B$27*BD49+$B$30*BQ49</f>
        <v>0</v>
      </c>
      <c r="AK49">
        <f>AJ49*AL49</f>
        <v>0</v>
      </c>
      <c r="AL49">
        <f>($B$26*$B$12+$B$27*$B$12+$B$30*((CD49+BV49)/MAX(CD49+BV49+CE49, 0.1)*$B$17+CE49/MAX(CD49+BV49+CE49, 0.1)*$B$18))/($B$26+$B$27+$B$30)</f>
        <v>0</v>
      </c>
      <c r="AM49">
        <f>($B$26*$B$19+$B$27*$B$19+$B$30*((CD49+BV49)/MAX(CD49+BV49+CE49, 0.1)*$B$24+CE49/MAX(CD49+BV49+CE49, 0.1)*$B$25))/($B$26+$B$27+$B$30)</f>
        <v>0</v>
      </c>
      <c r="AN49">
        <v>6</v>
      </c>
      <c r="AO49">
        <v>0.5</v>
      </c>
      <c r="AP49" t="s">
        <v>297</v>
      </c>
      <c r="AQ49">
        <v>1499636242.6</v>
      </c>
      <c r="AR49">
        <v>-0.0203094</v>
      </c>
      <c r="AS49">
        <v>-1.25576</v>
      </c>
      <c r="AT49">
        <v>35.2815</v>
      </c>
      <c r="AU49">
        <v>30.7783</v>
      </c>
      <c r="AV49">
        <v>599.995</v>
      </c>
      <c r="AW49">
        <v>72.3884</v>
      </c>
      <c r="AX49">
        <v>0.0531825</v>
      </c>
      <c r="AY49">
        <v>29.4286</v>
      </c>
      <c r="AZ49">
        <v>29.0452</v>
      </c>
      <c r="BA49">
        <v>999.9</v>
      </c>
      <c r="BB49">
        <v>10000</v>
      </c>
      <c r="BC49">
        <v>0</v>
      </c>
      <c r="BD49">
        <v>16.1238</v>
      </c>
      <c r="BE49">
        <v>1.23545</v>
      </c>
      <c r="BF49">
        <v>-0.0210522</v>
      </c>
      <c r="BG49">
        <v>-1.29564</v>
      </c>
      <c r="BH49">
        <v>4.50319</v>
      </c>
      <c r="BI49">
        <v>5.44369</v>
      </c>
      <c r="BJ49">
        <v>-1.25576</v>
      </c>
      <c r="BK49">
        <v>35.9405</v>
      </c>
      <c r="BL49">
        <v>30.7783</v>
      </c>
      <c r="BM49">
        <v>2.55397</v>
      </c>
      <c r="BN49">
        <v>2.22799</v>
      </c>
      <c r="BO49">
        <v>21.3746</v>
      </c>
      <c r="BP49">
        <v>19.165</v>
      </c>
      <c r="BQ49">
        <v>1499.93</v>
      </c>
      <c r="BR49">
        <v>0.899987</v>
      </c>
      <c r="BS49">
        <v>0.100013</v>
      </c>
      <c r="BT49">
        <v>0</v>
      </c>
      <c r="BU49">
        <v>4.995</v>
      </c>
      <c r="BV49">
        <v>0</v>
      </c>
      <c r="BW49">
        <v>15439.4</v>
      </c>
      <c r="BX49">
        <v>12194</v>
      </c>
      <c r="BY49">
        <v>40.875</v>
      </c>
      <c r="BZ49">
        <v>42.562</v>
      </c>
      <c r="CA49">
        <v>42.062</v>
      </c>
      <c r="CB49">
        <v>41.437</v>
      </c>
      <c r="CC49">
        <v>40.75</v>
      </c>
      <c r="CD49">
        <v>1349.92</v>
      </c>
      <c r="CE49">
        <v>150.01</v>
      </c>
      <c r="CF49">
        <v>0</v>
      </c>
      <c r="CG49">
        <v>2.59442307692308</v>
      </c>
      <c r="CH49">
        <v>-3.55094018851055</v>
      </c>
      <c r="CI49">
        <v>41.726495819655</v>
      </c>
      <c r="CJ49">
        <v>15435.4115384615</v>
      </c>
      <c r="CK49">
        <v>15</v>
      </c>
      <c r="CL49">
        <v>3.19984</v>
      </c>
      <c r="CM49">
        <v>2.54341</v>
      </c>
      <c r="CN49">
        <v>0.0010891</v>
      </c>
      <c r="CO49">
        <v>-0.000254293</v>
      </c>
      <c r="CP49">
        <v>0.105512</v>
      </c>
      <c r="CQ49">
        <v>0.0948664</v>
      </c>
      <c r="CR49">
        <v>33419.4</v>
      </c>
      <c r="CS49">
        <v>34950.5</v>
      </c>
      <c r="CT49">
        <v>29790.5</v>
      </c>
      <c r="CU49">
        <v>31162.7</v>
      </c>
      <c r="CV49">
        <v>37063.6</v>
      </c>
      <c r="CW49">
        <v>40223.2</v>
      </c>
      <c r="CX49">
        <v>40468.5</v>
      </c>
      <c r="CY49">
        <v>43403.1</v>
      </c>
      <c r="CZ49">
        <v>2.06505</v>
      </c>
      <c r="DA49">
        <v>1.96325</v>
      </c>
      <c r="DB49">
        <v>0</v>
      </c>
      <c r="DC49">
        <v>0</v>
      </c>
      <c r="DD49">
        <v>24.3163</v>
      </c>
      <c r="DE49">
        <v>999.9</v>
      </c>
      <c r="DF49">
        <v>62.898</v>
      </c>
      <c r="DG49">
        <v>28.198</v>
      </c>
      <c r="DH49">
        <v>33.356</v>
      </c>
      <c r="DI49">
        <v>54.9155</v>
      </c>
      <c r="DJ49">
        <v>22.5721</v>
      </c>
      <c r="DK49">
        <v>2</v>
      </c>
      <c r="DL49">
        <v>-0.152439</v>
      </c>
      <c r="DM49">
        <v>-2.61029</v>
      </c>
      <c r="DN49">
        <v>20.2408</v>
      </c>
      <c r="DO49">
        <v>5.23451</v>
      </c>
      <c r="DP49">
        <v>11.9501</v>
      </c>
      <c r="DQ49">
        <v>4.99965</v>
      </c>
      <c r="DR49">
        <v>3.287</v>
      </c>
      <c r="DS49">
        <v>9999</v>
      </c>
      <c r="DT49">
        <v>9999</v>
      </c>
      <c r="DU49">
        <v>9999</v>
      </c>
      <c r="DV49">
        <v>999.9</v>
      </c>
      <c r="DW49">
        <v>1499634744.5</v>
      </c>
      <c r="DX49" t="s">
        <v>306</v>
      </c>
      <c r="DY49">
        <v>3</v>
      </c>
      <c r="DZ49">
        <v>-5.464</v>
      </c>
      <c r="EA49">
        <v>-0.659</v>
      </c>
      <c r="EB49">
        <v>400</v>
      </c>
      <c r="EC49">
        <v>26</v>
      </c>
      <c r="ED49">
        <v>0.09</v>
      </c>
      <c r="EE49">
        <v>0.02</v>
      </c>
      <c r="EF49">
        <v>1.24714677419355</v>
      </c>
      <c r="EG49">
        <v>-0.301729354838724</v>
      </c>
      <c r="EH49">
        <v>0.03222624520351</v>
      </c>
      <c r="EI49">
        <v>1</v>
      </c>
      <c r="EJ49">
        <v>2.56865384615385</v>
      </c>
      <c r="EK49">
        <v>-7.3081888474485</v>
      </c>
      <c r="EL49">
        <v>1.44693612485427</v>
      </c>
      <c r="EM49">
        <v>1</v>
      </c>
      <c r="EN49">
        <v>4.47198064516129</v>
      </c>
      <c r="EO49">
        <v>0.136535806451615</v>
      </c>
      <c r="EP49">
        <v>0.0117236595452169</v>
      </c>
      <c r="EQ49">
        <v>1</v>
      </c>
      <c r="ER49">
        <v>29.0158161290323</v>
      </c>
      <c r="ES49">
        <v>0.202833870967748</v>
      </c>
      <c r="ET49">
        <v>0.0154279406518674</v>
      </c>
      <c r="EU49">
        <v>0</v>
      </c>
      <c r="EV49">
        <v>3</v>
      </c>
      <c r="EW49">
        <v>4</v>
      </c>
      <c r="EX49" t="s">
        <v>314</v>
      </c>
      <c r="EY49" t="s">
        <v>300</v>
      </c>
      <c r="EZ49" t="s">
        <v>19</v>
      </c>
      <c r="FA49" t="s">
        <v>19</v>
      </c>
      <c r="FB49" t="s">
        <v>19</v>
      </c>
      <c r="FC49" t="s">
        <v>301</v>
      </c>
      <c r="FD49" t="s">
        <v>302</v>
      </c>
      <c r="FE49" t="s">
        <v>303</v>
      </c>
      <c r="FF49" t="s">
        <v>303</v>
      </c>
      <c r="FG49" t="s">
        <v>303</v>
      </c>
      <c r="FH49" t="s">
        <v>303</v>
      </c>
      <c r="FI49">
        <v>0</v>
      </c>
      <c r="FJ49">
        <v>1.86752</v>
      </c>
      <c r="FK49">
        <v>1.8628</v>
      </c>
      <c r="FL49">
        <v>1.87196</v>
      </c>
      <c r="FM49">
        <v>1.86393</v>
      </c>
      <c r="FN49">
        <v>1.86306</v>
      </c>
      <c r="FO49">
        <v>1.86785</v>
      </c>
      <c r="FP49">
        <v>1.86874</v>
      </c>
      <c r="FQ49">
        <v>1.864</v>
      </c>
      <c r="FR49">
        <v>100</v>
      </c>
      <c r="FS49">
        <v>100</v>
      </c>
      <c r="FT49">
        <v>-5.464</v>
      </c>
      <c r="FU49">
        <v>-0.659</v>
      </c>
      <c r="FV49">
        <v>2</v>
      </c>
      <c r="FW49">
        <v>655.27</v>
      </c>
      <c r="FX49">
        <v>638.806</v>
      </c>
      <c r="FY49">
        <v>30.1594</v>
      </c>
      <c r="FZ49">
        <v>25.4957</v>
      </c>
      <c r="GA49">
        <v>29.9999</v>
      </c>
      <c r="GB49">
        <v>25.3987</v>
      </c>
      <c r="GC49">
        <v>25.3143</v>
      </c>
      <c r="GD49">
        <v>0</v>
      </c>
      <c r="GE49">
        <v>0</v>
      </c>
      <c r="GF49">
        <v>100</v>
      </c>
      <c r="GG49">
        <v>30.1856</v>
      </c>
      <c r="GH49">
        <v>0</v>
      </c>
      <c r="GI49">
        <v>34.3193</v>
      </c>
      <c r="GJ49">
        <v>101.775</v>
      </c>
      <c r="GK49">
        <v>100.069</v>
      </c>
    </row>
    <row r="50" spans="1:193">
      <c r="A50">
        <v>10</v>
      </c>
      <c r="B50">
        <v>1499636336.1</v>
      </c>
      <c r="C50">
        <v>1683.59999990463</v>
      </c>
      <c r="D50" t="s">
        <v>315</v>
      </c>
      <c r="E50">
        <v>1499636335.6</v>
      </c>
      <c r="F50">
        <f>AV50*AG50*(AT50-AU50)/(100*AN50*(1000-AG50*AT50))</f>
        <v>0</v>
      </c>
      <c r="G50">
        <f>AV50*AG50*(AS50-AR50*(1000-AG50*AU50)/(1000-AG50*AT50))/(100*AN50)</f>
        <v>0</v>
      </c>
      <c r="H50">
        <f>AR50 - IF(AG50&gt;1, G50*AN50*100.0/(AI50*BB50), 0)</f>
        <v>0</v>
      </c>
      <c r="I50">
        <f>((O50-F50/2)*H50-G50)/(O50+F50/2)</f>
        <v>0</v>
      </c>
      <c r="J50">
        <f>I50*(AW50+AX50)/1000.0</f>
        <v>0</v>
      </c>
      <c r="K50">
        <f>(AR50 - IF(AG50&gt;1, G50*AN50*100.0/(AI50*BB50), 0))*(AW50+AX50)/1000.0</f>
        <v>0</v>
      </c>
      <c r="L50">
        <f>2.0/((1/N50-1/M50)+SQRT((1/N50-1/M50)*(1/N50-1/M50) + 4*AO50/((AO50+1)*(AO50+1))*(2*1/N50*1/M50-1/M50*1/M50)))</f>
        <v>0</v>
      </c>
      <c r="M50">
        <f>AD50+AC50*AN50+AB50*AN50*AN50</f>
        <v>0</v>
      </c>
      <c r="N50">
        <f>F50*(1000-(1000*0.61365*exp(17.502*R50/(240.97+R50))/(AW50+AX50)+AT50)/2)/(1000*0.61365*exp(17.502*R50/(240.97+R50))/(AW50+AX50)-AT50)</f>
        <v>0</v>
      </c>
      <c r="O50">
        <f>1/((AO50+1)/(L50/1.6)+1/(M50/1.37)) + AO50/((AO50+1)/(L50/1.6) + AO50/(M50/1.37))</f>
        <v>0</v>
      </c>
      <c r="P50">
        <f>(AK50*AM50)</f>
        <v>0</v>
      </c>
      <c r="Q50">
        <f>(AY50+(P50+2*0.95*5.67E-8*(((AY50+$B$6)+273)^4-(AY50+273)^4)-44100*F50)/(1.84*29.3*M50+8*0.95*5.67E-8*(AY50+273)^3))</f>
        <v>0</v>
      </c>
      <c r="R50">
        <f>($B$7*AZ50+$B$8*BA50+$B$9*Q50)</f>
        <v>0</v>
      </c>
      <c r="S50">
        <f>0.61365*exp(17.502*R50/(240.97+R50))</f>
        <v>0</v>
      </c>
      <c r="T50">
        <f>(U50/V50*100)</f>
        <v>0</v>
      </c>
      <c r="U50">
        <f>AT50*(AW50+AX50)/1000</f>
        <v>0</v>
      </c>
      <c r="V50">
        <f>0.61365*exp(17.502*AY50/(240.97+AY50))</f>
        <v>0</v>
      </c>
      <c r="W50">
        <f>(S50-AT50*(AW50+AX50)/1000)</f>
        <v>0</v>
      </c>
      <c r="X50">
        <f>(-F50*44100)</f>
        <v>0</v>
      </c>
      <c r="Y50">
        <f>2*29.3*M50*0.92*(AY50-R50)</f>
        <v>0</v>
      </c>
      <c r="Z50">
        <f>2*0.95*5.67E-8*(((AY50+$B$6)+273)^4-(R50+273)^4)</f>
        <v>0</v>
      </c>
      <c r="AA50">
        <f>P50+Z50+X50+Y50</f>
        <v>0</v>
      </c>
      <c r="AB50">
        <v>-0.029932031940927</v>
      </c>
      <c r="AC50">
        <v>0.0336013280437066</v>
      </c>
      <c r="AD50">
        <v>2.67290020313374</v>
      </c>
      <c r="AE50">
        <v>0</v>
      </c>
      <c r="AF50">
        <v>0</v>
      </c>
      <c r="AG50">
        <f>IF(AE50*$B$37&gt;=AI50,1.0,(AI50/(AI50-AE50*$B$37)))</f>
        <v>0</v>
      </c>
      <c r="AH50">
        <f>(AG50-1)*100</f>
        <v>0</v>
      </c>
      <c r="AI50">
        <f>MAX(0,($B$31+$B$32*BB50)/(1+$B$33*BB50)*AW50/(AY50+273)*$B$34)</f>
        <v>0</v>
      </c>
      <c r="AJ50">
        <f>$B$26*BC50+$B$27*BD50+$B$30*BQ50</f>
        <v>0</v>
      </c>
      <c r="AK50">
        <f>AJ50*AL50</f>
        <v>0</v>
      </c>
      <c r="AL50">
        <f>($B$26*$B$12+$B$27*$B$12+$B$30*((CD50+BV50)/MAX(CD50+BV50+CE50, 0.1)*$B$17+CE50/MAX(CD50+BV50+CE50, 0.1)*$B$18))/($B$26+$B$27+$B$30)</f>
        <v>0</v>
      </c>
      <c r="AM50">
        <f>($B$26*$B$19+$B$27*$B$19+$B$30*((CD50+BV50)/MAX(CD50+BV50+CE50, 0.1)*$B$24+CE50/MAX(CD50+BV50+CE50, 0.1)*$B$25))/($B$26+$B$27+$B$30)</f>
        <v>0</v>
      </c>
      <c r="AN50">
        <v>6</v>
      </c>
      <c r="AO50">
        <v>0.5</v>
      </c>
      <c r="AP50" t="s">
        <v>297</v>
      </c>
      <c r="AQ50">
        <v>1499636336.1</v>
      </c>
      <c r="AR50">
        <v>384.117</v>
      </c>
      <c r="AS50">
        <v>400.184</v>
      </c>
      <c r="AT50">
        <v>35.1805</v>
      </c>
      <c r="AU50">
        <v>30.4386</v>
      </c>
      <c r="AV50">
        <v>599.935</v>
      </c>
      <c r="AW50">
        <v>72.3865</v>
      </c>
      <c r="AX50">
        <v>0.0533677</v>
      </c>
      <c r="AY50">
        <v>29.6233</v>
      </c>
      <c r="AZ50">
        <v>28.967</v>
      </c>
      <c r="BA50">
        <v>999.9</v>
      </c>
      <c r="BB50">
        <v>9983.75</v>
      </c>
      <c r="BC50">
        <v>0</v>
      </c>
      <c r="BD50">
        <v>16.49</v>
      </c>
      <c r="BE50">
        <v>-16.067</v>
      </c>
      <c r="BF50">
        <v>398.123</v>
      </c>
      <c r="BG50">
        <v>412.747</v>
      </c>
      <c r="BH50">
        <v>4.74191</v>
      </c>
      <c r="BI50">
        <v>389.581</v>
      </c>
      <c r="BJ50">
        <v>400.184</v>
      </c>
      <c r="BK50">
        <v>35.8395</v>
      </c>
      <c r="BL50">
        <v>30.4386</v>
      </c>
      <c r="BM50">
        <v>2.5466</v>
      </c>
      <c r="BN50">
        <v>2.20335</v>
      </c>
      <c r="BO50">
        <v>21.3274</v>
      </c>
      <c r="BP50">
        <v>18.9867</v>
      </c>
      <c r="BQ50">
        <v>1500.08</v>
      </c>
      <c r="BR50">
        <v>0.900005</v>
      </c>
      <c r="BS50">
        <v>0.0999945</v>
      </c>
      <c r="BT50">
        <v>0</v>
      </c>
      <c r="BU50">
        <v>1.66</v>
      </c>
      <c r="BV50">
        <v>0</v>
      </c>
      <c r="BW50">
        <v>14873.1</v>
      </c>
      <c r="BX50">
        <v>12195.3</v>
      </c>
      <c r="BY50">
        <v>40.875</v>
      </c>
      <c r="BZ50">
        <v>42.625</v>
      </c>
      <c r="CA50">
        <v>42.062</v>
      </c>
      <c r="CB50">
        <v>41.375</v>
      </c>
      <c r="CC50">
        <v>40.812</v>
      </c>
      <c r="CD50">
        <v>1350.08</v>
      </c>
      <c r="CE50">
        <v>150</v>
      </c>
      <c r="CF50">
        <v>0</v>
      </c>
      <c r="CG50">
        <v>2.42923076923077</v>
      </c>
      <c r="CH50">
        <v>3.29709412144623</v>
      </c>
      <c r="CI50">
        <v>224.858119603884</v>
      </c>
      <c r="CJ50">
        <v>14833.9038461538</v>
      </c>
      <c r="CK50">
        <v>15</v>
      </c>
      <c r="CL50">
        <v>3.19981</v>
      </c>
      <c r="CM50">
        <v>2.5436</v>
      </c>
      <c r="CN50">
        <v>0.0645945</v>
      </c>
      <c r="CO50">
        <v>0.0660562</v>
      </c>
      <c r="CP50">
        <v>0.105328</v>
      </c>
      <c r="CQ50">
        <v>0.094161</v>
      </c>
      <c r="CR50">
        <v>31297.6</v>
      </c>
      <c r="CS50">
        <v>32638.5</v>
      </c>
      <c r="CT50">
        <v>29793.4</v>
      </c>
      <c r="CU50">
        <v>31167.3</v>
      </c>
      <c r="CV50">
        <v>37081.5</v>
      </c>
      <c r="CW50">
        <v>40268.4</v>
      </c>
      <c r="CX50">
        <v>40472.3</v>
      </c>
      <c r="CY50">
        <v>43410.4</v>
      </c>
      <c r="CZ50">
        <v>2.06632</v>
      </c>
      <c r="DA50">
        <v>1.9649</v>
      </c>
      <c r="DB50">
        <v>0</v>
      </c>
      <c r="DC50">
        <v>0</v>
      </c>
      <c r="DD50">
        <v>24.1425</v>
      </c>
      <c r="DE50">
        <v>999.9</v>
      </c>
      <c r="DF50">
        <v>62.318</v>
      </c>
      <c r="DG50">
        <v>28.127</v>
      </c>
      <c r="DH50">
        <v>32.912</v>
      </c>
      <c r="DI50">
        <v>54.7255</v>
      </c>
      <c r="DJ50">
        <v>22.6002</v>
      </c>
      <c r="DK50">
        <v>2</v>
      </c>
      <c r="DL50">
        <v>-0.156651</v>
      </c>
      <c r="DM50">
        <v>-3.53471</v>
      </c>
      <c r="DN50">
        <v>20.2247</v>
      </c>
      <c r="DO50">
        <v>5.23391</v>
      </c>
      <c r="DP50">
        <v>11.9501</v>
      </c>
      <c r="DQ50">
        <v>4.9994</v>
      </c>
      <c r="DR50">
        <v>3.287</v>
      </c>
      <c r="DS50">
        <v>9999</v>
      </c>
      <c r="DT50">
        <v>9999</v>
      </c>
      <c r="DU50">
        <v>9999</v>
      </c>
      <c r="DV50">
        <v>999.9</v>
      </c>
      <c r="DW50">
        <v>1499634744.5</v>
      </c>
      <c r="DX50" t="s">
        <v>306</v>
      </c>
      <c r="DY50">
        <v>3</v>
      </c>
      <c r="DZ50">
        <v>-5.464</v>
      </c>
      <c r="EA50">
        <v>-0.659</v>
      </c>
      <c r="EB50">
        <v>400</v>
      </c>
      <c r="EC50">
        <v>26</v>
      </c>
      <c r="ED50">
        <v>0.09</v>
      </c>
      <c r="EE50">
        <v>0.02</v>
      </c>
      <c r="EF50">
        <v>-16.0197548387097</v>
      </c>
      <c r="EG50">
        <v>0.209946774193566</v>
      </c>
      <c r="EH50">
        <v>0.0269961985222252</v>
      </c>
      <c r="EI50">
        <v>1</v>
      </c>
      <c r="EJ50">
        <v>2.46153846153846</v>
      </c>
      <c r="EK50">
        <v>3.96562175930121</v>
      </c>
      <c r="EL50">
        <v>1.07939064828154</v>
      </c>
      <c r="EM50">
        <v>1</v>
      </c>
      <c r="EN50">
        <v>4.66926935483871</v>
      </c>
      <c r="EO50">
        <v>0.510834193548394</v>
      </c>
      <c r="EP50">
        <v>0.0381345794256455</v>
      </c>
      <c r="EQ50">
        <v>1</v>
      </c>
      <c r="ER50">
        <v>28.9497548387097</v>
      </c>
      <c r="ES50">
        <v>0.182032258064513</v>
      </c>
      <c r="ET50">
        <v>0.0150780515278735</v>
      </c>
      <c r="EU50">
        <v>1</v>
      </c>
      <c r="EV50">
        <v>4</v>
      </c>
      <c r="EW50">
        <v>4</v>
      </c>
      <c r="EX50" t="s">
        <v>307</v>
      </c>
      <c r="EY50" t="s">
        <v>300</v>
      </c>
      <c r="EZ50" t="s">
        <v>19</v>
      </c>
      <c r="FA50" t="s">
        <v>19</v>
      </c>
      <c r="FB50" t="s">
        <v>19</v>
      </c>
      <c r="FC50" t="s">
        <v>301</v>
      </c>
      <c r="FD50" t="s">
        <v>302</v>
      </c>
      <c r="FE50" t="s">
        <v>303</v>
      </c>
      <c r="FF50" t="s">
        <v>303</v>
      </c>
      <c r="FG50" t="s">
        <v>303</v>
      </c>
      <c r="FH50" t="s">
        <v>303</v>
      </c>
      <c r="FI50">
        <v>0</v>
      </c>
      <c r="FJ50">
        <v>1.86752</v>
      </c>
      <c r="FK50">
        <v>1.86279</v>
      </c>
      <c r="FL50">
        <v>1.87195</v>
      </c>
      <c r="FM50">
        <v>1.86386</v>
      </c>
      <c r="FN50">
        <v>1.86297</v>
      </c>
      <c r="FO50">
        <v>1.86783</v>
      </c>
      <c r="FP50">
        <v>1.86874</v>
      </c>
      <c r="FQ50">
        <v>1.86396</v>
      </c>
      <c r="FR50">
        <v>100</v>
      </c>
      <c r="FS50">
        <v>100</v>
      </c>
      <c r="FT50">
        <v>-5.464</v>
      </c>
      <c r="FU50">
        <v>-0.659</v>
      </c>
      <c r="FV50">
        <v>2</v>
      </c>
      <c r="FW50">
        <v>655.373</v>
      </c>
      <c r="FX50">
        <v>639.32</v>
      </c>
      <c r="FY50">
        <v>31.7353</v>
      </c>
      <c r="FZ50">
        <v>25.4167</v>
      </c>
      <c r="GA50">
        <v>29.9998</v>
      </c>
      <c r="GB50">
        <v>25.3184</v>
      </c>
      <c r="GC50">
        <v>25.2333</v>
      </c>
      <c r="GD50">
        <v>27.421</v>
      </c>
      <c r="GE50">
        <v>4.37402</v>
      </c>
      <c r="GF50">
        <v>100</v>
      </c>
      <c r="GG50">
        <v>31.8099</v>
      </c>
      <c r="GH50">
        <v>400</v>
      </c>
      <c r="GI50">
        <v>29.7521</v>
      </c>
      <c r="GJ50">
        <v>101.785</v>
      </c>
      <c r="GK50">
        <v>100.085</v>
      </c>
    </row>
    <row r="51" spans="1:193">
      <c r="A51">
        <v>11</v>
      </c>
      <c r="B51">
        <v>1499636426.6</v>
      </c>
      <c r="C51">
        <v>1774.09999990463</v>
      </c>
      <c r="D51" t="s">
        <v>316</v>
      </c>
      <c r="E51">
        <v>1499636426.1</v>
      </c>
      <c r="F51">
        <f>AV51*AG51*(AT51-AU51)/(100*AN51*(1000-AG51*AT51))</f>
        <v>0</v>
      </c>
      <c r="G51">
        <f>AV51*AG51*(AS51-AR51*(1000-AG51*AU51)/(1000-AG51*AT51))/(100*AN51)</f>
        <v>0</v>
      </c>
      <c r="H51">
        <f>AR51 - IF(AG51&gt;1, G51*AN51*100.0/(AI51*BB51), 0)</f>
        <v>0</v>
      </c>
      <c r="I51">
        <f>((O51-F51/2)*H51-G51)/(O51+F51/2)</f>
        <v>0</v>
      </c>
      <c r="J51">
        <f>I51*(AW51+AX51)/1000.0</f>
        <v>0</v>
      </c>
      <c r="K51">
        <f>(AR51 - IF(AG51&gt;1, G51*AN51*100.0/(AI51*BB51), 0))*(AW51+AX51)/1000.0</f>
        <v>0</v>
      </c>
      <c r="L51">
        <f>2.0/((1/N51-1/M51)+SQRT((1/N51-1/M51)*(1/N51-1/M51) + 4*AO51/((AO51+1)*(AO51+1))*(2*1/N51*1/M51-1/M51*1/M51)))</f>
        <v>0</v>
      </c>
      <c r="M51">
        <f>AD51+AC51*AN51+AB51*AN51*AN51</f>
        <v>0</v>
      </c>
      <c r="N51">
        <f>F51*(1000-(1000*0.61365*exp(17.502*R51/(240.97+R51))/(AW51+AX51)+AT51)/2)/(1000*0.61365*exp(17.502*R51/(240.97+R51))/(AW51+AX51)-AT51)</f>
        <v>0</v>
      </c>
      <c r="O51">
        <f>1/((AO51+1)/(L51/1.6)+1/(M51/1.37)) + AO51/((AO51+1)/(L51/1.6) + AO51/(M51/1.37))</f>
        <v>0</v>
      </c>
      <c r="P51">
        <f>(AK51*AM51)</f>
        <v>0</v>
      </c>
      <c r="Q51">
        <f>(AY51+(P51+2*0.95*5.67E-8*(((AY51+$B$6)+273)^4-(AY51+273)^4)-44100*F51)/(1.84*29.3*M51+8*0.95*5.67E-8*(AY51+273)^3))</f>
        <v>0</v>
      </c>
      <c r="R51">
        <f>($B$7*AZ51+$B$8*BA51+$B$9*Q51)</f>
        <v>0</v>
      </c>
      <c r="S51">
        <f>0.61365*exp(17.502*R51/(240.97+R51))</f>
        <v>0</v>
      </c>
      <c r="T51">
        <f>(U51/V51*100)</f>
        <v>0</v>
      </c>
      <c r="U51">
        <f>AT51*(AW51+AX51)/1000</f>
        <v>0</v>
      </c>
      <c r="V51">
        <f>0.61365*exp(17.502*AY51/(240.97+AY51))</f>
        <v>0</v>
      </c>
      <c r="W51">
        <f>(S51-AT51*(AW51+AX51)/1000)</f>
        <v>0</v>
      </c>
      <c r="X51">
        <f>(-F51*44100)</f>
        <v>0</v>
      </c>
      <c r="Y51">
        <f>2*29.3*M51*0.92*(AY51-R51)</f>
        <v>0</v>
      </c>
      <c r="Z51">
        <f>2*0.95*5.67E-8*(((AY51+$B$6)+273)^4-(R51+273)^4)</f>
        <v>0</v>
      </c>
      <c r="AA51">
        <f>P51+Z51+X51+Y51</f>
        <v>0</v>
      </c>
      <c r="AB51">
        <v>-0.0301483366594472</v>
      </c>
      <c r="AC51">
        <v>0.0338441490395795</v>
      </c>
      <c r="AD51">
        <v>2.68860142605695</v>
      </c>
      <c r="AE51">
        <v>0</v>
      </c>
      <c r="AF51">
        <v>0</v>
      </c>
      <c r="AG51">
        <f>IF(AE51*$B$37&gt;=AI51,1.0,(AI51/(AI51-AE51*$B$37)))</f>
        <v>0</v>
      </c>
      <c r="AH51">
        <f>(AG51-1)*100</f>
        <v>0</v>
      </c>
      <c r="AI51">
        <f>MAX(0,($B$31+$B$32*BB51)/(1+$B$33*BB51)*AW51/(AY51+273)*$B$34)</f>
        <v>0</v>
      </c>
      <c r="AJ51">
        <f>$B$26*BC51+$B$27*BD51+$B$30*BQ51</f>
        <v>0</v>
      </c>
      <c r="AK51">
        <f>AJ51*AL51</f>
        <v>0</v>
      </c>
      <c r="AL51">
        <f>($B$26*$B$12+$B$27*$B$12+$B$30*((CD51+BV51)/MAX(CD51+BV51+CE51, 0.1)*$B$17+CE51/MAX(CD51+BV51+CE51, 0.1)*$B$18))/($B$26+$B$27+$B$30)</f>
        <v>0</v>
      </c>
      <c r="AM51">
        <f>($B$26*$B$19+$B$27*$B$19+$B$30*((CD51+BV51)/MAX(CD51+BV51+CE51, 0.1)*$B$24+CE51/MAX(CD51+BV51+CE51, 0.1)*$B$25))/($B$26+$B$27+$B$30)</f>
        <v>0</v>
      </c>
      <c r="AN51">
        <v>6</v>
      </c>
      <c r="AO51">
        <v>0.5</v>
      </c>
      <c r="AP51" t="s">
        <v>297</v>
      </c>
      <c r="AQ51">
        <v>1499636426.6</v>
      </c>
      <c r="AR51">
        <v>383.102</v>
      </c>
      <c r="AS51">
        <v>399.938</v>
      </c>
      <c r="AT51">
        <v>34.7704</v>
      </c>
      <c r="AU51">
        <v>29.7565</v>
      </c>
      <c r="AV51">
        <v>600.005</v>
      </c>
      <c r="AW51">
        <v>72.3829</v>
      </c>
      <c r="AX51">
        <v>0.0536719</v>
      </c>
      <c r="AY51">
        <v>29.8649</v>
      </c>
      <c r="AZ51">
        <v>29.0631</v>
      </c>
      <c r="BA51">
        <v>999.9</v>
      </c>
      <c r="BB51">
        <v>10046.2</v>
      </c>
      <c r="BC51">
        <v>0</v>
      </c>
      <c r="BD51">
        <v>17.0035</v>
      </c>
      <c r="BE51">
        <v>-16.8366</v>
      </c>
      <c r="BF51">
        <v>396.902</v>
      </c>
      <c r="BG51">
        <v>412.204</v>
      </c>
      <c r="BH51">
        <v>5.01392</v>
      </c>
      <c r="BI51">
        <v>388.566</v>
      </c>
      <c r="BJ51">
        <v>399.938</v>
      </c>
      <c r="BK51">
        <v>35.4294</v>
      </c>
      <c r="BL51">
        <v>29.7565</v>
      </c>
      <c r="BM51">
        <v>2.51678</v>
      </c>
      <c r="BN51">
        <v>2.15386</v>
      </c>
      <c r="BO51">
        <v>21.1354</v>
      </c>
      <c r="BP51">
        <v>18.6232</v>
      </c>
      <c r="BQ51">
        <v>1500.01</v>
      </c>
      <c r="BR51">
        <v>0.900005</v>
      </c>
      <c r="BS51">
        <v>0.0999945</v>
      </c>
      <c r="BT51">
        <v>0</v>
      </c>
      <c r="BU51">
        <v>0.24</v>
      </c>
      <c r="BV51">
        <v>0</v>
      </c>
      <c r="BW51">
        <v>15161.1</v>
      </c>
      <c r="BX51">
        <v>12194.7</v>
      </c>
      <c r="BY51">
        <v>40.875</v>
      </c>
      <c r="BZ51">
        <v>42.625</v>
      </c>
      <c r="CA51">
        <v>42.062</v>
      </c>
      <c r="CB51">
        <v>41.437</v>
      </c>
      <c r="CC51">
        <v>40.812</v>
      </c>
      <c r="CD51">
        <v>1350.02</v>
      </c>
      <c r="CE51">
        <v>149.99</v>
      </c>
      <c r="CF51">
        <v>0</v>
      </c>
      <c r="CG51">
        <v>2.43115384615385</v>
      </c>
      <c r="CH51">
        <v>-3.9712820585221</v>
      </c>
      <c r="CI51">
        <v>25.9897435286671</v>
      </c>
      <c r="CJ51">
        <v>15157.7692307692</v>
      </c>
      <c r="CK51">
        <v>15</v>
      </c>
      <c r="CL51">
        <v>3.20005</v>
      </c>
      <c r="CM51">
        <v>2.5439</v>
      </c>
      <c r="CN51">
        <v>0.0644701</v>
      </c>
      <c r="CO51">
        <v>0.0660289</v>
      </c>
      <c r="CP51">
        <v>0.104523</v>
      </c>
      <c r="CQ51">
        <v>0.0927137</v>
      </c>
      <c r="CR51">
        <v>31306.4</v>
      </c>
      <c r="CS51">
        <v>32647.7</v>
      </c>
      <c r="CT51">
        <v>29797.7</v>
      </c>
      <c r="CU51">
        <v>31175</v>
      </c>
      <c r="CV51">
        <v>37122.3</v>
      </c>
      <c r="CW51">
        <v>40343.2</v>
      </c>
      <c r="CX51">
        <v>40480.4</v>
      </c>
      <c r="CY51">
        <v>43421.6</v>
      </c>
      <c r="CZ51">
        <v>2.0678</v>
      </c>
      <c r="DA51">
        <v>1.96445</v>
      </c>
      <c r="DB51">
        <v>0</v>
      </c>
      <c r="DC51">
        <v>0</v>
      </c>
      <c r="DD51">
        <v>24.2098</v>
      </c>
      <c r="DE51">
        <v>999.9</v>
      </c>
      <c r="DF51">
        <v>61.836</v>
      </c>
      <c r="DG51">
        <v>28.067</v>
      </c>
      <c r="DH51">
        <v>32.5456</v>
      </c>
      <c r="DI51">
        <v>53.7955</v>
      </c>
      <c r="DJ51">
        <v>22.5881</v>
      </c>
      <c r="DK51">
        <v>2</v>
      </c>
      <c r="DL51">
        <v>-0.162127</v>
      </c>
      <c r="DM51">
        <v>-2.90116</v>
      </c>
      <c r="DN51">
        <v>20.237</v>
      </c>
      <c r="DO51">
        <v>5.23421</v>
      </c>
      <c r="DP51">
        <v>11.9501</v>
      </c>
      <c r="DQ51">
        <v>4.99955</v>
      </c>
      <c r="DR51">
        <v>3.287</v>
      </c>
      <c r="DS51">
        <v>9999</v>
      </c>
      <c r="DT51">
        <v>9999</v>
      </c>
      <c r="DU51">
        <v>9999</v>
      </c>
      <c r="DV51">
        <v>999.9</v>
      </c>
      <c r="DW51">
        <v>1499634744.5</v>
      </c>
      <c r="DX51" t="s">
        <v>306</v>
      </c>
      <c r="DY51">
        <v>3</v>
      </c>
      <c r="DZ51">
        <v>-5.464</v>
      </c>
      <c r="EA51">
        <v>-0.659</v>
      </c>
      <c r="EB51">
        <v>400</v>
      </c>
      <c r="EC51">
        <v>26</v>
      </c>
      <c r="ED51">
        <v>0.09</v>
      </c>
      <c r="EE51">
        <v>0.02</v>
      </c>
      <c r="EF51">
        <v>-16.7625903225806</v>
      </c>
      <c r="EG51">
        <v>-0.443249999999985</v>
      </c>
      <c r="EH51">
        <v>0.0433680375454214</v>
      </c>
      <c r="EI51">
        <v>1</v>
      </c>
      <c r="EJ51">
        <v>2.53076923076923</v>
      </c>
      <c r="EK51">
        <v>-2.13577981651438</v>
      </c>
      <c r="EL51">
        <v>1.49806714719828</v>
      </c>
      <c r="EM51">
        <v>1</v>
      </c>
      <c r="EN51">
        <v>4.99184548387097</v>
      </c>
      <c r="EO51">
        <v>0.0722569354838655</v>
      </c>
      <c r="EP51">
        <v>0.00589518438722812</v>
      </c>
      <c r="EQ51">
        <v>1</v>
      </c>
      <c r="ER51">
        <v>29.0374064516129</v>
      </c>
      <c r="ES51">
        <v>0.192943548387095</v>
      </c>
      <c r="ET51">
        <v>0.0144748711172348</v>
      </c>
      <c r="EU51">
        <v>1</v>
      </c>
      <c r="EV51">
        <v>4</v>
      </c>
      <c r="EW51">
        <v>4</v>
      </c>
      <c r="EX51" t="s">
        <v>307</v>
      </c>
      <c r="EY51" t="s">
        <v>300</v>
      </c>
      <c r="EZ51" t="s">
        <v>19</v>
      </c>
      <c r="FA51" t="s">
        <v>19</v>
      </c>
      <c r="FB51" t="s">
        <v>19</v>
      </c>
      <c r="FC51" t="s">
        <v>301</v>
      </c>
      <c r="FD51" t="s">
        <v>302</v>
      </c>
      <c r="FE51" t="s">
        <v>303</v>
      </c>
      <c r="FF51" t="s">
        <v>303</v>
      </c>
      <c r="FG51" t="s">
        <v>303</v>
      </c>
      <c r="FH51" t="s">
        <v>303</v>
      </c>
      <c r="FI51">
        <v>0</v>
      </c>
      <c r="FJ51">
        <v>1.86752</v>
      </c>
      <c r="FK51">
        <v>1.86279</v>
      </c>
      <c r="FL51">
        <v>1.87195</v>
      </c>
      <c r="FM51">
        <v>1.86386</v>
      </c>
      <c r="FN51">
        <v>1.86295</v>
      </c>
      <c r="FO51">
        <v>1.86783</v>
      </c>
      <c r="FP51">
        <v>1.86874</v>
      </c>
      <c r="FQ51">
        <v>1.86394</v>
      </c>
      <c r="FR51">
        <v>100</v>
      </c>
      <c r="FS51">
        <v>100</v>
      </c>
      <c r="FT51">
        <v>-5.464</v>
      </c>
      <c r="FU51">
        <v>-0.659</v>
      </c>
      <c r="FV51">
        <v>2</v>
      </c>
      <c r="FW51">
        <v>655.81</v>
      </c>
      <c r="FX51">
        <v>638.146</v>
      </c>
      <c r="FY51">
        <v>31.1441</v>
      </c>
      <c r="FZ51">
        <v>25.3597</v>
      </c>
      <c r="GA51">
        <v>30</v>
      </c>
      <c r="GB51">
        <v>25.2528</v>
      </c>
      <c r="GC51">
        <v>25.1668</v>
      </c>
      <c r="GD51">
        <v>27.3416</v>
      </c>
      <c r="GE51">
        <v>0</v>
      </c>
      <c r="GF51">
        <v>100</v>
      </c>
      <c r="GG51">
        <v>31.1616</v>
      </c>
      <c r="GH51">
        <v>400</v>
      </c>
      <c r="GI51">
        <v>31.0272</v>
      </c>
      <c r="GJ51">
        <v>101.802</v>
      </c>
      <c r="GK51">
        <v>100.11</v>
      </c>
    </row>
    <row r="52" spans="1:193">
      <c r="A52">
        <v>12</v>
      </c>
      <c r="B52">
        <v>1499636517.1</v>
      </c>
      <c r="C52">
        <v>1864.59999990463</v>
      </c>
      <c r="D52" t="s">
        <v>317</v>
      </c>
      <c r="E52">
        <v>1499636516.6</v>
      </c>
      <c r="F52">
        <f>AV52*AG52*(AT52-AU52)/(100*AN52*(1000-AG52*AT52))</f>
        <v>0</v>
      </c>
      <c r="G52">
        <f>AV52*AG52*(AS52-AR52*(1000-AG52*AU52)/(1000-AG52*AT52))/(100*AN52)</f>
        <v>0</v>
      </c>
      <c r="H52">
        <f>AR52 - IF(AG52&gt;1, G52*AN52*100.0/(AI52*BB52), 0)</f>
        <v>0</v>
      </c>
      <c r="I52">
        <f>((O52-F52/2)*H52-G52)/(O52+F52/2)</f>
        <v>0</v>
      </c>
      <c r="J52">
        <f>I52*(AW52+AX52)/1000.0</f>
        <v>0</v>
      </c>
      <c r="K52">
        <f>(AR52 - IF(AG52&gt;1, G52*AN52*100.0/(AI52*BB52), 0))*(AW52+AX52)/1000.0</f>
        <v>0</v>
      </c>
      <c r="L52">
        <f>2.0/((1/N52-1/M52)+SQRT((1/N52-1/M52)*(1/N52-1/M52) + 4*AO52/((AO52+1)*(AO52+1))*(2*1/N52*1/M52-1/M52*1/M52)))</f>
        <v>0</v>
      </c>
      <c r="M52">
        <f>AD52+AC52*AN52+AB52*AN52*AN52</f>
        <v>0</v>
      </c>
      <c r="N52">
        <f>F52*(1000-(1000*0.61365*exp(17.502*R52/(240.97+R52))/(AW52+AX52)+AT52)/2)/(1000*0.61365*exp(17.502*R52/(240.97+R52))/(AW52+AX52)-AT52)</f>
        <v>0</v>
      </c>
      <c r="O52">
        <f>1/((AO52+1)/(L52/1.6)+1/(M52/1.37)) + AO52/((AO52+1)/(L52/1.6) + AO52/(M52/1.37))</f>
        <v>0</v>
      </c>
      <c r="P52">
        <f>(AK52*AM52)</f>
        <v>0</v>
      </c>
      <c r="Q52">
        <f>(AY52+(P52+2*0.95*5.67E-8*(((AY52+$B$6)+273)^4-(AY52+273)^4)-44100*F52)/(1.84*29.3*M52+8*0.95*5.67E-8*(AY52+273)^3))</f>
        <v>0</v>
      </c>
      <c r="R52">
        <f>($B$7*AZ52+$B$8*BA52+$B$9*Q52)</f>
        <v>0</v>
      </c>
      <c r="S52">
        <f>0.61365*exp(17.502*R52/(240.97+R52))</f>
        <v>0</v>
      </c>
      <c r="T52">
        <f>(U52/V52*100)</f>
        <v>0</v>
      </c>
      <c r="U52">
        <f>AT52*(AW52+AX52)/1000</f>
        <v>0</v>
      </c>
      <c r="V52">
        <f>0.61365*exp(17.502*AY52/(240.97+AY52))</f>
        <v>0</v>
      </c>
      <c r="W52">
        <f>(S52-AT52*(AW52+AX52)/1000)</f>
        <v>0</v>
      </c>
      <c r="X52">
        <f>(-F52*44100)</f>
        <v>0</v>
      </c>
      <c r="Y52">
        <f>2*29.3*M52*0.92*(AY52-R52)</f>
        <v>0</v>
      </c>
      <c r="Z52">
        <f>2*0.95*5.67E-8*(((AY52+$B$6)+273)^4-(R52+273)^4)</f>
        <v>0</v>
      </c>
      <c r="AA52">
        <f>P52+Z52+X52+Y52</f>
        <v>0</v>
      </c>
      <c r="AB52">
        <v>-0.0300885559298062</v>
      </c>
      <c r="AC52">
        <v>0.033777039933478</v>
      </c>
      <c r="AD52">
        <v>2.6842646300742</v>
      </c>
      <c r="AE52">
        <v>0</v>
      </c>
      <c r="AF52">
        <v>0</v>
      </c>
      <c r="AG52">
        <f>IF(AE52*$B$37&gt;=AI52,1.0,(AI52/(AI52-AE52*$B$37)))</f>
        <v>0</v>
      </c>
      <c r="AH52">
        <f>(AG52-1)*100</f>
        <v>0</v>
      </c>
      <c r="AI52">
        <f>MAX(0,($B$31+$B$32*BB52)/(1+$B$33*BB52)*AW52/(AY52+273)*$B$34)</f>
        <v>0</v>
      </c>
      <c r="AJ52">
        <f>$B$26*BC52+$B$27*BD52+$B$30*BQ52</f>
        <v>0</v>
      </c>
      <c r="AK52">
        <f>AJ52*AL52</f>
        <v>0</v>
      </c>
      <c r="AL52">
        <f>($B$26*$B$12+$B$27*$B$12+$B$30*((CD52+BV52)/MAX(CD52+BV52+CE52, 0.1)*$B$17+CE52/MAX(CD52+BV52+CE52, 0.1)*$B$18))/($B$26+$B$27+$B$30)</f>
        <v>0</v>
      </c>
      <c r="AM52">
        <f>($B$26*$B$19+$B$27*$B$19+$B$30*((CD52+BV52)/MAX(CD52+BV52+CE52, 0.1)*$B$24+CE52/MAX(CD52+BV52+CE52, 0.1)*$B$25))/($B$26+$B$27+$B$30)</f>
        <v>0</v>
      </c>
      <c r="AN52">
        <v>6</v>
      </c>
      <c r="AO52">
        <v>0.5</v>
      </c>
      <c r="AP52" t="s">
        <v>297</v>
      </c>
      <c r="AQ52">
        <v>1499636517.1</v>
      </c>
      <c r="AR52">
        <v>479.121</v>
      </c>
      <c r="AS52">
        <v>499.972</v>
      </c>
      <c r="AT52">
        <v>35.2251</v>
      </c>
      <c r="AU52">
        <v>30.1677</v>
      </c>
      <c r="AV52">
        <v>600.013</v>
      </c>
      <c r="AW52">
        <v>72.3831</v>
      </c>
      <c r="AX52">
        <v>0.0533453</v>
      </c>
      <c r="AY52">
        <v>29.9072</v>
      </c>
      <c r="AZ52">
        <v>29.1778</v>
      </c>
      <c r="BA52">
        <v>999.9</v>
      </c>
      <c r="BB52">
        <v>10009.4</v>
      </c>
      <c r="BC52">
        <v>0</v>
      </c>
      <c r="BD52">
        <v>17.8223</v>
      </c>
      <c r="BE52">
        <v>-20.8516</v>
      </c>
      <c r="BF52">
        <v>496.614</v>
      </c>
      <c r="BG52">
        <v>515.524</v>
      </c>
      <c r="BH52">
        <v>5.05737</v>
      </c>
      <c r="BI52">
        <v>484.585</v>
      </c>
      <c r="BJ52">
        <v>499.972</v>
      </c>
      <c r="BK52">
        <v>35.8841</v>
      </c>
      <c r="BL52">
        <v>30.1677</v>
      </c>
      <c r="BM52">
        <v>2.5497</v>
      </c>
      <c r="BN52">
        <v>2.18363</v>
      </c>
      <c r="BO52">
        <v>21.3473</v>
      </c>
      <c r="BP52">
        <v>18.8427</v>
      </c>
      <c r="BQ52">
        <v>1500.07</v>
      </c>
      <c r="BR52">
        <v>0.900005</v>
      </c>
      <c r="BS52">
        <v>0.0999945</v>
      </c>
      <c r="BT52">
        <v>0</v>
      </c>
      <c r="BU52">
        <v>0.865</v>
      </c>
      <c r="BV52">
        <v>0</v>
      </c>
      <c r="BW52">
        <v>15134.9</v>
      </c>
      <c r="BX52">
        <v>12195.2</v>
      </c>
      <c r="BY52">
        <v>40.812</v>
      </c>
      <c r="BZ52">
        <v>42.625</v>
      </c>
      <c r="CA52">
        <v>42.062</v>
      </c>
      <c r="CB52">
        <v>41.375</v>
      </c>
      <c r="CC52">
        <v>40.812</v>
      </c>
      <c r="CD52">
        <v>1350.07</v>
      </c>
      <c r="CE52">
        <v>150</v>
      </c>
      <c r="CF52">
        <v>0</v>
      </c>
      <c r="CG52">
        <v>2.48096153846154</v>
      </c>
      <c r="CH52">
        <v>-1.65897436329684</v>
      </c>
      <c r="CI52">
        <v>134.547008358072</v>
      </c>
      <c r="CJ52">
        <v>15116.4730769231</v>
      </c>
      <c r="CK52">
        <v>15</v>
      </c>
      <c r="CL52">
        <v>3.20012</v>
      </c>
      <c r="CM52">
        <v>2.54358</v>
      </c>
      <c r="CN52">
        <v>0.0761284</v>
      </c>
      <c r="CO52">
        <v>0.0779666</v>
      </c>
      <c r="CP52">
        <v>0.10544</v>
      </c>
      <c r="CQ52">
        <v>0.0936065</v>
      </c>
      <c r="CR52">
        <v>30917.8</v>
      </c>
      <c r="CS52">
        <v>32235.8</v>
      </c>
      <c r="CT52">
        <v>29799.1</v>
      </c>
      <c r="CU52">
        <v>31179.9</v>
      </c>
      <c r="CV52">
        <v>37084.2</v>
      </c>
      <c r="CW52">
        <v>40310.9</v>
      </c>
      <c r="CX52">
        <v>40478.9</v>
      </c>
      <c r="CY52">
        <v>43428.2</v>
      </c>
      <c r="CZ52">
        <v>2.06858</v>
      </c>
      <c r="DA52">
        <v>1.9664</v>
      </c>
      <c r="DB52">
        <v>0</v>
      </c>
      <c r="DC52">
        <v>0</v>
      </c>
      <c r="DD52">
        <v>24.466</v>
      </c>
      <c r="DE52">
        <v>999.9</v>
      </c>
      <c r="DF52">
        <v>61.574</v>
      </c>
      <c r="DG52">
        <v>27.996</v>
      </c>
      <c r="DH52">
        <v>32.2731</v>
      </c>
      <c r="DI52">
        <v>54.5355</v>
      </c>
      <c r="DJ52">
        <v>22.5761</v>
      </c>
      <c r="DK52">
        <v>2</v>
      </c>
      <c r="DL52">
        <v>-0.16768</v>
      </c>
      <c r="DM52">
        <v>-1.90888</v>
      </c>
      <c r="DN52">
        <v>20.2505</v>
      </c>
      <c r="DO52">
        <v>5.23361</v>
      </c>
      <c r="DP52">
        <v>11.9501</v>
      </c>
      <c r="DQ52">
        <v>4.99945</v>
      </c>
      <c r="DR52">
        <v>3.287</v>
      </c>
      <c r="DS52">
        <v>9999</v>
      </c>
      <c r="DT52">
        <v>9999</v>
      </c>
      <c r="DU52">
        <v>9999</v>
      </c>
      <c r="DV52">
        <v>999.9</v>
      </c>
      <c r="DW52">
        <v>1499634744.5</v>
      </c>
      <c r="DX52" t="s">
        <v>306</v>
      </c>
      <c r="DY52">
        <v>3</v>
      </c>
      <c r="DZ52">
        <v>-5.464</v>
      </c>
      <c r="EA52">
        <v>-0.659</v>
      </c>
      <c r="EB52">
        <v>400</v>
      </c>
      <c r="EC52">
        <v>26</v>
      </c>
      <c r="ED52">
        <v>0.09</v>
      </c>
      <c r="EE52">
        <v>0.02</v>
      </c>
      <c r="EF52">
        <v>-20.903935483871</v>
      </c>
      <c r="EG52">
        <v>0.090977419354842</v>
      </c>
      <c r="EH52">
        <v>0.0330016377735048</v>
      </c>
      <c r="EI52">
        <v>1</v>
      </c>
      <c r="EJ52">
        <v>2.47596153846154</v>
      </c>
      <c r="EK52">
        <v>-0.982348623853127</v>
      </c>
      <c r="EL52">
        <v>1.42060795438403</v>
      </c>
      <c r="EM52">
        <v>1</v>
      </c>
      <c r="EN52">
        <v>5.04496290322581</v>
      </c>
      <c r="EO52">
        <v>0.117791612903232</v>
      </c>
      <c r="EP52">
        <v>0.00985262113268256</v>
      </c>
      <c r="EQ52">
        <v>1</v>
      </c>
      <c r="ER52">
        <v>29.171764516129</v>
      </c>
      <c r="ES52">
        <v>0.117280645161285</v>
      </c>
      <c r="ET52">
        <v>0.00969331490245347</v>
      </c>
      <c r="EU52">
        <v>1</v>
      </c>
      <c r="EV52">
        <v>4</v>
      </c>
      <c r="EW52">
        <v>4</v>
      </c>
      <c r="EX52" t="s">
        <v>307</v>
      </c>
      <c r="EY52" t="s">
        <v>300</v>
      </c>
      <c r="EZ52" t="s">
        <v>19</v>
      </c>
      <c r="FA52" t="s">
        <v>19</v>
      </c>
      <c r="FB52" t="s">
        <v>19</v>
      </c>
      <c r="FC52" t="s">
        <v>301</v>
      </c>
      <c r="FD52" t="s">
        <v>302</v>
      </c>
      <c r="FE52" t="s">
        <v>303</v>
      </c>
      <c r="FF52" t="s">
        <v>303</v>
      </c>
      <c r="FG52" t="s">
        <v>303</v>
      </c>
      <c r="FH52" t="s">
        <v>303</v>
      </c>
      <c r="FI52">
        <v>0</v>
      </c>
      <c r="FJ52">
        <v>1.86751</v>
      </c>
      <c r="FK52">
        <v>1.86279</v>
      </c>
      <c r="FL52">
        <v>1.87195</v>
      </c>
      <c r="FM52">
        <v>1.86386</v>
      </c>
      <c r="FN52">
        <v>1.86299</v>
      </c>
      <c r="FO52">
        <v>1.86783</v>
      </c>
      <c r="FP52">
        <v>1.86874</v>
      </c>
      <c r="FQ52">
        <v>1.86394</v>
      </c>
      <c r="FR52">
        <v>100</v>
      </c>
      <c r="FS52">
        <v>100</v>
      </c>
      <c r="FT52">
        <v>-5.464</v>
      </c>
      <c r="FU52">
        <v>-0.659</v>
      </c>
      <c r="FV52">
        <v>2</v>
      </c>
      <c r="FW52">
        <v>655.78</v>
      </c>
      <c r="FX52">
        <v>639.187</v>
      </c>
      <c r="FY52">
        <v>30.1461</v>
      </c>
      <c r="FZ52">
        <v>25.3176</v>
      </c>
      <c r="GA52">
        <v>29.9999</v>
      </c>
      <c r="GB52">
        <v>25.1962</v>
      </c>
      <c r="GC52">
        <v>25.1087</v>
      </c>
      <c r="GD52">
        <v>32.5239</v>
      </c>
      <c r="GE52">
        <v>0</v>
      </c>
      <c r="GF52">
        <v>100</v>
      </c>
      <c r="GG52">
        <v>30.0674</v>
      </c>
      <c r="GH52">
        <v>500</v>
      </c>
      <c r="GI52">
        <v>35.2108</v>
      </c>
      <c r="GJ52">
        <v>101.802</v>
      </c>
      <c r="GK52">
        <v>100.125</v>
      </c>
    </row>
    <row r="53" spans="1:193">
      <c r="A53">
        <v>13</v>
      </c>
      <c r="B53">
        <v>1499636608</v>
      </c>
      <c r="C53">
        <v>1955.5</v>
      </c>
      <c r="D53" t="s">
        <v>318</v>
      </c>
      <c r="E53">
        <v>1499636607.5</v>
      </c>
      <c r="F53">
        <f>AV53*AG53*(AT53-AU53)/(100*AN53*(1000-AG53*AT53))</f>
        <v>0</v>
      </c>
      <c r="G53">
        <f>AV53*AG53*(AS53-AR53*(1000-AG53*AU53)/(1000-AG53*AT53))/(100*AN53)</f>
        <v>0</v>
      </c>
      <c r="H53">
        <f>AR53 - IF(AG53&gt;1, G53*AN53*100.0/(AI53*BB53), 0)</f>
        <v>0</v>
      </c>
      <c r="I53">
        <f>((O53-F53/2)*H53-G53)/(O53+F53/2)</f>
        <v>0</v>
      </c>
      <c r="J53">
        <f>I53*(AW53+AX53)/1000.0</f>
        <v>0</v>
      </c>
      <c r="K53">
        <f>(AR53 - IF(AG53&gt;1, G53*AN53*100.0/(AI53*BB53), 0))*(AW53+AX53)/1000.0</f>
        <v>0</v>
      </c>
      <c r="L53">
        <f>2.0/((1/N53-1/M53)+SQRT((1/N53-1/M53)*(1/N53-1/M53) + 4*AO53/((AO53+1)*(AO53+1))*(2*1/N53*1/M53-1/M53*1/M53)))</f>
        <v>0</v>
      </c>
      <c r="M53">
        <f>AD53+AC53*AN53+AB53*AN53*AN53</f>
        <v>0</v>
      </c>
      <c r="N53">
        <f>F53*(1000-(1000*0.61365*exp(17.502*R53/(240.97+R53))/(AW53+AX53)+AT53)/2)/(1000*0.61365*exp(17.502*R53/(240.97+R53))/(AW53+AX53)-AT53)</f>
        <v>0</v>
      </c>
      <c r="O53">
        <f>1/((AO53+1)/(L53/1.6)+1/(M53/1.37)) + AO53/((AO53+1)/(L53/1.6) + AO53/(M53/1.37))</f>
        <v>0</v>
      </c>
      <c r="P53">
        <f>(AK53*AM53)</f>
        <v>0</v>
      </c>
      <c r="Q53">
        <f>(AY53+(P53+2*0.95*5.67E-8*(((AY53+$B$6)+273)^4-(AY53+273)^4)-44100*F53)/(1.84*29.3*M53+8*0.95*5.67E-8*(AY53+273)^3))</f>
        <v>0</v>
      </c>
      <c r="R53">
        <f>($B$7*AZ53+$B$8*BA53+$B$9*Q53)</f>
        <v>0</v>
      </c>
      <c r="S53">
        <f>0.61365*exp(17.502*R53/(240.97+R53))</f>
        <v>0</v>
      </c>
      <c r="T53">
        <f>(U53/V53*100)</f>
        <v>0</v>
      </c>
      <c r="U53">
        <f>AT53*(AW53+AX53)/1000</f>
        <v>0</v>
      </c>
      <c r="V53">
        <f>0.61365*exp(17.502*AY53/(240.97+AY53))</f>
        <v>0</v>
      </c>
      <c r="W53">
        <f>(S53-AT53*(AW53+AX53)/1000)</f>
        <v>0</v>
      </c>
      <c r="X53">
        <f>(-F53*44100)</f>
        <v>0</v>
      </c>
      <c r="Y53">
        <f>2*29.3*M53*0.92*(AY53-R53)</f>
        <v>0</v>
      </c>
      <c r="Z53">
        <f>2*0.95*5.67E-8*(((AY53+$B$6)+273)^4-(R53+273)^4)</f>
        <v>0</v>
      </c>
      <c r="AA53">
        <f>P53+Z53+X53+Y53</f>
        <v>0</v>
      </c>
      <c r="AB53">
        <v>-0.0299852999132148</v>
      </c>
      <c r="AC53">
        <v>0.0336611260091302</v>
      </c>
      <c r="AD53">
        <v>2.67676925006971</v>
      </c>
      <c r="AE53">
        <v>0</v>
      </c>
      <c r="AF53">
        <v>0</v>
      </c>
      <c r="AG53">
        <f>IF(AE53*$B$37&gt;=AI53,1.0,(AI53/(AI53-AE53*$B$37)))</f>
        <v>0</v>
      </c>
      <c r="AH53">
        <f>(AG53-1)*100</f>
        <v>0</v>
      </c>
      <c r="AI53">
        <f>MAX(0,($B$31+$B$32*BB53)/(1+$B$33*BB53)*AW53/(AY53+273)*$B$34)</f>
        <v>0</v>
      </c>
      <c r="AJ53">
        <f>$B$26*BC53+$B$27*BD53+$B$30*BQ53</f>
        <v>0</v>
      </c>
      <c r="AK53">
        <f>AJ53*AL53</f>
        <v>0</v>
      </c>
      <c r="AL53">
        <f>($B$26*$B$12+$B$27*$B$12+$B$30*((CD53+BV53)/MAX(CD53+BV53+CE53, 0.1)*$B$17+CE53/MAX(CD53+BV53+CE53, 0.1)*$B$18))/($B$26+$B$27+$B$30)</f>
        <v>0</v>
      </c>
      <c r="AM53">
        <f>($B$26*$B$19+$B$27*$B$19+$B$30*((CD53+BV53)/MAX(CD53+BV53+CE53, 0.1)*$B$24+CE53/MAX(CD53+BV53+CE53, 0.1)*$B$25))/($B$26+$B$27+$B$30)</f>
        <v>0</v>
      </c>
      <c r="AN53">
        <v>6</v>
      </c>
      <c r="AO53">
        <v>0.5</v>
      </c>
      <c r="AP53" t="s">
        <v>297</v>
      </c>
      <c r="AQ53">
        <v>1499636608</v>
      </c>
      <c r="AR53">
        <v>58.4114</v>
      </c>
      <c r="AS53">
        <v>60.0239</v>
      </c>
      <c r="AT53">
        <v>35.1858</v>
      </c>
      <c r="AU53">
        <v>30.1432</v>
      </c>
      <c r="AV53">
        <v>599.97</v>
      </c>
      <c r="AW53">
        <v>72.3787</v>
      </c>
      <c r="AX53">
        <v>0.0531797</v>
      </c>
      <c r="AY53">
        <v>29.5194</v>
      </c>
      <c r="AZ53">
        <v>29.0676</v>
      </c>
      <c r="BA53">
        <v>999.9</v>
      </c>
      <c r="BB53">
        <v>10010</v>
      </c>
      <c r="BC53">
        <v>0</v>
      </c>
      <c r="BD53">
        <v>16.744</v>
      </c>
      <c r="BE53">
        <v>-1.61244</v>
      </c>
      <c r="BF53">
        <v>60.5416</v>
      </c>
      <c r="BG53">
        <v>61.8894</v>
      </c>
      <c r="BH53">
        <v>5.0426</v>
      </c>
      <c r="BI53">
        <v>63.8754</v>
      </c>
      <c r="BJ53">
        <v>60.0239</v>
      </c>
      <c r="BK53">
        <v>35.8448</v>
      </c>
      <c r="BL53">
        <v>30.1432</v>
      </c>
      <c r="BM53">
        <v>2.5467</v>
      </c>
      <c r="BN53">
        <v>2.18173</v>
      </c>
      <c r="BO53">
        <v>21.3281</v>
      </c>
      <c r="BP53">
        <v>18.8287</v>
      </c>
      <c r="BQ53">
        <v>1500.06</v>
      </c>
      <c r="BR53">
        <v>0.900005</v>
      </c>
      <c r="BS53">
        <v>0.0999945</v>
      </c>
      <c r="BT53">
        <v>0</v>
      </c>
      <c r="BU53">
        <v>3.16</v>
      </c>
      <c r="BV53">
        <v>0</v>
      </c>
      <c r="BW53">
        <v>15319.2</v>
      </c>
      <c r="BX53">
        <v>12195.1</v>
      </c>
      <c r="BY53">
        <v>40.687</v>
      </c>
      <c r="BZ53">
        <v>42.562</v>
      </c>
      <c r="CA53">
        <v>41.937</v>
      </c>
      <c r="CB53">
        <v>41.25</v>
      </c>
      <c r="CC53">
        <v>40.75</v>
      </c>
      <c r="CD53">
        <v>1350.06</v>
      </c>
      <c r="CE53">
        <v>150</v>
      </c>
      <c r="CF53">
        <v>0</v>
      </c>
      <c r="CG53">
        <v>3.05346153846154</v>
      </c>
      <c r="CH53">
        <v>0.406153786287591</v>
      </c>
      <c r="CI53">
        <v>-79.0769232155032</v>
      </c>
      <c r="CJ53">
        <v>15328.3307692308</v>
      </c>
      <c r="CK53">
        <v>15</v>
      </c>
      <c r="CL53">
        <v>3.20006</v>
      </c>
      <c r="CM53">
        <v>2.54341</v>
      </c>
      <c r="CN53">
        <v>0.0126738</v>
      </c>
      <c r="CO53">
        <v>0.012035</v>
      </c>
      <c r="CP53">
        <v>0.105367</v>
      </c>
      <c r="CQ53">
        <v>0.0935581</v>
      </c>
      <c r="CR53">
        <v>33042.4</v>
      </c>
      <c r="CS53">
        <v>34544.3</v>
      </c>
      <c r="CT53">
        <v>29799.4</v>
      </c>
      <c r="CU53">
        <v>31182.9</v>
      </c>
      <c r="CV53">
        <v>37079.4</v>
      </c>
      <c r="CW53">
        <v>40309.2</v>
      </c>
      <c r="CX53">
        <v>40477.6</v>
      </c>
      <c r="CY53">
        <v>43431.5</v>
      </c>
      <c r="CZ53">
        <v>2.06912</v>
      </c>
      <c r="DA53">
        <v>1.96588</v>
      </c>
      <c r="DB53">
        <v>0</v>
      </c>
      <c r="DC53">
        <v>0</v>
      </c>
      <c r="DD53">
        <v>24.6647</v>
      </c>
      <c r="DE53">
        <v>999.9</v>
      </c>
      <c r="DF53">
        <v>61.476</v>
      </c>
      <c r="DG53">
        <v>27.946</v>
      </c>
      <c r="DH53">
        <v>32.1293</v>
      </c>
      <c r="DI53">
        <v>54.6155</v>
      </c>
      <c r="DJ53">
        <v>22.6282</v>
      </c>
      <c r="DK53">
        <v>2</v>
      </c>
      <c r="DL53">
        <v>-0.16595</v>
      </c>
      <c r="DM53">
        <v>-3.68722</v>
      </c>
      <c r="DN53">
        <v>20.2182</v>
      </c>
      <c r="DO53">
        <v>5.23047</v>
      </c>
      <c r="DP53">
        <v>11.9501</v>
      </c>
      <c r="DQ53">
        <v>4.9994</v>
      </c>
      <c r="DR53">
        <v>3.287</v>
      </c>
      <c r="DS53">
        <v>9999</v>
      </c>
      <c r="DT53">
        <v>9999</v>
      </c>
      <c r="DU53">
        <v>9999</v>
      </c>
      <c r="DV53">
        <v>999.9</v>
      </c>
      <c r="DW53">
        <v>1499634744.5</v>
      </c>
      <c r="DX53" t="s">
        <v>306</v>
      </c>
      <c r="DY53">
        <v>3</v>
      </c>
      <c r="DZ53">
        <v>-5.464</v>
      </c>
      <c r="EA53">
        <v>-0.659</v>
      </c>
      <c r="EB53">
        <v>400</v>
      </c>
      <c r="EC53">
        <v>26</v>
      </c>
      <c r="ED53">
        <v>0.09</v>
      </c>
      <c r="EE53">
        <v>0.02</v>
      </c>
      <c r="EF53">
        <v>-1.57097870967742</v>
      </c>
      <c r="EG53">
        <v>-0.255155806451615</v>
      </c>
      <c r="EH53">
        <v>0.0211310141646204</v>
      </c>
      <c r="EI53">
        <v>1</v>
      </c>
      <c r="EJ53">
        <v>3.14173076923077</v>
      </c>
      <c r="EK53">
        <v>-1.79462264150725</v>
      </c>
      <c r="EL53">
        <v>1.42995154726123</v>
      </c>
      <c r="EM53">
        <v>1</v>
      </c>
      <c r="EN53">
        <v>5.02716096774193</v>
      </c>
      <c r="EO53">
        <v>0.00234580645161388</v>
      </c>
      <c r="EP53">
        <v>0.00394597905169029</v>
      </c>
      <c r="EQ53">
        <v>1</v>
      </c>
      <c r="ER53">
        <v>29.0775838709677</v>
      </c>
      <c r="ES53">
        <v>-0.145393548387103</v>
      </c>
      <c r="ET53">
        <v>0.0112018747501848</v>
      </c>
      <c r="EU53">
        <v>1</v>
      </c>
      <c r="EV53">
        <v>4</v>
      </c>
      <c r="EW53">
        <v>4</v>
      </c>
      <c r="EX53" t="s">
        <v>307</v>
      </c>
      <c r="EY53" t="s">
        <v>300</v>
      </c>
      <c r="EZ53" t="s">
        <v>19</v>
      </c>
      <c r="FA53" t="s">
        <v>19</v>
      </c>
      <c r="FB53" t="s">
        <v>19</v>
      </c>
      <c r="FC53" t="s">
        <v>301</v>
      </c>
      <c r="FD53" t="s">
        <v>302</v>
      </c>
      <c r="FE53" t="s">
        <v>303</v>
      </c>
      <c r="FF53" t="s">
        <v>303</v>
      </c>
      <c r="FG53" t="s">
        <v>303</v>
      </c>
      <c r="FH53" t="s">
        <v>303</v>
      </c>
      <c r="FI53">
        <v>0</v>
      </c>
      <c r="FJ53">
        <v>1.8675</v>
      </c>
      <c r="FK53">
        <v>1.86276</v>
      </c>
      <c r="FL53">
        <v>1.87193</v>
      </c>
      <c r="FM53">
        <v>1.86384</v>
      </c>
      <c r="FN53">
        <v>1.86295</v>
      </c>
      <c r="FO53">
        <v>1.86781</v>
      </c>
      <c r="FP53">
        <v>1.86872</v>
      </c>
      <c r="FQ53">
        <v>1.86392</v>
      </c>
      <c r="FR53">
        <v>100</v>
      </c>
      <c r="FS53">
        <v>100</v>
      </c>
      <c r="FT53">
        <v>-5.464</v>
      </c>
      <c r="FU53">
        <v>-0.659</v>
      </c>
      <c r="FV53">
        <v>2</v>
      </c>
      <c r="FW53">
        <v>655.676</v>
      </c>
      <c r="FX53">
        <v>638.181</v>
      </c>
      <c r="FY53">
        <v>30.0059</v>
      </c>
      <c r="FZ53">
        <v>25.2895</v>
      </c>
      <c r="GA53">
        <v>30.0016</v>
      </c>
      <c r="GB53">
        <v>25.1492</v>
      </c>
      <c r="GC53">
        <v>25.0623</v>
      </c>
      <c r="GD53">
        <v>6.97172</v>
      </c>
      <c r="GE53">
        <v>0</v>
      </c>
      <c r="GF53">
        <v>100</v>
      </c>
      <c r="GG53">
        <v>30.0383</v>
      </c>
      <c r="GH53">
        <v>60</v>
      </c>
      <c r="GI53">
        <v>35.0466</v>
      </c>
      <c r="GJ53">
        <v>101.801</v>
      </c>
      <c r="GK53">
        <v>100.134</v>
      </c>
    </row>
    <row r="54" spans="1:193">
      <c r="A54">
        <v>14</v>
      </c>
      <c r="B54">
        <v>1499636698.5</v>
      </c>
      <c r="C54">
        <v>2046</v>
      </c>
      <c r="D54" t="s">
        <v>319</v>
      </c>
      <c r="E54">
        <v>1499636698</v>
      </c>
      <c r="F54">
        <f>AV54*AG54*(AT54-AU54)/(100*AN54*(1000-AG54*AT54))</f>
        <v>0</v>
      </c>
      <c r="G54">
        <f>AV54*AG54*(AS54-AR54*(1000-AG54*AU54)/(1000-AG54*AT54))/(100*AN54)</f>
        <v>0</v>
      </c>
      <c r="H54">
        <f>AR54 - IF(AG54&gt;1, G54*AN54*100.0/(AI54*BB54), 0)</f>
        <v>0</v>
      </c>
      <c r="I54">
        <f>((O54-F54/2)*H54-G54)/(O54+F54/2)</f>
        <v>0</v>
      </c>
      <c r="J54">
        <f>I54*(AW54+AX54)/1000.0</f>
        <v>0</v>
      </c>
      <c r="K54">
        <f>(AR54 - IF(AG54&gt;1, G54*AN54*100.0/(AI54*BB54), 0))*(AW54+AX54)/1000.0</f>
        <v>0</v>
      </c>
      <c r="L54">
        <f>2.0/((1/N54-1/M54)+SQRT((1/N54-1/M54)*(1/N54-1/M54) + 4*AO54/((AO54+1)*(AO54+1))*(2*1/N54*1/M54-1/M54*1/M54)))</f>
        <v>0</v>
      </c>
      <c r="M54">
        <f>AD54+AC54*AN54+AB54*AN54*AN54</f>
        <v>0</v>
      </c>
      <c r="N54">
        <f>F54*(1000-(1000*0.61365*exp(17.502*R54/(240.97+R54))/(AW54+AX54)+AT54)/2)/(1000*0.61365*exp(17.502*R54/(240.97+R54))/(AW54+AX54)-AT54)</f>
        <v>0</v>
      </c>
      <c r="O54">
        <f>1/((AO54+1)/(L54/1.6)+1/(M54/1.37)) + AO54/((AO54+1)/(L54/1.6) + AO54/(M54/1.37))</f>
        <v>0</v>
      </c>
      <c r="P54">
        <f>(AK54*AM54)</f>
        <v>0</v>
      </c>
      <c r="Q54">
        <f>(AY54+(P54+2*0.95*5.67E-8*(((AY54+$B$6)+273)^4-(AY54+273)^4)-44100*F54)/(1.84*29.3*M54+8*0.95*5.67E-8*(AY54+273)^3))</f>
        <v>0</v>
      </c>
      <c r="R54">
        <f>($B$7*AZ54+$B$8*BA54+$B$9*Q54)</f>
        <v>0</v>
      </c>
      <c r="S54">
        <f>0.61365*exp(17.502*R54/(240.97+R54))</f>
        <v>0</v>
      </c>
      <c r="T54">
        <f>(U54/V54*100)</f>
        <v>0</v>
      </c>
      <c r="U54">
        <f>AT54*(AW54+AX54)/1000</f>
        <v>0</v>
      </c>
      <c r="V54">
        <f>0.61365*exp(17.502*AY54/(240.97+AY54))</f>
        <v>0</v>
      </c>
      <c r="W54">
        <f>(S54-AT54*(AW54+AX54)/1000)</f>
        <v>0</v>
      </c>
      <c r="X54">
        <f>(-F54*44100)</f>
        <v>0</v>
      </c>
      <c r="Y54">
        <f>2*29.3*M54*0.92*(AY54-R54)</f>
        <v>0</v>
      </c>
      <c r="Z54">
        <f>2*0.95*5.67E-8*(((AY54+$B$6)+273)^4-(R54+273)^4)</f>
        <v>0</v>
      </c>
      <c r="AA54">
        <f>P54+Z54+X54+Y54</f>
        <v>0</v>
      </c>
      <c r="AB54">
        <v>-0.0299996477509193</v>
      </c>
      <c r="AC54">
        <v>0.0336772327138932</v>
      </c>
      <c r="AD54">
        <v>2.67781111684512</v>
      </c>
      <c r="AE54">
        <v>0</v>
      </c>
      <c r="AF54">
        <v>0</v>
      </c>
      <c r="AG54">
        <f>IF(AE54*$B$37&gt;=AI54,1.0,(AI54/(AI54-AE54*$B$37)))</f>
        <v>0</v>
      </c>
      <c r="AH54">
        <f>(AG54-1)*100</f>
        <v>0</v>
      </c>
      <c r="AI54">
        <f>MAX(0,($B$31+$B$32*BB54)/(1+$B$33*BB54)*AW54/(AY54+273)*$B$34)</f>
        <v>0</v>
      </c>
      <c r="AJ54">
        <f>$B$26*BC54+$B$27*BD54+$B$30*BQ54</f>
        <v>0</v>
      </c>
      <c r="AK54">
        <f>AJ54*AL54</f>
        <v>0</v>
      </c>
      <c r="AL54">
        <f>($B$26*$B$12+$B$27*$B$12+$B$30*((CD54+BV54)/MAX(CD54+BV54+CE54, 0.1)*$B$17+CE54/MAX(CD54+BV54+CE54, 0.1)*$B$18))/($B$26+$B$27+$B$30)</f>
        <v>0</v>
      </c>
      <c r="AM54">
        <f>($B$26*$B$19+$B$27*$B$19+$B$30*((CD54+BV54)/MAX(CD54+BV54+CE54, 0.1)*$B$24+CE54/MAX(CD54+BV54+CE54, 0.1)*$B$25))/($B$26+$B$27+$B$30)</f>
        <v>0</v>
      </c>
      <c r="AN54">
        <v>6</v>
      </c>
      <c r="AO54">
        <v>0.5</v>
      </c>
      <c r="AP54" t="s">
        <v>297</v>
      </c>
      <c r="AQ54">
        <v>1499636698.5</v>
      </c>
      <c r="AR54">
        <v>676.025</v>
      </c>
      <c r="AS54">
        <v>700</v>
      </c>
      <c r="AT54">
        <v>35.1973</v>
      </c>
      <c r="AU54">
        <v>30.1529</v>
      </c>
      <c r="AV54">
        <v>600.025</v>
      </c>
      <c r="AW54">
        <v>72.3819</v>
      </c>
      <c r="AX54">
        <v>0.052725</v>
      </c>
      <c r="AY54">
        <v>29.675</v>
      </c>
      <c r="AZ54">
        <v>28.9902</v>
      </c>
      <c r="BA54">
        <v>999.9</v>
      </c>
      <c r="BB54">
        <v>9986.25</v>
      </c>
      <c r="BC54">
        <v>0</v>
      </c>
      <c r="BD54">
        <v>15.7739</v>
      </c>
      <c r="BE54">
        <v>-23.9747</v>
      </c>
      <c r="BF54">
        <v>700.688</v>
      </c>
      <c r="BG54">
        <v>721.763</v>
      </c>
      <c r="BH54">
        <v>5.04442</v>
      </c>
      <c r="BI54">
        <v>681.489</v>
      </c>
      <c r="BJ54">
        <v>700</v>
      </c>
      <c r="BK54">
        <v>35.8563</v>
      </c>
      <c r="BL54">
        <v>30.1529</v>
      </c>
      <c r="BM54">
        <v>2.54765</v>
      </c>
      <c r="BN54">
        <v>2.18252</v>
      </c>
      <c r="BO54">
        <v>21.3341</v>
      </c>
      <c r="BP54">
        <v>18.8346</v>
      </c>
      <c r="BQ54">
        <v>1499.86</v>
      </c>
      <c r="BR54">
        <v>0.899987</v>
      </c>
      <c r="BS54">
        <v>0.100013</v>
      </c>
      <c r="BT54">
        <v>0</v>
      </c>
      <c r="BU54">
        <v>1.83</v>
      </c>
      <c r="BV54">
        <v>0</v>
      </c>
      <c r="BW54">
        <v>15292.9</v>
      </c>
      <c r="BX54">
        <v>12193.4</v>
      </c>
      <c r="BY54">
        <v>40.687</v>
      </c>
      <c r="BZ54">
        <v>42.5</v>
      </c>
      <c r="CA54">
        <v>41.875</v>
      </c>
      <c r="CB54">
        <v>41.312</v>
      </c>
      <c r="CC54">
        <v>40.687</v>
      </c>
      <c r="CD54">
        <v>1349.85</v>
      </c>
      <c r="CE54">
        <v>150.01</v>
      </c>
      <c r="CF54">
        <v>0</v>
      </c>
      <c r="CG54">
        <v>2.81173076923077</v>
      </c>
      <c r="CH54">
        <v>3.15299141696353</v>
      </c>
      <c r="CI54">
        <v>-24.3008547065323</v>
      </c>
      <c r="CJ54">
        <v>15287.7307692308</v>
      </c>
      <c r="CK54">
        <v>15</v>
      </c>
      <c r="CL54">
        <v>3.20023</v>
      </c>
      <c r="CM54">
        <v>2.54295</v>
      </c>
      <c r="CN54">
        <v>0.0969075</v>
      </c>
      <c r="CO54">
        <v>0.0987049</v>
      </c>
      <c r="CP54">
        <v>0.105405</v>
      </c>
      <c r="CQ54">
        <v>0.0935927</v>
      </c>
      <c r="CR54">
        <v>30226.4</v>
      </c>
      <c r="CS54">
        <v>31517.7</v>
      </c>
      <c r="CT54">
        <v>29802.8</v>
      </c>
      <c r="CU54">
        <v>31186.5</v>
      </c>
      <c r="CV54">
        <v>37091.1</v>
      </c>
      <c r="CW54">
        <v>40322.2</v>
      </c>
      <c r="CX54">
        <v>40482.4</v>
      </c>
      <c r="CY54">
        <v>43437.2</v>
      </c>
      <c r="CZ54">
        <v>2.06918</v>
      </c>
      <c r="DA54">
        <v>1.9682</v>
      </c>
      <c r="DB54">
        <v>0</v>
      </c>
      <c r="DC54">
        <v>0</v>
      </c>
      <c r="DD54">
        <v>24.6683</v>
      </c>
      <c r="DE54">
        <v>999.9</v>
      </c>
      <c r="DF54">
        <v>61.287</v>
      </c>
      <c r="DG54">
        <v>27.885</v>
      </c>
      <c r="DH54">
        <v>31.9179</v>
      </c>
      <c r="DI54">
        <v>54.8555</v>
      </c>
      <c r="DJ54">
        <v>22.484</v>
      </c>
      <c r="DK54">
        <v>2</v>
      </c>
      <c r="DL54">
        <v>-0.171649</v>
      </c>
      <c r="DM54">
        <v>-2.93564</v>
      </c>
      <c r="DN54">
        <v>20.2356</v>
      </c>
      <c r="DO54">
        <v>5.23406</v>
      </c>
      <c r="DP54">
        <v>11.9501</v>
      </c>
      <c r="DQ54">
        <v>4.9995</v>
      </c>
      <c r="DR54">
        <v>3.287</v>
      </c>
      <c r="DS54">
        <v>9999</v>
      </c>
      <c r="DT54">
        <v>9999</v>
      </c>
      <c r="DU54">
        <v>9999</v>
      </c>
      <c r="DV54">
        <v>999.9</v>
      </c>
      <c r="DW54">
        <v>1499634744.5</v>
      </c>
      <c r="DX54" t="s">
        <v>306</v>
      </c>
      <c r="DY54">
        <v>3</v>
      </c>
      <c r="DZ54">
        <v>-5.464</v>
      </c>
      <c r="EA54">
        <v>-0.659</v>
      </c>
      <c r="EB54">
        <v>400</v>
      </c>
      <c r="EC54">
        <v>26</v>
      </c>
      <c r="ED54">
        <v>0.09</v>
      </c>
      <c r="EE54">
        <v>0.02</v>
      </c>
      <c r="EF54">
        <v>-23.8452677419355</v>
      </c>
      <c r="EG54">
        <v>-0.511838709677427</v>
      </c>
      <c r="EH54">
        <v>0.0478183214118092</v>
      </c>
      <c r="EI54">
        <v>1</v>
      </c>
      <c r="EJ54">
        <v>2.97557692307692</v>
      </c>
      <c r="EK54">
        <v>-1.13971698113214</v>
      </c>
      <c r="EL54">
        <v>1.29535585170423</v>
      </c>
      <c r="EM54">
        <v>1</v>
      </c>
      <c r="EN54">
        <v>5.04662870967742</v>
      </c>
      <c r="EO54">
        <v>0.0320327419354831</v>
      </c>
      <c r="EP54">
        <v>0.00281908557804797</v>
      </c>
      <c r="EQ54">
        <v>1</v>
      </c>
      <c r="ER54">
        <v>28.9878935483871</v>
      </c>
      <c r="ES54">
        <v>0.0221951612903173</v>
      </c>
      <c r="ET54">
        <v>0.0024395842432508</v>
      </c>
      <c r="EU54">
        <v>1</v>
      </c>
      <c r="EV54">
        <v>4</v>
      </c>
      <c r="EW54">
        <v>4</v>
      </c>
      <c r="EX54" t="s">
        <v>307</v>
      </c>
      <c r="EY54" t="s">
        <v>300</v>
      </c>
      <c r="EZ54" t="s">
        <v>19</v>
      </c>
      <c r="FA54" t="s">
        <v>19</v>
      </c>
      <c r="FB54" t="s">
        <v>19</v>
      </c>
      <c r="FC54" t="s">
        <v>301</v>
      </c>
      <c r="FD54" t="s">
        <v>302</v>
      </c>
      <c r="FE54" t="s">
        <v>303</v>
      </c>
      <c r="FF54" t="s">
        <v>303</v>
      </c>
      <c r="FG54" t="s">
        <v>303</v>
      </c>
      <c r="FH54" t="s">
        <v>303</v>
      </c>
      <c r="FI54">
        <v>0</v>
      </c>
      <c r="FJ54">
        <v>1.86752</v>
      </c>
      <c r="FK54">
        <v>1.86279</v>
      </c>
      <c r="FL54">
        <v>1.87195</v>
      </c>
      <c r="FM54">
        <v>1.86386</v>
      </c>
      <c r="FN54">
        <v>1.86296</v>
      </c>
      <c r="FO54">
        <v>1.86783</v>
      </c>
      <c r="FP54">
        <v>1.86874</v>
      </c>
      <c r="FQ54">
        <v>1.86398</v>
      </c>
      <c r="FR54">
        <v>100</v>
      </c>
      <c r="FS54">
        <v>100</v>
      </c>
      <c r="FT54">
        <v>-5.464</v>
      </c>
      <c r="FU54">
        <v>-0.659</v>
      </c>
      <c r="FV54">
        <v>2</v>
      </c>
      <c r="FW54">
        <v>655.269</v>
      </c>
      <c r="FX54">
        <v>639.756</v>
      </c>
      <c r="FY54">
        <v>30.7665</v>
      </c>
      <c r="FZ54">
        <v>25.2567</v>
      </c>
      <c r="GA54">
        <v>29.9999</v>
      </c>
      <c r="GB54">
        <v>25.1111</v>
      </c>
      <c r="GC54">
        <v>25.0215</v>
      </c>
      <c r="GD54">
        <v>42.1696</v>
      </c>
      <c r="GE54">
        <v>0</v>
      </c>
      <c r="GF54">
        <v>100</v>
      </c>
      <c r="GG54">
        <v>30.8029</v>
      </c>
      <c r="GH54">
        <v>700</v>
      </c>
      <c r="GI54">
        <v>32.8427</v>
      </c>
      <c r="GJ54">
        <v>101.813</v>
      </c>
      <c r="GK54">
        <v>100.146</v>
      </c>
    </row>
    <row r="55" spans="1:193">
      <c r="A55">
        <v>15</v>
      </c>
      <c r="B55">
        <v>1499636789</v>
      </c>
      <c r="C55">
        <v>2136.5</v>
      </c>
      <c r="D55" t="s">
        <v>320</v>
      </c>
      <c r="E55">
        <v>1499636788.5</v>
      </c>
      <c r="F55">
        <f>AV55*AG55*(AT55-AU55)/(100*AN55*(1000-AG55*AT55))</f>
        <v>0</v>
      </c>
      <c r="G55">
        <f>AV55*AG55*(AS55-AR55*(1000-AG55*AU55)/(1000-AG55*AT55))/(100*AN55)</f>
        <v>0</v>
      </c>
      <c r="H55">
        <f>AR55 - IF(AG55&gt;1, G55*AN55*100.0/(AI55*BB55), 0)</f>
        <v>0</v>
      </c>
      <c r="I55">
        <f>((O55-F55/2)*H55-G55)/(O55+F55/2)</f>
        <v>0</v>
      </c>
      <c r="J55">
        <f>I55*(AW55+AX55)/1000.0</f>
        <v>0</v>
      </c>
      <c r="K55">
        <f>(AR55 - IF(AG55&gt;1, G55*AN55*100.0/(AI55*BB55), 0))*(AW55+AX55)/1000.0</f>
        <v>0</v>
      </c>
      <c r="L55">
        <f>2.0/((1/N55-1/M55)+SQRT((1/N55-1/M55)*(1/N55-1/M55) + 4*AO55/((AO55+1)*(AO55+1))*(2*1/N55*1/M55-1/M55*1/M55)))</f>
        <v>0</v>
      </c>
      <c r="M55">
        <f>AD55+AC55*AN55+AB55*AN55*AN55</f>
        <v>0</v>
      </c>
      <c r="N55">
        <f>F55*(1000-(1000*0.61365*exp(17.502*R55/(240.97+R55))/(AW55+AX55)+AT55)/2)/(1000*0.61365*exp(17.502*R55/(240.97+R55))/(AW55+AX55)-AT55)</f>
        <v>0</v>
      </c>
      <c r="O55">
        <f>1/((AO55+1)/(L55/1.6)+1/(M55/1.37)) + AO55/((AO55+1)/(L55/1.6) + AO55/(M55/1.37))</f>
        <v>0</v>
      </c>
      <c r="P55">
        <f>(AK55*AM55)</f>
        <v>0</v>
      </c>
      <c r="Q55">
        <f>(AY55+(P55+2*0.95*5.67E-8*(((AY55+$B$6)+273)^4-(AY55+273)^4)-44100*F55)/(1.84*29.3*M55+8*0.95*5.67E-8*(AY55+273)^3))</f>
        <v>0</v>
      </c>
      <c r="R55">
        <f>($B$7*AZ55+$B$8*BA55+$B$9*Q55)</f>
        <v>0</v>
      </c>
      <c r="S55">
        <f>0.61365*exp(17.502*R55/(240.97+R55))</f>
        <v>0</v>
      </c>
      <c r="T55">
        <f>(U55/V55*100)</f>
        <v>0</v>
      </c>
      <c r="U55">
        <f>AT55*(AW55+AX55)/1000</f>
        <v>0</v>
      </c>
      <c r="V55">
        <f>0.61365*exp(17.502*AY55/(240.97+AY55))</f>
        <v>0</v>
      </c>
      <c r="W55">
        <f>(S55-AT55*(AW55+AX55)/1000)</f>
        <v>0</v>
      </c>
      <c r="X55">
        <f>(-F55*44100)</f>
        <v>0</v>
      </c>
      <c r="Y55">
        <f>2*29.3*M55*0.92*(AY55-R55)</f>
        <v>0</v>
      </c>
      <c r="Z55">
        <f>2*0.95*5.67E-8*(((AY55+$B$6)+273)^4-(R55+273)^4)</f>
        <v>0</v>
      </c>
      <c r="AA55">
        <f>P55+Z55+X55+Y55</f>
        <v>0</v>
      </c>
      <c r="AB55">
        <v>-0.0299965435275413</v>
      </c>
      <c r="AC55">
        <v>0.0336737479512064</v>
      </c>
      <c r="AD55">
        <v>2.67758571365667</v>
      </c>
      <c r="AE55">
        <v>0</v>
      </c>
      <c r="AF55">
        <v>0</v>
      </c>
      <c r="AG55">
        <f>IF(AE55*$B$37&gt;=AI55,1.0,(AI55/(AI55-AE55*$B$37)))</f>
        <v>0</v>
      </c>
      <c r="AH55">
        <f>(AG55-1)*100</f>
        <v>0</v>
      </c>
      <c r="AI55">
        <f>MAX(0,($B$31+$B$32*BB55)/(1+$B$33*BB55)*AW55/(AY55+273)*$B$34)</f>
        <v>0</v>
      </c>
      <c r="AJ55">
        <f>$B$26*BC55+$B$27*BD55+$B$30*BQ55</f>
        <v>0</v>
      </c>
      <c r="AK55">
        <f>AJ55*AL55</f>
        <v>0</v>
      </c>
      <c r="AL55">
        <f>($B$26*$B$12+$B$27*$B$12+$B$30*((CD55+BV55)/MAX(CD55+BV55+CE55, 0.1)*$B$17+CE55/MAX(CD55+BV55+CE55, 0.1)*$B$18))/($B$26+$B$27+$B$30)</f>
        <v>0</v>
      </c>
      <c r="AM55">
        <f>($B$26*$B$19+$B$27*$B$19+$B$30*((CD55+BV55)/MAX(CD55+BV55+CE55, 0.1)*$B$24+CE55/MAX(CD55+BV55+CE55, 0.1)*$B$25))/($B$26+$B$27+$B$30)</f>
        <v>0</v>
      </c>
      <c r="AN55">
        <v>6</v>
      </c>
      <c r="AO55">
        <v>0.5</v>
      </c>
      <c r="AP55" t="s">
        <v>297</v>
      </c>
      <c r="AQ55">
        <v>1499636789</v>
      </c>
      <c r="AR55">
        <v>772.979</v>
      </c>
      <c r="AS55">
        <v>800.024</v>
      </c>
      <c r="AT55">
        <v>35.1771</v>
      </c>
      <c r="AU55">
        <v>30.0463</v>
      </c>
      <c r="AV55">
        <v>600.011</v>
      </c>
      <c r="AW55">
        <v>72.3787</v>
      </c>
      <c r="AX55">
        <v>0.0531213</v>
      </c>
      <c r="AY55">
        <v>29.8838</v>
      </c>
      <c r="AZ55">
        <v>29.1184</v>
      </c>
      <c r="BA55">
        <v>999.9</v>
      </c>
      <c r="BB55">
        <v>9965</v>
      </c>
      <c r="BC55">
        <v>0</v>
      </c>
      <c r="BD55">
        <v>14.1741</v>
      </c>
      <c r="BE55">
        <v>-27.0444</v>
      </c>
      <c r="BF55">
        <v>801.162</v>
      </c>
      <c r="BG55">
        <v>824.806</v>
      </c>
      <c r="BH55">
        <v>5.13086</v>
      </c>
      <c r="BI55">
        <v>778.443</v>
      </c>
      <c r="BJ55">
        <v>800.024</v>
      </c>
      <c r="BK55">
        <v>35.8361</v>
      </c>
      <c r="BL55">
        <v>30.0463</v>
      </c>
      <c r="BM55">
        <v>2.54607</v>
      </c>
      <c r="BN55">
        <v>2.17471</v>
      </c>
      <c r="BO55">
        <v>21.3241</v>
      </c>
      <c r="BP55">
        <v>18.7772</v>
      </c>
      <c r="BQ55">
        <v>1499.94</v>
      </c>
      <c r="BR55">
        <v>0.899987</v>
      </c>
      <c r="BS55">
        <v>0.100013</v>
      </c>
      <c r="BT55">
        <v>0</v>
      </c>
      <c r="BU55">
        <v>2.045</v>
      </c>
      <c r="BV55">
        <v>0</v>
      </c>
      <c r="BW55">
        <v>15657</v>
      </c>
      <c r="BX55">
        <v>12194</v>
      </c>
      <c r="BY55">
        <v>40.5</v>
      </c>
      <c r="BZ55">
        <v>42.375</v>
      </c>
      <c r="CA55">
        <v>41.75</v>
      </c>
      <c r="CB55">
        <v>41.187</v>
      </c>
      <c r="CC55">
        <v>40.562</v>
      </c>
      <c r="CD55">
        <v>1349.93</v>
      </c>
      <c r="CE55">
        <v>150.01</v>
      </c>
      <c r="CF55">
        <v>0</v>
      </c>
      <c r="CG55">
        <v>2.71461538461538</v>
      </c>
      <c r="CH55">
        <v>1.4164101820117</v>
      </c>
      <c r="CI55">
        <v>111.282051391845</v>
      </c>
      <c r="CJ55">
        <v>15644.2846153846</v>
      </c>
      <c r="CK55">
        <v>15</v>
      </c>
      <c r="CL55">
        <v>3.20025</v>
      </c>
      <c r="CM55">
        <v>2.54335</v>
      </c>
      <c r="CN55">
        <v>0.105997</v>
      </c>
      <c r="CO55">
        <v>0.107918</v>
      </c>
      <c r="CP55">
        <v>0.10537</v>
      </c>
      <c r="CQ55">
        <v>0.0933705</v>
      </c>
      <c r="CR55">
        <v>29924.1</v>
      </c>
      <c r="CS55">
        <v>31200.3</v>
      </c>
      <c r="CT55">
        <v>29804.7</v>
      </c>
      <c r="CU55">
        <v>31191</v>
      </c>
      <c r="CV55">
        <v>37096.2</v>
      </c>
      <c r="CW55">
        <v>40339.1</v>
      </c>
      <c r="CX55">
        <v>40485.3</v>
      </c>
      <c r="CY55">
        <v>43443.7</v>
      </c>
      <c r="CZ55">
        <v>2.06992</v>
      </c>
      <c r="DA55">
        <v>1.96878</v>
      </c>
      <c r="DB55">
        <v>0</v>
      </c>
      <c r="DC55">
        <v>0</v>
      </c>
      <c r="DD55">
        <v>24.6775</v>
      </c>
      <c r="DE55">
        <v>999.9</v>
      </c>
      <c r="DF55">
        <v>61.14</v>
      </c>
      <c r="DG55">
        <v>27.825</v>
      </c>
      <c r="DH55">
        <v>31.7292</v>
      </c>
      <c r="DI55">
        <v>54.8455</v>
      </c>
      <c r="DJ55">
        <v>22.496</v>
      </c>
      <c r="DK55">
        <v>2</v>
      </c>
      <c r="DL55">
        <v>-0.175546</v>
      </c>
      <c r="DM55">
        <v>-2.29116</v>
      </c>
      <c r="DN55">
        <v>20.2454</v>
      </c>
      <c r="DO55">
        <v>5.23421</v>
      </c>
      <c r="DP55">
        <v>11.9501</v>
      </c>
      <c r="DQ55">
        <v>4.9996</v>
      </c>
      <c r="DR55">
        <v>3.287</v>
      </c>
      <c r="DS55">
        <v>9999</v>
      </c>
      <c r="DT55">
        <v>9999</v>
      </c>
      <c r="DU55">
        <v>9999</v>
      </c>
      <c r="DV55">
        <v>999.9</v>
      </c>
      <c r="DW55">
        <v>1499634744.5</v>
      </c>
      <c r="DX55" t="s">
        <v>306</v>
      </c>
      <c r="DY55">
        <v>3</v>
      </c>
      <c r="DZ55">
        <v>-5.464</v>
      </c>
      <c r="EA55">
        <v>-0.659</v>
      </c>
      <c r="EB55">
        <v>400</v>
      </c>
      <c r="EC55">
        <v>26</v>
      </c>
      <c r="ED55">
        <v>0.09</v>
      </c>
      <c r="EE55">
        <v>0.02</v>
      </c>
      <c r="EF55">
        <v>-26.8532741935484</v>
      </c>
      <c r="EG55">
        <v>-1.25495322580643</v>
      </c>
      <c r="EH55">
        <v>0.102085827166265</v>
      </c>
      <c r="EI55">
        <v>1</v>
      </c>
      <c r="EJ55">
        <v>2.71461538461538</v>
      </c>
      <c r="EK55">
        <v>1.46003669724609</v>
      </c>
      <c r="EL55">
        <v>1.54257397471098</v>
      </c>
      <c r="EM55">
        <v>1</v>
      </c>
      <c r="EN55">
        <v>5.13025322580645</v>
      </c>
      <c r="EO55">
        <v>-0.0757519354838689</v>
      </c>
      <c r="EP55">
        <v>0.00661106276513047</v>
      </c>
      <c r="EQ55">
        <v>1</v>
      </c>
      <c r="ER55">
        <v>29.1110322580645</v>
      </c>
      <c r="ES55">
        <v>0.0984580645161333</v>
      </c>
      <c r="ET55">
        <v>0.00848069485500589</v>
      </c>
      <c r="EU55">
        <v>1</v>
      </c>
      <c r="EV55">
        <v>4</v>
      </c>
      <c r="EW55">
        <v>4</v>
      </c>
      <c r="EX55" t="s">
        <v>307</v>
      </c>
      <c r="EY55" t="s">
        <v>300</v>
      </c>
      <c r="EZ55" t="s">
        <v>19</v>
      </c>
      <c r="FA55" t="s">
        <v>19</v>
      </c>
      <c r="FB55" t="s">
        <v>19</v>
      </c>
      <c r="FC55" t="s">
        <v>301</v>
      </c>
      <c r="FD55" t="s">
        <v>302</v>
      </c>
      <c r="FE55" t="s">
        <v>303</v>
      </c>
      <c r="FF55" t="s">
        <v>303</v>
      </c>
      <c r="FG55" t="s">
        <v>303</v>
      </c>
      <c r="FH55" t="s">
        <v>303</v>
      </c>
      <c r="FI55">
        <v>0</v>
      </c>
      <c r="FJ55">
        <v>1.86752</v>
      </c>
      <c r="FK55">
        <v>1.86279</v>
      </c>
      <c r="FL55">
        <v>1.87195</v>
      </c>
      <c r="FM55">
        <v>1.86386</v>
      </c>
      <c r="FN55">
        <v>1.86297</v>
      </c>
      <c r="FO55">
        <v>1.86783</v>
      </c>
      <c r="FP55">
        <v>1.86874</v>
      </c>
      <c r="FQ55">
        <v>1.86396</v>
      </c>
      <c r="FR55">
        <v>100</v>
      </c>
      <c r="FS55">
        <v>100</v>
      </c>
      <c r="FT55">
        <v>-5.464</v>
      </c>
      <c r="FU55">
        <v>-0.659</v>
      </c>
      <c r="FV55">
        <v>2</v>
      </c>
      <c r="FW55">
        <v>655.354</v>
      </c>
      <c r="FX55">
        <v>639.719</v>
      </c>
      <c r="FY55">
        <v>30.5176</v>
      </c>
      <c r="FZ55">
        <v>25.2162</v>
      </c>
      <c r="GA55">
        <v>30</v>
      </c>
      <c r="GB55">
        <v>25.0662</v>
      </c>
      <c r="GC55">
        <v>24.9751</v>
      </c>
      <c r="GD55">
        <v>46.6932</v>
      </c>
      <c r="GE55">
        <v>0</v>
      </c>
      <c r="GF55">
        <v>100</v>
      </c>
      <c r="GG55">
        <v>30.4992</v>
      </c>
      <c r="GH55">
        <v>800</v>
      </c>
      <c r="GI55">
        <v>31.7228</v>
      </c>
      <c r="GJ55">
        <v>101.82</v>
      </c>
      <c r="GK55">
        <v>100.161</v>
      </c>
    </row>
    <row r="56" spans="1:193">
      <c r="A56">
        <v>16</v>
      </c>
      <c r="B56">
        <v>1499636879.5</v>
      </c>
      <c r="C56">
        <v>2227</v>
      </c>
      <c r="D56" t="s">
        <v>321</v>
      </c>
      <c r="E56">
        <v>1499636879</v>
      </c>
      <c r="F56">
        <f>AV56*AG56*(AT56-AU56)/(100*AN56*(1000-AG56*AT56))</f>
        <v>0</v>
      </c>
      <c r="G56">
        <f>AV56*AG56*(AS56-AR56*(1000-AG56*AU56)/(1000-AG56*AT56))/(100*AN56)</f>
        <v>0</v>
      </c>
      <c r="H56">
        <f>AR56 - IF(AG56&gt;1, G56*AN56*100.0/(AI56*BB56), 0)</f>
        <v>0</v>
      </c>
      <c r="I56">
        <f>((O56-F56/2)*H56-G56)/(O56+F56/2)</f>
        <v>0</v>
      </c>
      <c r="J56">
        <f>I56*(AW56+AX56)/1000.0</f>
        <v>0</v>
      </c>
      <c r="K56">
        <f>(AR56 - IF(AG56&gt;1, G56*AN56*100.0/(AI56*BB56), 0))*(AW56+AX56)/1000.0</f>
        <v>0</v>
      </c>
      <c r="L56">
        <f>2.0/((1/N56-1/M56)+SQRT((1/N56-1/M56)*(1/N56-1/M56) + 4*AO56/((AO56+1)*(AO56+1))*(2*1/N56*1/M56-1/M56*1/M56)))</f>
        <v>0</v>
      </c>
      <c r="M56">
        <f>AD56+AC56*AN56+AB56*AN56*AN56</f>
        <v>0</v>
      </c>
      <c r="N56">
        <f>F56*(1000-(1000*0.61365*exp(17.502*R56/(240.97+R56))/(AW56+AX56)+AT56)/2)/(1000*0.61365*exp(17.502*R56/(240.97+R56))/(AW56+AX56)-AT56)</f>
        <v>0</v>
      </c>
      <c r="O56">
        <f>1/((AO56+1)/(L56/1.6)+1/(M56/1.37)) + AO56/((AO56+1)/(L56/1.6) + AO56/(M56/1.37))</f>
        <v>0</v>
      </c>
      <c r="P56">
        <f>(AK56*AM56)</f>
        <v>0</v>
      </c>
      <c r="Q56">
        <f>(AY56+(P56+2*0.95*5.67E-8*(((AY56+$B$6)+273)^4-(AY56+273)^4)-44100*F56)/(1.84*29.3*M56+8*0.95*5.67E-8*(AY56+273)^3))</f>
        <v>0</v>
      </c>
      <c r="R56">
        <f>($B$7*AZ56+$B$8*BA56+$B$9*Q56)</f>
        <v>0</v>
      </c>
      <c r="S56">
        <f>0.61365*exp(17.502*R56/(240.97+R56))</f>
        <v>0</v>
      </c>
      <c r="T56">
        <f>(U56/V56*100)</f>
        <v>0</v>
      </c>
      <c r="U56">
        <f>AT56*(AW56+AX56)/1000</f>
        <v>0</v>
      </c>
      <c r="V56">
        <f>0.61365*exp(17.502*AY56/(240.97+AY56))</f>
        <v>0</v>
      </c>
      <c r="W56">
        <f>(S56-AT56*(AW56+AX56)/1000)</f>
        <v>0</v>
      </c>
      <c r="X56">
        <f>(-F56*44100)</f>
        <v>0</v>
      </c>
      <c r="Y56">
        <f>2*29.3*M56*0.92*(AY56-R56)</f>
        <v>0</v>
      </c>
      <c r="Z56">
        <f>2*0.95*5.67E-8*(((AY56+$B$6)+273)^4-(R56+273)^4)</f>
        <v>0</v>
      </c>
      <c r="AA56">
        <f>P56+Z56+X56+Y56</f>
        <v>0</v>
      </c>
      <c r="AB56">
        <v>-0.0300090789209244</v>
      </c>
      <c r="AC56">
        <v>0.0336878200284398</v>
      </c>
      <c r="AD56">
        <v>2.67849589812102</v>
      </c>
      <c r="AE56">
        <v>0</v>
      </c>
      <c r="AF56">
        <v>0</v>
      </c>
      <c r="AG56">
        <f>IF(AE56*$B$37&gt;=AI56,1.0,(AI56/(AI56-AE56*$B$37)))</f>
        <v>0</v>
      </c>
      <c r="AH56">
        <f>(AG56-1)*100</f>
        <v>0</v>
      </c>
      <c r="AI56">
        <f>MAX(0,($B$31+$B$32*BB56)/(1+$B$33*BB56)*AW56/(AY56+273)*$B$34)</f>
        <v>0</v>
      </c>
      <c r="AJ56">
        <f>$B$26*BC56+$B$27*BD56+$B$30*BQ56</f>
        <v>0</v>
      </c>
      <c r="AK56">
        <f>AJ56*AL56</f>
        <v>0</v>
      </c>
      <c r="AL56">
        <f>($B$26*$B$12+$B$27*$B$12+$B$30*((CD56+BV56)/MAX(CD56+BV56+CE56, 0.1)*$B$17+CE56/MAX(CD56+BV56+CE56, 0.1)*$B$18))/($B$26+$B$27+$B$30)</f>
        <v>0</v>
      </c>
      <c r="AM56">
        <f>($B$26*$B$19+$B$27*$B$19+$B$30*((CD56+BV56)/MAX(CD56+BV56+CE56, 0.1)*$B$24+CE56/MAX(CD56+BV56+CE56, 0.1)*$B$25))/($B$26+$B$27+$B$30)</f>
        <v>0</v>
      </c>
      <c r="AN56">
        <v>6</v>
      </c>
      <c r="AO56">
        <v>0.5</v>
      </c>
      <c r="AP56" t="s">
        <v>297</v>
      </c>
      <c r="AQ56">
        <v>1499636879.5</v>
      </c>
      <c r="AR56">
        <v>970.436</v>
      </c>
      <c r="AS56">
        <v>1000.11</v>
      </c>
      <c r="AT56">
        <v>34.8931</v>
      </c>
      <c r="AU56">
        <v>29.7295</v>
      </c>
      <c r="AV56">
        <v>600.013</v>
      </c>
      <c r="AW56">
        <v>72.3776</v>
      </c>
      <c r="AX56">
        <v>0.0529612</v>
      </c>
      <c r="AY56">
        <v>29.7359</v>
      </c>
      <c r="AZ56">
        <v>29.0921</v>
      </c>
      <c r="BA56">
        <v>999.9</v>
      </c>
      <c r="BB56">
        <v>9975.62</v>
      </c>
      <c r="BC56">
        <v>0</v>
      </c>
      <c r="BD56">
        <v>14.5929</v>
      </c>
      <c r="BE56">
        <v>-29.6793</v>
      </c>
      <c r="BF56">
        <v>1005.52</v>
      </c>
      <c r="BG56">
        <v>1030.76</v>
      </c>
      <c r="BH56">
        <v>5.16357</v>
      </c>
      <c r="BI56">
        <v>975.9</v>
      </c>
      <c r="BJ56">
        <v>1000.11</v>
      </c>
      <c r="BK56">
        <v>35.5521</v>
      </c>
      <c r="BL56">
        <v>29.7295</v>
      </c>
      <c r="BM56">
        <v>2.52548</v>
      </c>
      <c r="BN56">
        <v>2.15175</v>
      </c>
      <c r="BO56">
        <v>21.1916</v>
      </c>
      <c r="BP56">
        <v>18.6076</v>
      </c>
      <c r="BQ56">
        <v>1499.91</v>
      </c>
      <c r="BR56">
        <v>0.899987</v>
      </c>
      <c r="BS56">
        <v>0.100013</v>
      </c>
      <c r="BT56">
        <v>0</v>
      </c>
      <c r="BU56">
        <v>2.245</v>
      </c>
      <c r="BV56">
        <v>0</v>
      </c>
      <c r="BW56">
        <v>15783.2</v>
      </c>
      <c r="BX56">
        <v>12193.8</v>
      </c>
      <c r="BY56">
        <v>40.625</v>
      </c>
      <c r="BZ56">
        <v>42.375</v>
      </c>
      <c r="CA56">
        <v>41.75</v>
      </c>
      <c r="CB56">
        <v>41.187</v>
      </c>
      <c r="CC56">
        <v>40.625</v>
      </c>
      <c r="CD56">
        <v>1349.9</v>
      </c>
      <c r="CE56">
        <v>150.01</v>
      </c>
      <c r="CF56">
        <v>0</v>
      </c>
      <c r="CG56">
        <v>2.70615384615385</v>
      </c>
      <c r="CH56">
        <v>-2.12034186157983</v>
      </c>
      <c r="CI56">
        <v>209.675213771142</v>
      </c>
      <c r="CJ56">
        <v>15756.5230769231</v>
      </c>
      <c r="CK56">
        <v>15</v>
      </c>
      <c r="CL56">
        <v>3.20028</v>
      </c>
      <c r="CM56">
        <v>2.54319</v>
      </c>
      <c r="CN56">
        <v>0.122815</v>
      </c>
      <c r="CO56">
        <v>0.124666</v>
      </c>
      <c r="CP56">
        <v>0.104812</v>
      </c>
      <c r="CQ56">
        <v>0.0926974</v>
      </c>
      <c r="CR56">
        <v>29364</v>
      </c>
      <c r="CS56">
        <v>30618.9</v>
      </c>
      <c r="CT56">
        <v>29807.4</v>
      </c>
      <c r="CU56">
        <v>31195.2</v>
      </c>
      <c r="CV56">
        <v>37126.1</v>
      </c>
      <c r="CW56">
        <v>40376.6</v>
      </c>
      <c r="CX56">
        <v>40490.7</v>
      </c>
      <c r="CY56">
        <v>43449.8</v>
      </c>
      <c r="CZ56">
        <v>2.06997</v>
      </c>
      <c r="DA56">
        <v>1.96935</v>
      </c>
      <c r="DB56">
        <v>0</v>
      </c>
      <c r="DC56">
        <v>0</v>
      </c>
      <c r="DD56">
        <v>24.6928</v>
      </c>
      <c r="DE56">
        <v>999.9</v>
      </c>
      <c r="DF56">
        <v>60.921</v>
      </c>
      <c r="DG56">
        <v>27.785</v>
      </c>
      <c r="DH56">
        <v>31.5442</v>
      </c>
      <c r="DI56">
        <v>54.7555</v>
      </c>
      <c r="DJ56">
        <v>22.4639</v>
      </c>
      <c r="DK56">
        <v>2</v>
      </c>
      <c r="DL56">
        <v>-0.177543</v>
      </c>
      <c r="DM56">
        <v>-2.3113</v>
      </c>
      <c r="DN56">
        <v>20.2452</v>
      </c>
      <c r="DO56">
        <v>5.23466</v>
      </c>
      <c r="DP56">
        <v>11.9501</v>
      </c>
      <c r="DQ56">
        <v>4.99925</v>
      </c>
      <c r="DR56">
        <v>3.287</v>
      </c>
      <c r="DS56">
        <v>9999</v>
      </c>
      <c r="DT56">
        <v>9999</v>
      </c>
      <c r="DU56">
        <v>9999</v>
      </c>
      <c r="DV56">
        <v>999.9</v>
      </c>
      <c r="DW56">
        <v>1499634744.5</v>
      </c>
      <c r="DX56" t="s">
        <v>306</v>
      </c>
      <c r="DY56">
        <v>3</v>
      </c>
      <c r="DZ56">
        <v>-5.464</v>
      </c>
      <c r="EA56">
        <v>-0.659</v>
      </c>
      <c r="EB56">
        <v>400</v>
      </c>
      <c r="EC56">
        <v>26</v>
      </c>
      <c r="ED56">
        <v>0.09</v>
      </c>
      <c r="EE56">
        <v>0.02</v>
      </c>
      <c r="EF56">
        <v>-29.5033935483871</v>
      </c>
      <c r="EG56">
        <v>-1.7390129032256</v>
      </c>
      <c r="EH56">
        <v>0.136361473926032</v>
      </c>
      <c r="EI56">
        <v>1</v>
      </c>
      <c r="EJ56">
        <v>2.69211538461538</v>
      </c>
      <c r="EK56">
        <v>-0.913166972477208</v>
      </c>
      <c r="EL56">
        <v>1.05460179604667</v>
      </c>
      <c r="EM56">
        <v>1</v>
      </c>
      <c r="EN56">
        <v>5.12061580645161</v>
      </c>
      <c r="EO56">
        <v>0.262647580645143</v>
      </c>
      <c r="EP56">
        <v>0.0201596938619539</v>
      </c>
      <c r="EQ56">
        <v>1</v>
      </c>
      <c r="ER56">
        <v>29.0776419354839</v>
      </c>
      <c r="ES56">
        <v>0.0310693548387148</v>
      </c>
      <c r="ET56">
        <v>0.00521039743351582</v>
      </c>
      <c r="EU56">
        <v>1</v>
      </c>
      <c r="EV56">
        <v>4</v>
      </c>
      <c r="EW56">
        <v>4</v>
      </c>
      <c r="EX56" t="s">
        <v>307</v>
      </c>
      <c r="EY56" t="s">
        <v>300</v>
      </c>
      <c r="EZ56" t="s">
        <v>19</v>
      </c>
      <c r="FA56" t="s">
        <v>19</v>
      </c>
      <c r="FB56" t="s">
        <v>19</v>
      </c>
      <c r="FC56" t="s">
        <v>301</v>
      </c>
      <c r="FD56" t="s">
        <v>302</v>
      </c>
      <c r="FE56" t="s">
        <v>303</v>
      </c>
      <c r="FF56" t="s">
        <v>303</v>
      </c>
      <c r="FG56" t="s">
        <v>303</v>
      </c>
      <c r="FH56" t="s">
        <v>303</v>
      </c>
      <c r="FI56">
        <v>0</v>
      </c>
      <c r="FJ56">
        <v>1.86752</v>
      </c>
      <c r="FK56">
        <v>1.86279</v>
      </c>
      <c r="FL56">
        <v>1.87195</v>
      </c>
      <c r="FM56">
        <v>1.86388</v>
      </c>
      <c r="FN56">
        <v>1.86299</v>
      </c>
      <c r="FO56">
        <v>1.86783</v>
      </c>
      <c r="FP56">
        <v>1.86875</v>
      </c>
      <c r="FQ56">
        <v>1.86392</v>
      </c>
      <c r="FR56">
        <v>100</v>
      </c>
      <c r="FS56">
        <v>100</v>
      </c>
      <c r="FT56">
        <v>-5.464</v>
      </c>
      <c r="FU56">
        <v>-0.659</v>
      </c>
      <c r="FV56">
        <v>2</v>
      </c>
      <c r="FW56">
        <v>654.989</v>
      </c>
      <c r="FX56">
        <v>639.829</v>
      </c>
      <c r="FY56">
        <v>30.2951</v>
      </c>
      <c r="FZ56">
        <v>25.1939</v>
      </c>
      <c r="GA56">
        <v>29.9998</v>
      </c>
      <c r="GB56">
        <v>25.0317</v>
      </c>
      <c r="GC56">
        <v>24.9413</v>
      </c>
      <c r="GD56">
        <v>55.2342</v>
      </c>
      <c r="GE56">
        <v>0</v>
      </c>
      <c r="GF56">
        <v>100</v>
      </c>
      <c r="GG56">
        <v>30.2839</v>
      </c>
      <c r="GH56">
        <v>1000</v>
      </c>
      <c r="GI56">
        <v>31.7228</v>
      </c>
      <c r="GJ56">
        <v>101.831</v>
      </c>
      <c r="GK56">
        <v>100.175</v>
      </c>
    </row>
    <row r="57" spans="1:193">
      <c r="A57">
        <v>17</v>
      </c>
      <c r="B57">
        <v>1499636973.5</v>
      </c>
      <c r="C57">
        <v>2321</v>
      </c>
      <c r="D57" t="s">
        <v>322</v>
      </c>
      <c r="E57">
        <v>1499636973</v>
      </c>
      <c r="F57">
        <f>AV57*AG57*(AT57-AU57)/(100*AN57*(1000-AG57*AT57))</f>
        <v>0</v>
      </c>
      <c r="G57">
        <f>AV57*AG57*(AS57-AR57*(1000-AG57*AU57)/(1000-AG57*AT57))/(100*AN57)</f>
        <v>0</v>
      </c>
      <c r="H57">
        <f>AR57 - IF(AG57&gt;1, G57*AN57*100.0/(AI57*BB57), 0)</f>
        <v>0</v>
      </c>
      <c r="I57">
        <f>((O57-F57/2)*H57-G57)/(O57+F57/2)</f>
        <v>0</v>
      </c>
      <c r="J57">
        <f>I57*(AW57+AX57)/1000.0</f>
        <v>0</v>
      </c>
      <c r="K57">
        <f>(AR57 - IF(AG57&gt;1, G57*AN57*100.0/(AI57*BB57), 0))*(AW57+AX57)/1000.0</f>
        <v>0</v>
      </c>
      <c r="L57">
        <f>2.0/((1/N57-1/M57)+SQRT((1/N57-1/M57)*(1/N57-1/M57) + 4*AO57/((AO57+1)*(AO57+1))*(2*1/N57*1/M57-1/M57*1/M57)))</f>
        <v>0</v>
      </c>
      <c r="M57">
        <f>AD57+AC57*AN57+AB57*AN57*AN57</f>
        <v>0</v>
      </c>
      <c r="N57">
        <f>F57*(1000-(1000*0.61365*exp(17.502*R57/(240.97+R57))/(AW57+AX57)+AT57)/2)/(1000*0.61365*exp(17.502*R57/(240.97+R57))/(AW57+AX57)-AT57)</f>
        <v>0</v>
      </c>
      <c r="O57">
        <f>1/((AO57+1)/(L57/1.6)+1/(M57/1.37)) + AO57/((AO57+1)/(L57/1.6) + AO57/(M57/1.37))</f>
        <v>0</v>
      </c>
      <c r="P57">
        <f>(AK57*AM57)</f>
        <v>0</v>
      </c>
      <c r="Q57">
        <f>(AY57+(P57+2*0.95*5.67E-8*(((AY57+$B$6)+273)^4-(AY57+273)^4)-44100*F57)/(1.84*29.3*M57+8*0.95*5.67E-8*(AY57+273)^3))</f>
        <v>0</v>
      </c>
      <c r="R57">
        <f>($B$7*AZ57+$B$8*BA57+$B$9*Q57)</f>
        <v>0</v>
      </c>
      <c r="S57">
        <f>0.61365*exp(17.502*R57/(240.97+R57))</f>
        <v>0</v>
      </c>
      <c r="T57">
        <f>(U57/V57*100)</f>
        <v>0</v>
      </c>
      <c r="U57">
        <f>AT57*(AW57+AX57)/1000</f>
        <v>0</v>
      </c>
      <c r="V57">
        <f>0.61365*exp(17.502*AY57/(240.97+AY57))</f>
        <v>0</v>
      </c>
      <c r="W57">
        <f>(S57-AT57*(AW57+AX57)/1000)</f>
        <v>0</v>
      </c>
      <c r="X57">
        <f>(-F57*44100)</f>
        <v>0</v>
      </c>
      <c r="Y57">
        <f>2*29.3*M57*0.92*(AY57-R57)</f>
        <v>0</v>
      </c>
      <c r="Z57">
        <f>2*0.95*5.67E-8*(((AY57+$B$6)+273)^4-(R57+273)^4)</f>
        <v>0</v>
      </c>
      <c r="AA57">
        <f>P57+Z57+X57+Y57</f>
        <v>0</v>
      </c>
      <c r="AB57">
        <v>-0.030106541517018</v>
      </c>
      <c r="AC57">
        <v>0.0337972303307472</v>
      </c>
      <c r="AD57">
        <v>2.68556960378954</v>
      </c>
      <c r="AE57">
        <v>0</v>
      </c>
      <c r="AF57">
        <v>0</v>
      </c>
      <c r="AG57">
        <f>IF(AE57*$B$37&gt;=AI57,1.0,(AI57/(AI57-AE57*$B$37)))</f>
        <v>0</v>
      </c>
      <c r="AH57">
        <f>(AG57-1)*100</f>
        <v>0</v>
      </c>
      <c r="AI57">
        <f>MAX(0,($B$31+$B$32*BB57)/(1+$B$33*BB57)*AW57/(AY57+273)*$B$34)</f>
        <v>0</v>
      </c>
      <c r="AJ57">
        <f>$B$26*BC57+$B$27*BD57+$B$30*BQ57</f>
        <v>0</v>
      </c>
      <c r="AK57">
        <f>AJ57*AL57</f>
        <v>0</v>
      </c>
      <c r="AL57">
        <f>($B$26*$B$12+$B$27*$B$12+$B$30*((CD57+BV57)/MAX(CD57+BV57+CE57, 0.1)*$B$17+CE57/MAX(CD57+BV57+CE57, 0.1)*$B$18))/($B$26+$B$27+$B$30)</f>
        <v>0</v>
      </c>
      <c r="AM57">
        <f>($B$26*$B$19+$B$27*$B$19+$B$30*((CD57+BV57)/MAX(CD57+BV57+CE57, 0.1)*$B$24+CE57/MAX(CD57+BV57+CE57, 0.1)*$B$25))/($B$26+$B$27+$B$30)</f>
        <v>0</v>
      </c>
      <c r="AN57">
        <v>6</v>
      </c>
      <c r="AO57">
        <v>0.5</v>
      </c>
      <c r="AP57" t="s">
        <v>297</v>
      </c>
      <c r="AQ57">
        <v>1499636973.5</v>
      </c>
      <c r="AR57">
        <v>1168.24</v>
      </c>
      <c r="AS57">
        <v>1200.05</v>
      </c>
      <c r="AT57">
        <v>34.6008</v>
      </c>
      <c r="AU57">
        <v>29.5852</v>
      </c>
      <c r="AV57">
        <v>600.008</v>
      </c>
      <c r="AW57">
        <v>72.3815</v>
      </c>
      <c r="AX57">
        <v>0.0526693</v>
      </c>
      <c r="AY57">
        <v>29.7687</v>
      </c>
      <c r="AZ57">
        <v>29.155</v>
      </c>
      <c r="BA57">
        <v>999.9</v>
      </c>
      <c r="BB57">
        <v>9994.38</v>
      </c>
      <c r="BC57">
        <v>0</v>
      </c>
      <c r="BD57">
        <v>15.6834</v>
      </c>
      <c r="BE57">
        <v>-31.812</v>
      </c>
      <c r="BF57">
        <v>1210.11</v>
      </c>
      <c r="BG57">
        <v>1236.63</v>
      </c>
      <c r="BH57">
        <v>5.01555</v>
      </c>
      <c r="BI57">
        <v>1173.7</v>
      </c>
      <c r="BJ57">
        <v>1200.05</v>
      </c>
      <c r="BK57">
        <v>35.2598</v>
      </c>
      <c r="BL57">
        <v>29.5852</v>
      </c>
      <c r="BM57">
        <v>2.50445</v>
      </c>
      <c r="BN57">
        <v>2.14142</v>
      </c>
      <c r="BO57">
        <v>21.0555</v>
      </c>
      <c r="BP57">
        <v>18.5307</v>
      </c>
      <c r="BQ57">
        <v>1499.96</v>
      </c>
      <c r="BR57">
        <v>0.899987</v>
      </c>
      <c r="BS57">
        <v>0.100013</v>
      </c>
      <c r="BT57">
        <v>0</v>
      </c>
      <c r="BU57">
        <v>2.635</v>
      </c>
      <c r="BV57">
        <v>0</v>
      </c>
      <c r="BW57">
        <v>15893</v>
      </c>
      <c r="BX57">
        <v>12194.2</v>
      </c>
      <c r="BY57">
        <v>40.625</v>
      </c>
      <c r="BZ57">
        <v>42.312</v>
      </c>
      <c r="CA57">
        <v>41.687</v>
      </c>
      <c r="CB57">
        <v>41.125</v>
      </c>
      <c r="CC57">
        <v>40.625</v>
      </c>
      <c r="CD57">
        <v>1349.94</v>
      </c>
      <c r="CE57">
        <v>150.02</v>
      </c>
      <c r="CF57">
        <v>0</v>
      </c>
      <c r="CG57">
        <v>3.0275</v>
      </c>
      <c r="CH57">
        <v>0.97145301691175</v>
      </c>
      <c r="CI57">
        <v>431.634188114291</v>
      </c>
      <c r="CJ57">
        <v>15848.6192307692</v>
      </c>
      <c r="CK57">
        <v>15</v>
      </c>
      <c r="CL57">
        <v>3.20032</v>
      </c>
      <c r="CM57">
        <v>2.5429</v>
      </c>
      <c r="CN57">
        <v>0.137924</v>
      </c>
      <c r="CO57">
        <v>0.139684</v>
      </c>
      <c r="CP57">
        <v>0.104244</v>
      </c>
      <c r="CQ57">
        <v>0.092401</v>
      </c>
      <c r="CR57">
        <v>28861.9</v>
      </c>
      <c r="CS57">
        <v>30099.2</v>
      </c>
      <c r="CT57">
        <v>29811</v>
      </c>
      <c r="CU57">
        <v>31200.7</v>
      </c>
      <c r="CV57">
        <v>37158.1</v>
      </c>
      <c r="CW57">
        <v>40398.9</v>
      </c>
      <c r="CX57">
        <v>40498.1</v>
      </c>
      <c r="CY57">
        <v>43457.9</v>
      </c>
      <c r="CZ57">
        <v>2.07037</v>
      </c>
      <c r="DA57">
        <v>1.97055</v>
      </c>
      <c r="DB57">
        <v>0</v>
      </c>
      <c r="DC57">
        <v>0</v>
      </c>
      <c r="DD57">
        <v>24.8375</v>
      </c>
      <c r="DE57">
        <v>999.9</v>
      </c>
      <c r="DF57">
        <v>60.829</v>
      </c>
      <c r="DG57">
        <v>27.724</v>
      </c>
      <c r="DH57">
        <v>31.3846</v>
      </c>
      <c r="DI57">
        <v>54.5655</v>
      </c>
      <c r="DJ57">
        <v>22.4079</v>
      </c>
      <c r="DK57">
        <v>2</v>
      </c>
      <c r="DL57">
        <v>-0.181745</v>
      </c>
      <c r="DM57">
        <v>-1.77563</v>
      </c>
      <c r="DN57">
        <v>20.2518</v>
      </c>
      <c r="DO57">
        <v>5.23077</v>
      </c>
      <c r="DP57">
        <v>11.9501</v>
      </c>
      <c r="DQ57">
        <v>4.9995</v>
      </c>
      <c r="DR57">
        <v>3.287</v>
      </c>
      <c r="DS57">
        <v>9999</v>
      </c>
      <c r="DT57">
        <v>9999</v>
      </c>
      <c r="DU57">
        <v>9999</v>
      </c>
      <c r="DV57">
        <v>999.9</v>
      </c>
      <c r="DW57">
        <v>1499634744.5</v>
      </c>
      <c r="DX57" t="s">
        <v>306</v>
      </c>
      <c r="DY57">
        <v>3</v>
      </c>
      <c r="DZ57">
        <v>-5.464</v>
      </c>
      <c r="EA57">
        <v>-0.659</v>
      </c>
      <c r="EB57">
        <v>400</v>
      </c>
      <c r="EC57">
        <v>26</v>
      </c>
      <c r="ED57">
        <v>0.09</v>
      </c>
      <c r="EE57">
        <v>0.02</v>
      </c>
      <c r="EF57">
        <v>-31.7234419354839</v>
      </c>
      <c r="EG57">
        <v>-1.73397096774195</v>
      </c>
      <c r="EH57">
        <v>0.143642995572005</v>
      </c>
      <c r="EI57">
        <v>1</v>
      </c>
      <c r="EJ57">
        <v>3.04615384615385</v>
      </c>
      <c r="EK57">
        <v>3.63674862385186</v>
      </c>
      <c r="EL57">
        <v>1.39560319719599</v>
      </c>
      <c r="EM57">
        <v>1</v>
      </c>
      <c r="EN57">
        <v>5.03483677419355</v>
      </c>
      <c r="EO57">
        <v>-0.109996451612902</v>
      </c>
      <c r="EP57">
        <v>0.00836960645280405</v>
      </c>
      <c r="EQ57">
        <v>1</v>
      </c>
      <c r="ER57">
        <v>29.1618967741936</v>
      </c>
      <c r="ES57">
        <v>-0.0441629032258024</v>
      </c>
      <c r="ET57">
        <v>0.00688192976832138</v>
      </c>
      <c r="EU57">
        <v>1</v>
      </c>
      <c r="EV57">
        <v>4</v>
      </c>
      <c r="EW57">
        <v>4</v>
      </c>
      <c r="EX57" t="s">
        <v>307</v>
      </c>
      <c r="EY57" t="s">
        <v>300</v>
      </c>
      <c r="EZ57" t="s">
        <v>19</v>
      </c>
      <c r="FA57" t="s">
        <v>19</v>
      </c>
      <c r="FB57" t="s">
        <v>19</v>
      </c>
      <c r="FC57" t="s">
        <v>301</v>
      </c>
      <c r="FD57" t="s">
        <v>302</v>
      </c>
      <c r="FE57" t="s">
        <v>303</v>
      </c>
      <c r="FF57" t="s">
        <v>303</v>
      </c>
      <c r="FG57" t="s">
        <v>303</v>
      </c>
      <c r="FH57" t="s">
        <v>303</v>
      </c>
      <c r="FI57">
        <v>0</v>
      </c>
      <c r="FJ57">
        <v>1.86737</v>
      </c>
      <c r="FK57">
        <v>1.86264</v>
      </c>
      <c r="FL57">
        <v>1.87181</v>
      </c>
      <c r="FM57">
        <v>1.86373</v>
      </c>
      <c r="FN57">
        <v>1.86286</v>
      </c>
      <c r="FO57">
        <v>1.86768</v>
      </c>
      <c r="FP57">
        <v>1.8686</v>
      </c>
      <c r="FQ57">
        <v>1.86384</v>
      </c>
      <c r="FR57">
        <v>100</v>
      </c>
      <c r="FS57">
        <v>100</v>
      </c>
      <c r="FT57">
        <v>-5.464</v>
      </c>
      <c r="FU57">
        <v>-0.659</v>
      </c>
      <c r="FV57">
        <v>2</v>
      </c>
      <c r="FW57">
        <v>654.835</v>
      </c>
      <c r="FX57">
        <v>640.397</v>
      </c>
      <c r="FY57">
        <v>29.8627</v>
      </c>
      <c r="FZ57">
        <v>25.1528</v>
      </c>
      <c r="GA57">
        <v>29.9999</v>
      </c>
      <c r="GB57">
        <v>24.9909</v>
      </c>
      <c r="GC57">
        <v>24.8994</v>
      </c>
      <c r="GD57">
        <v>63.2233</v>
      </c>
      <c r="GE57">
        <v>0</v>
      </c>
      <c r="GF57">
        <v>100</v>
      </c>
      <c r="GG57">
        <v>29.8217</v>
      </c>
      <c r="GH57">
        <v>1200</v>
      </c>
      <c r="GI57">
        <v>31.7228</v>
      </c>
      <c r="GJ57">
        <v>101.847</v>
      </c>
      <c r="GK57">
        <v>100.193</v>
      </c>
    </row>
    <row r="58" spans="1:193">
      <c r="A58">
        <v>18</v>
      </c>
      <c r="B58">
        <v>1499637071.5</v>
      </c>
      <c r="C58">
        <v>2419</v>
      </c>
      <c r="D58" t="s">
        <v>323</v>
      </c>
      <c r="E58">
        <v>1499637071</v>
      </c>
      <c r="F58">
        <f>AV58*AG58*(AT58-AU58)/(100*AN58*(1000-AG58*AT58))</f>
        <v>0</v>
      </c>
      <c r="G58">
        <f>AV58*AG58*(AS58-AR58*(1000-AG58*AU58)/(1000-AG58*AT58))/(100*AN58)</f>
        <v>0</v>
      </c>
      <c r="H58">
        <f>AR58 - IF(AG58&gt;1, G58*AN58*100.0/(AI58*BB58), 0)</f>
        <v>0</v>
      </c>
      <c r="I58">
        <f>((O58-F58/2)*H58-G58)/(O58+F58/2)</f>
        <v>0</v>
      </c>
      <c r="J58">
        <f>I58*(AW58+AX58)/1000.0</f>
        <v>0</v>
      </c>
      <c r="K58">
        <f>(AR58 - IF(AG58&gt;1, G58*AN58*100.0/(AI58*BB58), 0))*(AW58+AX58)/1000.0</f>
        <v>0</v>
      </c>
      <c r="L58">
        <f>2.0/((1/N58-1/M58)+SQRT((1/N58-1/M58)*(1/N58-1/M58) + 4*AO58/((AO58+1)*(AO58+1))*(2*1/N58*1/M58-1/M58*1/M58)))</f>
        <v>0</v>
      </c>
      <c r="M58">
        <f>AD58+AC58*AN58+AB58*AN58*AN58</f>
        <v>0</v>
      </c>
      <c r="N58">
        <f>F58*(1000-(1000*0.61365*exp(17.502*R58/(240.97+R58))/(AW58+AX58)+AT58)/2)/(1000*0.61365*exp(17.502*R58/(240.97+R58))/(AW58+AX58)-AT58)</f>
        <v>0</v>
      </c>
      <c r="O58">
        <f>1/((AO58+1)/(L58/1.6)+1/(M58/1.37)) + AO58/((AO58+1)/(L58/1.6) + AO58/(M58/1.37))</f>
        <v>0</v>
      </c>
      <c r="P58">
        <f>(AK58*AM58)</f>
        <v>0</v>
      </c>
      <c r="Q58">
        <f>(AY58+(P58+2*0.95*5.67E-8*(((AY58+$B$6)+273)^4-(AY58+273)^4)-44100*F58)/(1.84*29.3*M58+8*0.95*5.67E-8*(AY58+273)^3))</f>
        <v>0</v>
      </c>
      <c r="R58">
        <f>($B$7*AZ58+$B$8*BA58+$B$9*Q58)</f>
        <v>0</v>
      </c>
      <c r="S58">
        <f>0.61365*exp(17.502*R58/(240.97+R58))</f>
        <v>0</v>
      </c>
      <c r="T58">
        <f>(U58/V58*100)</f>
        <v>0</v>
      </c>
      <c r="U58">
        <f>AT58*(AW58+AX58)/1000</f>
        <v>0</v>
      </c>
      <c r="V58">
        <f>0.61365*exp(17.502*AY58/(240.97+AY58))</f>
        <v>0</v>
      </c>
      <c r="W58">
        <f>(S58-AT58*(AW58+AX58)/1000)</f>
        <v>0</v>
      </c>
      <c r="X58">
        <f>(-F58*44100)</f>
        <v>0</v>
      </c>
      <c r="Y58">
        <f>2*29.3*M58*0.92*(AY58-R58)</f>
        <v>0</v>
      </c>
      <c r="Z58">
        <f>2*0.95*5.67E-8*(((AY58+$B$6)+273)^4-(R58+273)^4)</f>
        <v>0</v>
      </c>
      <c r="AA58">
        <f>P58+Z58+X58+Y58</f>
        <v>0</v>
      </c>
      <c r="AB58">
        <v>-0.0299564866769165</v>
      </c>
      <c r="AC58">
        <v>0.0336287806272073</v>
      </c>
      <c r="AD58">
        <v>2.67467663506985</v>
      </c>
      <c r="AE58">
        <v>0</v>
      </c>
      <c r="AF58">
        <v>0</v>
      </c>
      <c r="AG58">
        <f>IF(AE58*$B$37&gt;=AI58,1.0,(AI58/(AI58-AE58*$B$37)))</f>
        <v>0</v>
      </c>
      <c r="AH58">
        <f>(AG58-1)*100</f>
        <v>0</v>
      </c>
      <c r="AI58">
        <f>MAX(0,($B$31+$B$32*BB58)/(1+$B$33*BB58)*AW58/(AY58+273)*$B$34)</f>
        <v>0</v>
      </c>
      <c r="AJ58">
        <f>$B$26*BC58+$B$27*BD58+$B$30*BQ58</f>
        <v>0</v>
      </c>
      <c r="AK58">
        <f>AJ58*AL58</f>
        <v>0</v>
      </c>
      <c r="AL58">
        <f>($B$26*$B$12+$B$27*$B$12+$B$30*((CD58+BV58)/MAX(CD58+BV58+CE58, 0.1)*$B$17+CE58/MAX(CD58+BV58+CE58, 0.1)*$B$18))/($B$26+$B$27+$B$30)</f>
        <v>0</v>
      </c>
      <c r="AM58">
        <f>($B$26*$B$19+$B$27*$B$19+$B$30*((CD58+BV58)/MAX(CD58+BV58+CE58, 0.1)*$B$24+CE58/MAX(CD58+BV58+CE58, 0.1)*$B$25))/($B$26+$B$27+$B$30)</f>
        <v>0</v>
      </c>
      <c r="AN58">
        <v>6</v>
      </c>
      <c r="AO58">
        <v>0.5</v>
      </c>
      <c r="AP58" t="s">
        <v>297</v>
      </c>
      <c r="AQ58">
        <v>1499637071.5</v>
      </c>
      <c r="AR58">
        <v>1466.33</v>
      </c>
      <c r="AS58">
        <v>1499.99</v>
      </c>
      <c r="AT58">
        <v>34.5473</v>
      </c>
      <c r="AU58">
        <v>29.7451</v>
      </c>
      <c r="AV58">
        <v>599.999</v>
      </c>
      <c r="AW58">
        <v>72.3817</v>
      </c>
      <c r="AX58">
        <v>0.0527422</v>
      </c>
      <c r="AY58">
        <v>29.6087</v>
      </c>
      <c r="AZ58">
        <v>29.052</v>
      </c>
      <c r="BA58">
        <v>999.9</v>
      </c>
      <c r="BB58">
        <v>9994.38</v>
      </c>
      <c r="BC58">
        <v>0</v>
      </c>
      <c r="BD58">
        <v>17.6777</v>
      </c>
      <c r="BE58">
        <v>-33.6597</v>
      </c>
      <c r="BF58">
        <v>1518.8</v>
      </c>
      <c r="BG58">
        <v>1545.97</v>
      </c>
      <c r="BH58">
        <v>4.80224</v>
      </c>
      <c r="BI58">
        <v>1471.79</v>
      </c>
      <c r="BJ58">
        <v>1499.99</v>
      </c>
      <c r="BK58">
        <v>35.2063</v>
      </c>
      <c r="BL58">
        <v>29.7451</v>
      </c>
      <c r="BM58">
        <v>2.50059</v>
      </c>
      <c r="BN58">
        <v>2.153</v>
      </c>
      <c r="BO58">
        <v>21.0304</v>
      </c>
      <c r="BP58">
        <v>18.6168</v>
      </c>
      <c r="BQ58">
        <v>1500.02</v>
      </c>
      <c r="BR58">
        <v>0.900008</v>
      </c>
      <c r="BS58">
        <v>0.0999917</v>
      </c>
      <c r="BT58">
        <v>0</v>
      </c>
      <c r="BU58">
        <v>1.855</v>
      </c>
      <c r="BV58">
        <v>0</v>
      </c>
      <c r="BW58">
        <v>16043.4</v>
      </c>
      <c r="BX58">
        <v>12194.8</v>
      </c>
      <c r="BY58">
        <v>40.437</v>
      </c>
      <c r="BZ58">
        <v>42.187</v>
      </c>
      <c r="CA58">
        <v>41.687</v>
      </c>
      <c r="CB58">
        <v>41</v>
      </c>
      <c r="CC58">
        <v>40.5</v>
      </c>
      <c r="CD58">
        <v>1350.03</v>
      </c>
      <c r="CE58">
        <v>149.99</v>
      </c>
      <c r="CF58">
        <v>0</v>
      </c>
      <c r="CG58">
        <v>2.82</v>
      </c>
      <c r="CH58">
        <v>-3.35247866896849</v>
      </c>
      <c r="CI58">
        <v>790.170939983875</v>
      </c>
      <c r="CJ58">
        <v>15959.1115384615</v>
      </c>
      <c r="CK58">
        <v>15</v>
      </c>
      <c r="CL58">
        <v>3.20036</v>
      </c>
      <c r="CM58">
        <v>2.54297</v>
      </c>
      <c r="CN58">
        <v>0.158212</v>
      </c>
      <c r="CO58">
        <v>0.159764</v>
      </c>
      <c r="CP58">
        <v>0.104149</v>
      </c>
      <c r="CQ58">
        <v>0.0927551</v>
      </c>
      <c r="CR58">
        <v>28185.1</v>
      </c>
      <c r="CS58">
        <v>29400.8</v>
      </c>
      <c r="CT58">
        <v>29813.1</v>
      </c>
      <c r="CU58">
        <v>31204.3</v>
      </c>
      <c r="CV58">
        <v>37167.6</v>
      </c>
      <c r="CW58">
        <v>40389.9</v>
      </c>
      <c r="CX58">
        <v>40501.8</v>
      </c>
      <c r="CY58">
        <v>43462.9</v>
      </c>
      <c r="CZ58">
        <v>2.07057</v>
      </c>
      <c r="DA58">
        <v>1.97257</v>
      </c>
      <c r="DB58">
        <v>0</v>
      </c>
      <c r="DC58">
        <v>0</v>
      </c>
      <c r="DD58">
        <v>24.8268</v>
      </c>
      <c r="DE58">
        <v>999.9</v>
      </c>
      <c r="DF58">
        <v>60.78</v>
      </c>
      <c r="DG58">
        <v>27.674</v>
      </c>
      <c r="DH58">
        <v>31.264</v>
      </c>
      <c r="DI58">
        <v>54.5155</v>
      </c>
      <c r="DJ58">
        <v>22.3838</v>
      </c>
      <c r="DK58">
        <v>2</v>
      </c>
      <c r="DL58">
        <v>-0.184743</v>
      </c>
      <c r="DM58">
        <v>-2.33402</v>
      </c>
      <c r="DN58">
        <v>20.2446</v>
      </c>
      <c r="DO58">
        <v>5.23017</v>
      </c>
      <c r="DP58">
        <v>11.9501</v>
      </c>
      <c r="DQ58">
        <v>4.99925</v>
      </c>
      <c r="DR58">
        <v>3.287</v>
      </c>
      <c r="DS58">
        <v>9999</v>
      </c>
      <c r="DT58">
        <v>9999</v>
      </c>
      <c r="DU58">
        <v>9999</v>
      </c>
      <c r="DV58">
        <v>999.9</v>
      </c>
      <c r="DW58">
        <v>1499634744.5</v>
      </c>
      <c r="DX58" t="s">
        <v>306</v>
      </c>
      <c r="DY58">
        <v>3</v>
      </c>
      <c r="DZ58">
        <v>-5.464</v>
      </c>
      <c r="EA58">
        <v>-0.659</v>
      </c>
      <c r="EB58">
        <v>400</v>
      </c>
      <c r="EC58">
        <v>26</v>
      </c>
      <c r="ED58">
        <v>0.09</v>
      </c>
      <c r="EE58">
        <v>0.02</v>
      </c>
      <c r="EF58">
        <v>-33.8289580645161</v>
      </c>
      <c r="EG58">
        <v>-1.48340322580642</v>
      </c>
      <c r="EH58">
        <v>0.164183740058143</v>
      </c>
      <c r="EI58">
        <v>1</v>
      </c>
      <c r="EJ58">
        <v>2.79173076923077</v>
      </c>
      <c r="EK58">
        <v>-1.00024954128416</v>
      </c>
      <c r="EL58">
        <v>1.17952886806204</v>
      </c>
      <c r="EM58">
        <v>1</v>
      </c>
      <c r="EN58">
        <v>4.82146935483871</v>
      </c>
      <c r="EO58">
        <v>-0.159071612903227</v>
      </c>
      <c r="EP58">
        <v>0.01230860253473</v>
      </c>
      <c r="EQ58">
        <v>1</v>
      </c>
      <c r="ER58">
        <v>29.0591741935484</v>
      </c>
      <c r="ES58">
        <v>-0.0026225806451601</v>
      </c>
      <c r="ET58">
        <v>0.00421050665420679</v>
      </c>
      <c r="EU58">
        <v>1</v>
      </c>
      <c r="EV58">
        <v>4</v>
      </c>
      <c r="EW58">
        <v>4</v>
      </c>
      <c r="EX58" t="s">
        <v>307</v>
      </c>
      <c r="EY58" t="s">
        <v>300</v>
      </c>
      <c r="EZ58" t="s">
        <v>19</v>
      </c>
      <c r="FA58" t="s">
        <v>19</v>
      </c>
      <c r="FB58" t="s">
        <v>19</v>
      </c>
      <c r="FC58" t="s">
        <v>301</v>
      </c>
      <c r="FD58" t="s">
        <v>302</v>
      </c>
      <c r="FE58" t="s">
        <v>303</v>
      </c>
      <c r="FF58" t="s">
        <v>303</v>
      </c>
      <c r="FG58" t="s">
        <v>303</v>
      </c>
      <c r="FH58" t="s">
        <v>303</v>
      </c>
      <c r="FI58">
        <v>0</v>
      </c>
      <c r="FJ58">
        <v>1.86737</v>
      </c>
      <c r="FK58">
        <v>1.86264</v>
      </c>
      <c r="FL58">
        <v>1.87181</v>
      </c>
      <c r="FM58">
        <v>1.86373</v>
      </c>
      <c r="FN58">
        <v>1.86289</v>
      </c>
      <c r="FO58">
        <v>1.86768</v>
      </c>
      <c r="FP58">
        <v>1.86859</v>
      </c>
      <c r="FQ58">
        <v>1.86382</v>
      </c>
      <c r="FR58">
        <v>100</v>
      </c>
      <c r="FS58">
        <v>100</v>
      </c>
      <c r="FT58">
        <v>-5.464</v>
      </c>
      <c r="FU58">
        <v>-0.659</v>
      </c>
      <c r="FV58">
        <v>2</v>
      </c>
      <c r="FW58">
        <v>654.439</v>
      </c>
      <c r="FX58">
        <v>641.633</v>
      </c>
      <c r="FY58">
        <v>30.0828</v>
      </c>
      <c r="FZ58">
        <v>25.1085</v>
      </c>
      <c r="GA58">
        <v>29.9999</v>
      </c>
      <c r="GB58">
        <v>24.9434</v>
      </c>
      <c r="GC58">
        <v>24.8524</v>
      </c>
      <c r="GD58">
        <v>74.3473</v>
      </c>
      <c r="GE58">
        <v>0</v>
      </c>
      <c r="GF58">
        <v>100</v>
      </c>
      <c r="GG58">
        <v>30.1028</v>
      </c>
      <c r="GH58">
        <v>1500</v>
      </c>
      <c r="GI58">
        <v>31.7228</v>
      </c>
      <c r="GJ58">
        <v>101.856</v>
      </c>
      <c r="GK58">
        <v>100.205</v>
      </c>
    </row>
    <row r="59" spans="1:193">
      <c r="A59">
        <v>19</v>
      </c>
      <c r="B59">
        <v>1499637193.5</v>
      </c>
      <c r="C59">
        <v>2541</v>
      </c>
      <c r="D59" t="s">
        <v>324</v>
      </c>
      <c r="E59">
        <v>1499637193</v>
      </c>
      <c r="F59">
        <f>AV59*AG59*(AT59-AU59)/(100*AN59*(1000-AG59*AT59))</f>
        <v>0</v>
      </c>
      <c r="G59">
        <f>AV59*AG59*(AS59-AR59*(1000-AG59*AU59)/(1000-AG59*AT59))/(100*AN59)</f>
        <v>0</v>
      </c>
      <c r="H59">
        <f>AR59 - IF(AG59&gt;1, G59*AN59*100.0/(AI59*BB59), 0)</f>
        <v>0</v>
      </c>
      <c r="I59">
        <f>((O59-F59/2)*H59-G59)/(O59+F59/2)</f>
        <v>0</v>
      </c>
      <c r="J59">
        <f>I59*(AW59+AX59)/1000.0</f>
        <v>0</v>
      </c>
      <c r="K59">
        <f>(AR59 - IF(AG59&gt;1, G59*AN59*100.0/(AI59*BB59), 0))*(AW59+AX59)/1000.0</f>
        <v>0</v>
      </c>
      <c r="L59">
        <f>2.0/((1/N59-1/M59)+SQRT((1/N59-1/M59)*(1/N59-1/M59) + 4*AO59/((AO59+1)*(AO59+1))*(2*1/N59*1/M59-1/M59*1/M59)))</f>
        <v>0</v>
      </c>
      <c r="M59">
        <f>AD59+AC59*AN59+AB59*AN59*AN59</f>
        <v>0</v>
      </c>
      <c r="N59">
        <f>F59*(1000-(1000*0.61365*exp(17.502*R59/(240.97+R59))/(AW59+AX59)+AT59)/2)/(1000*0.61365*exp(17.502*R59/(240.97+R59))/(AW59+AX59)-AT59)</f>
        <v>0</v>
      </c>
      <c r="O59">
        <f>1/((AO59+1)/(L59/1.6)+1/(M59/1.37)) + AO59/((AO59+1)/(L59/1.6) + AO59/(M59/1.37))</f>
        <v>0</v>
      </c>
      <c r="P59">
        <f>(AK59*AM59)</f>
        <v>0</v>
      </c>
      <c r="Q59">
        <f>(AY59+(P59+2*0.95*5.67E-8*(((AY59+$B$6)+273)^4-(AY59+273)^4)-44100*F59)/(1.84*29.3*M59+8*0.95*5.67E-8*(AY59+273)^3))</f>
        <v>0</v>
      </c>
      <c r="R59">
        <f>($B$7*AZ59+$B$8*BA59+$B$9*Q59)</f>
        <v>0</v>
      </c>
      <c r="S59">
        <f>0.61365*exp(17.502*R59/(240.97+R59))</f>
        <v>0</v>
      </c>
      <c r="T59">
        <f>(U59/V59*100)</f>
        <v>0</v>
      </c>
      <c r="U59">
        <f>AT59*(AW59+AX59)/1000</f>
        <v>0</v>
      </c>
      <c r="V59">
        <f>0.61365*exp(17.502*AY59/(240.97+AY59))</f>
        <v>0</v>
      </c>
      <c r="W59">
        <f>(S59-AT59*(AW59+AX59)/1000)</f>
        <v>0</v>
      </c>
      <c r="X59">
        <f>(-F59*44100)</f>
        <v>0</v>
      </c>
      <c r="Y59">
        <f>2*29.3*M59*0.92*(AY59-R59)</f>
        <v>0</v>
      </c>
      <c r="Z59">
        <f>2*0.95*5.67E-8*(((AY59+$B$6)+273)^4-(R59+273)^4)</f>
        <v>0</v>
      </c>
      <c r="AA59">
        <f>P59+Z59+X59+Y59</f>
        <v>0</v>
      </c>
      <c r="AB59">
        <v>-0.0300725511287012</v>
      </c>
      <c r="AC59">
        <v>0.03375907314214</v>
      </c>
      <c r="AD59">
        <v>2.68310322471606</v>
      </c>
      <c r="AE59">
        <v>0</v>
      </c>
      <c r="AF59">
        <v>0</v>
      </c>
      <c r="AG59">
        <f>IF(AE59*$B$37&gt;=AI59,1.0,(AI59/(AI59-AE59*$B$37)))</f>
        <v>0</v>
      </c>
      <c r="AH59">
        <f>(AG59-1)*100</f>
        <v>0</v>
      </c>
      <c r="AI59">
        <f>MAX(0,($B$31+$B$32*BB59)/(1+$B$33*BB59)*AW59/(AY59+273)*$B$34)</f>
        <v>0</v>
      </c>
      <c r="AJ59">
        <f>$B$26*BC59+$B$27*BD59+$B$30*BQ59</f>
        <v>0</v>
      </c>
      <c r="AK59">
        <f>AJ59*AL59</f>
        <v>0</v>
      </c>
      <c r="AL59">
        <f>($B$26*$B$12+$B$27*$B$12+$B$30*((CD59+BV59)/MAX(CD59+BV59+CE59, 0.1)*$B$17+CE59/MAX(CD59+BV59+CE59, 0.1)*$B$18))/($B$26+$B$27+$B$30)</f>
        <v>0</v>
      </c>
      <c r="AM59">
        <f>($B$26*$B$19+$B$27*$B$19+$B$30*((CD59+BV59)/MAX(CD59+BV59+CE59, 0.1)*$B$24+CE59/MAX(CD59+BV59+CE59, 0.1)*$B$25))/($B$26+$B$27+$B$30)</f>
        <v>0</v>
      </c>
      <c r="AN59">
        <v>6</v>
      </c>
      <c r="AO59">
        <v>0.5</v>
      </c>
      <c r="AP59" t="s">
        <v>297</v>
      </c>
      <c r="AQ59">
        <v>1499637193.5</v>
      </c>
      <c r="AR59">
        <v>1962.28</v>
      </c>
      <c r="AS59">
        <v>1999.98</v>
      </c>
      <c r="AT59">
        <v>34.1854</v>
      </c>
      <c r="AU59">
        <v>29.423</v>
      </c>
      <c r="AV59">
        <v>600.026</v>
      </c>
      <c r="AW59">
        <v>72.3814</v>
      </c>
      <c r="AX59">
        <v>0.052668</v>
      </c>
      <c r="AY59">
        <v>29.7786</v>
      </c>
      <c r="AZ59">
        <v>29.1306</v>
      </c>
      <c r="BA59">
        <v>999.9</v>
      </c>
      <c r="BB59">
        <v>10001.2</v>
      </c>
      <c r="BC59">
        <v>0</v>
      </c>
      <c r="BD59">
        <v>23.0325</v>
      </c>
      <c r="BE59">
        <v>-37.7052</v>
      </c>
      <c r="BF59">
        <v>2031.74</v>
      </c>
      <c r="BG59">
        <v>2060.61</v>
      </c>
      <c r="BH59">
        <v>4.76245</v>
      </c>
      <c r="BI59">
        <v>1967.74</v>
      </c>
      <c r="BJ59">
        <v>1999.98</v>
      </c>
      <c r="BK59">
        <v>34.8444</v>
      </c>
      <c r="BL59">
        <v>29.423</v>
      </c>
      <c r="BM59">
        <v>2.47439</v>
      </c>
      <c r="BN59">
        <v>2.12968</v>
      </c>
      <c r="BO59">
        <v>20.859</v>
      </c>
      <c r="BP59">
        <v>18.4429</v>
      </c>
      <c r="BQ59">
        <v>1500.14</v>
      </c>
      <c r="BR59">
        <v>0.900008</v>
      </c>
      <c r="BS59">
        <v>0.0999917</v>
      </c>
      <c r="BT59">
        <v>0</v>
      </c>
      <c r="BU59">
        <v>2.445</v>
      </c>
      <c r="BV59">
        <v>0</v>
      </c>
      <c r="BW59">
        <v>16046.3</v>
      </c>
      <c r="BX59">
        <v>12195.7</v>
      </c>
      <c r="BY59">
        <v>40.437</v>
      </c>
      <c r="BZ59">
        <v>42.062</v>
      </c>
      <c r="CA59">
        <v>41.5</v>
      </c>
      <c r="CB59">
        <v>41</v>
      </c>
      <c r="CC59">
        <v>40.375</v>
      </c>
      <c r="CD59">
        <v>1350.14</v>
      </c>
      <c r="CE59">
        <v>150</v>
      </c>
      <c r="CF59">
        <v>0</v>
      </c>
      <c r="CG59">
        <v>3.07269230769231</v>
      </c>
      <c r="CH59">
        <v>-1.28376070190101</v>
      </c>
      <c r="CI59">
        <v>-553.924786754751</v>
      </c>
      <c r="CJ59">
        <v>16093.3576923077</v>
      </c>
      <c r="CK59">
        <v>15</v>
      </c>
      <c r="CL59">
        <v>3.20049</v>
      </c>
      <c r="CM59">
        <v>2.5429</v>
      </c>
      <c r="CN59">
        <v>0.187013</v>
      </c>
      <c r="CO59">
        <v>0.188302</v>
      </c>
      <c r="CP59">
        <v>0.103434</v>
      </c>
      <c r="CQ59">
        <v>0.0920714</v>
      </c>
      <c r="CR59">
        <v>27224.5</v>
      </c>
      <c r="CS59">
        <v>28405.5</v>
      </c>
      <c r="CT59">
        <v>29816.5</v>
      </c>
      <c r="CU59">
        <v>31207.1</v>
      </c>
      <c r="CV59">
        <v>37206</v>
      </c>
      <c r="CW59">
        <v>40427.9</v>
      </c>
      <c r="CX59">
        <v>40508</v>
      </c>
      <c r="CY59">
        <v>43467.7</v>
      </c>
      <c r="CZ59">
        <v>2.07113</v>
      </c>
      <c r="DA59">
        <v>1.97418</v>
      </c>
      <c r="DB59">
        <v>0</v>
      </c>
      <c r="DC59">
        <v>0</v>
      </c>
      <c r="DD59">
        <v>24.4793</v>
      </c>
      <c r="DE59">
        <v>999.9</v>
      </c>
      <c r="DF59">
        <v>60.585</v>
      </c>
      <c r="DG59">
        <v>27.614</v>
      </c>
      <c r="DH59">
        <v>31.0547</v>
      </c>
      <c r="DI59">
        <v>54.6455</v>
      </c>
      <c r="DJ59">
        <v>22.3237</v>
      </c>
      <c r="DK59">
        <v>2</v>
      </c>
      <c r="DL59">
        <v>-0.18753</v>
      </c>
      <c r="DM59">
        <v>-1.90647</v>
      </c>
      <c r="DN59">
        <v>20.2512</v>
      </c>
      <c r="DO59">
        <v>5.23256</v>
      </c>
      <c r="DP59">
        <v>11.9501</v>
      </c>
      <c r="DQ59">
        <v>4.99925</v>
      </c>
      <c r="DR59">
        <v>3.287</v>
      </c>
      <c r="DS59">
        <v>9999</v>
      </c>
      <c r="DT59">
        <v>9999</v>
      </c>
      <c r="DU59">
        <v>9999</v>
      </c>
      <c r="DV59">
        <v>999.9</v>
      </c>
      <c r="DW59">
        <v>1499634744.5</v>
      </c>
      <c r="DX59" t="s">
        <v>306</v>
      </c>
      <c r="DY59">
        <v>3</v>
      </c>
      <c r="DZ59">
        <v>-5.464</v>
      </c>
      <c r="EA59">
        <v>-0.659</v>
      </c>
      <c r="EB59">
        <v>400</v>
      </c>
      <c r="EC59">
        <v>26</v>
      </c>
      <c r="ED59">
        <v>0.09</v>
      </c>
      <c r="EE59">
        <v>0.02</v>
      </c>
      <c r="EF59">
        <v>-37.3045903225806</v>
      </c>
      <c r="EG59">
        <v>-1.72690161290324</v>
      </c>
      <c r="EH59">
        <v>0.159079558823187</v>
      </c>
      <c r="EI59">
        <v>1</v>
      </c>
      <c r="EJ59">
        <v>3.09673076923077</v>
      </c>
      <c r="EK59">
        <v>3.04330188678967</v>
      </c>
      <c r="EL59">
        <v>1.5330160959989</v>
      </c>
      <c r="EM59">
        <v>1</v>
      </c>
      <c r="EN59">
        <v>4.75431548387097</v>
      </c>
      <c r="EO59">
        <v>0.044575161290323</v>
      </c>
      <c r="EP59">
        <v>0.00613337660973436</v>
      </c>
      <c r="EQ59">
        <v>1</v>
      </c>
      <c r="ER59">
        <v>29.1117580645161</v>
      </c>
      <c r="ES59">
        <v>0.194288709677429</v>
      </c>
      <c r="ET59">
        <v>0.0145933651339001</v>
      </c>
      <c r="EU59">
        <v>1</v>
      </c>
      <c r="EV59">
        <v>4</v>
      </c>
      <c r="EW59">
        <v>4</v>
      </c>
      <c r="EX59" t="s">
        <v>307</v>
      </c>
      <c r="EY59" t="s">
        <v>300</v>
      </c>
      <c r="EZ59" t="s">
        <v>19</v>
      </c>
      <c r="FA59" t="s">
        <v>19</v>
      </c>
      <c r="FB59" t="s">
        <v>19</v>
      </c>
      <c r="FC59" t="s">
        <v>301</v>
      </c>
      <c r="FD59" t="s">
        <v>302</v>
      </c>
      <c r="FE59" t="s">
        <v>303</v>
      </c>
      <c r="FF59" t="s">
        <v>303</v>
      </c>
      <c r="FG59" t="s">
        <v>303</v>
      </c>
      <c r="FH59" t="s">
        <v>303</v>
      </c>
      <c r="FI59">
        <v>0</v>
      </c>
      <c r="FJ59">
        <v>1.86737</v>
      </c>
      <c r="FK59">
        <v>1.86264</v>
      </c>
      <c r="FL59">
        <v>1.87181</v>
      </c>
      <c r="FM59">
        <v>1.86373</v>
      </c>
      <c r="FN59">
        <v>1.86283</v>
      </c>
      <c r="FO59">
        <v>1.86768</v>
      </c>
      <c r="FP59">
        <v>1.86859</v>
      </c>
      <c r="FQ59">
        <v>1.86386</v>
      </c>
      <c r="FR59">
        <v>100</v>
      </c>
      <c r="FS59">
        <v>100</v>
      </c>
      <c r="FT59">
        <v>-5.464</v>
      </c>
      <c r="FU59">
        <v>-0.659</v>
      </c>
      <c r="FV59">
        <v>2</v>
      </c>
      <c r="FW59">
        <v>654.344</v>
      </c>
      <c r="FX59">
        <v>642.496</v>
      </c>
      <c r="FY59">
        <v>30.6304</v>
      </c>
      <c r="FZ59">
        <v>25.0629</v>
      </c>
      <c r="GA59">
        <v>29.9997</v>
      </c>
      <c r="GB59">
        <v>24.8973</v>
      </c>
      <c r="GC59">
        <v>24.8056</v>
      </c>
      <c r="GD59">
        <v>90.7918</v>
      </c>
      <c r="GE59">
        <v>0</v>
      </c>
      <c r="GF59">
        <v>100</v>
      </c>
      <c r="GG59">
        <v>30.7132</v>
      </c>
      <c r="GH59">
        <v>2000</v>
      </c>
      <c r="GI59">
        <v>31.7228</v>
      </c>
      <c r="GJ59">
        <v>101.87</v>
      </c>
      <c r="GK59">
        <v>100.215</v>
      </c>
    </row>
    <row r="60" spans="1:193">
      <c r="A60">
        <v>20</v>
      </c>
      <c r="B60">
        <v>1499637739</v>
      </c>
      <c r="C60">
        <v>3086.5</v>
      </c>
      <c r="D60" t="s">
        <v>325</v>
      </c>
      <c r="E60">
        <v>1499637738.5</v>
      </c>
      <c r="F60">
        <f>AV60*AG60*(AT60-AU60)/(100*AN60*(1000-AG60*AT60))</f>
        <v>0</v>
      </c>
      <c r="G60">
        <f>AV60*AG60*(AS60-AR60*(1000-AG60*AU60)/(1000-AG60*AT60))/(100*AN60)</f>
        <v>0</v>
      </c>
      <c r="H60">
        <f>AR60 - IF(AG60&gt;1, G60*AN60*100.0/(AI60*BB60), 0)</f>
        <v>0</v>
      </c>
      <c r="I60">
        <f>((O60-F60/2)*H60-G60)/(O60+F60/2)</f>
        <v>0</v>
      </c>
      <c r="J60">
        <f>I60*(AW60+AX60)/1000.0</f>
        <v>0</v>
      </c>
      <c r="K60">
        <f>(AR60 - IF(AG60&gt;1, G60*AN60*100.0/(AI60*BB60), 0))*(AW60+AX60)/1000.0</f>
        <v>0</v>
      </c>
      <c r="L60">
        <f>2.0/((1/N60-1/M60)+SQRT((1/N60-1/M60)*(1/N60-1/M60) + 4*AO60/((AO60+1)*(AO60+1))*(2*1/N60*1/M60-1/M60*1/M60)))</f>
        <v>0</v>
      </c>
      <c r="M60">
        <f>AD60+AC60*AN60+AB60*AN60*AN60</f>
        <v>0</v>
      </c>
      <c r="N60">
        <f>F60*(1000-(1000*0.61365*exp(17.502*R60/(240.97+R60))/(AW60+AX60)+AT60)/2)/(1000*0.61365*exp(17.502*R60/(240.97+R60))/(AW60+AX60)-AT60)</f>
        <v>0</v>
      </c>
      <c r="O60">
        <f>1/((AO60+1)/(L60/1.6)+1/(M60/1.37)) + AO60/((AO60+1)/(L60/1.6) + AO60/(M60/1.37))</f>
        <v>0</v>
      </c>
      <c r="P60">
        <f>(AK60*AM60)</f>
        <v>0</v>
      </c>
      <c r="Q60">
        <f>(AY60+(P60+2*0.95*5.67E-8*(((AY60+$B$6)+273)^4-(AY60+273)^4)-44100*F60)/(1.84*29.3*M60+8*0.95*5.67E-8*(AY60+273)^3))</f>
        <v>0</v>
      </c>
      <c r="R60">
        <f>($B$7*AZ60+$B$8*BA60+$B$9*Q60)</f>
        <v>0</v>
      </c>
      <c r="S60">
        <f>0.61365*exp(17.502*R60/(240.97+R60))</f>
        <v>0</v>
      </c>
      <c r="T60">
        <f>(U60/V60*100)</f>
        <v>0</v>
      </c>
      <c r="U60">
        <f>AT60*(AW60+AX60)/1000</f>
        <v>0</v>
      </c>
      <c r="V60">
        <f>0.61365*exp(17.502*AY60/(240.97+AY60))</f>
        <v>0</v>
      </c>
      <c r="W60">
        <f>(S60-AT60*(AW60+AX60)/1000)</f>
        <v>0</v>
      </c>
      <c r="X60">
        <f>(-F60*44100)</f>
        <v>0</v>
      </c>
      <c r="Y60">
        <f>2*29.3*M60*0.92*(AY60-R60)</f>
        <v>0</v>
      </c>
      <c r="Z60">
        <f>2*0.95*5.67E-8*(((AY60+$B$6)+273)^4-(R60+273)^4)</f>
        <v>0</v>
      </c>
      <c r="AA60">
        <f>P60+Z60+X60+Y60</f>
        <v>0</v>
      </c>
      <c r="AB60">
        <v>-0.0299875431703308</v>
      </c>
      <c r="AC60">
        <v>0.0336636442617631</v>
      </c>
      <c r="AD60">
        <v>2.67693215148506</v>
      </c>
      <c r="AE60">
        <v>0</v>
      </c>
      <c r="AF60">
        <v>0</v>
      </c>
      <c r="AG60">
        <f>IF(AE60*$B$37&gt;=AI60,1.0,(AI60/(AI60-AE60*$B$37)))</f>
        <v>0</v>
      </c>
      <c r="AH60">
        <f>(AG60-1)*100</f>
        <v>0</v>
      </c>
      <c r="AI60">
        <f>MAX(0,($B$31+$B$32*BB60)/(1+$B$33*BB60)*AW60/(AY60+273)*$B$34)</f>
        <v>0</v>
      </c>
      <c r="AJ60">
        <f>$B$26*BC60+$B$27*BD60+$B$30*BQ60</f>
        <v>0</v>
      </c>
      <c r="AK60">
        <f>AJ60*AL60</f>
        <v>0</v>
      </c>
      <c r="AL60">
        <f>($B$26*$B$12+$B$27*$B$12+$B$30*((CD60+BV60)/MAX(CD60+BV60+CE60, 0.1)*$B$17+CE60/MAX(CD60+BV60+CE60, 0.1)*$B$18))/($B$26+$B$27+$B$30)</f>
        <v>0</v>
      </c>
      <c r="AM60">
        <f>($B$26*$B$19+$B$27*$B$19+$B$30*((CD60+BV60)/MAX(CD60+BV60+CE60, 0.1)*$B$24+CE60/MAX(CD60+BV60+CE60, 0.1)*$B$25))/($B$26+$B$27+$B$30)</f>
        <v>0</v>
      </c>
      <c r="AN60">
        <v>6</v>
      </c>
      <c r="AO60">
        <v>0.5</v>
      </c>
      <c r="AP60" t="s">
        <v>297</v>
      </c>
      <c r="AQ60">
        <v>1499637739</v>
      </c>
      <c r="AR60">
        <v>1963.56</v>
      </c>
      <c r="AS60">
        <v>1999.75</v>
      </c>
      <c r="AT60">
        <v>32.7732</v>
      </c>
      <c r="AU60">
        <v>28.4988</v>
      </c>
      <c r="AV60">
        <v>600.016</v>
      </c>
      <c r="AW60">
        <v>72.3931</v>
      </c>
      <c r="AX60">
        <v>0.0527336</v>
      </c>
      <c r="AY60">
        <v>29.5051</v>
      </c>
      <c r="AZ60">
        <v>29.0168</v>
      </c>
      <c r="BA60">
        <v>999.9</v>
      </c>
      <c r="BB60">
        <v>9985.62</v>
      </c>
      <c r="BC60">
        <v>0</v>
      </c>
      <c r="BD60">
        <v>10.134</v>
      </c>
      <c r="BE60">
        <v>-36.196</v>
      </c>
      <c r="BF60">
        <v>2030.09</v>
      </c>
      <c r="BG60">
        <v>2058.42</v>
      </c>
      <c r="BH60">
        <v>4.27439</v>
      </c>
      <c r="BI60">
        <v>1969.02</v>
      </c>
      <c r="BJ60">
        <v>1999.75</v>
      </c>
      <c r="BK60">
        <v>33.4322</v>
      </c>
      <c r="BL60">
        <v>28.4988</v>
      </c>
      <c r="BM60">
        <v>2.37255</v>
      </c>
      <c r="BN60">
        <v>2.06312</v>
      </c>
      <c r="BO60">
        <v>20.1776</v>
      </c>
      <c r="BP60">
        <v>17.9372</v>
      </c>
      <c r="BQ60">
        <v>1500.07</v>
      </c>
      <c r="BR60">
        <v>0.900011</v>
      </c>
      <c r="BS60">
        <v>0.0999889</v>
      </c>
      <c r="BT60">
        <v>0</v>
      </c>
      <c r="BU60">
        <v>4.485</v>
      </c>
      <c r="BV60">
        <v>0</v>
      </c>
      <c r="BW60">
        <v>16463</v>
      </c>
      <c r="BX60">
        <v>12195.2</v>
      </c>
      <c r="BY60">
        <v>40.062</v>
      </c>
      <c r="BZ60">
        <v>41.687</v>
      </c>
      <c r="CA60">
        <v>41.25</v>
      </c>
      <c r="CB60">
        <v>40.5</v>
      </c>
      <c r="CC60">
        <v>40.125</v>
      </c>
      <c r="CD60">
        <v>1350.08</v>
      </c>
      <c r="CE60">
        <v>149.99</v>
      </c>
      <c r="CF60">
        <v>0</v>
      </c>
      <c r="CG60">
        <v>2.85269230769231</v>
      </c>
      <c r="CH60">
        <v>-3.50051286997539</v>
      </c>
      <c r="CI60">
        <v>32.6495727265288</v>
      </c>
      <c r="CJ60">
        <v>16456.5</v>
      </c>
      <c r="CK60">
        <v>15</v>
      </c>
      <c r="CL60">
        <v>3.2006</v>
      </c>
      <c r="CM60">
        <v>2.54296</v>
      </c>
      <c r="CN60">
        <v>0.187106</v>
      </c>
      <c r="CO60">
        <v>0.188332</v>
      </c>
      <c r="CP60">
        <v>0.100616</v>
      </c>
      <c r="CQ60">
        <v>0.0901047</v>
      </c>
      <c r="CR60">
        <v>27228.6</v>
      </c>
      <c r="CS60">
        <v>28418.6</v>
      </c>
      <c r="CT60">
        <v>29824</v>
      </c>
      <c r="CU60">
        <v>31222.2</v>
      </c>
      <c r="CV60">
        <v>37338</v>
      </c>
      <c r="CW60">
        <v>40536.9</v>
      </c>
      <c r="CX60">
        <v>40524.3</v>
      </c>
      <c r="CY60">
        <v>43490.6</v>
      </c>
      <c r="CZ60">
        <v>2.07218</v>
      </c>
      <c r="DA60">
        <v>1.97572</v>
      </c>
      <c r="DB60">
        <v>0</v>
      </c>
      <c r="DC60">
        <v>0</v>
      </c>
      <c r="DD60">
        <v>24.3566</v>
      </c>
      <c r="DE60">
        <v>999.9</v>
      </c>
      <c r="DF60">
        <v>60.176</v>
      </c>
      <c r="DG60">
        <v>27.332</v>
      </c>
      <c r="DH60">
        <v>30.341</v>
      </c>
      <c r="DI60">
        <v>54.7655</v>
      </c>
      <c r="DJ60">
        <v>22.3317</v>
      </c>
      <c r="DK60">
        <v>2</v>
      </c>
      <c r="DL60">
        <v>-0.193117</v>
      </c>
      <c r="DM60">
        <v>-3.06655</v>
      </c>
      <c r="DN60">
        <v>20.2327</v>
      </c>
      <c r="DO60">
        <v>5.23466</v>
      </c>
      <c r="DP60">
        <v>11.9501</v>
      </c>
      <c r="DQ60">
        <v>4.99975</v>
      </c>
      <c r="DR60">
        <v>3.287</v>
      </c>
      <c r="DS60">
        <v>9999</v>
      </c>
      <c r="DT60">
        <v>9999</v>
      </c>
      <c r="DU60">
        <v>9999</v>
      </c>
      <c r="DV60">
        <v>999.9</v>
      </c>
      <c r="DW60">
        <v>1499634744.5</v>
      </c>
      <c r="DX60" t="s">
        <v>306</v>
      </c>
      <c r="DY60">
        <v>3</v>
      </c>
      <c r="DZ60">
        <v>-5.464</v>
      </c>
      <c r="EA60">
        <v>-0.659</v>
      </c>
      <c r="EB60">
        <v>400</v>
      </c>
      <c r="EC60">
        <v>26</v>
      </c>
      <c r="ED60">
        <v>0.09</v>
      </c>
      <c r="EE60">
        <v>0.02</v>
      </c>
      <c r="EF60">
        <v>-36.5561677419355</v>
      </c>
      <c r="EG60">
        <v>1.23838548387099</v>
      </c>
      <c r="EH60">
        <v>0.125041875275128</v>
      </c>
      <c r="EI60">
        <v>1</v>
      </c>
      <c r="EJ60">
        <v>2.76346153846154</v>
      </c>
      <c r="EK60">
        <v>-4.55320754716988</v>
      </c>
      <c r="EL60">
        <v>1.29789309239627</v>
      </c>
      <c r="EM60">
        <v>1</v>
      </c>
      <c r="EN60">
        <v>4.30050774193548</v>
      </c>
      <c r="EO60">
        <v>-0.241097903225811</v>
      </c>
      <c r="EP60">
        <v>0.0181537760596446</v>
      </c>
      <c r="EQ60">
        <v>1</v>
      </c>
      <c r="ER60">
        <v>29.061864516129</v>
      </c>
      <c r="ES60">
        <v>-0.373456451612906</v>
      </c>
      <c r="ET60">
        <v>0.0279042897429087</v>
      </c>
      <c r="EU60">
        <v>0</v>
      </c>
      <c r="EV60">
        <v>3</v>
      </c>
      <c r="EW60">
        <v>4</v>
      </c>
      <c r="EX60" t="s">
        <v>314</v>
      </c>
      <c r="EY60" t="s">
        <v>300</v>
      </c>
      <c r="EZ60" t="s">
        <v>19</v>
      </c>
      <c r="FA60" t="s">
        <v>19</v>
      </c>
      <c r="FB60" t="s">
        <v>19</v>
      </c>
      <c r="FC60" t="s">
        <v>301</v>
      </c>
      <c r="FD60" t="s">
        <v>302</v>
      </c>
      <c r="FE60" t="s">
        <v>303</v>
      </c>
      <c r="FF60" t="s">
        <v>303</v>
      </c>
      <c r="FG60" t="s">
        <v>303</v>
      </c>
      <c r="FH60" t="s">
        <v>303</v>
      </c>
      <c r="FI60">
        <v>0</v>
      </c>
      <c r="FJ60">
        <v>1.86752</v>
      </c>
      <c r="FK60">
        <v>1.86279</v>
      </c>
      <c r="FL60">
        <v>1.87195</v>
      </c>
      <c r="FM60">
        <v>1.86386</v>
      </c>
      <c r="FN60">
        <v>1.86296</v>
      </c>
      <c r="FO60">
        <v>1.86783</v>
      </c>
      <c r="FP60">
        <v>1.86874</v>
      </c>
      <c r="FQ60">
        <v>1.86397</v>
      </c>
      <c r="FR60">
        <v>100</v>
      </c>
      <c r="FS60">
        <v>100</v>
      </c>
      <c r="FT60">
        <v>-5.464</v>
      </c>
      <c r="FU60">
        <v>-0.659</v>
      </c>
      <c r="FV60">
        <v>2</v>
      </c>
      <c r="FW60">
        <v>653.785</v>
      </c>
      <c r="FX60">
        <v>642.423</v>
      </c>
      <c r="FY60">
        <v>30.4967</v>
      </c>
      <c r="FZ60">
        <v>24.9619</v>
      </c>
      <c r="GA60">
        <v>30.0003</v>
      </c>
      <c r="GB60">
        <v>24.7774</v>
      </c>
      <c r="GC60">
        <v>24.6836</v>
      </c>
      <c r="GD60">
        <v>90.7216</v>
      </c>
      <c r="GE60">
        <v>0</v>
      </c>
      <c r="GF60">
        <v>100</v>
      </c>
      <c r="GG60">
        <v>30.512</v>
      </c>
      <c r="GH60">
        <v>2000</v>
      </c>
      <c r="GI60">
        <v>31.7228</v>
      </c>
      <c r="GJ60">
        <v>101.904</v>
      </c>
      <c r="GK60">
        <v>100.266</v>
      </c>
    </row>
    <row r="61" spans="1:193">
      <c r="A61">
        <v>21</v>
      </c>
      <c r="B61">
        <v>1499637740</v>
      </c>
      <c r="C61">
        <v>3087.5</v>
      </c>
      <c r="D61" t="s">
        <v>326</v>
      </c>
      <c r="E61">
        <v>1499637739.5</v>
      </c>
      <c r="F61">
        <f>AV61*AG61*(AT61-AU61)/(100*AN61*(1000-AG61*AT61))</f>
        <v>0</v>
      </c>
      <c r="G61">
        <f>AV61*AG61*(AS61-AR61*(1000-AG61*AU61)/(1000-AG61*AT61))/(100*AN61)</f>
        <v>0</v>
      </c>
      <c r="H61">
        <f>AR61 - IF(AG61&gt;1, G61*AN61*100.0/(AI61*BB61), 0)</f>
        <v>0</v>
      </c>
      <c r="I61">
        <f>((O61-F61/2)*H61-G61)/(O61+F61/2)</f>
        <v>0</v>
      </c>
      <c r="J61">
        <f>I61*(AW61+AX61)/1000.0</f>
        <v>0</v>
      </c>
      <c r="K61">
        <f>(AR61 - IF(AG61&gt;1, G61*AN61*100.0/(AI61*BB61), 0))*(AW61+AX61)/1000.0</f>
        <v>0</v>
      </c>
      <c r="L61">
        <f>2.0/((1/N61-1/M61)+SQRT((1/N61-1/M61)*(1/N61-1/M61) + 4*AO61/((AO61+1)*(AO61+1))*(2*1/N61*1/M61-1/M61*1/M61)))</f>
        <v>0</v>
      </c>
      <c r="M61">
        <f>AD61+AC61*AN61+AB61*AN61*AN61</f>
        <v>0</v>
      </c>
      <c r="N61">
        <f>F61*(1000-(1000*0.61365*exp(17.502*R61/(240.97+R61))/(AW61+AX61)+AT61)/2)/(1000*0.61365*exp(17.502*R61/(240.97+R61))/(AW61+AX61)-AT61)</f>
        <v>0</v>
      </c>
      <c r="O61">
        <f>1/((AO61+1)/(L61/1.6)+1/(M61/1.37)) + AO61/((AO61+1)/(L61/1.6) + AO61/(M61/1.37))</f>
        <v>0</v>
      </c>
      <c r="P61">
        <f>(AK61*AM61)</f>
        <v>0</v>
      </c>
      <c r="Q61">
        <f>(AY61+(P61+2*0.95*5.67E-8*(((AY61+$B$6)+273)^4-(AY61+273)^4)-44100*F61)/(1.84*29.3*M61+8*0.95*5.67E-8*(AY61+273)^3))</f>
        <v>0</v>
      </c>
      <c r="R61">
        <f>($B$7*AZ61+$B$8*BA61+$B$9*Q61)</f>
        <v>0</v>
      </c>
      <c r="S61">
        <f>0.61365*exp(17.502*R61/(240.97+R61))</f>
        <v>0</v>
      </c>
      <c r="T61">
        <f>(U61/V61*100)</f>
        <v>0</v>
      </c>
      <c r="U61">
        <f>AT61*(AW61+AX61)/1000</f>
        <v>0</v>
      </c>
      <c r="V61">
        <f>0.61365*exp(17.502*AY61/(240.97+AY61))</f>
        <v>0</v>
      </c>
      <c r="W61">
        <f>(S61-AT61*(AW61+AX61)/1000)</f>
        <v>0</v>
      </c>
      <c r="X61">
        <f>(-F61*44100)</f>
        <v>0</v>
      </c>
      <c r="Y61">
        <f>2*29.3*M61*0.92*(AY61-R61)</f>
        <v>0</v>
      </c>
      <c r="Z61">
        <f>2*0.95*5.67E-8*(((AY61+$B$6)+273)^4-(R61+273)^4)</f>
        <v>0</v>
      </c>
      <c r="AA61">
        <f>P61+Z61+X61+Y61</f>
        <v>0</v>
      </c>
      <c r="AB61">
        <v>-0.0299929910791963</v>
      </c>
      <c r="AC61">
        <v>0.0336697600167276</v>
      </c>
      <c r="AD61">
        <v>2.67732775749904</v>
      </c>
      <c r="AE61">
        <v>0</v>
      </c>
      <c r="AF61">
        <v>0</v>
      </c>
      <c r="AG61">
        <f>IF(AE61*$B$37&gt;=AI61,1.0,(AI61/(AI61-AE61*$B$37)))</f>
        <v>0</v>
      </c>
      <c r="AH61">
        <f>(AG61-1)*100</f>
        <v>0</v>
      </c>
      <c r="AI61">
        <f>MAX(0,($B$31+$B$32*BB61)/(1+$B$33*BB61)*AW61/(AY61+273)*$B$34)</f>
        <v>0</v>
      </c>
      <c r="AJ61">
        <f>$B$26*BC61+$B$27*BD61+$B$30*BQ61</f>
        <v>0</v>
      </c>
      <c r="AK61">
        <f>AJ61*AL61</f>
        <v>0</v>
      </c>
      <c r="AL61">
        <f>($B$26*$B$12+$B$27*$B$12+$B$30*((CD61+BV61)/MAX(CD61+BV61+CE61, 0.1)*$B$17+CE61/MAX(CD61+BV61+CE61, 0.1)*$B$18))/($B$26+$B$27+$B$30)</f>
        <v>0</v>
      </c>
      <c r="AM61">
        <f>($B$26*$B$19+$B$27*$B$19+$B$30*((CD61+BV61)/MAX(CD61+BV61+CE61, 0.1)*$B$24+CE61/MAX(CD61+BV61+CE61, 0.1)*$B$25))/($B$26+$B$27+$B$30)</f>
        <v>0</v>
      </c>
      <c r="AN61">
        <v>6</v>
      </c>
      <c r="AO61">
        <v>0.5</v>
      </c>
      <c r="AP61" t="s">
        <v>297</v>
      </c>
      <c r="AQ61">
        <v>1499637740</v>
      </c>
      <c r="AR61">
        <v>1963.59</v>
      </c>
      <c r="AS61">
        <v>1999.88</v>
      </c>
      <c r="AT61">
        <v>32.7675</v>
      </c>
      <c r="AU61">
        <v>28.4967</v>
      </c>
      <c r="AV61">
        <v>599.999</v>
      </c>
      <c r="AW61">
        <v>72.3927</v>
      </c>
      <c r="AX61">
        <v>0.0526937</v>
      </c>
      <c r="AY61">
        <v>29.5019</v>
      </c>
      <c r="AZ61">
        <v>29.0108</v>
      </c>
      <c r="BA61">
        <v>999.9</v>
      </c>
      <c r="BB61">
        <v>9988.12</v>
      </c>
      <c r="BC61">
        <v>0</v>
      </c>
      <c r="BD61">
        <v>10.134</v>
      </c>
      <c r="BE61">
        <v>-36.285</v>
      </c>
      <c r="BF61">
        <v>2030.11</v>
      </c>
      <c r="BG61">
        <v>2058.54</v>
      </c>
      <c r="BH61">
        <v>4.27081</v>
      </c>
      <c r="BI61">
        <v>1969.05</v>
      </c>
      <c r="BJ61">
        <v>1999.88</v>
      </c>
      <c r="BK61">
        <v>33.4265</v>
      </c>
      <c r="BL61">
        <v>28.4967</v>
      </c>
      <c r="BM61">
        <v>2.37213</v>
      </c>
      <c r="BN61">
        <v>2.06296</v>
      </c>
      <c r="BO61">
        <v>20.1748</v>
      </c>
      <c r="BP61">
        <v>17.936</v>
      </c>
      <c r="BQ61">
        <v>1500.06</v>
      </c>
      <c r="BR61">
        <v>0.900011</v>
      </c>
      <c r="BS61">
        <v>0.0999889</v>
      </c>
      <c r="BT61">
        <v>0</v>
      </c>
      <c r="BU61">
        <v>1.375</v>
      </c>
      <c r="BV61">
        <v>0</v>
      </c>
      <c r="BW61">
        <v>16463.8</v>
      </c>
      <c r="BX61">
        <v>12195.1</v>
      </c>
      <c r="BY61">
        <v>40.062</v>
      </c>
      <c r="BZ61">
        <v>41.687</v>
      </c>
      <c r="CA61">
        <v>41.25</v>
      </c>
      <c r="CB61">
        <v>40.562</v>
      </c>
      <c r="CC61">
        <v>40.062</v>
      </c>
      <c r="CD61">
        <v>1350.07</v>
      </c>
      <c r="CE61">
        <v>149.99</v>
      </c>
      <c r="CF61">
        <v>0</v>
      </c>
      <c r="CG61">
        <v>2.73173076923077</v>
      </c>
      <c r="CH61">
        <v>-3.2244444948369</v>
      </c>
      <c r="CI61">
        <v>36.5811966754511</v>
      </c>
      <c r="CJ61">
        <v>16456.8769230769</v>
      </c>
      <c r="CK61">
        <v>15</v>
      </c>
      <c r="CL61">
        <v>3.20056</v>
      </c>
      <c r="CM61">
        <v>2.54292</v>
      </c>
      <c r="CN61">
        <v>0.187106</v>
      </c>
      <c r="CO61">
        <v>0.188337</v>
      </c>
      <c r="CP61">
        <v>0.100604</v>
      </c>
      <c r="CQ61">
        <v>0.0900998</v>
      </c>
      <c r="CR61">
        <v>27228.6</v>
      </c>
      <c r="CS61">
        <v>28418.3</v>
      </c>
      <c r="CT61">
        <v>29823.9</v>
      </c>
      <c r="CU61">
        <v>31222.2</v>
      </c>
      <c r="CV61">
        <v>37338.5</v>
      </c>
      <c r="CW61">
        <v>40537.1</v>
      </c>
      <c r="CX61">
        <v>40524.4</v>
      </c>
      <c r="CY61">
        <v>43490.6</v>
      </c>
      <c r="CZ61">
        <v>2.07208</v>
      </c>
      <c r="DA61">
        <v>1.97567</v>
      </c>
      <c r="DB61">
        <v>0</v>
      </c>
      <c r="DC61">
        <v>0</v>
      </c>
      <c r="DD61">
        <v>24.353</v>
      </c>
      <c r="DE61">
        <v>999.9</v>
      </c>
      <c r="DF61">
        <v>60.176</v>
      </c>
      <c r="DG61">
        <v>27.332</v>
      </c>
      <c r="DH61">
        <v>30.3385</v>
      </c>
      <c r="DI61">
        <v>54.0055</v>
      </c>
      <c r="DJ61">
        <v>22.3397</v>
      </c>
      <c r="DK61">
        <v>2</v>
      </c>
      <c r="DL61">
        <v>-0.193516</v>
      </c>
      <c r="DM61">
        <v>-3.01082</v>
      </c>
      <c r="DN61">
        <v>20.2337</v>
      </c>
      <c r="DO61">
        <v>5.23466</v>
      </c>
      <c r="DP61">
        <v>11.9501</v>
      </c>
      <c r="DQ61">
        <v>4.99975</v>
      </c>
      <c r="DR61">
        <v>3.287</v>
      </c>
      <c r="DS61">
        <v>9999</v>
      </c>
      <c r="DT61">
        <v>9999</v>
      </c>
      <c r="DU61">
        <v>9999</v>
      </c>
      <c r="DV61">
        <v>999.9</v>
      </c>
      <c r="DW61">
        <v>1499634744.5</v>
      </c>
      <c r="DX61" t="s">
        <v>306</v>
      </c>
      <c r="DY61">
        <v>3</v>
      </c>
      <c r="DZ61">
        <v>-5.464</v>
      </c>
      <c r="EA61">
        <v>-0.659</v>
      </c>
      <c r="EB61">
        <v>400</v>
      </c>
      <c r="EC61">
        <v>26</v>
      </c>
      <c r="ED61">
        <v>0.09</v>
      </c>
      <c r="EE61">
        <v>0.02</v>
      </c>
      <c r="EF61">
        <v>-36.5218838709677</v>
      </c>
      <c r="EG61">
        <v>1.50225000000002</v>
      </c>
      <c r="EH61">
        <v>0.147193877188523</v>
      </c>
      <c r="EI61">
        <v>1</v>
      </c>
      <c r="EJ61">
        <v>2.73173076923077</v>
      </c>
      <c r="EK61">
        <v>-3.37288073394496</v>
      </c>
      <c r="EL61">
        <v>1.3187909252182</v>
      </c>
      <c r="EM61">
        <v>1</v>
      </c>
      <c r="EN61">
        <v>4.29679967741935</v>
      </c>
      <c r="EO61">
        <v>-0.228735967741935</v>
      </c>
      <c r="EP61">
        <v>0.0172921887052657</v>
      </c>
      <c r="EQ61">
        <v>1</v>
      </c>
      <c r="ER61">
        <v>29.0559548387097</v>
      </c>
      <c r="ES61">
        <v>-0.366933870967724</v>
      </c>
      <c r="ET61">
        <v>0.0274388450653883</v>
      </c>
      <c r="EU61">
        <v>0</v>
      </c>
      <c r="EV61">
        <v>3</v>
      </c>
      <c r="EW61">
        <v>4</v>
      </c>
      <c r="EX61" t="s">
        <v>314</v>
      </c>
      <c r="EY61" t="s">
        <v>300</v>
      </c>
      <c r="EZ61" t="s">
        <v>19</v>
      </c>
      <c r="FA61" t="s">
        <v>19</v>
      </c>
      <c r="FB61" t="s">
        <v>19</v>
      </c>
      <c r="FC61" t="s">
        <v>301</v>
      </c>
      <c r="FD61" t="s">
        <v>302</v>
      </c>
      <c r="FE61" t="s">
        <v>303</v>
      </c>
      <c r="FF61" t="s">
        <v>303</v>
      </c>
      <c r="FG61" t="s">
        <v>303</v>
      </c>
      <c r="FH61" t="s">
        <v>303</v>
      </c>
      <c r="FI61">
        <v>0</v>
      </c>
      <c r="FJ61">
        <v>1.86752</v>
      </c>
      <c r="FK61">
        <v>1.86279</v>
      </c>
      <c r="FL61">
        <v>1.87195</v>
      </c>
      <c r="FM61">
        <v>1.86386</v>
      </c>
      <c r="FN61">
        <v>1.86297</v>
      </c>
      <c r="FO61">
        <v>1.86783</v>
      </c>
      <c r="FP61">
        <v>1.86874</v>
      </c>
      <c r="FQ61">
        <v>1.86396</v>
      </c>
      <c r="FR61">
        <v>100</v>
      </c>
      <c r="FS61">
        <v>100</v>
      </c>
      <c r="FT61">
        <v>-5.464</v>
      </c>
      <c r="FU61">
        <v>-0.659</v>
      </c>
      <c r="FV61">
        <v>2</v>
      </c>
      <c r="FW61">
        <v>653.703</v>
      </c>
      <c r="FX61">
        <v>642.373</v>
      </c>
      <c r="FY61">
        <v>30.5173</v>
      </c>
      <c r="FZ61">
        <v>24.9619</v>
      </c>
      <c r="GA61">
        <v>30</v>
      </c>
      <c r="GB61">
        <v>24.7774</v>
      </c>
      <c r="GC61">
        <v>24.6831</v>
      </c>
      <c r="GD61">
        <v>90.7144</v>
      </c>
      <c r="GE61">
        <v>0</v>
      </c>
      <c r="GF61">
        <v>100</v>
      </c>
      <c r="GG61">
        <v>30.512</v>
      </c>
      <c r="GH61">
        <v>2000</v>
      </c>
      <c r="GI61">
        <v>31.7228</v>
      </c>
      <c r="GJ61">
        <v>101.904</v>
      </c>
      <c r="GK61">
        <v>100.266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2017-07-10T17:03:49Z</dcterms:created>
  <dcterms:modified xsi:type="dcterms:W3CDTF">2017-07-10T17:03:49Z</dcterms:modified>
</cp:coreProperties>
</file>