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School\WSU\Semester 5\Flight Structures\FINAL PROJECT\Code and Spreadsheet\"/>
    </mc:Choice>
  </mc:AlternateContent>
  <xr:revisionPtr revIDLastSave="0" documentId="13_ncr:1_{7A174FBB-F986-459A-BE7A-DABE5011DC64}" xr6:coauthVersionLast="47" xr6:coauthVersionMax="47" xr10:uidLastSave="{00000000-0000-0000-0000-000000000000}"/>
  <bookViews>
    <workbookView xWindow="26460" yWindow="-228" windowWidth="30720" windowHeight="16680" xr2:uid="{F60304DA-B739-4F41-9D99-FD3530222EDB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Q3" i="1" s="1"/>
  <c r="S3" i="1"/>
  <c r="J16" i="1"/>
  <c r="I16" i="1"/>
  <c r="H1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3" i="1"/>
  <c r="H3" i="1"/>
  <c r="I2" i="1"/>
  <c r="H2" i="1"/>
  <c r="N14" i="1"/>
  <c r="N15" i="1"/>
  <c r="N2" i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L15" i="1"/>
  <c r="L2" i="1"/>
  <c r="R3" i="1"/>
  <c r="C16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7" i="1"/>
  <c r="D8" i="1"/>
  <c r="D9" i="1"/>
  <c r="D10" i="1"/>
  <c r="D6" i="1"/>
  <c r="E5" i="1"/>
  <c r="D5" i="1"/>
  <c r="E4" i="1"/>
  <c r="D4" i="1"/>
  <c r="D2" i="1"/>
  <c r="D3" i="1"/>
  <c r="E3" i="1"/>
  <c r="E2" i="1"/>
  <c r="C7" i="1"/>
  <c r="C8" i="1"/>
  <c r="C9" i="1"/>
  <c r="C10" i="1"/>
  <c r="C11" i="1"/>
  <c r="C12" i="1"/>
  <c r="C13" i="1"/>
  <c r="C14" i="1"/>
  <c r="C15" i="1"/>
  <c r="C6" i="1"/>
  <c r="C5" i="1"/>
  <c r="C4" i="1"/>
  <c r="C3" i="1"/>
  <c r="C2" i="1"/>
  <c r="K12" i="1" l="1"/>
  <c r="M12" i="1" s="1"/>
  <c r="K13" i="1"/>
  <c r="M13" i="1" s="1"/>
  <c r="K14" i="1"/>
  <c r="K15" i="1"/>
  <c r="K2" i="1"/>
  <c r="K3" i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N16" i="1"/>
  <c r="O13" i="1"/>
  <c r="O12" i="1"/>
  <c r="O10" i="1"/>
  <c r="O4" i="1"/>
  <c r="O5" i="1" l="1"/>
  <c r="O3" i="1"/>
  <c r="M3" i="1"/>
  <c r="O6" i="1"/>
  <c r="O7" i="1"/>
  <c r="O8" i="1"/>
  <c r="O9" i="1"/>
  <c r="O2" i="1"/>
  <c r="O16" i="1" s="1"/>
  <c r="U3" i="1" s="1"/>
  <c r="M2" i="1"/>
  <c r="M16" i="1" s="1"/>
  <c r="T3" i="1" s="1"/>
  <c r="M15" i="1"/>
  <c r="O15" i="1"/>
  <c r="M14" i="1"/>
  <c r="O14" i="1"/>
  <c r="O11" i="1"/>
  <c r="V3" i="1" l="1"/>
</calcChain>
</file>

<file path=xl/sharedStrings.xml><?xml version="1.0" encoding="utf-8"?>
<sst xmlns="http://schemas.openxmlformats.org/spreadsheetml/2006/main" count="53" uniqueCount="39">
  <si>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</si>
  <si>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</si>
  <si>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</si>
  <si>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</si>
  <si>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</si>
  <si>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</si>
  <si>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</si>
  <si>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</si>
  <si>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</si>
  <si>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</si>
  <si>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</si>
  <si>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</si>
  <si>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</si>
  <si>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</si>
  <si>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</si>
  <si>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</si>
  <si>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</si>
  <si>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</si>
  <si>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</si>
  <si>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</si>
  <si>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</si>
  <si>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</si>
  <si>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</si>
  <si>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</si>
  <si>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</si>
  <si>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</si>
  <si>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</si>
  <si>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</si>
  <si>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</si>
  <si>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</si>
  <si>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</si>
  <si>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</si>
  <si>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</si>
  <si>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</si>
  <si>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</si>
  <si>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Ai*(y'i-ybar)*(z'i-zbar)</t>
  </si>
  <si>
    <t>I~</t>
  </si>
  <si>
    <t>=add data/update formula</t>
  </si>
  <si>
    <t>WARNING: DO NOT CHANGE THE LOCATION OF VALUES IN THIS SHEET, LOCATIONS ARE HARD CODED IN THE MATLAB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</si>
</sst>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2326-F393-4F18-B450-8E22F40B5680}">
  <dimension ref="A1:V25"/>
  <sheetViews>
    <sheetView tabSelected="1" topLeftCell="A7" workbookViewId="0">
      <selection activeCell="B16" sqref="B16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77734375" bestFit="1" customWidth="1"/>
    <col min="5" max="5" width="9.7773437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77734375" bestFit="1" customWidth="1"/>
  </cols>
  <sheetData>
    <row r="1" spans="1:22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35</v>
      </c>
    </row>
    <row r="2" spans="1:22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>D2-$Q$3</f>
        <v>0.56979635487546165</v>
      </c>
      <c r="L2">
        <f>E2-$R$3</f>
        <v>-0.31166592625587453</v>
      </c>
      <c r="M2">
        <f>C2*K2^2</f>
        <v>7.6094035788131953E-2</v>
      </c>
      <c r="N2">
        <f>C2*L2^2</f>
        <v>2.2766167872405988E-2</v>
      </c>
      <c r="O2">
        <f>C2*K2*L2</f>
        <v>-4.1621744231128535E-2</v>
      </c>
      <c r="Q2" t="s">
        <v>30</v>
      </c>
      <c r="R2" t="s">
        <v>31</v>
      </c>
      <c r="S2" t="s">
        <v>5</v>
      </c>
      <c r="T2" t="s">
        <v>6</v>
      </c>
      <c r="U2" t="s">
        <v>7</v>
      </c>
      <c r="V2" t="s">
        <v>36</v>
      </c>
    </row>
    <row r="3" spans="1:22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-SQRT(1+3.75^2)/2*COS(ATAN(1/3.75))</f>
        <v>-1.875</v>
      </c>
      <c r="F3">
        <f t="shared" ref="F3:F15" si="0">C3*D3</f>
        <v>-0.24256522962906288</v>
      </c>
      <c r="G3">
        <f t="shared" ref="G3:G15" si="1">C3*E3</f>
        <v>-0.45480980555449291</v>
      </c>
      <c r="H3">
        <f>((1/16)*(SQRT(1+3.75^2)^3))/12</f>
        <v>0.3044698976073133</v>
      </c>
      <c r="I3">
        <f>(SQRT(1+3.75^2)*(1/16)^3)/12</f>
        <v>7.8960035686543906E-5</v>
      </c>
      <c r="J3">
        <v>0</v>
      </c>
      <c r="K3">
        <f>D3-$Q$3</f>
        <v>-0.46145364512453835</v>
      </c>
      <c r="L3">
        <f>E3-$R$3</f>
        <v>-0.31166592625587453</v>
      </c>
      <c r="M3">
        <f t="shared" ref="M3:M15" si="2">C3*K3^2</f>
        <v>5.1651710612609501E-2</v>
      </c>
      <c r="N3">
        <f t="shared" ref="N3:N15" si="3">C3*L3^2</f>
        <v>2.3561731147707529E-2</v>
      </c>
      <c r="O3">
        <f t="shared" ref="O3:O15" si="4">C3*K3*L3</f>
        <v>3.4885580384644552E-2</v>
      </c>
      <c r="Q3">
        <f>F16/C16</f>
        <v>-0.53854635487546165</v>
      </c>
      <c r="R3">
        <f>G16/C16</f>
        <v>-1.5633340737441255</v>
      </c>
      <c r="S3">
        <f>H16+N16</f>
        <v>1.3303343231691338</v>
      </c>
      <c r="T3">
        <f>I16+M16</f>
        <v>0.16643134242473706</v>
      </c>
      <c r="U3">
        <f>J16+O16</f>
        <v>-0.10454809147352823</v>
      </c>
      <c r="V3">
        <f>(S3*T3)-U3^2</f>
        <v>0.2104790238479857</v>
      </c>
    </row>
    <row r="4" spans="1:22" x14ac:dyDescent="0.3">
      <c r="A4" t="s">
        <v>14</v>
      </c>
      <c r="B4">
        <v>3</v>
      </c>
      <c r="C4">
        <f>1.5*0.125</f>
        <v>0.1875</v>
      </c>
      <c r="D4">
        <f>-1.5/2</f>
        <v>-0.75</v>
      </c>
      <c r="E4">
        <f>-1/16</f>
        <v>-6.25E-2</v>
      </c>
      <c r="F4">
        <f t="shared" si="0"/>
        <v>-0.140625</v>
      </c>
      <c r="G4">
        <f t="shared" si="1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>D4-$Q$3</f>
        <v>-0.21145364512453835</v>
      </c>
      <c r="L4">
        <f>E4-$R$3</f>
        <v>1.5008340737441255</v>
      </c>
      <c r="M4">
        <f t="shared" si="2"/>
        <v>8.3836207568351619E-3</v>
      </c>
      <c r="N4">
        <f t="shared" si="3"/>
        <v>0.42234429692088504</v>
      </c>
      <c r="O4">
        <f t="shared" si="4"/>
        <v>-5.9504406678807284E-2</v>
      </c>
    </row>
    <row r="5" spans="1:22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0"/>
        <v>-1.5625E-2</v>
      </c>
      <c r="G5">
        <f t="shared" si="1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>D5-$Q$3</f>
        <v>0.28854635487546165</v>
      </c>
      <c r="L5">
        <f>E5-$R$3</f>
        <v>-2.1241659262558743</v>
      </c>
      <c r="M5">
        <f t="shared" si="2"/>
        <v>5.2036874319947406E-3</v>
      </c>
      <c r="N5">
        <f t="shared" si="3"/>
        <v>0.2820050551416548</v>
      </c>
      <c r="O5">
        <f t="shared" si="4"/>
        <v>-3.8307520948236952E-2</v>
      </c>
    </row>
    <row r="6" spans="1:22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0"/>
        <v>1.953125E-3</v>
      </c>
      <c r="G6" t="e">
        <f t="shared" si="1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>D6-$Q$3</f>
        <v>0.66354635487546165</v>
      </c>
      <c r="L6" t="e">
        <f>E6-$R$3</f>
        <v>#VALUE!</v>
      </c>
      <c r="M6">
        <f t="shared" si="2"/>
        <v>6.8795900791955014E-3</v>
      </c>
      <c r="N6" t="e">
        <f t="shared" si="3"/>
        <v>#VALUE!</v>
      </c>
      <c r="O6" t="e">
        <f t="shared" si="4"/>
        <v>#VALUE!</v>
      </c>
    </row>
    <row r="7" spans="1:22" x14ac:dyDescent="0.3">
      <c r="A7" t="s">
        <v>17</v>
      </c>
      <c r="B7">
        <v>6</v>
      </c>
      <c r="C7">
        <f t="shared" ref="C7:C15" si="5">0.125*0.125</f>
        <v>1.5625E-2</v>
      </c>
      <c r="D7">
        <f t="shared" ref="D7:D10" si="6">(1/16)+(1/8)/2</f>
        <v>0.125</v>
      </c>
      <c r="E7" s="1" t="s">
        <v>29</v>
      </c>
      <c r="F7">
        <f t="shared" si="0"/>
        <v>1.953125E-3</v>
      </c>
      <c r="G7" t="e">
        <f t="shared" si="1"/>
        <v>#VALUE!</v>
      </c>
      <c r="H7">
        <f t="shared" ref="H7:I15" si="7">((1/8)^4)/12</f>
        <v>2.0345052083333332E-5</v>
      </c>
      <c r="I7">
        <f t="shared" si="7"/>
        <v>2.0345052083333332E-5</v>
      </c>
      <c r="J7">
        <v>0</v>
      </c>
      <c r="K7">
        <f>D7-$Q$3</f>
        <v>0.66354635487546165</v>
      </c>
      <c r="L7" t="e">
        <f>E7-$R$3</f>
        <v>#VALUE!</v>
      </c>
      <c r="M7">
        <f t="shared" si="2"/>
        <v>6.8795900791955014E-3</v>
      </c>
      <c r="N7" t="e">
        <f t="shared" si="3"/>
        <v>#VALUE!</v>
      </c>
      <c r="O7" t="e">
        <f t="shared" si="4"/>
        <v>#VALUE!</v>
      </c>
    </row>
    <row r="8" spans="1:22" x14ac:dyDescent="0.3">
      <c r="A8" t="s">
        <v>18</v>
      </c>
      <c r="B8">
        <v>7</v>
      </c>
      <c r="C8">
        <f t="shared" si="5"/>
        <v>1.5625E-2</v>
      </c>
      <c r="D8">
        <f t="shared" si="6"/>
        <v>0.125</v>
      </c>
      <c r="E8" s="1" t="s">
        <v>29</v>
      </c>
      <c r="F8">
        <f t="shared" si="0"/>
        <v>1.953125E-3</v>
      </c>
      <c r="G8" t="e">
        <f t="shared" si="1"/>
        <v>#VALUE!</v>
      </c>
      <c r="H8">
        <f t="shared" si="7"/>
        <v>2.0345052083333332E-5</v>
      </c>
      <c r="I8">
        <f t="shared" si="7"/>
        <v>2.0345052083333332E-5</v>
      </c>
      <c r="J8">
        <v>0</v>
      </c>
      <c r="K8">
        <f>D8-$Q$3</f>
        <v>0.66354635487546165</v>
      </c>
      <c r="L8" t="e">
        <f>E8-$R$3</f>
        <v>#VALUE!</v>
      </c>
      <c r="M8">
        <f t="shared" si="2"/>
        <v>6.8795900791955014E-3</v>
      </c>
      <c r="N8" t="e">
        <f t="shared" si="3"/>
        <v>#VALUE!</v>
      </c>
      <c r="O8" t="e">
        <f t="shared" si="4"/>
        <v>#VALUE!</v>
      </c>
    </row>
    <row r="9" spans="1:22" x14ac:dyDescent="0.3">
      <c r="A9" t="s">
        <v>19</v>
      </c>
      <c r="B9">
        <v>8</v>
      </c>
      <c r="C9">
        <f t="shared" si="5"/>
        <v>1.5625E-2</v>
      </c>
      <c r="D9">
        <f t="shared" si="6"/>
        <v>0.125</v>
      </c>
      <c r="E9" s="1" t="s">
        <v>29</v>
      </c>
      <c r="F9">
        <f t="shared" si="0"/>
        <v>1.953125E-3</v>
      </c>
      <c r="G9" t="e">
        <f t="shared" si="1"/>
        <v>#VALUE!</v>
      </c>
      <c r="H9">
        <f t="shared" si="7"/>
        <v>2.0345052083333332E-5</v>
      </c>
      <c r="I9">
        <f t="shared" si="7"/>
        <v>2.0345052083333332E-5</v>
      </c>
      <c r="J9">
        <v>0</v>
      </c>
      <c r="K9">
        <f>D9-$Q$3</f>
        <v>0.66354635487546165</v>
      </c>
      <c r="L9" t="e">
        <f>E9-$R$3</f>
        <v>#VALUE!</v>
      </c>
      <c r="M9">
        <f t="shared" si="2"/>
        <v>6.8795900791955014E-3</v>
      </c>
      <c r="N9" t="e">
        <f t="shared" si="3"/>
        <v>#VALUE!</v>
      </c>
      <c r="O9" t="e">
        <f t="shared" si="4"/>
        <v>#VALUE!</v>
      </c>
    </row>
    <row r="10" spans="1:22" x14ac:dyDescent="0.3">
      <c r="A10" t="s">
        <v>20</v>
      </c>
      <c r="B10">
        <v>9</v>
      </c>
      <c r="C10">
        <f t="shared" si="5"/>
        <v>1.5625E-2</v>
      </c>
      <c r="D10">
        <f t="shared" si="6"/>
        <v>0.125</v>
      </c>
      <c r="E10" s="1" t="s">
        <v>29</v>
      </c>
      <c r="F10">
        <f t="shared" si="0"/>
        <v>1.953125E-3</v>
      </c>
      <c r="G10" t="e">
        <f t="shared" si="1"/>
        <v>#VALUE!</v>
      </c>
      <c r="H10">
        <f t="shared" si="7"/>
        <v>2.0345052083333332E-5</v>
      </c>
      <c r="I10">
        <f t="shared" si="7"/>
        <v>2.0345052083333332E-5</v>
      </c>
      <c r="J10">
        <v>0</v>
      </c>
      <c r="K10">
        <f>D10-$Q$3</f>
        <v>0.66354635487546165</v>
      </c>
      <c r="L10" t="e">
        <f>E10-$R$3</f>
        <v>#VALUE!</v>
      </c>
      <c r="M10">
        <f t="shared" si="2"/>
        <v>6.8795900791955014E-3</v>
      </c>
      <c r="N10" t="e">
        <f t="shared" si="3"/>
        <v>#VALUE!</v>
      </c>
      <c r="O10" t="e">
        <f t="shared" si="4"/>
        <v>#VALUE!</v>
      </c>
    </row>
    <row r="11" spans="1:22" x14ac:dyDescent="0.3">
      <c r="A11" t="s">
        <v>21</v>
      </c>
      <c r="B11">
        <v>10</v>
      </c>
      <c r="C11">
        <f t="shared" si="5"/>
        <v>1.5625E-2</v>
      </c>
      <c r="D11" s="1" t="s">
        <v>29</v>
      </c>
      <c r="E11" s="1" t="s">
        <v>29</v>
      </c>
      <c r="F11" t="e">
        <f t="shared" si="0"/>
        <v>#VALUE!</v>
      </c>
      <c r="G11" t="e">
        <f t="shared" si="1"/>
        <v>#VALUE!</v>
      </c>
      <c r="H11">
        <f t="shared" si="7"/>
        <v>2.0345052083333332E-5</v>
      </c>
      <c r="I11">
        <f t="shared" si="7"/>
        <v>2.0345052083333332E-5</v>
      </c>
      <c r="J11">
        <v>0</v>
      </c>
      <c r="K11" t="e">
        <f>D11-$Q$3</f>
        <v>#VALUE!</v>
      </c>
      <c r="L11" t="e">
        <f>E11-$R$3</f>
        <v>#VALUE!</v>
      </c>
      <c r="M11" t="e">
        <f t="shared" si="2"/>
        <v>#VALUE!</v>
      </c>
      <c r="N11" t="e">
        <f t="shared" si="3"/>
        <v>#VALUE!</v>
      </c>
      <c r="O11" t="e">
        <f t="shared" si="4"/>
        <v>#VALUE!</v>
      </c>
    </row>
    <row r="12" spans="1:22" x14ac:dyDescent="0.3">
      <c r="A12" t="s">
        <v>22</v>
      </c>
      <c r="B12">
        <v>11</v>
      </c>
      <c r="C12">
        <f t="shared" si="5"/>
        <v>1.5625E-2</v>
      </c>
      <c r="D12" s="1" t="s">
        <v>29</v>
      </c>
      <c r="E12" s="1" t="s">
        <v>29</v>
      </c>
      <c r="F12" t="e">
        <f t="shared" si="0"/>
        <v>#VALUE!</v>
      </c>
      <c r="G12" t="e">
        <f t="shared" si="1"/>
        <v>#VALUE!</v>
      </c>
      <c r="H12">
        <f t="shared" si="7"/>
        <v>2.0345052083333332E-5</v>
      </c>
      <c r="I12">
        <f t="shared" si="7"/>
        <v>2.0345052083333332E-5</v>
      </c>
      <c r="J12">
        <v>0</v>
      </c>
      <c r="K12" t="e">
        <f>D12-$Q$3</f>
        <v>#VALUE!</v>
      </c>
      <c r="L12" t="e">
        <f>E12-$R$3</f>
        <v>#VALUE!</v>
      </c>
      <c r="M12" t="e">
        <f t="shared" si="2"/>
        <v>#VALUE!</v>
      </c>
      <c r="N12" t="e">
        <f t="shared" si="3"/>
        <v>#VALUE!</v>
      </c>
      <c r="O12" t="e">
        <f t="shared" si="4"/>
        <v>#VALUE!</v>
      </c>
    </row>
    <row r="13" spans="1:22" x14ac:dyDescent="0.3">
      <c r="A13" t="s">
        <v>23</v>
      </c>
      <c r="B13">
        <v>12</v>
      </c>
      <c r="C13">
        <f t="shared" si="5"/>
        <v>1.5625E-2</v>
      </c>
      <c r="D13" s="1" t="s">
        <v>29</v>
      </c>
      <c r="E13" s="1" t="s">
        <v>29</v>
      </c>
      <c r="F13" t="e">
        <f t="shared" si="0"/>
        <v>#VALUE!</v>
      </c>
      <c r="G13" t="e">
        <f t="shared" si="1"/>
        <v>#VALUE!</v>
      </c>
      <c r="H13">
        <f t="shared" si="7"/>
        <v>2.0345052083333332E-5</v>
      </c>
      <c r="I13">
        <f t="shared" si="7"/>
        <v>2.0345052083333332E-5</v>
      </c>
      <c r="J13">
        <v>0</v>
      </c>
      <c r="K13" t="e">
        <f>D13-$Q$3</f>
        <v>#VALUE!</v>
      </c>
      <c r="L13" t="e">
        <f>E13-$R$3</f>
        <v>#VALUE!</v>
      </c>
      <c r="M13" t="e">
        <f t="shared" si="2"/>
        <v>#VALUE!</v>
      </c>
      <c r="N13" t="e">
        <f t="shared" si="3"/>
        <v>#VALUE!</v>
      </c>
      <c r="O13" t="e">
        <f t="shared" si="4"/>
        <v>#VALUE!</v>
      </c>
    </row>
    <row r="14" spans="1:22" x14ac:dyDescent="0.3">
      <c r="A14" t="s">
        <v>24</v>
      </c>
      <c r="B14">
        <v>13</v>
      </c>
      <c r="C14">
        <f t="shared" si="5"/>
        <v>1.5625E-2</v>
      </c>
      <c r="D14" s="1" t="s">
        <v>29</v>
      </c>
      <c r="E14" s="1" t="s">
        <v>29</v>
      </c>
      <c r="F14" t="e">
        <f t="shared" si="0"/>
        <v>#VALUE!</v>
      </c>
      <c r="G14" t="e">
        <f t="shared" si="1"/>
        <v>#VALUE!</v>
      </c>
      <c r="H14">
        <f t="shared" si="7"/>
        <v>2.0345052083333332E-5</v>
      </c>
      <c r="I14">
        <f t="shared" si="7"/>
        <v>2.0345052083333332E-5</v>
      </c>
      <c r="J14">
        <v>0</v>
      </c>
      <c r="K14" t="e">
        <f>D14-$Q$3</f>
        <v>#VALUE!</v>
      </c>
      <c r="L14" t="e">
        <f>E14-$R$3</f>
        <v>#VALUE!</v>
      </c>
      <c r="M14" t="e">
        <f t="shared" si="2"/>
        <v>#VALUE!</v>
      </c>
      <c r="N14" t="e">
        <f t="shared" si="3"/>
        <v>#VALUE!</v>
      </c>
      <c r="O14" t="e">
        <f t="shared" si="4"/>
        <v>#VALUE!</v>
      </c>
    </row>
    <row r="15" spans="1:22" x14ac:dyDescent="0.3">
      <c r="A15" t="s">
        <v>25</v>
      </c>
      <c r="B15">
        <v>14</v>
      </c>
      <c r="C15">
        <f t="shared" si="5"/>
        <v>1.5625E-2</v>
      </c>
      <c r="D15" s="1" t="s">
        <v>29</v>
      </c>
      <c r="E15" s="1" t="s">
        <v>29</v>
      </c>
      <c r="F15" t="e">
        <f t="shared" si="0"/>
        <v>#VALUE!</v>
      </c>
      <c r="G15" t="e">
        <f t="shared" si="1"/>
        <v>#VALUE!</v>
      </c>
      <c r="H15">
        <f t="shared" si="7"/>
        <v>2.0345052083333332E-5</v>
      </c>
      <c r="I15">
        <f t="shared" si="7"/>
        <v>2.0345052083333332E-5</v>
      </c>
      <c r="J15">
        <v>0</v>
      </c>
      <c r="K15" t="e">
        <f>D15-$Q$3</f>
        <v>#VALUE!</v>
      </c>
      <c r="L15" t="e">
        <f>E15-$R$3</f>
        <v>#VALUE!</v>
      </c>
      <c r="M15" t="e">
        <f t="shared" si="2"/>
        <v>#VALUE!</v>
      </c>
      <c r="N15" t="e">
        <f t="shared" si="3"/>
        <v>#VALUE!</v>
      </c>
      <c r="O15" t="e">
        <f t="shared" si="4"/>
        <v>#VALUE!</v>
      </c>
    </row>
    <row r="16" spans="1:22" x14ac:dyDescent="0.3">
      <c r="A16" t="s">
        <v>32</v>
      </c>
      <c r="C16" s="1">
        <f>SUM(C2:C5)</f>
        <v>0.72694022962906291</v>
      </c>
      <c r="F16" s="1">
        <f>SUM(F2:F5)</f>
        <v>-0.39149101087906291</v>
      </c>
      <c r="G16" s="1">
        <f>SUM(G2:G5)</f>
        <v>-1.1364504305544929</v>
      </c>
      <c r="H16">
        <f>SUM(H2:H15)</f>
        <v>0.57965707208648032</v>
      </c>
      <c r="I16">
        <f>SUM(I2:I15)</f>
        <v>2.5098287835165697E-2</v>
      </c>
      <c r="J16">
        <f>SUM(J2:J15)</f>
        <v>0</v>
      </c>
      <c r="M16" s="1">
        <f>SUM(M2:M5)</f>
        <v>0.14133305458957135</v>
      </c>
      <c r="N16" s="1">
        <f>SUM(N2:N5)</f>
        <v>0.75067725108265337</v>
      </c>
      <c r="O16" s="1">
        <f>SUM(O2:O5)</f>
        <v>-0.10454809147352823</v>
      </c>
    </row>
    <row r="21" spans="17:22" x14ac:dyDescent="0.3">
      <c r="Q21" s="1"/>
      <c r="R21" s="3" t="s">
        <v>37</v>
      </c>
      <c r="S21" s="3"/>
      <c r="T21" s="3"/>
    </row>
    <row r="23" spans="17:22" x14ac:dyDescent="0.3">
      <c r="Q23" s="2" t="s">
        <v>38</v>
      </c>
      <c r="R23" s="2"/>
      <c r="S23" s="2"/>
      <c r="T23" s="2"/>
      <c r="U23" s="2"/>
      <c r="V23" s="2"/>
    </row>
    <row r="24" spans="17:22" x14ac:dyDescent="0.3">
      <c r="Q24" s="2"/>
      <c r="R24" s="2"/>
      <c r="S24" s="2"/>
      <c r="T24" s="2"/>
      <c r="U24" s="2"/>
      <c r="V24" s="2"/>
    </row>
    <row r="25" spans="17:22" x14ac:dyDescent="0.3">
      <c r="Q25" s="2"/>
      <c r="R25" s="2"/>
      <c r="S25" s="2"/>
      <c r="T25" s="2"/>
      <c r="U25" s="2"/>
      <c r="V25" s="2"/>
    </row>
  </sheetData>
  <mergeCells count="2">
    <mergeCell ref="Q23:V25"/>
    <mergeCell ref="R21:T2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2021-11-06T15:54:54Z</dcterms:modified>
</cp:coreProperties>
</file>