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C_PC\Documents\GitHub\structures-calc\src\"/>
    </mc:Choice>
  </mc:AlternateContent>
  <xr:revisionPtr revIDLastSave="0" documentId="13_ncr:1_{67AAF9D0-27AA-4C32-B089-8F3DB50719DF}" xr6:coauthVersionLast="47" xr6:coauthVersionMax="47" xr10:uidLastSave="{00000000-0000-0000-0000-000000000000}"/>
  <bookViews>
    <workbookView xWindow="0" yWindow="0" windowWidth="30720" windowHeight="16680" xr2:uid="{F60304DA-B739-4F41-9D99-FD3530222EDB}"/>
  </bookViews>
  <sheets>
    <sheet name="Cross Section 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  <c r="I16" i="1"/>
  <c r="AE3" i="1"/>
  <c r="H16" i="1"/>
  <c r="R15" i="1"/>
  <c r="T15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S9" i="1" s="1"/>
  <c r="Q10" i="1"/>
  <c r="R10" i="1" s="1"/>
  <c r="Q11" i="1"/>
  <c r="R11" i="1" s="1"/>
  <c r="Q12" i="1"/>
  <c r="R12" i="1" s="1"/>
  <c r="Q13" i="1"/>
  <c r="R13" i="1" s="1"/>
  <c r="Q14" i="1"/>
  <c r="R14" i="1" s="1"/>
  <c r="T14" i="1" s="1"/>
  <c r="Q15" i="1"/>
  <c r="Q2" i="1"/>
  <c r="R2" i="1" s="1"/>
  <c r="F1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I6" i="1"/>
  <c r="H6" i="1"/>
  <c r="I5" i="1"/>
  <c r="H5" i="1"/>
  <c r="I4" i="1"/>
  <c r="H4" i="1"/>
  <c r="I3" i="1"/>
  <c r="H3" i="1"/>
  <c r="I2" i="1"/>
  <c r="H2" i="1"/>
  <c r="L3" i="1"/>
  <c r="N3" i="1" s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2" i="1"/>
  <c r="N2" i="1" s="1"/>
  <c r="AF3" i="1"/>
  <c r="C16" i="1"/>
  <c r="G1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D7" i="1"/>
  <c r="D8" i="1"/>
  <c r="D9" i="1"/>
  <c r="D10" i="1"/>
  <c r="D6" i="1"/>
  <c r="E5" i="1"/>
  <c r="D5" i="1"/>
  <c r="E4" i="1"/>
  <c r="D4" i="1"/>
  <c r="D2" i="1"/>
  <c r="D3" i="1"/>
  <c r="E3" i="1"/>
  <c r="E2" i="1"/>
  <c r="C7" i="1"/>
  <c r="C8" i="1"/>
  <c r="C9" i="1"/>
  <c r="C10" i="1"/>
  <c r="C11" i="1"/>
  <c r="C12" i="1"/>
  <c r="C13" i="1"/>
  <c r="C14" i="1"/>
  <c r="C15" i="1"/>
  <c r="C6" i="1"/>
  <c r="C5" i="1"/>
  <c r="C4" i="1"/>
  <c r="C3" i="1"/>
  <c r="C2" i="1"/>
  <c r="T8" i="1" l="1"/>
  <c r="S8" i="1"/>
  <c r="T10" i="1"/>
  <c r="S10" i="1"/>
  <c r="T2" i="1"/>
  <c r="S2" i="1"/>
  <c r="T12" i="1"/>
  <c r="S12" i="1"/>
  <c r="S15" i="1"/>
  <c r="S14" i="1"/>
  <c r="S11" i="1"/>
  <c r="T11" i="1"/>
  <c r="T5" i="1"/>
  <c r="T16" i="1" s="1"/>
  <c r="AF5" i="1" s="1"/>
  <c r="S5" i="1"/>
  <c r="S6" i="1"/>
  <c r="T6" i="1"/>
  <c r="T13" i="1"/>
  <c r="S13" i="1"/>
  <c r="S4" i="1"/>
  <c r="T4" i="1"/>
  <c r="S3" i="1"/>
  <c r="T3" i="1"/>
  <c r="S7" i="1"/>
  <c r="T7" i="1"/>
  <c r="T9" i="1"/>
  <c r="R16" i="1"/>
  <c r="K12" i="1"/>
  <c r="M12" i="1" s="1"/>
  <c r="K13" i="1"/>
  <c r="M13" i="1" s="1"/>
  <c r="K14" i="1"/>
  <c r="K15" i="1"/>
  <c r="K2" i="1"/>
  <c r="K3" i="1"/>
  <c r="K4" i="1"/>
  <c r="M4" i="1" s="1"/>
  <c r="K6" i="1"/>
  <c r="M6" i="1" s="1"/>
  <c r="K9" i="1"/>
  <c r="M9" i="1" s="1"/>
  <c r="K8" i="1"/>
  <c r="M8" i="1" s="1"/>
  <c r="K11" i="1"/>
  <c r="M11" i="1" s="1"/>
  <c r="K5" i="1"/>
  <c r="M5" i="1" s="1"/>
  <c r="K10" i="1"/>
  <c r="M10" i="1" s="1"/>
  <c r="K7" i="1"/>
  <c r="M7" i="1" s="1"/>
  <c r="N16" i="1"/>
  <c r="AG3" i="1" s="1"/>
  <c r="S16" i="1" l="1"/>
  <c r="AE5" i="1" s="1"/>
  <c r="O13" i="1"/>
  <c r="O12" i="1"/>
  <c r="U13" i="1"/>
  <c r="U15" i="1"/>
  <c r="U14" i="1"/>
  <c r="U11" i="1"/>
  <c r="U9" i="1"/>
  <c r="U7" i="1"/>
  <c r="U3" i="1"/>
  <c r="U6" i="1"/>
  <c r="U8" i="1"/>
  <c r="U5" i="1"/>
  <c r="U10" i="1"/>
  <c r="U12" i="1"/>
  <c r="U2" i="1"/>
  <c r="U4" i="1"/>
  <c r="V2" i="1"/>
  <c r="X2" i="1" s="1"/>
  <c r="V5" i="1"/>
  <c r="X5" i="1" s="1"/>
  <c r="V6" i="1"/>
  <c r="X6" i="1" s="1"/>
  <c r="V7" i="1"/>
  <c r="X7" i="1" s="1"/>
  <c r="V11" i="1"/>
  <c r="X11" i="1" s="1"/>
  <c r="V8" i="1"/>
  <c r="X8" i="1" s="1"/>
  <c r="V9" i="1"/>
  <c r="X9" i="1" s="1"/>
  <c r="V10" i="1"/>
  <c r="X10" i="1" s="1"/>
  <c r="V12" i="1"/>
  <c r="X12" i="1" s="1"/>
  <c r="V13" i="1"/>
  <c r="X13" i="1" s="1"/>
  <c r="V14" i="1"/>
  <c r="X14" i="1" s="1"/>
  <c r="V3" i="1"/>
  <c r="X3" i="1" s="1"/>
  <c r="V15" i="1"/>
  <c r="X15" i="1" s="1"/>
  <c r="V4" i="1"/>
  <c r="X4" i="1" s="1"/>
  <c r="O4" i="1"/>
  <c r="O10" i="1"/>
  <c r="O5" i="1"/>
  <c r="O3" i="1"/>
  <c r="M3" i="1"/>
  <c r="O6" i="1"/>
  <c r="O7" i="1"/>
  <c r="O8" i="1"/>
  <c r="O9" i="1"/>
  <c r="O2" i="1"/>
  <c r="M2" i="1"/>
  <c r="M16" i="1" s="1"/>
  <c r="AH3" i="1" s="1"/>
  <c r="M15" i="1"/>
  <c r="O15" i="1"/>
  <c r="M14" i="1"/>
  <c r="O14" i="1"/>
  <c r="O11" i="1"/>
  <c r="W4" i="1" l="1"/>
  <c r="Y4" i="1"/>
  <c r="W3" i="1"/>
  <c r="Y3" i="1"/>
  <c r="W7" i="1"/>
  <c r="Y7" i="1"/>
  <c r="W9" i="1"/>
  <c r="Y9" i="1"/>
  <c r="W11" i="1"/>
  <c r="Y11" i="1"/>
  <c r="X16" i="1"/>
  <c r="AG5" i="1" s="1"/>
  <c r="W12" i="1"/>
  <c r="Y12" i="1"/>
  <c r="W14" i="1"/>
  <c r="Y14" i="1"/>
  <c r="W10" i="1"/>
  <c r="Y10" i="1"/>
  <c r="W8" i="1"/>
  <c r="Y8" i="1"/>
  <c r="Y15" i="1"/>
  <c r="W15" i="1"/>
  <c r="Y2" i="1"/>
  <c r="W2" i="1"/>
  <c r="W5" i="1"/>
  <c r="Y5" i="1"/>
  <c r="W6" i="1"/>
  <c r="Y6" i="1"/>
  <c r="O16" i="1"/>
  <c r="AI3" i="1" s="1"/>
  <c r="Y13" i="1"/>
  <c r="W13" i="1"/>
  <c r="AJ3" i="1"/>
  <c r="W16" i="1" l="1"/>
  <c r="AH5" i="1" s="1"/>
  <c r="Y16" i="1"/>
  <c r="AI5" i="1" s="1"/>
  <c r="AJ5" i="1" l="1"/>
</calcChain>
</file>

<file path=xl/sharedStrings.xml><?xml version="1.0" encoding="utf-8"?>
<sst xmlns="http://schemas.openxmlformats.org/spreadsheetml/2006/main" count="95" uniqueCount="63">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</sst>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 vertical="center" wrapText="1"/>
    </xf>
    <xf numFmtId="0" fontId="0" fillId="4" borderId="0" xfId="0" applyFill="1"/>
    <xf numFmtId="0" fontId="0" fillId="0" borderId="0" xfId="0" quotePrefix="1"/>
    <xf numFmtId="0" fontId="0" fillId="0" borderId="0" xfId="0" quotePrefix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16</xdr:row>
      <xdr:rowOff>129540</xdr:rowOff>
    </xdr:from>
    <xdr:to>
      <xdr:col>7</xdr:col>
      <xdr:colOff>617695</xdr:colOff>
      <xdr:row>39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16</xdr:row>
      <xdr:rowOff>129541</xdr:rowOff>
    </xdr:from>
    <xdr:to>
      <xdr:col>15</xdr:col>
      <xdr:colOff>167640</xdr:colOff>
      <xdr:row>39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2326-F393-4F18-B450-8E22F40B5680}">
  <dimension ref="A1:AJ25"/>
  <sheetViews>
    <sheetView tabSelected="1" workbookViewId="0">
      <selection activeCell="AD2" sqref="AD2"/>
    </sheetView>
  </sheetViews>
  <sheetFormatPr defaultRowHeight="14.4" x14ac:dyDescent="0.3"/>
  <cols>
    <col min="1" max="1" width="16.5546875" bestFit="1" customWidth="1"/>
    <col min="2" max="2" width="9.5546875" bestFit="1" customWidth="1"/>
    <col min="4" max="4" width="10.77734375" bestFit="1" customWidth="1"/>
    <col min="5" max="5" width="9.77734375" bestFit="1" customWidth="1"/>
    <col min="8" max="9" width="12" bestFit="1" customWidth="1"/>
    <col min="13" max="13" width="11.6640625" bestFit="1" customWidth="1"/>
    <col min="14" max="14" width="11.5546875" bestFit="1" customWidth="1"/>
    <col min="15" max="15" width="18.77734375" bestFit="1" customWidth="1"/>
    <col min="23" max="23" width="12.6640625" bestFit="1" customWidth="1"/>
    <col min="24" max="24" width="12.44140625" bestFit="1" customWidth="1"/>
    <col min="25" max="26" width="18.77734375" bestFit="1" customWidth="1"/>
    <col min="27" max="27" width="19.21875" bestFit="1" customWidth="1"/>
    <col min="28" max="28" width="12.77734375" bestFit="1" customWidth="1"/>
    <col min="29" max="29" width="21.5546875" bestFit="1" customWidth="1"/>
  </cols>
  <sheetData>
    <row r="1" spans="1:36" x14ac:dyDescent="0.3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60</v>
      </c>
    </row>
    <row r="2" spans="1:36" x14ac:dyDescent="0.3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>D2-$AE$3</f>
        <v>0.56979635487546165</v>
      </c>
      <c r="L2">
        <f>E2-$AF$3</f>
        <v>-0.31166592625587453</v>
      </c>
      <c r="M2">
        <f>C2*K2^2</f>
        <v>7.6094035788131953E-2</v>
      </c>
      <c r="N2">
        <f>C2*L2^2</f>
        <v>2.2766167872405988E-2</v>
      </c>
      <c r="O2">
        <f>C2*K2*L2</f>
        <v>-4.1621744231128535E-2</v>
      </c>
      <c r="P2">
        <v>255</v>
      </c>
      <c r="Q2">
        <f>P2/$AE$7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>D2-$AE$5</f>
        <v>0.55631911859611249</v>
      </c>
      <c r="V2">
        <f>E2-$AF$5</f>
        <v>-0.21897636946224064</v>
      </c>
      <c r="W2">
        <f>C2*U2^2</f>
        <v>7.253694415208331E-2</v>
      </c>
      <c r="X2">
        <f>C2*V2^2</f>
        <v>1.1238433683483684E-2</v>
      </c>
      <c r="Y2">
        <f>C2*U2*V2</f>
        <v>-2.8551736137330561E-2</v>
      </c>
      <c r="Z2">
        <v>1.47</v>
      </c>
      <c r="AA2">
        <v>3</v>
      </c>
      <c r="AB2">
        <v>0.35</v>
      </c>
      <c r="AC2">
        <v>5.6</v>
      </c>
      <c r="AE2" t="s">
        <v>30</v>
      </c>
      <c r="AF2" t="s">
        <v>31</v>
      </c>
      <c r="AG2" t="s">
        <v>5</v>
      </c>
      <c r="AH2" t="s">
        <v>6</v>
      </c>
      <c r="AI2" t="s">
        <v>7</v>
      </c>
      <c r="AJ2" t="s">
        <v>35</v>
      </c>
    </row>
    <row r="3" spans="1:36" x14ac:dyDescent="0.3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-SQRT(1+3.75^2)/2*COS(ATAN(1/3.75))</f>
        <v>-1.875</v>
      </c>
      <c r="F3">
        <f t="shared" ref="F3:F15" si="0">C3*D3</f>
        <v>-0.24256522962906288</v>
      </c>
      <c r="G3">
        <f t="shared" ref="G3:G15" si="1">C3*E3</f>
        <v>-0.45480980555449291</v>
      </c>
      <c r="H3">
        <f>((1/16)*(SQRT(1+3.75^2)^3))/12</f>
        <v>0.3044698976073133</v>
      </c>
      <c r="I3">
        <f>(SQRT(1+3.75^2)*(1/16)^3)/12</f>
        <v>7.8960035686543906E-5</v>
      </c>
      <c r="J3">
        <v>0</v>
      </c>
      <c r="K3">
        <f>D3-$AE$3</f>
        <v>-0.46145364512453835</v>
      </c>
      <c r="L3">
        <f>E3-$AF$3</f>
        <v>-0.31166592625587453</v>
      </c>
      <c r="M3">
        <f t="shared" ref="M3:M15" si="2">C3*K3^2</f>
        <v>5.1651710612609501E-2</v>
      </c>
      <c r="N3">
        <f t="shared" ref="N3:N15" si="3">C3*L3^2</f>
        <v>2.3561731147707529E-2</v>
      </c>
      <c r="O3">
        <f t="shared" ref="O3:O15" si="4">C3*K3*L3</f>
        <v>3.4885580384644552E-2</v>
      </c>
      <c r="P3">
        <v>255</v>
      </c>
      <c r="Q3">
        <f>P3/$AE$7</f>
        <v>0.1275</v>
      </c>
      <c r="R3">
        <f t="shared" ref="R3:R15" si="5">Q3*C3</f>
        <v>3.0927066777705518E-2</v>
      </c>
      <c r="S3">
        <f t="shared" ref="S3:S15" si="6">R3*D3</f>
        <v>-3.0927066777705518E-2</v>
      </c>
      <c r="T3">
        <f t="shared" ref="T3:T15" si="7">R3*E3</f>
        <v>-5.7988250208197846E-2</v>
      </c>
      <c r="U3">
        <f>D3-$AE$5</f>
        <v>-0.47493088140388751</v>
      </c>
      <c r="V3">
        <f>E3-$AF$5</f>
        <v>-0.21897636946224064</v>
      </c>
      <c r="W3">
        <f t="shared" ref="W3:W15" si="8">C3*U3^2</f>
        <v>5.4712853614152887E-2</v>
      </c>
      <c r="X3">
        <f t="shared" ref="X3:X15" si="9">C3*V3^2</f>
        <v>1.163116052098225E-2</v>
      </c>
      <c r="Y3">
        <f t="shared" ref="Y3:Y15" si="10">C3*U3*V3</f>
        <v>2.5226454030386754E-2</v>
      </c>
      <c r="Z3">
        <v>1.47</v>
      </c>
      <c r="AA3">
        <v>3</v>
      </c>
      <c r="AB3">
        <v>0.35</v>
      </c>
      <c r="AC3">
        <v>5.6</v>
      </c>
      <c r="AE3">
        <f>F16/C16</f>
        <v>-0.53854635487546165</v>
      </c>
      <c r="AF3">
        <f>G16/C16</f>
        <v>-1.5633340737441255</v>
      </c>
      <c r="AG3">
        <f>H16+N16</f>
        <v>1.3301308726482999</v>
      </c>
      <c r="AH3">
        <f>I16+M16</f>
        <v>0.16622789190390372</v>
      </c>
      <c r="AI3">
        <f>J16+O16</f>
        <v>-0.10454809147352823</v>
      </c>
      <c r="AJ3">
        <f>(AG3*AH3)-AI3^2</f>
        <v>0.21017454748586947</v>
      </c>
    </row>
    <row r="4" spans="1:36" x14ac:dyDescent="0.3">
      <c r="A4" t="s">
        <v>14</v>
      </c>
      <c r="B4">
        <v>3</v>
      </c>
      <c r="C4">
        <f>1.5*0.125</f>
        <v>0.1875</v>
      </c>
      <c r="D4">
        <f>-1.5/2</f>
        <v>-0.75</v>
      </c>
      <c r="E4">
        <f>-1/16</f>
        <v>-6.25E-2</v>
      </c>
      <c r="F4">
        <f t="shared" si="0"/>
        <v>-0.140625</v>
      </c>
      <c r="G4">
        <f t="shared" si="1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>D4-$AE$3</f>
        <v>-0.21145364512453835</v>
      </c>
      <c r="L4">
        <f>E4-$AF$3</f>
        <v>1.5008340737441255</v>
      </c>
      <c r="M4">
        <f t="shared" si="2"/>
        <v>8.3836207568351619E-3</v>
      </c>
      <c r="N4">
        <f t="shared" si="3"/>
        <v>0.42234429692088504</v>
      </c>
      <c r="O4">
        <f t="shared" si="4"/>
        <v>-5.9504406678807284E-2</v>
      </c>
      <c r="P4">
        <v>155</v>
      </c>
      <c r="Q4">
        <f>P4/$AE$7</f>
        <v>7.7499999999999999E-2</v>
      </c>
      <c r="R4">
        <f t="shared" si="5"/>
        <v>1.4531249999999999E-2</v>
      </c>
      <c r="S4">
        <f t="shared" si="6"/>
        <v>-1.08984375E-2</v>
      </c>
      <c r="T4">
        <f t="shared" si="7"/>
        <v>-9.0820312499999994E-4</v>
      </c>
      <c r="U4">
        <f>D4-$AE$5</f>
        <v>-0.22493088140388751</v>
      </c>
      <c r="V4">
        <f>E4-$AF$5</f>
        <v>1.5935236305377594</v>
      </c>
      <c r="W4">
        <f t="shared" si="8"/>
        <v>9.4863565142118203E-3</v>
      </c>
      <c r="X4">
        <f t="shared" si="9"/>
        <v>0.4761220427029203</v>
      </c>
      <c r="Y4">
        <f t="shared" si="10"/>
        <v>-6.7206126516521442E-2</v>
      </c>
      <c r="Z4">
        <v>0.63</v>
      </c>
      <c r="AA4">
        <v>1.46</v>
      </c>
      <c r="AB4">
        <v>0.35</v>
      </c>
      <c r="AC4">
        <v>5.3</v>
      </c>
      <c r="AE4" t="s">
        <v>44</v>
      </c>
      <c r="AF4" t="s">
        <v>45</v>
      </c>
      <c r="AG4" t="s">
        <v>46</v>
      </c>
      <c r="AH4" t="s">
        <v>47</v>
      </c>
      <c r="AI4" t="s">
        <v>48</v>
      </c>
      <c r="AJ4" t="s">
        <v>49</v>
      </c>
    </row>
    <row r="5" spans="1:36" x14ac:dyDescent="0.3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0"/>
        <v>-1.5625E-2</v>
      </c>
      <c r="G5">
        <f t="shared" si="1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>D5-$AE$3</f>
        <v>0.28854635487546165</v>
      </c>
      <c r="L5">
        <f>E5-$AF$3</f>
        <v>-2.1241659262558743</v>
      </c>
      <c r="M5">
        <f t="shared" si="2"/>
        <v>5.2036874319947406E-3</v>
      </c>
      <c r="N5">
        <f t="shared" si="3"/>
        <v>0.2820050551416548</v>
      </c>
      <c r="O5">
        <f t="shared" si="4"/>
        <v>-3.8307520948236952E-2</v>
      </c>
      <c r="P5">
        <v>155</v>
      </c>
      <c r="Q5">
        <f>P5/$AE$7</f>
        <v>7.7499999999999999E-2</v>
      </c>
      <c r="R5">
        <f t="shared" si="5"/>
        <v>4.84375E-3</v>
      </c>
      <c r="S5">
        <f t="shared" si="6"/>
        <v>-1.2109375E-3</v>
      </c>
      <c r="T5">
        <f t="shared" si="7"/>
        <v>-1.7861328124999999E-2</v>
      </c>
      <c r="U5">
        <f>D5-$AE$5</f>
        <v>0.27506911859611249</v>
      </c>
      <c r="V5">
        <f>E5-$AF$5</f>
        <v>-2.0314763694622409</v>
      </c>
      <c r="W5">
        <f t="shared" si="8"/>
        <v>4.7289387503276379E-3</v>
      </c>
      <c r="X5">
        <f t="shared" si="9"/>
        <v>0.25793101498021792</v>
      </c>
      <c r="Y5">
        <f t="shared" si="10"/>
        <v>-3.4924775899800573E-2</v>
      </c>
      <c r="Z5">
        <v>0.63</v>
      </c>
      <c r="AA5">
        <v>1.46</v>
      </c>
      <c r="AB5">
        <v>0.35</v>
      </c>
      <c r="AC5">
        <v>5.3</v>
      </c>
      <c r="AE5">
        <f>S16/R16</f>
        <v>-0.52506911859611249</v>
      </c>
      <c r="AF5">
        <f>T16/R16</f>
        <v>-1.6560236305377594</v>
      </c>
      <c r="AG5">
        <f>H16+X16</f>
        <v>1.3363762734532507</v>
      </c>
      <c r="AH5">
        <f>I16+W16</f>
        <v>0.16635993034510801</v>
      </c>
      <c r="AI5">
        <f>J16+Y16</f>
        <v>-0.10545618452326581</v>
      </c>
      <c r="AJ5">
        <f>(AG5*AH5)-AI5^2</f>
        <v>0.21119845691233272</v>
      </c>
    </row>
    <row r="6" spans="1:36" x14ac:dyDescent="0.3">
      <c r="A6" t="s">
        <v>16</v>
      </c>
      <c r="B6">
        <v>5</v>
      </c>
      <c r="C6">
        <f>0.125*0.125</f>
        <v>1.5625E-2</v>
      </c>
      <c r="D6">
        <f>(1/16)+(1/8)/2</f>
        <v>0.125</v>
      </c>
      <c r="E6" s="1" t="s">
        <v>29</v>
      </c>
      <c r="F6">
        <f t="shared" si="0"/>
        <v>1.953125E-3</v>
      </c>
      <c r="G6" t="e">
        <f t="shared" si="1"/>
        <v>#VALUE!</v>
      </c>
      <c r="H6">
        <f>((1/8)^4)/12</f>
        <v>2.0345052083333332E-5</v>
      </c>
      <c r="I6">
        <f>((1/8)^4)/12</f>
        <v>2.0345052083333332E-5</v>
      </c>
      <c r="J6">
        <v>0</v>
      </c>
      <c r="K6">
        <f>D6-$AE$3</f>
        <v>0.66354635487546165</v>
      </c>
      <c r="L6" t="e">
        <f>E6-$AF$3</f>
        <v>#VALUE!</v>
      </c>
      <c r="M6">
        <f t="shared" si="2"/>
        <v>6.8795900791955014E-3</v>
      </c>
      <c r="N6" t="e">
        <f t="shared" si="3"/>
        <v>#VALUE!</v>
      </c>
      <c r="O6" t="e">
        <f t="shared" si="4"/>
        <v>#VALUE!</v>
      </c>
      <c r="P6">
        <v>1130</v>
      </c>
      <c r="Q6">
        <f>P6/$AE$7</f>
        <v>0.56499999999999995</v>
      </c>
      <c r="R6">
        <f t="shared" si="5"/>
        <v>8.8281249999999992E-3</v>
      </c>
      <c r="S6">
        <f t="shared" si="6"/>
        <v>1.1035156249999999E-3</v>
      </c>
      <c r="T6" t="e">
        <f t="shared" si="7"/>
        <v>#VALUE!</v>
      </c>
      <c r="U6">
        <f>D6-$AE$5</f>
        <v>0.65006911859611249</v>
      </c>
      <c r="V6" t="e">
        <f>E6-$AF$5</f>
        <v>#VALUE!</v>
      </c>
      <c r="W6">
        <f t="shared" si="8"/>
        <v>6.602966546130103E-3</v>
      </c>
      <c r="X6" t="e">
        <f t="shared" si="9"/>
        <v>#VALUE!</v>
      </c>
      <c r="Y6" t="e">
        <f t="shared" si="10"/>
        <v>#VALUE!</v>
      </c>
      <c r="Z6">
        <v>7.8</v>
      </c>
      <c r="AA6">
        <v>7.8</v>
      </c>
      <c r="AB6" t="s">
        <v>62</v>
      </c>
      <c r="AC6" t="s">
        <v>61</v>
      </c>
      <c r="AE6" t="s">
        <v>39</v>
      </c>
    </row>
    <row r="7" spans="1:36" x14ac:dyDescent="0.3">
      <c r="A7" t="s">
        <v>17</v>
      </c>
      <c r="B7">
        <v>6</v>
      </c>
      <c r="C7">
        <f t="shared" ref="C7:C15" si="11">0.125*0.125</f>
        <v>1.5625E-2</v>
      </c>
      <c r="D7">
        <f t="shared" ref="D7:D10" si="12">(1/16)+(1/8)/2</f>
        <v>0.125</v>
      </c>
      <c r="E7" s="1" t="s">
        <v>29</v>
      </c>
      <c r="F7">
        <f t="shared" si="0"/>
        <v>1.953125E-3</v>
      </c>
      <c r="G7" t="e">
        <f t="shared" si="1"/>
        <v>#VALUE!</v>
      </c>
      <c r="H7">
        <f t="shared" ref="H7:I15" si="13">((1/8)^4)/12</f>
        <v>2.0345052083333332E-5</v>
      </c>
      <c r="I7">
        <f t="shared" si="13"/>
        <v>2.0345052083333332E-5</v>
      </c>
      <c r="J7">
        <v>0</v>
      </c>
      <c r="K7">
        <f>D7-$AE$3</f>
        <v>0.66354635487546165</v>
      </c>
      <c r="L7" t="e">
        <f>E7-$AF$3</f>
        <v>#VALUE!</v>
      </c>
      <c r="M7">
        <f t="shared" si="2"/>
        <v>6.8795900791955014E-3</v>
      </c>
      <c r="N7" t="e">
        <f t="shared" si="3"/>
        <v>#VALUE!</v>
      </c>
      <c r="O7" t="e">
        <f t="shared" si="4"/>
        <v>#VALUE!</v>
      </c>
      <c r="P7">
        <v>1130</v>
      </c>
      <c r="Q7">
        <f>P7/$AE$7</f>
        <v>0.56499999999999995</v>
      </c>
      <c r="R7">
        <f t="shared" si="5"/>
        <v>8.8281249999999992E-3</v>
      </c>
      <c r="S7">
        <f t="shared" si="6"/>
        <v>1.1035156249999999E-3</v>
      </c>
      <c r="T7" t="e">
        <f t="shared" si="7"/>
        <v>#VALUE!</v>
      </c>
      <c r="U7">
        <f>D7-$AE$5</f>
        <v>0.65006911859611249</v>
      </c>
      <c r="V7" t="e">
        <f>E7-$AF$5</f>
        <v>#VALUE!</v>
      </c>
      <c r="W7">
        <f t="shared" si="8"/>
        <v>6.602966546130103E-3</v>
      </c>
      <c r="X7" t="e">
        <f t="shared" si="9"/>
        <v>#VALUE!</v>
      </c>
      <c r="Y7" t="e">
        <f t="shared" si="10"/>
        <v>#VALUE!</v>
      </c>
      <c r="Z7">
        <v>7.8</v>
      </c>
      <c r="AA7">
        <v>7.8</v>
      </c>
      <c r="AB7" t="s">
        <v>62</v>
      </c>
      <c r="AC7" t="s">
        <v>61</v>
      </c>
      <c r="AE7">
        <v>2000</v>
      </c>
    </row>
    <row r="8" spans="1:36" x14ac:dyDescent="0.3">
      <c r="A8" t="s">
        <v>18</v>
      </c>
      <c r="B8">
        <v>7</v>
      </c>
      <c r="C8">
        <f t="shared" si="11"/>
        <v>1.5625E-2</v>
      </c>
      <c r="D8">
        <f t="shared" si="12"/>
        <v>0.125</v>
      </c>
      <c r="E8" s="1" t="s">
        <v>29</v>
      </c>
      <c r="F8">
        <f t="shared" si="0"/>
        <v>1.953125E-3</v>
      </c>
      <c r="G8" t="e">
        <f t="shared" si="1"/>
        <v>#VALUE!</v>
      </c>
      <c r="H8">
        <f t="shared" si="13"/>
        <v>2.0345052083333332E-5</v>
      </c>
      <c r="I8">
        <f t="shared" si="13"/>
        <v>2.0345052083333332E-5</v>
      </c>
      <c r="J8">
        <v>0</v>
      </c>
      <c r="K8">
        <f>D8-$AE$3</f>
        <v>0.66354635487546165</v>
      </c>
      <c r="L8" t="e">
        <f>E8-$AF$3</f>
        <v>#VALUE!</v>
      </c>
      <c r="M8">
        <f t="shared" si="2"/>
        <v>6.8795900791955014E-3</v>
      </c>
      <c r="N8" t="e">
        <f t="shared" si="3"/>
        <v>#VALUE!</v>
      </c>
      <c r="O8" t="e">
        <f t="shared" si="4"/>
        <v>#VALUE!</v>
      </c>
      <c r="P8">
        <v>1130</v>
      </c>
      <c r="Q8">
        <f>P8/$AE$7</f>
        <v>0.56499999999999995</v>
      </c>
      <c r="R8">
        <f t="shared" si="5"/>
        <v>8.8281249999999992E-3</v>
      </c>
      <c r="S8">
        <f t="shared" si="6"/>
        <v>1.1035156249999999E-3</v>
      </c>
      <c r="T8" t="e">
        <f t="shared" si="7"/>
        <v>#VALUE!</v>
      </c>
      <c r="U8">
        <f>D8-$AE$5</f>
        <v>0.65006911859611249</v>
      </c>
      <c r="V8" t="e">
        <f>E8-$AF$5</f>
        <v>#VALUE!</v>
      </c>
      <c r="W8">
        <f t="shared" si="8"/>
        <v>6.602966546130103E-3</v>
      </c>
      <c r="X8" t="e">
        <f t="shared" si="9"/>
        <v>#VALUE!</v>
      </c>
      <c r="Y8" t="e">
        <f t="shared" si="10"/>
        <v>#VALUE!</v>
      </c>
      <c r="Z8">
        <v>7.8</v>
      </c>
      <c r="AA8">
        <v>7.8</v>
      </c>
      <c r="AB8" t="s">
        <v>62</v>
      </c>
      <c r="AC8" t="s">
        <v>61</v>
      </c>
    </row>
    <row r="9" spans="1:36" x14ac:dyDescent="0.3">
      <c r="A9" t="s">
        <v>19</v>
      </c>
      <c r="B9">
        <v>8</v>
      </c>
      <c r="C9">
        <f t="shared" si="11"/>
        <v>1.5625E-2</v>
      </c>
      <c r="D9">
        <f t="shared" si="12"/>
        <v>0.125</v>
      </c>
      <c r="E9" s="1" t="s">
        <v>29</v>
      </c>
      <c r="F9">
        <f t="shared" si="0"/>
        <v>1.953125E-3</v>
      </c>
      <c r="G9" t="e">
        <f t="shared" si="1"/>
        <v>#VALUE!</v>
      </c>
      <c r="H9">
        <f t="shared" si="13"/>
        <v>2.0345052083333332E-5</v>
      </c>
      <c r="I9">
        <f t="shared" si="13"/>
        <v>2.0345052083333332E-5</v>
      </c>
      <c r="J9">
        <v>0</v>
      </c>
      <c r="K9">
        <f>D9-$AE$3</f>
        <v>0.66354635487546165</v>
      </c>
      <c r="L9" t="e">
        <f>E9-$AF$3</f>
        <v>#VALUE!</v>
      </c>
      <c r="M9">
        <f t="shared" si="2"/>
        <v>6.8795900791955014E-3</v>
      </c>
      <c r="N9" t="e">
        <f t="shared" si="3"/>
        <v>#VALUE!</v>
      </c>
      <c r="O9" t="e">
        <f t="shared" si="4"/>
        <v>#VALUE!</v>
      </c>
      <c r="P9">
        <v>1130</v>
      </c>
      <c r="Q9">
        <f>P9/$AE$7</f>
        <v>0.56499999999999995</v>
      </c>
      <c r="R9">
        <f t="shared" si="5"/>
        <v>8.8281249999999992E-3</v>
      </c>
      <c r="S9">
        <f t="shared" si="6"/>
        <v>1.1035156249999999E-3</v>
      </c>
      <c r="T9" t="e">
        <f t="shared" si="7"/>
        <v>#VALUE!</v>
      </c>
      <c r="U9">
        <f>D9-$AE$5</f>
        <v>0.65006911859611249</v>
      </c>
      <c r="V9" t="e">
        <f>E9-$AF$5</f>
        <v>#VALUE!</v>
      </c>
      <c r="W9">
        <f t="shared" si="8"/>
        <v>6.602966546130103E-3</v>
      </c>
      <c r="X9" t="e">
        <f t="shared" si="9"/>
        <v>#VALUE!</v>
      </c>
      <c r="Y9" t="e">
        <f t="shared" si="10"/>
        <v>#VALUE!</v>
      </c>
      <c r="Z9">
        <v>7.8</v>
      </c>
      <c r="AA9">
        <v>7.8</v>
      </c>
      <c r="AB9" t="s">
        <v>62</v>
      </c>
      <c r="AC9" t="s">
        <v>61</v>
      </c>
    </row>
    <row r="10" spans="1:36" x14ac:dyDescent="0.3">
      <c r="A10" t="s">
        <v>20</v>
      </c>
      <c r="B10">
        <v>9</v>
      </c>
      <c r="C10">
        <f t="shared" si="11"/>
        <v>1.5625E-2</v>
      </c>
      <c r="D10">
        <f t="shared" si="12"/>
        <v>0.125</v>
      </c>
      <c r="E10" s="1" t="s">
        <v>29</v>
      </c>
      <c r="F10">
        <f t="shared" si="0"/>
        <v>1.953125E-3</v>
      </c>
      <c r="G10" t="e">
        <f t="shared" si="1"/>
        <v>#VALUE!</v>
      </c>
      <c r="H10">
        <f t="shared" si="13"/>
        <v>2.0345052083333332E-5</v>
      </c>
      <c r="I10">
        <f t="shared" si="13"/>
        <v>2.0345052083333332E-5</v>
      </c>
      <c r="J10">
        <v>0</v>
      </c>
      <c r="K10">
        <f>D10-$AE$3</f>
        <v>0.66354635487546165</v>
      </c>
      <c r="L10" t="e">
        <f>E10-$AF$3</f>
        <v>#VALUE!</v>
      </c>
      <c r="M10">
        <f t="shared" si="2"/>
        <v>6.8795900791955014E-3</v>
      </c>
      <c r="N10" t="e">
        <f t="shared" si="3"/>
        <v>#VALUE!</v>
      </c>
      <c r="O10" t="e">
        <f t="shared" si="4"/>
        <v>#VALUE!</v>
      </c>
      <c r="P10">
        <v>1130</v>
      </c>
      <c r="Q10">
        <f>P10/$AE$7</f>
        <v>0.56499999999999995</v>
      </c>
      <c r="R10">
        <f t="shared" si="5"/>
        <v>8.8281249999999992E-3</v>
      </c>
      <c r="S10">
        <f t="shared" si="6"/>
        <v>1.1035156249999999E-3</v>
      </c>
      <c r="T10" t="e">
        <f t="shared" si="7"/>
        <v>#VALUE!</v>
      </c>
      <c r="U10">
        <f>D10-$AE$5</f>
        <v>0.65006911859611249</v>
      </c>
      <c r="V10" t="e">
        <f>E10-$AF$5</f>
        <v>#VALUE!</v>
      </c>
      <c r="W10">
        <f t="shared" si="8"/>
        <v>6.602966546130103E-3</v>
      </c>
      <c r="X10" t="e">
        <f t="shared" si="9"/>
        <v>#VALUE!</v>
      </c>
      <c r="Y10" t="e">
        <f t="shared" si="10"/>
        <v>#VALUE!</v>
      </c>
      <c r="Z10">
        <v>7.8</v>
      </c>
      <c r="AA10">
        <v>7.8</v>
      </c>
      <c r="AB10" t="s">
        <v>62</v>
      </c>
      <c r="AC10" t="s">
        <v>61</v>
      </c>
    </row>
    <row r="11" spans="1:36" x14ac:dyDescent="0.3">
      <c r="A11" t="s">
        <v>21</v>
      </c>
      <c r="B11">
        <v>10</v>
      </c>
      <c r="C11">
        <f t="shared" si="11"/>
        <v>1.5625E-2</v>
      </c>
      <c r="D11" s="1" t="s">
        <v>29</v>
      </c>
      <c r="E11" s="1" t="s">
        <v>29</v>
      </c>
      <c r="F11" t="e">
        <f t="shared" si="0"/>
        <v>#VALUE!</v>
      </c>
      <c r="G11" t="e">
        <f t="shared" si="1"/>
        <v>#VALUE!</v>
      </c>
      <c r="H11">
        <f t="shared" si="13"/>
        <v>2.0345052083333332E-5</v>
      </c>
      <c r="I11">
        <f t="shared" si="13"/>
        <v>2.0345052083333332E-5</v>
      </c>
      <c r="J11">
        <v>0</v>
      </c>
      <c r="K11" t="e">
        <f>D11-$AE$3</f>
        <v>#VALUE!</v>
      </c>
      <c r="L11" t="e">
        <f>E11-$AF$3</f>
        <v>#VALUE!</v>
      </c>
      <c r="M11" t="e">
        <f t="shared" si="2"/>
        <v>#VALUE!</v>
      </c>
      <c r="N11" t="e">
        <f t="shared" si="3"/>
        <v>#VALUE!</v>
      </c>
      <c r="O11" t="e">
        <f t="shared" si="4"/>
        <v>#VALUE!</v>
      </c>
      <c r="P11">
        <v>1130</v>
      </c>
      <c r="Q11">
        <f>P11/$AE$7</f>
        <v>0.56499999999999995</v>
      </c>
      <c r="R11">
        <f t="shared" si="5"/>
        <v>8.8281249999999992E-3</v>
      </c>
      <c r="S11" t="e">
        <f t="shared" si="6"/>
        <v>#VALUE!</v>
      </c>
      <c r="T11" t="e">
        <f t="shared" si="7"/>
        <v>#VALUE!</v>
      </c>
      <c r="U11" t="e">
        <f>D11-$AE$5</f>
        <v>#VALUE!</v>
      </c>
      <c r="V11" t="e">
        <f>E11-$AF$5</f>
        <v>#VALUE!</v>
      </c>
      <c r="W11" t="e">
        <f t="shared" si="8"/>
        <v>#VALUE!</v>
      </c>
      <c r="X11" t="e">
        <f t="shared" si="9"/>
        <v>#VALUE!</v>
      </c>
      <c r="Y11" t="e">
        <f t="shared" si="10"/>
        <v>#VALUE!</v>
      </c>
      <c r="Z11">
        <v>7.8</v>
      </c>
      <c r="AA11">
        <v>7.8</v>
      </c>
      <c r="AB11" t="s">
        <v>62</v>
      </c>
      <c r="AC11" t="s">
        <v>61</v>
      </c>
    </row>
    <row r="12" spans="1:36" x14ac:dyDescent="0.3">
      <c r="A12" t="s">
        <v>22</v>
      </c>
      <c r="B12">
        <v>11</v>
      </c>
      <c r="C12">
        <f t="shared" si="11"/>
        <v>1.5625E-2</v>
      </c>
      <c r="D12" s="1" t="s">
        <v>29</v>
      </c>
      <c r="E12" s="1" t="s">
        <v>29</v>
      </c>
      <c r="F12" t="e">
        <f t="shared" si="0"/>
        <v>#VALUE!</v>
      </c>
      <c r="G12" t="e">
        <f t="shared" si="1"/>
        <v>#VALUE!</v>
      </c>
      <c r="H12">
        <f t="shared" si="13"/>
        <v>2.0345052083333332E-5</v>
      </c>
      <c r="I12">
        <f t="shared" si="13"/>
        <v>2.0345052083333332E-5</v>
      </c>
      <c r="J12">
        <v>0</v>
      </c>
      <c r="K12" t="e">
        <f>D12-$AE$3</f>
        <v>#VALUE!</v>
      </c>
      <c r="L12" t="e">
        <f>E12-$AF$3</f>
        <v>#VALUE!</v>
      </c>
      <c r="M12" t="e">
        <f t="shared" si="2"/>
        <v>#VALUE!</v>
      </c>
      <c r="N12" t="e">
        <f t="shared" si="3"/>
        <v>#VALUE!</v>
      </c>
      <c r="O12" t="e">
        <f t="shared" si="4"/>
        <v>#VALUE!</v>
      </c>
      <c r="P12">
        <v>1130</v>
      </c>
      <c r="Q12">
        <f>P12/$AE$7</f>
        <v>0.56499999999999995</v>
      </c>
      <c r="R12">
        <f t="shared" si="5"/>
        <v>8.8281249999999992E-3</v>
      </c>
      <c r="S12" t="e">
        <f t="shared" si="6"/>
        <v>#VALUE!</v>
      </c>
      <c r="T12" t="e">
        <f t="shared" si="7"/>
        <v>#VALUE!</v>
      </c>
      <c r="U12" t="e">
        <f>D12-$AE$5</f>
        <v>#VALUE!</v>
      </c>
      <c r="V12" t="e">
        <f>E12-$AF$5</f>
        <v>#VALUE!</v>
      </c>
      <c r="W12" t="e">
        <f t="shared" si="8"/>
        <v>#VALUE!</v>
      </c>
      <c r="X12" t="e">
        <f t="shared" si="9"/>
        <v>#VALUE!</v>
      </c>
      <c r="Y12" t="e">
        <f t="shared" si="10"/>
        <v>#VALUE!</v>
      </c>
      <c r="Z12">
        <v>7.8</v>
      </c>
      <c r="AA12">
        <v>7.8</v>
      </c>
      <c r="AB12" t="s">
        <v>62</v>
      </c>
      <c r="AC12" t="s">
        <v>61</v>
      </c>
    </row>
    <row r="13" spans="1:36" x14ac:dyDescent="0.3">
      <c r="A13" t="s">
        <v>23</v>
      </c>
      <c r="B13">
        <v>12</v>
      </c>
      <c r="C13">
        <f t="shared" si="11"/>
        <v>1.5625E-2</v>
      </c>
      <c r="D13" s="1" t="s">
        <v>29</v>
      </c>
      <c r="E13" s="1" t="s">
        <v>29</v>
      </c>
      <c r="F13" t="e">
        <f t="shared" si="0"/>
        <v>#VALUE!</v>
      </c>
      <c r="G13" t="e">
        <f t="shared" si="1"/>
        <v>#VALUE!</v>
      </c>
      <c r="H13">
        <f t="shared" si="13"/>
        <v>2.0345052083333332E-5</v>
      </c>
      <c r="I13">
        <f t="shared" si="13"/>
        <v>2.0345052083333332E-5</v>
      </c>
      <c r="J13">
        <v>0</v>
      </c>
      <c r="K13" t="e">
        <f>D13-$AE$3</f>
        <v>#VALUE!</v>
      </c>
      <c r="L13" t="e">
        <f>E13-$AF$3</f>
        <v>#VALUE!</v>
      </c>
      <c r="M13" t="e">
        <f t="shared" si="2"/>
        <v>#VALUE!</v>
      </c>
      <c r="N13" t="e">
        <f t="shared" si="3"/>
        <v>#VALUE!</v>
      </c>
      <c r="O13" t="e">
        <f t="shared" si="4"/>
        <v>#VALUE!</v>
      </c>
      <c r="P13">
        <v>1130</v>
      </c>
      <c r="Q13">
        <f>P13/$AE$7</f>
        <v>0.56499999999999995</v>
      </c>
      <c r="R13">
        <f t="shared" si="5"/>
        <v>8.8281249999999992E-3</v>
      </c>
      <c r="S13" t="e">
        <f t="shared" si="6"/>
        <v>#VALUE!</v>
      </c>
      <c r="T13" t="e">
        <f t="shared" si="7"/>
        <v>#VALUE!</v>
      </c>
      <c r="U13" t="e">
        <f>D13-$AE$5</f>
        <v>#VALUE!</v>
      </c>
      <c r="V13" t="e">
        <f>E13-$AF$5</f>
        <v>#VALUE!</v>
      </c>
      <c r="W13" t="e">
        <f t="shared" si="8"/>
        <v>#VALUE!</v>
      </c>
      <c r="X13" t="e">
        <f t="shared" si="9"/>
        <v>#VALUE!</v>
      </c>
      <c r="Y13" t="e">
        <f t="shared" si="10"/>
        <v>#VALUE!</v>
      </c>
      <c r="Z13">
        <v>7.8</v>
      </c>
      <c r="AA13">
        <v>7.8</v>
      </c>
      <c r="AB13" t="s">
        <v>62</v>
      </c>
      <c r="AC13" t="s">
        <v>61</v>
      </c>
    </row>
    <row r="14" spans="1:36" x14ac:dyDescent="0.3">
      <c r="A14" t="s">
        <v>24</v>
      </c>
      <c r="B14">
        <v>13</v>
      </c>
      <c r="C14">
        <f t="shared" si="11"/>
        <v>1.5625E-2</v>
      </c>
      <c r="D14" s="1" t="s">
        <v>29</v>
      </c>
      <c r="E14" s="1" t="s">
        <v>29</v>
      </c>
      <c r="F14" t="e">
        <f t="shared" si="0"/>
        <v>#VALUE!</v>
      </c>
      <c r="G14" t="e">
        <f t="shared" si="1"/>
        <v>#VALUE!</v>
      </c>
      <c r="H14">
        <f t="shared" si="13"/>
        <v>2.0345052083333332E-5</v>
      </c>
      <c r="I14">
        <f t="shared" si="13"/>
        <v>2.0345052083333332E-5</v>
      </c>
      <c r="J14">
        <v>0</v>
      </c>
      <c r="K14" t="e">
        <f>D14-$AE$3</f>
        <v>#VALUE!</v>
      </c>
      <c r="L14" t="e">
        <f>E14-$AF$3</f>
        <v>#VALUE!</v>
      </c>
      <c r="M14" t="e">
        <f t="shared" si="2"/>
        <v>#VALUE!</v>
      </c>
      <c r="N14" t="e">
        <f t="shared" si="3"/>
        <v>#VALUE!</v>
      </c>
      <c r="O14" t="e">
        <f t="shared" si="4"/>
        <v>#VALUE!</v>
      </c>
      <c r="P14">
        <v>1130</v>
      </c>
      <c r="Q14">
        <f>P14/$AE$7</f>
        <v>0.56499999999999995</v>
      </c>
      <c r="R14">
        <f t="shared" si="5"/>
        <v>8.8281249999999992E-3</v>
      </c>
      <c r="S14" t="e">
        <f t="shared" si="6"/>
        <v>#VALUE!</v>
      </c>
      <c r="T14" t="e">
        <f t="shared" si="7"/>
        <v>#VALUE!</v>
      </c>
      <c r="U14" t="e">
        <f>D14-$AE$5</f>
        <v>#VALUE!</v>
      </c>
      <c r="V14" t="e">
        <f>E14-$AF$5</f>
        <v>#VALUE!</v>
      </c>
      <c r="W14" t="e">
        <f t="shared" si="8"/>
        <v>#VALUE!</v>
      </c>
      <c r="X14" t="e">
        <f t="shared" si="9"/>
        <v>#VALUE!</v>
      </c>
      <c r="Y14" t="e">
        <f t="shared" si="10"/>
        <v>#VALUE!</v>
      </c>
      <c r="Z14">
        <v>7.8</v>
      </c>
      <c r="AA14">
        <v>7.8</v>
      </c>
      <c r="AB14" t="s">
        <v>62</v>
      </c>
      <c r="AC14" t="s">
        <v>61</v>
      </c>
    </row>
    <row r="15" spans="1:36" x14ac:dyDescent="0.3">
      <c r="A15" t="s">
        <v>25</v>
      </c>
      <c r="B15">
        <v>14</v>
      </c>
      <c r="C15">
        <f t="shared" si="11"/>
        <v>1.5625E-2</v>
      </c>
      <c r="D15" s="1" t="s">
        <v>29</v>
      </c>
      <c r="E15" s="1" t="s">
        <v>29</v>
      </c>
      <c r="F15" t="e">
        <f t="shared" si="0"/>
        <v>#VALUE!</v>
      </c>
      <c r="G15" t="e">
        <f t="shared" si="1"/>
        <v>#VALUE!</v>
      </c>
      <c r="H15">
        <f t="shared" si="13"/>
        <v>2.0345052083333332E-5</v>
      </c>
      <c r="I15">
        <f t="shared" si="13"/>
        <v>2.0345052083333332E-5</v>
      </c>
      <c r="J15">
        <v>0</v>
      </c>
      <c r="K15" t="e">
        <f>D15-$AE$3</f>
        <v>#VALUE!</v>
      </c>
      <c r="L15" t="e">
        <f>E15-$AF$3</f>
        <v>#VALUE!</v>
      </c>
      <c r="M15" t="e">
        <f t="shared" si="2"/>
        <v>#VALUE!</v>
      </c>
      <c r="N15" t="e">
        <f t="shared" si="3"/>
        <v>#VALUE!</v>
      </c>
      <c r="O15" t="e">
        <f t="shared" si="4"/>
        <v>#VALUE!</v>
      </c>
      <c r="P15">
        <v>1130</v>
      </c>
      <c r="Q15">
        <f>P15/$AE$7</f>
        <v>0.56499999999999995</v>
      </c>
      <c r="R15">
        <f t="shared" si="5"/>
        <v>8.8281249999999992E-3</v>
      </c>
      <c r="S15" t="e">
        <f t="shared" si="6"/>
        <v>#VALUE!</v>
      </c>
      <c r="T15" t="e">
        <f t="shared" si="7"/>
        <v>#VALUE!</v>
      </c>
      <c r="U15" t="e">
        <f>D15-$AE$5</f>
        <v>#VALUE!</v>
      </c>
      <c r="V15" t="e">
        <f>E15-$AF$5</f>
        <v>#VALUE!</v>
      </c>
      <c r="W15" t="e">
        <f t="shared" si="8"/>
        <v>#VALUE!</v>
      </c>
      <c r="X15" t="e">
        <f t="shared" si="9"/>
        <v>#VALUE!</v>
      </c>
      <c r="Y15" t="e">
        <f t="shared" si="10"/>
        <v>#VALUE!</v>
      </c>
      <c r="Z15">
        <v>7.8</v>
      </c>
      <c r="AA15">
        <v>7.8</v>
      </c>
      <c r="AB15" t="s">
        <v>62</v>
      </c>
      <c r="AC15" t="s">
        <v>61</v>
      </c>
    </row>
    <row r="16" spans="1:36" x14ac:dyDescent="0.3">
      <c r="A16" t="s">
        <v>32</v>
      </c>
      <c r="C16" s="3">
        <f>SUM(C2:C5)</f>
        <v>0.72694022962906291</v>
      </c>
      <c r="F16" s="3">
        <f>SUM(F2:F5)</f>
        <v>-0.39149101087906291</v>
      </c>
      <c r="G16" s="3">
        <f>SUM(G2:G5)</f>
        <v>-1.1364504305544929</v>
      </c>
      <c r="H16" s="3">
        <f>SUM(H2:H5)</f>
        <v>0.57945362156564661</v>
      </c>
      <c r="I16" s="3">
        <f>SUM(I2:I5)</f>
        <v>2.4894837314332376E-2</v>
      </c>
      <c r="J16" s="3">
        <f>SUM(J2:J5)</f>
        <v>0</v>
      </c>
      <c r="M16" s="3">
        <f>SUM(M2:M5)</f>
        <v>0.14133305458957135</v>
      </c>
      <c r="N16" s="3">
        <f>SUM(N2:N5)</f>
        <v>0.75067725108265337</v>
      </c>
      <c r="O16" s="3">
        <f>SUM(O2:O5)</f>
        <v>-0.10454809147352823</v>
      </c>
      <c r="R16" s="3">
        <f>SUM(R2:R5)</f>
        <v>8.0184879277705512E-2</v>
      </c>
      <c r="S16" s="3">
        <f>SUM(S2:S5)</f>
        <v>-4.2102603887080516E-2</v>
      </c>
      <c r="T16" s="3">
        <f>SUM(T2:T5)</f>
        <v>-0.13278805489569784</v>
      </c>
      <c r="W16" s="3">
        <f>SUM(W2:W5)</f>
        <v>0.14146509303077565</v>
      </c>
      <c r="X16" s="3">
        <f>SUM(X2:X5)</f>
        <v>0.75692265188760421</v>
      </c>
      <c r="Y16" s="3">
        <f>SUM(Y2:Y5)</f>
        <v>-0.10545618452326581</v>
      </c>
    </row>
    <row r="21" spans="17:22" x14ac:dyDescent="0.3">
      <c r="Q21" s="1"/>
      <c r="R21" s="5" t="s">
        <v>54</v>
      </c>
      <c r="S21" s="5"/>
      <c r="T21" s="5"/>
    </row>
    <row r="22" spans="17:22" x14ac:dyDescent="0.3">
      <c r="Q22" s="3"/>
      <c r="R22" s="4" t="s">
        <v>55</v>
      </c>
    </row>
    <row r="23" spans="17:22" x14ac:dyDescent="0.3">
      <c r="Q23" s="2" t="s">
        <v>36</v>
      </c>
      <c r="R23" s="2"/>
      <c r="S23" s="2"/>
      <c r="T23" s="2"/>
      <c r="U23" s="2"/>
      <c r="V23" s="2"/>
    </row>
    <row r="24" spans="17:22" x14ac:dyDescent="0.3">
      <c r="Q24" s="2"/>
      <c r="R24" s="2"/>
      <c r="S24" s="2"/>
      <c r="T24" s="2"/>
      <c r="U24" s="2"/>
      <c r="V24" s="2"/>
    </row>
    <row r="25" spans="17:22" x14ac:dyDescent="0.3">
      <c r="Q25" s="2"/>
      <c r="R25" s="2"/>
      <c r="S25" s="2"/>
      <c r="T25" s="2"/>
      <c r="U25" s="2"/>
      <c r="V25" s="2"/>
    </row>
  </sheetData>
  <mergeCells count="1">
    <mergeCell ref="Q23:V2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KMAC_PC</cp:lastModifiedBy>
  <dcterms:created xsi:type="dcterms:W3CDTF">2021-11-06T13:45:30Z</dcterms:created>
  <dcterms:modified xsi:type="dcterms:W3CDTF">2021-11-07T00:17:32Z</dcterms:modified>
</cp:coreProperties>
</file>