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F9C932FC-8B57-45E1-A4E5-B54A99DFEF7B}" xr6:coauthVersionLast="47" xr6:coauthVersionMax="47" xr10:uidLastSave="{00000000-0000-0000-0000-000000000000}"/>
  <bookViews>
    <workbookView xWindow="696" yWindow="2136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30" i="1" l="1"/>
  <c r="BA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AL15" i="1"/>
  <c r="E23" i="1"/>
  <c r="D23" i="1"/>
  <c r="D6" i="1"/>
  <c r="D7" i="1" s="1"/>
  <c r="D8" i="1" s="1"/>
  <c r="E22" i="1"/>
  <c r="D22" i="1"/>
  <c r="E21" i="1"/>
  <c r="D21" i="1"/>
  <c r="E20" i="1"/>
  <c r="D20" i="1"/>
  <c r="E19" i="1"/>
  <c r="D19" i="1"/>
  <c r="E18" i="1"/>
  <c r="D18" i="1"/>
  <c r="AK15" i="1" l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9" i="1"/>
  <c r="D10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K2" i="1" l="1"/>
  <c r="M2" i="1" s="1"/>
  <c r="K21" i="1"/>
  <c r="K15" i="1"/>
  <c r="K28" i="1"/>
  <c r="K24" i="1"/>
  <c r="K18" i="1"/>
  <c r="K20" i="1"/>
  <c r="K17" i="1"/>
  <c r="M17" i="1" s="1"/>
  <c r="K23" i="1"/>
  <c r="K26" i="1"/>
  <c r="K19" i="1"/>
  <c r="M19" i="1" s="1"/>
  <c r="K25" i="1"/>
  <c r="K27" i="1"/>
  <c r="K22" i="1"/>
  <c r="K16" i="1"/>
  <c r="L12" i="1"/>
  <c r="N12" i="1" s="1"/>
  <c r="L18" i="1"/>
  <c r="N18" i="1" s="1"/>
  <c r="L25" i="1"/>
  <c r="N25" i="1" s="1"/>
  <c r="L21" i="1"/>
  <c r="N21" i="1" s="1"/>
  <c r="L15" i="1"/>
  <c r="N15" i="1" s="1"/>
  <c r="L24" i="1"/>
  <c r="N24" i="1" s="1"/>
  <c r="L28" i="1"/>
  <c r="N28" i="1" s="1"/>
  <c r="L26" i="1"/>
  <c r="N26" i="1" s="1"/>
  <c r="L20" i="1"/>
  <c r="N20" i="1" s="1"/>
  <c r="L17" i="1"/>
  <c r="L23" i="1"/>
  <c r="N23" i="1" s="1"/>
  <c r="L16" i="1"/>
  <c r="N16" i="1" s="1"/>
  <c r="L19" i="1"/>
  <c r="L22" i="1"/>
  <c r="N22" i="1" s="1"/>
  <c r="L27" i="1"/>
  <c r="N27" i="1" s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V8" i="1" l="1"/>
  <c r="X8" i="1" s="1"/>
  <c r="AZ8" i="1" s="1"/>
  <c r="V17" i="1"/>
  <c r="X17" i="1" s="1"/>
  <c r="AZ17" i="1" s="1"/>
  <c r="V18" i="1"/>
  <c r="X18" i="1" s="1"/>
  <c r="AZ18" i="1" s="1"/>
  <c r="V27" i="1"/>
  <c r="X27" i="1" s="1"/>
  <c r="AZ27" i="1" s="1"/>
  <c r="V24" i="1"/>
  <c r="V28" i="1"/>
  <c r="X28" i="1" s="1"/>
  <c r="AZ28" i="1" s="1"/>
  <c r="V23" i="1"/>
  <c r="X23" i="1" s="1"/>
  <c r="AZ23" i="1" s="1"/>
  <c r="V15" i="1"/>
  <c r="X15" i="1" s="1"/>
  <c r="AZ15" i="1" s="1"/>
  <c r="V19" i="1"/>
  <c r="X19" i="1" s="1"/>
  <c r="AZ19" i="1" s="1"/>
  <c r="V22" i="1"/>
  <c r="X22" i="1" s="1"/>
  <c r="AZ22" i="1" s="1"/>
  <c r="V26" i="1"/>
  <c r="X26" i="1" s="1"/>
  <c r="AZ26" i="1" s="1"/>
  <c r="V20" i="1"/>
  <c r="X20" i="1" s="1"/>
  <c r="AZ20" i="1" s="1"/>
  <c r="V16" i="1"/>
  <c r="X16" i="1" s="1"/>
  <c r="AZ16" i="1" s="1"/>
  <c r="V21" i="1"/>
  <c r="X21" i="1" s="1"/>
  <c r="AZ21" i="1" s="1"/>
  <c r="V25" i="1"/>
  <c r="X25" i="1" s="1"/>
  <c r="AZ25" i="1" s="1"/>
  <c r="U14" i="1"/>
  <c r="W14" i="1" s="1"/>
  <c r="BA14" i="1" s="1"/>
  <c r="U27" i="1"/>
  <c r="U15" i="1"/>
  <c r="U20" i="1"/>
  <c r="U26" i="1"/>
  <c r="U22" i="1"/>
  <c r="U24" i="1"/>
  <c r="W24" i="1" s="1"/>
  <c r="BA24" i="1" s="1"/>
  <c r="U25" i="1"/>
  <c r="U18" i="1"/>
  <c r="U28" i="1"/>
  <c r="U21" i="1"/>
  <c r="U23" i="1"/>
  <c r="U19" i="1"/>
  <c r="U17" i="1"/>
  <c r="U16" i="1"/>
  <c r="M16" i="1"/>
  <c r="O16" i="1"/>
  <c r="M22" i="1"/>
  <c r="O22" i="1"/>
  <c r="O27" i="1"/>
  <c r="M27" i="1"/>
  <c r="O19" i="1"/>
  <c r="N19" i="1"/>
  <c r="AJ3" i="1" s="1"/>
  <c r="O25" i="1"/>
  <c r="M25" i="1"/>
  <c r="M26" i="1"/>
  <c r="O26" i="1"/>
  <c r="O17" i="1"/>
  <c r="N17" i="1"/>
  <c r="M23" i="1"/>
  <c r="O23" i="1"/>
  <c r="O20" i="1"/>
  <c r="M20" i="1"/>
  <c r="M18" i="1"/>
  <c r="O18" i="1"/>
  <c r="O24" i="1"/>
  <c r="M24" i="1"/>
  <c r="O28" i="1"/>
  <c r="M28" i="1"/>
  <c r="M15" i="1"/>
  <c r="O15" i="1"/>
  <c r="M21" i="1"/>
  <c r="O21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Z2" i="1"/>
  <c r="Y16" i="1"/>
  <c r="BB16" i="1" s="1"/>
  <c r="W16" i="1"/>
  <c r="BA16" i="1" s="1"/>
  <c r="W17" i="1"/>
  <c r="BA17" i="1" s="1"/>
  <c r="Y17" i="1"/>
  <c r="BB17" i="1" s="1"/>
  <c r="Y19" i="1"/>
  <c r="BB19" i="1" s="1"/>
  <c r="W19" i="1"/>
  <c r="BA19" i="1" s="1"/>
  <c r="Y23" i="1"/>
  <c r="BB23" i="1" s="1"/>
  <c r="W23" i="1"/>
  <c r="BA23" i="1" s="1"/>
  <c r="W21" i="1"/>
  <c r="BA21" i="1" s="1"/>
  <c r="Y21" i="1"/>
  <c r="BB21" i="1" s="1"/>
  <c r="W28" i="1"/>
  <c r="BA28" i="1" s="1"/>
  <c r="Y28" i="1"/>
  <c r="BB28" i="1" s="1"/>
  <c r="W18" i="1"/>
  <c r="BA18" i="1" s="1"/>
  <c r="Y18" i="1"/>
  <c r="BB18" i="1" s="1"/>
  <c r="W25" i="1"/>
  <c r="BA25" i="1" s="1"/>
  <c r="Y25" i="1"/>
  <c r="BB25" i="1" s="1"/>
  <c r="W22" i="1"/>
  <c r="BA22" i="1" s="1"/>
  <c r="Y22" i="1"/>
  <c r="BB22" i="1" s="1"/>
  <c r="Y24" i="1"/>
  <c r="BB24" i="1" s="1"/>
  <c r="X24" i="1"/>
  <c r="AZ24" i="1" s="1"/>
  <c r="W26" i="1"/>
  <c r="BA26" i="1" s="1"/>
  <c r="Y26" i="1"/>
  <c r="BB26" i="1" s="1"/>
  <c r="W20" i="1"/>
  <c r="BA20" i="1" s="1"/>
  <c r="Y20" i="1"/>
  <c r="BB20" i="1" s="1"/>
  <c r="Y15" i="1"/>
  <c r="BB15" i="1" s="1"/>
  <c r="W15" i="1"/>
  <c r="BA15" i="1" s="1"/>
  <c r="Y27" i="1"/>
  <c r="BB27" i="1" s="1"/>
  <c r="W27" i="1"/>
  <c r="BA27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<sst xmlns="http://schemas.openxmlformats.org/spreadsheetml/2006/main" count="473" uniqueCount="105">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</sst>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624840</xdr:colOff>
      <xdr:row>30</xdr:row>
      <xdr:rowOff>60960</xdr:rowOff>
    </xdr:from>
    <xdr:to>
      <xdr:col>37</xdr:col>
      <xdr:colOff>1120615</xdr:colOff>
      <xdr:row>52</xdr:row>
      <xdr:rowOff>137515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64360" y="554736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A7" zoomScaleNormal="100" workbookViewId="0">
      <selection activeCell="E23" sqref="E23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6" width="14.6640625" bestFit="1" customWidth="1"/>
    <col min="37" max="37" width="20" bestFit="1" customWidth="1"/>
    <col min="38" max="38" width="23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0.65559000940666001</v>
      </c>
      <c r="L2">
        <f t="shared" ref="L2:L29" si="1">E2-$AI$3</f>
        <v>-0.51378402772588272</v>
      </c>
      <c r="M2">
        <f>C2*K2^2</f>
        <v>0.10073396728917763</v>
      </c>
      <c r="N2">
        <f>C2*L2^2</f>
        <v>6.1868912612397804E-2</v>
      </c>
      <c r="O2">
        <f>C2*K2*L2</f>
        <v>-7.8944923961672603E-2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0.82645941497811337</v>
      </c>
      <c r="V2">
        <f t="shared" ref="V2:V29" si="4">E2-$AI$5</f>
        <v>-0.88571976426427546</v>
      </c>
      <c r="W2">
        <f>C2*U2^2</f>
        <v>0.16008636670452314</v>
      </c>
      <c r="X2">
        <f>C2*V2^2</f>
        <v>0.18386707050196024</v>
      </c>
      <c r="Y2">
        <f>C2*U2*V2</f>
        <v>-0.17156518083009506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1.3612159722741173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5.8461972387437437E-2</v>
      </c>
      <c r="BA2">
        <f>(Q2)*(I2+W2)</f>
        <v>2.0420739232854045E-2</v>
      </c>
      <c r="BB2">
        <f>(Q2)*(J2+Y2)</f>
        <v>-2.1874560555837121E-2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-0.37565999059333999</v>
      </c>
      <c r="L3">
        <f t="shared" si="1"/>
        <v>-0.51378402772588272</v>
      </c>
      <c r="M3">
        <f t="shared" ref="M3:M29" si="7">C3*K3^2</f>
        <v>3.4230909152359039E-2</v>
      </c>
      <c r="N3">
        <f t="shared" ref="N3:N29" si="8">C3*L3^2</f>
        <v>6.4030920510833908E-2</v>
      </c>
      <c r="O3">
        <f t="shared" ref="O3:O29" si="9">C3*K3*L3</f>
        <v>4.6817054829925799E-2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-0.20479058502188663</v>
      </c>
      <c r="V3">
        <f t="shared" si="4"/>
        <v>-0.88571976426427546</v>
      </c>
      <c r="W3">
        <f t="shared" ref="W3:W29" si="13">C3*U3^2</f>
        <v>1.0172987727946432E-2</v>
      </c>
      <c r="X3">
        <f t="shared" ref="X3:X29" si="14">C3*V3^2</f>
        <v>0.19029230155746596</v>
      </c>
      <c r="Y3">
        <f t="shared" ref="Y3:Y29" si="15">C3*U3*V3</f>
        <v>4.3998195968321052E-2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-0.62434000940666001</v>
      </c>
      <c r="AI3">
        <f>G30/C30</f>
        <v>-1.3612159722741173</v>
      </c>
      <c r="AJ3">
        <f>H30+N30</f>
        <v>1.2724667508723333</v>
      </c>
      <c r="AK3">
        <f>I30+M30</f>
        <v>0.61517406074010395</v>
      </c>
      <c r="AL3">
        <f>J30+O30</f>
        <v>-0.24999972805957893</v>
      </c>
      <c r="AM3">
        <f>(AJ3*AK3)-AL3^2</f>
        <v>0.72028867426103604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-0.51378402772588272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2.6848923042529928E-2</v>
      </c>
      <c r="BA3">
        <f t="shared" ref="BA3:BA29" si="18">(Q3)*(I3+W3)</f>
        <v>3.7540380690842638E-2</v>
      </c>
      <c r="BB3">
        <f t="shared" ref="BB3:BB29" si="19">(Q3)*(J3+Y3)</f>
        <v>-4.052431974300246E-3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-0.12565999059333999</v>
      </c>
      <c r="L4">
        <f t="shared" si="1"/>
        <v>1.2987159722741173</v>
      </c>
      <c r="M4">
        <f t="shared" si="7"/>
        <v>2.9607062317346805E-3</v>
      </c>
      <c r="N4">
        <f t="shared" si="8"/>
        <v>0.31624934561998236</v>
      </c>
      <c r="O4">
        <f t="shared" si="9"/>
        <v>-3.059936941113487E-2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4.5209414978113371E-2</v>
      </c>
      <c r="V4">
        <f t="shared" si="4"/>
        <v>0.92678023573572454</v>
      </c>
      <c r="W4">
        <f t="shared" si="13"/>
        <v>3.8322960049936151E-4</v>
      </c>
      <c r="X4">
        <f t="shared" si="14"/>
        <v>0.16104780100319349</v>
      </c>
      <c r="Y4">
        <f t="shared" si="15"/>
        <v>7.8560985507918953E-3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1.2500125476184995E-2</v>
      </c>
      <c r="BA4">
        <f t="shared" si="18"/>
        <v>1.8461065440387005E-3</v>
      </c>
      <c r="BB4">
        <f t="shared" si="19"/>
        <v>6.0884763768637184E-4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0.37434000940666001</v>
      </c>
      <c r="L5">
        <f t="shared" si="1"/>
        <v>-2.3262840277258827</v>
      </c>
      <c r="M5">
        <f t="shared" si="7"/>
        <v>8.7581526651611449E-3</v>
      </c>
      <c r="N5">
        <f t="shared" si="8"/>
        <v>0.33822483610328474</v>
      </c>
      <c r="O5">
        <f t="shared" si="9"/>
        <v>-5.4426324051341866E-2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0.54520941497811337</v>
      </c>
      <c r="V5">
        <f t="shared" si="4"/>
        <v>-2.6982197642642753</v>
      </c>
      <c r="W5">
        <f t="shared" si="13"/>
        <v>1.8578331636298538E-2</v>
      </c>
      <c r="X5">
        <f t="shared" si="14"/>
        <v>0.45502436851664763</v>
      </c>
      <c r="Y5">
        <f t="shared" si="15"/>
        <v>-9.1943426197306777E-2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-0.79520941497811337</v>
      </c>
      <c r="AI5">
        <f>T30/R30</f>
        <v>-0.98928023573572454</v>
      </c>
      <c r="AJ5">
        <f>AZ30</f>
        <v>0.19352522919192533</v>
      </c>
      <c r="AK5">
        <f>BA30</f>
        <v>0.14169414438886216</v>
      </c>
      <c r="AL5">
        <f>BB30</f>
        <v>-4.2443879072721007E-2</v>
      </c>
      <c r="AM5">
        <f>(AJ5*AK5)-AL5^2</f>
        <v>2.5619908897268544E-2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3.5270695526186023E-2</v>
      </c>
      <c r="BA5">
        <f t="shared" si="18"/>
        <v>1.54073216014647E-3</v>
      </c>
      <c r="BB5">
        <f t="shared" si="19"/>
        <v>-7.1256155302912754E-3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0.74934000940666001</v>
      </c>
      <c r="L6">
        <f t="shared" si="1"/>
        <v>1.2987159722741173</v>
      </c>
      <c r="M6">
        <f t="shared" si="7"/>
        <v>8.7736007765245837E-3</v>
      </c>
      <c r="N6">
        <f t="shared" si="8"/>
        <v>2.6354112134998529E-2</v>
      </c>
      <c r="O6">
        <f t="shared" si="9"/>
        <v>1.5205934982507292E-2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0.92020941497811337</v>
      </c>
      <c r="V6">
        <f t="shared" si="4"/>
        <v>0.92678023573572454</v>
      </c>
      <c r="W6">
        <f t="shared" si="13"/>
        <v>1.32310213658494E-2</v>
      </c>
      <c r="X6">
        <f t="shared" si="14"/>
        <v>1.3420650083599456E-2</v>
      </c>
      <c r="Y6">
        <f t="shared" si="15"/>
        <v>1.3325498414682018E-2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7.5941622516607762E-3</v>
      </c>
      <c r="BA6">
        <f t="shared" si="18"/>
        <v>7.4870220261319944E-3</v>
      </c>
      <c r="BB6">
        <f t="shared" si="19"/>
        <v>7.5289066042953396E-3</v>
      </c>
    </row>
    <row r="7" spans="1:54" x14ac:dyDescent="0.3">
      <c r="A7" t="s">
        <v>17</v>
      </c>
      <c r="B7">
        <v>6</v>
      </c>
      <c r="C7">
        <f t="shared" ref="C7:C29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29" si="21">((1/8)^4)/12</f>
        <v>2.0345052083333332E-5</v>
      </c>
      <c r="I7">
        <f t="shared" si="21"/>
        <v>2.0345052083333332E-5</v>
      </c>
      <c r="J7">
        <v>0</v>
      </c>
      <c r="K7">
        <f t="shared" si="0"/>
        <v>0.87434000940666001</v>
      </c>
      <c r="L7">
        <f t="shared" si="1"/>
        <v>1.2987159722741173</v>
      </c>
      <c r="M7">
        <f t="shared" si="7"/>
        <v>1.1944850813269349E-2</v>
      </c>
      <c r="N7">
        <f t="shared" si="8"/>
        <v>2.6354112134998529E-2</v>
      </c>
      <c r="O7">
        <f t="shared" si="9"/>
        <v>1.7742489615855176E-2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1.0452094149781135</v>
      </c>
      <c r="V7">
        <f t="shared" si="4"/>
        <v>0.92678023573572454</v>
      </c>
      <c r="W7">
        <f t="shared" si="13"/>
        <v>1.7069730018107659E-2</v>
      </c>
      <c r="X7">
        <f t="shared" si="14"/>
        <v>1.3420650083599456E-2</v>
      </c>
      <c r="Y7">
        <f t="shared" si="15"/>
        <v>1.5135616062603356E-2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7.5941622516607762E-3</v>
      </c>
      <c r="BA7">
        <f t="shared" si="18"/>
        <v>9.6558924146579097E-3</v>
      </c>
      <c r="BB7">
        <f t="shared" si="19"/>
        <v>8.5516230753708948E-3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>D7+0.125</f>
        <v>0.375</v>
      </c>
      <c r="E8">
        <v>-6.25E-2</v>
      </c>
      <c r="F8">
        <f t="shared" si="5"/>
        <v>5.859375E-3</v>
      </c>
      <c r="G8">
        <f t="shared" si="6"/>
        <v>-9.765625E-4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0.99934000940666001</v>
      </c>
      <c r="L8">
        <f t="shared" si="1"/>
        <v>1.2987159722741173</v>
      </c>
      <c r="M8">
        <f t="shared" si="7"/>
        <v>1.5604382100014115E-2</v>
      </c>
      <c r="N8">
        <f t="shared" si="8"/>
        <v>2.6354112134998529E-2</v>
      </c>
      <c r="O8">
        <f t="shared" si="9"/>
        <v>2.0279044249203061E-2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3.3105468749999997E-3</v>
      </c>
      <c r="T8">
        <f t="shared" si="12"/>
        <v>-5.5175781249999995E-4</v>
      </c>
      <c r="U8">
        <f t="shared" si="3"/>
        <v>1.1702094149781135</v>
      </c>
      <c r="V8">
        <f t="shared" si="4"/>
        <v>0.92678023573572454</v>
      </c>
      <c r="W8">
        <f t="shared" si="13"/>
        <v>2.1396719920365917E-2</v>
      </c>
      <c r="X8">
        <f t="shared" si="14"/>
        <v>1.3420650083599456E-2</v>
      </c>
      <c r="Y8">
        <f t="shared" si="15"/>
        <v>1.6945733710524692E-2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7.5941622516607762E-3</v>
      </c>
      <c r="BA8">
        <f t="shared" si="18"/>
        <v>1.2100641709433825E-2</v>
      </c>
      <c r="BB8">
        <f t="shared" si="19"/>
        <v>9.57433954644645E-3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ref="D9:D17" si="22">(1/16)+(1/8)/2</f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0.74934000940666001</v>
      </c>
      <c r="L9" t="e">
        <f t="shared" si="1"/>
        <v>#VALUE!</v>
      </c>
      <c r="M9">
        <f t="shared" si="7"/>
        <v>8.7736007765245837E-3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0.92020941497811337</v>
      </c>
      <c r="V9" t="e">
        <f t="shared" si="4"/>
        <v>#VALUE!</v>
      </c>
      <c r="W9">
        <f t="shared" si="13"/>
        <v>1.32310213658494E-2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7.4870220261319944E-3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0.74934000940666001</v>
      </c>
      <c r="L10" t="e">
        <f t="shared" si="1"/>
        <v>#VALUE!</v>
      </c>
      <c r="M10">
        <f t="shared" si="7"/>
        <v>8.7736007765245837E-3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0.92020941497811337</v>
      </c>
      <c r="V10" t="e">
        <f t="shared" si="4"/>
        <v>#VALUE!</v>
      </c>
      <c r="W10">
        <f t="shared" si="13"/>
        <v>1.32310213658494E-2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7.4870220261319944E-3</v>
      </c>
      <c r="BB10" t="e">
        <f t="shared" si="19"/>
        <v>#VALUE!</v>
      </c>
    </row>
    <row r="11" spans="1:54" x14ac:dyDescent="0.3">
      <c r="A11" t="s">
        <v>85</v>
      </c>
      <c r="B11">
        <v>10</v>
      </c>
      <c r="C11">
        <f t="shared" si="20"/>
        <v>1.5625E-2</v>
      </c>
      <c r="D11">
        <f t="shared" si="22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0.74934000940666001</v>
      </c>
      <c r="L11" t="e">
        <f t="shared" si="1"/>
        <v>#VALUE!</v>
      </c>
      <c r="M11">
        <f t="shared" si="7"/>
        <v>8.7736007765245837E-3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0.92020941497811337</v>
      </c>
      <c r="V11" t="e">
        <f t="shared" si="4"/>
        <v>#VALUE!</v>
      </c>
      <c r="W11">
        <f t="shared" si="13"/>
        <v>1.32310213658494E-2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7.4870220261319944E-3</v>
      </c>
      <c r="BB11" t="e">
        <f t="shared" si="19"/>
        <v>#VALUE!</v>
      </c>
    </row>
    <row r="12" spans="1:54" x14ac:dyDescent="0.3">
      <c r="A12" t="s">
        <v>86</v>
      </c>
      <c r="B12">
        <v>11</v>
      </c>
      <c r="C12">
        <f t="shared" si="20"/>
        <v>1.5625E-2</v>
      </c>
      <c r="D12">
        <f t="shared" si="22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0.74934000940666001</v>
      </c>
      <c r="L12" t="e">
        <f t="shared" si="1"/>
        <v>#VALUE!</v>
      </c>
      <c r="M12">
        <f t="shared" si="7"/>
        <v>8.7736007765245837E-3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0.92020941497811337</v>
      </c>
      <c r="V12" t="e">
        <f t="shared" si="4"/>
        <v>#VALUE!</v>
      </c>
      <c r="W12">
        <f t="shared" si="13"/>
        <v>1.32310213658494E-2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7.4870220261319944E-3</v>
      </c>
      <c r="BB12" t="e">
        <f t="shared" si="19"/>
        <v>#VALUE!</v>
      </c>
    </row>
    <row r="13" spans="1:54" x14ac:dyDescent="0.3">
      <c r="A13" t="s">
        <v>87</v>
      </c>
      <c r="B13">
        <v>12</v>
      </c>
      <c r="C13">
        <f t="shared" si="20"/>
        <v>1.5625E-2</v>
      </c>
      <c r="D13">
        <f t="shared" si="22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0.74934000940666001</v>
      </c>
      <c r="L13" t="e">
        <f t="shared" si="1"/>
        <v>#VALUE!</v>
      </c>
      <c r="M13">
        <f t="shared" si="7"/>
        <v>8.7736007765245837E-3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0.92020941497811337</v>
      </c>
      <c r="V13" t="e">
        <f t="shared" si="4"/>
        <v>#VALUE!</v>
      </c>
      <c r="W13">
        <f t="shared" si="13"/>
        <v>1.32310213658494E-2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7.4870220261319944E-3</v>
      </c>
      <c r="BB13" t="e">
        <f t="shared" si="19"/>
        <v>#VALUE!</v>
      </c>
    </row>
    <row r="14" spans="1:54" x14ac:dyDescent="0.3">
      <c r="A14" t="s">
        <v>88</v>
      </c>
      <c r="B14">
        <v>13</v>
      </c>
      <c r="C14">
        <f t="shared" si="20"/>
        <v>1.5625E-2</v>
      </c>
      <c r="D14">
        <f t="shared" si="22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1"/>
        <v>2.0345052083333332E-5</v>
      </c>
      <c r="I14">
        <f t="shared" si="21"/>
        <v>2.0345052083333332E-5</v>
      </c>
      <c r="J14">
        <v>0</v>
      </c>
      <c r="K14">
        <f t="shared" si="0"/>
        <v>0.74934000940666001</v>
      </c>
      <c r="L14" t="e">
        <f t="shared" si="1"/>
        <v>#VALUE!</v>
      </c>
      <c r="M14">
        <f t="shared" si="7"/>
        <v>8.7736007765245837E-3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0.92020941497811337</v>
      </c>
      <c r="V14" t="e">
        <f t="shared" si="4"/>
        <v>#VALUE!</v>
      </c>
      <c r="W14">
        <f t="shared" si="13"/>
        <v>1.32310213658494E-2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7.4870220261319944E-3</v>
      </c>
      <c r="BB14" t="e">
        <f t="shared" si="19"/>
        <v>#VALUE!</v>
      </c>
    </row>
    <row r="15" spans="1:54" x14ac:dyDescent="0.3">
      <c r="A15" t="s">
        <v>89</v>
      </c>
      <c r="B15">
        <v>14</v>
      </c>
      <c r="C15">
        <f t="shared" si="20"/>
        <v>1.5625E-2</v>
      </c>
      <c r="D15">
        <f t="shared" si="22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1"/>
        <v>2.0345052083333332E-5</v>
      </c>
      <c r="I15">
        <f t="shared" si="21"/>
        <v>2.0345052083333332E-5</v>
      </c>
      <c r="J15">
        <v>0</v>
      </c>
      <c r="K15">
        <f t="shared" ref="K15:K28" si="24">D15-$AH$3</f>
        <v>0.74934000940666001</v>
      </c>
      <c r="L15" t="e">
        <f t="shared" ref="L15:L28" si="25">E15-$AI$3</f>
        <v>#VALUE!</v>
      </c>
      <c r="M15">
        <f t="shared" ref="M15:M28" si="26">C15*K15^2</f>
        <v>8.7736007765245837E-3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0.92020941497811337</v>
      </c>
      <c r="V15" t="e">
        <f t="shared" ref="V15:V28" si="34">E15-$AI$5</f>
        <v>#VALUE!</v>
      </c>
      <c r="W15">
        <f t="shared" ref="W15:W28" si="35">C15*U15^2</f>
        <v>1.32310213658494E-2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f>1</f>
        <v>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7.4870220261319944E-3</v>
      </c>
      <c r="BB15" t="e">
        <f t="shared" ref="BB15:BB28" si="41">(Q15)*(J15+Y15)</f>
        <v>#VALUE!</v>
      </c>
    </row>
    <row r="16" spans="1:54" x14ac:dyDescent="0.3">
      <c r="A16" t="s">
        <v>90</v>
      </c>
      <c r="B16">
        <v>15</v>
      </c>
      <c r="C16">
        <f t="shared" si="20"/>
        <v>1.5625E-2</v>
      </c>
      <c r="D16">
        <f t="shared" si="22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1"/>
        <v>2.0345052083333332E-5</v>
      </c>
      <c r="I16">
        <f t="shared" si="21"/>
        <v>2.0345052083333332E-5</v>
      </c>
      <c r="J16">
        <v>0</v>
      </c>
      <c r="K16">
        <f t="shared" si="24"/>
        <v>0.74934000940666001</v>
      </c>
      <c r="L16" t="e">
        <f t="shared" si="25"/>
        <v>#VALUE!</v>
      </c>
      <c r="M16">
        <f t="shared" si="26"/>
        <v>8.7736007765245837E-3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0.92020941497811337</v>
      </c>
      <c r="V16" t="e">
        <f t="shared" si="34"/>
        <v>#VALUE!</v>
      </c>
      <c r="W16">
        <f t="shared" si="35"/>
        <v>1.32310213658494E-2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7.4870220261319944E-3</v>
      </c>
      <c r="BB16" t="e">
        <f t="shared" si="41"/>
        <v>#VALUE!</v>
      </c>
    </row>
    <row r="17" spans="1:54" x14ac:dyDescent="0.3">
      <c r="A17" t="s">
        <v>91</v>
      </c>
      <c r="B17">
        <v>16</v>
      </c>
      <c r="C17">
        <f t="shared" si="20"/>
        <v>1.5625E-2</v>
      </c>
      <c r="D17">
        <f t="shared" si="22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1"/>
        <v>2.0345052083333332E-5</v>
      </c>
      <c r="I17">
        <f t="shared" si="21"/>
        <v>2.0345052083333332E-5</v>
      </c>
      <c r="J17">
        <v>0</v>
      </c>
      <c r="K17">
        <f t="shared" si="24"/>
        <v>0.74934000940666001</v>
      </c>
      <c r="L17" t="e">
        <f t="shared" si="25"/>
        <v>#VALUE!</v>
      </c>
      <c r="M17">
        <f t="shared" si="26"/>
        <v>8.7736007765245837E-3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0.92020941497811337</v>
      </c>
      <c r="V17" t="e">
        <f t="shared" si="34"/>
        <v>#VALUE!</v>
      </c>
      <c r="W17">
        <f t="shared" si="35"/>
        <v>1.32310213658494E-2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7.4870220261319944E-3</v>
      </c>
      <c r="BB17" t="e">
        <f t="shared" si="41"/>
        <v>#VALUE!</v>
      </c>
    </row>
    <row r="18" spans="1:54" x14ac:dyDescent="0.3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1"/>
        <v>2.0345052083333332E-5</v>
      </c>
      <c r="I18">
        <f t="shared" si="21"/>
        <v>2.0345052083333332E-5</v>
      </c>
      <c r="J18">
        <v>0</v>
      </c>
      <c r="K18">
        <f t="shared" si="24"/>
        <v>-0.98033544239333992</v>
      </c>
      <c r="L18">
        <f t="shared" si="25"/>
        <v>1.2686184572741173</v>
      </c>
      <c r="M18">
        <f t="shared" si="26"/>
        <v>1.5016524681446023E-2</v>
      </c>
      <c r="N18">
        <f t="shared" si="27"/>
        <v>2.5146762345883769E-2</v>
      </c>
      <c r="O18">
        <f t="shared" si="28"/>
        <v>-1.9432369320940283E-2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-0.80946603682188656</v>
      </c>
      <c r="V18">
        <f t="shared" si="34"/>
        <v>0.89668272073572453</v>
      </c>
      <c r="W18">
        <f t="shared" si="35"/>
        <v>1.0238051012002059E-2</v>
      </c>
      <c r="X18">
        <f t="shared" si="36"/>
        <v>1.2563123463531584E-2</v>
      </c>
      <c r="Y18">
        <f t="shared" si="37"/>
        <v>-1.1341159503759584E-2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7.109659711322428E-3</v>
      </c>
      <c r="BA18">
        <f t="shared" si="40"/>
        <v>5.7959937762082463E-3</v>
      </c>
      <c r="BB18">
        <f t="shared" si="41"/>
        <v>-6.407755119624165E-3</v>
      </c>
    </row>
    <row r="19" spans="1:54" x14ac:dyDescent="0.3">
      <c r="A19" t="s">
        <v>22</v>
      </c>
      <c r="B19">
        <v>18</v>
      </c>
      <c r="C19">
        <f t="shared" si="20"/>
        <v>1.5625E-2</v>
      </c>
      <c r="D19">
        <f>-1.7254548192</f>
        <v>-1.7254548192000001</v>
      </c>
      <c r="E19">
        <f>-0.1248053464</f>
        <v>-0.1248053464</v>
      </c>
      <c r="F19">
        <f t="shared" si="5"/>
        <v>-2.6960231550000002E-2</v>
      </c>
      <c r="G19">
        <f t="shared" si="23"/>
        <v>-1.9500835375E-3</v>
      </c>
      <c r="H19">
        <f t="shared" si="21"/>
        <v>2.0345052083333332E-5</v>
      </c>
      <c r="I19">
        <f t="shared" si="21"/>
        <v>2.0345052083333332E-5</v>
      </c>
      <c r="J19">
        <v>0</v>
      </c>
      <c r="K19">
        <f t="shared" si="24"/>
        <v>-1.1011148097933401</v>
      </c>
      <c r="L19">
        <f t="shared" si="25"/>
        <v>1.2364106258741172</v>
      </c>
      <c r="M19">
        <f t="shared" si="26"/>
        <v>1.8944591005409742E-2</v>
      </c>
      <c r="N19">
        <f t="shared" si="27"/>
        <v>2.3886113058975408E-2</v>
      </c>
      <c r="O19">
        <f t="shared" si="28"/>
        <v>-2.1272344548997547E-2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-1.5232530825749999E-2</v>
      </c>
      <c r="T19">
        <f t="shared" si="32"/>
        <v>-1.1017971986874999E-3</v>
      </c>
      <c r="U19">
        <f t="shared" si="33"/>
        <v>-0.93024540422188673</v>
      </c>
      <c r="V19">
        <f t="shared" si="34"/>
        <v>0.86447488933572458</v>
      </c>
      <c r="W19">
        <f t="shared" si="35"/>
        <v>1.3521195501186585E-2</v>
      </c>
      <c r="X19">
        <f t="shared" si="36"/>
        <v>1.1676825535812707E-2</v>
      </c>
      <c r="Y19">
        <f t="shared" si="37"/>
        <v>-1.2565215513590343E-2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6.6089013821612622E-3</v>
      </c>
      <c r="BA19">
        <f t="shared" si="40"/>
        <v>7.6509704125975039E-3</v>
      </c>
      <c r="BB19">
        <f t="shared" si="41"/>
        <v>-7.0993467651785432E-3</v>
      </c>
    </row>
    <row r="20" spans="1:54" x14ac:dyDescent="0.3">
      <c r="A20" t="s">
        <v>23</v>
      </c>
      <c r="B20">
        <v>19</v>
      </c>
      <c r="C20">
        <f t="shared" si="20"/>
        <v>1.5625E-2</v>
      </c>
      <c r="D20">
        <f>-1.8462341867</f>
        <v>-1.8462341867000001</v>
      </c>
      <c r="E20">
        <f>-0.1570131777</f>
        <v>-0.15701317770000001</v>
      </c>
      <c r="F20">
        <f t="shared" si="5"/>
        <v>-2.8847409167187501E-2</v>
      </c>
      <c r="G20">
        <f t="shared" si="23"/>
        <v>-2.4533309015625001E-3</v>
      </c>
      <c r="H20">
        <f t="shared" si="21"/>
        <v>2.0345052083333332E-5</v>
      </c>
      <c r="I20">
        <f t="shared" si="21"/>
        <v>2.0345052083333332E-5</v>
      </c>
      <c r="J20">
        <v>0</v>
      </c>
      <c r="K20">
        <f t="shared" si="24"/>
        <v>-1.22189417729334</v>
      </c>
      <c r="L20">
        <f t="shared" si="25"/>
        <v>1.2042027945741172</v>
      </c>
      <c r="M20">
        <f t="shared" si="26"/>
        <v>2.3328521570365131E-2</v>
      </c>
      <c r="N20">
        <f t="shared" si="27"/>
        <v>2.2657880788439271E-2</v>
      </c>
      <c r="O20">
        <f t="shared" si="28"/>
        <v>-2.2990755983913778E-2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-1.6298786179460935E-2</v>
      </c>
      <c r="T20">
        <f t="shared" si="32"/>
        <v>-1.3861319593828124E-3</v>
      </c>
      <c r="U20">
        <f t="shared" si="33"/>
        <v>-1.0510247717218868</v>
      </c>
      <c r="V20">
        <f t="shared" si="34"/>
        <v>0.83226705803572454</v>
      </c>
      <c r="W20">
        <f t="shared" si="35"/>
        <v>1.7260204230828816E-2</v>
      </c>
      <c r="X20">
        <f t="shared" si="36"/>
        <v>1.0822944623303752E-2</v>
      </c>
      <c r="Y20">
        <f t="shared" si="37"/>
        <v>-1.3667707729431933E-2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6.1264586665937025E-3</v>
      </c>
      <c r="BA20">
        <f t="shared" si="40"/>
        <v>9.7635103448453619E-3</v>
      </c>
      <c r="BB20">
        <f t="shared" si="41"/>
        <v>-7.7222548671290409E-3</v>
      </c>
    </row>
    <row r="21" spans="1:54" x14ac:dyDescent="0.3">
      <c r="A21" t="s">
        <v>24</v>
      </c>
      <c r="B21">
        <v>20</v>
      </c>
      <c r="C21">
        <f t="shared" si="20"/>
        <v>1.5625E-2</v>
      </c>
      <c r="D21">
        <f>-1.9670135541</f>
        <v>-1.9670135541</v>
      </c>
      <c r="E21">
        <f>-0.189221009</f>
        <v>-0.189221009</v>
      </c>
      <c r="F21">
        <f t="shared" si="5"/>
        <v>-3.07345867828125E-2</v>
      </c>
      <c r="G21">
        <f t="shared" si="23"/>
        <v>-2.9565782656249999E-3</v>
      </c>
      <c r="H21">
        <f t="shared" si="21"/>
        <v>2.0345052083333332E-5</v>
      </c>
      <c r="I21">
        <f t="shared" si="21"/>
        <v>2.0345052083333332E-5</v>
      </c>
      <c r="J21">
        <v>0</v>
      </c>
      <c r="K21">
        <f t="shared" si="24"/>
        <v>-1.34267354469334</v>
      </c>
      <c r="L21">
        <f t="shared" si="25"/>
        <v>1.1719949632741173</v>
      </c>
      <c r="M21">
        <f t="shared" si="26"/>
        <v>2.8168316369052787E-2</v>
      </c>
      <c r="N21">
        <f t="shared" si="27"/>
        <v>2.1462065530310933E-2</v>
      </c>
      <c r="O21">
        <f t="shared" si="28"/>
        <v>-2.4587603620343748E-2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-1.7365041532289061E-2</v>
      </c>
      <c r="T21">
        <f t="shared" si="32"/>
        <v>-1.6704667200781247E-3</v>
      </c>
      <c r="U21">
        <f t="shared" si="33"/>
        <v>-1.1718041391218867</v>
      </c>
      <c r="V21">
        <f t="shared" si="34"/>
        <v>0.80005922673572449</v>
      </c>
      <c r="W21">
        <f t="shared" si="35"/>
        <v>2.1455077194737281E-2</v>
      </c>
      <c r="X21">
        <f t="shared" si="36"/>
        <v>1.0001480723202585E-2</v>
      </c>
      <c r="Y21">
        <f t="shared" si="37"/>
        <v>-1.4648636147368407E-2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5.6623315630365432E-3</v>
      </c>
      <c r="BA21">
        <f t="shared" si="40"/>
        <v>1.2133613569453645E-2</v>
      </c>
      <c r="BB21">
        <f t="shared" si="41"/>
        <v>-8.27647942326315E-3</v>
      </c>
    </row>
    <row r="22" spans="1:54" x14ac:dyDescent="0.3">
      <c r="A22" t="s">
        <v>25</v>
      </c>
      <c r="B22">
        <v>21</v>
      </c>
      <c r="C22">
        <f t="shared" si="20"/>
        <v>1.5625E-2</v>
      </c>
      <c r="D22">
        <f>-2.0877929216</f>
        <v>-2.0877929216000002</v>
      </c>
      <c r="E22">
        <f>-0.2214288403</f>
        <v>-0.22142884030000001</v>
      </c>
      <c r="F22">
        <f t="shared" si="5"/>
        <v>-3.2621764400000003E-2</v>
      </c>
      <c r="G22">
        <f t="shared" si="23"/>
        <v>-3.4598256296875002E-3</v>
      </c>
      <c r="H22">
        <f t="shared" si="21"/>
        <v>2.0345052083333332E-5</v>
      </c>
      <c r="I22">
        <f t="shared" si="21"/>
        <v>2.0345052083333332E-5</v>
      </c>
      <c r="J22">
        <v>0</v>
      </c>
      <c r="K22">
        <f t="shared" si="24"/>
        <v>-1.4634529121933402</v>
      </c>
      <c r="L22">
        <f t="shared" si="25"/>
        <v>1.1397871319741173</v>
      </c>
      <c r="M22">
        <f t="shared" si="26"/>
        <v>3.3463975409487007E-2</v>
      </c>
      <c r="N22">
        <f t="shared" si="27"/>
        <v>2.0298667284590372E-2</v>
      </c>
      <c r="O22">
        <f t="shared" si="28"/>
        <v>-2.6062887462000264E-2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-1.8431296885999999E-2</v>
      </c>
      <c r="T22">
        <f t="shared" si="32"/>
        <v>-1.9548014807734375E-3</v>
      </c>
      <c r="U22">
        <f t="shared" si="33"/>
        <v>-1.2925835066218867</v>
      </c>
      <c r="V22">
        <f t="shared" si="34"/>
        <v>0.76785139543572456</v>
      </c>
      <c r="W22">
        <f t="shared" si="35"/>
        <v>2.6105814399858328E-2</v>
      </c>
      <c r="X22">
        <f t="shared" si="36"/>
        <v>9.2124338355092095E-3</v>
      </c>
      <c r="Y22">
        <f t="shared" si="37"/>
        <v>-1.5508000769950278E-2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5.2165200714897868E-3</v>
      </c>
      <c r="BA22">
        <f t="shared" si="40"/>
        <v>1.4761280090347037E-2</v>
      </c>
      <c r="BB22">
        <f t="shared" si="41"/>
        <v>-8.7620204350219062E-3</v>
      </c>
    </row>
    <row r="23" spans="1:54" x14ac:dyDescent="0.3">
      <c r="A23" t="s">
        <v>92</v>
      </c>
      <c r="B23">
        <v>22</v>
      </c>
      <c r="C23">
        <f t="shared" si="20"/>
        <v>1.5625E-2</v>
      </c>
      <c r="D23" s="5">
        <f>-1.1293681225</f>
        <v>-1.1293681225000001</v>
      </c>
      <c r="E23" s="5">
        <f>-1.875</f>
        <v>-1.875</v>
      </c>
      <c r="F23">
        <f t="shared" si="5"/>
        <v>-1.7646376914062501E-2</v>
      </c>
      <c r="G23">
        <f t="shared" si="23"/>
        <v>-2.9296875E-2</v>
      </c>
      <c r="H23">
        <f t="shared" si="21"/>
        <v>2.0345052083333332E-5</v>
      </c>
      <c r="I23">
        <f t="shared" si="21"/>
        <v>2.0345052083333332E-5</v>
      </c>
      <c r="J23">
        <v>0</v>
      </c>
      <c r="K23">
        <f t="shared" si="24"/>
        <v>-0.50502811309334006</v>
      </c>
      <c r="L23">
        <f t="shared" si="25"/>
        <v>-0.51378402772588272</v>
      </c>
      <c r="M23">
        <f t="shared" si="26"/>
        <v>3.9852092971034295E-3</v>
      </c>
      <c r="N23">
        <f t="shared" si="27"/>
        <v>4.1245941741598537E-3</v>
      </c>
      <c r="O23">
        <f t="shared" si="28"/>
        <v>4.0543027821859194E-3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-9.9702029564453128E-3</v>
      </c>
      <c r="T23">
        <f t="shared" si="32"/>
        <v>-1.6552734374999999E-2</v>
      </c>
      <c r="U23">
        <f t="shared" si="33"/>
        <v>-0.3341587075218867</v>
      </c>
      <c r="V23">
        <f t="shared" si="34"/>
        <v>-0.88571976426427546</v>
      </c>
      <c r="W23">
        <f t="shared" si="35"/>
        <v>1.7447194033234034E-3</v>
      </c>
      <c r="X23">
        <f t="shared" si="36"/>
        <v>1.2257804700130683E-2</v>
      </c>
      <c r="Y23">
        <f t="shared" si="37"/>
        <v>4.6245464320803197E-3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6.9371546100009188E-3</v>
      </c>
      <c r="BA23">
        <f t="shared" si="40"/>
        <v>9.972614173048061E-4</v>
      </c>
      <c r="BB23">
        <f t="shared" si="41"/>
        <v>2.6128687341253802E-3</v>
      </c>
    </row>
    <row r="24" spans="1:54" x14ac:dyDescent="0.3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1"/>
        <v>2.0345052083333332E-5</v>
      </c>
      <c r="I24">
        <f t="shared" si="21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3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1"/>
        <v>2.0345052083333332E-5</v>
      </c>
      <c r="I25">
        <f t="shared" si="21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3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1"/>
        <v>2.0345052083333332E-5</v>
      </c>
      <c r="I26">
        <f t="shared" si="21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3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1"/>
        <v>2.0345052083333332E-5</v>
      </c>
      <c r="I27">
        <f t="shared" si="21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3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1"/>
        <v>2.0345052083333332E-5</v>
      </c>
      <c r="I28">
        <f t="shared" si="21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3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1"/>
        <v>2.0345052083333332E-5</v>
      </c>
      <c r="I29">
        <f t="shared" si="21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3">
      <c r="A30" t="s">
        <v>32</v>
      </c>
      <c r="C30" s="2">
        <f>SUM(C2:C8,C18:C23)</f>
        <v>0.86756522962906291</v>
      </c>
      <c r="F30" s="2">
        <f>SUM(F2:F8,F18:F23)</f>
        <v>-0.54165568362750027</v>
      </c>
      <c r="G30" s="2">
        <f t="shared" ref="G30:J30" si="42">SUM(G2:G8,G18:G23)</f>
        <v>-1.1809436475607427</v>
      </c>
      <c r="H30" s="2">
        <f t="shared" si="42"/>
        <v>0.29545431643847936</v>
      </c>
      <c r="I30" s="2">
        <f t="shared" si="42"/>
        <v>0.30926035337899932</v>
      </c>
      <c r="J30" s="2">
        <f t="shared" si="42"/>
        <v>-7.5781976158911218E-2</v>
      </c>
      <c r="M30" s="2">
        <f>SUM(M2:M8,M18:M23)</f>
        <v>0.30591370736110468</v>
      </c>
      <c r="N30" s="2">
        <f t="shared" ref="N30:O30" si="43">SUM(N2:N8,N18:N23)</f>
        <v>0.97701243443385388</v>
      </c>
      <c r="O30" s="2">
        <f t="shared" si="43"/>
        <v>-0.17421775190066771</v>
      </c>
      <c r="R30" s="2">
        <f>SUM(R2:R8,R18:R23)</f>
        <v>0.15963800427770544</v>
      </c>
      <c r="S30" s="2">
        <f t="shared" ref="S30:T30" si="44">SUM(S2:S8,S18:S23)</f>
        <v>-0.1269456439899477</v>
      </c>
      <c r="T30" s="2">
        <f t="shared" si="44"/>
        <v>-0.15792672250422904</v>
      </c>
      <c r="W30" s="2">
        <f>SUM(W2:W8,W18:W23)</f>
        <v>0.3312434487155268</v>
      </c>
      <c r="X30" s="2">
        <f t="shared" ref="X30:Y30" si="45">SUM(X2:X8,X18:X23)</f>
        <v>1.0970281047115558</v>
      </c>
      <c r="Y30" s="2">
        <f t="shared" si="45"/>
        <v>-0.22935363755249905</v>
      </c>
      <c r="AZ30" s="2">
        <f>SUM(AZ2:AZ8,AZ18:AZ23)</f>
        <v>0.19352522919192533</v>
      </c>
      <c r="BA30" s="2">
        <f>SUM(BA2:BA8,BA18:BA23)</f>
        <v>0.14169414438886216</v>
      </c>
      <c r="BB30" s="2">
        <f>SUM(BB2:BB8,BB18:BB23)</f>
        <v>-4.2443879072721007E-2</v>
      </c>
    </row>
    <row r="35" spans="17:22" x14ac:dyDescent="0.3">
      <c r="Q35" s="1"/>
      <c r="R35" s="4" t="s">
        <v>54</v>
      </c>
      <c r="S35" s="4"/>
      <c r="T35" s="4"/>
    </row>
    <row r="36" spans="17:22" x14ac:dyDescent="0.3">
      <c r="Q36" s="2"/>
      <c r="R36" s="3" t="s">
        <v>55</v>
      </c>
    </row>
    <row r="37" spans="17:22" x14ac:dyDescent="0.3">
      <c r="Q37" s="7" t="s">
        <v>36</v>
      </c>
      <c r="R37" s="7"/>
      <c r="S37" s="7"/>
      <c r="T37" s="7"/>
      <c r="U37" s="7"/>
      <c r="V37" s="7"/>
    </row>
    <row r="38" spans="17:22" x14ac:dyDescent="0.3">
      <c r="Q38" s="7"/>
      <c r="R38" s="7"/>
      <c r="S38" s="7"/>
      <c r="T38" s="7"/>
      <c r="U38" s="7"/>
      <c r="V38" s="7"/>
    </row>
    <row r="39" spans="17:22" x14ac:dyDescent="0.3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2021-11-22T04:42:06Z</dcterms:modified>
</cp:coreProperties>
</file>